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pivotTables/pivotTable2.xml" ContentType="application/vnd.openxmlformats-officedocument.spreadsheetml.pivotTable+xml"/>
  <Override PartName="/xl/pivotTables/pivotTable1.xml" ContentType="application/vnd.openxmlformats-officedocument.spreadsheetml.pivotTable+xml"/>
  <Override PartName="/xl/worksheets/sheet1.xml" ContentType="application/vnd.openxmlformats-officedocument.spreadsheetml.worksheet+xml"/>
  <Override PartName="/xl/styles.xml" ContentType="application/vnd.openxmlformats-officedocument.spreadsheetml.styles+xml"/>
  <Override PartName="/xl/worksheets/sheet3.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haredStrings.xml" ContentType="application/vnd.openxmlformats-officedocument.spreadsheetml.sharedStrings+xml"/>
  <Override PartName="/xl/worksheets/sheet10.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9.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pivotCache/pivotCacheDefinition2.xml" ContentType="application/vnd.openxmlformats-officedocument.spreadsheetml.pivotCacheDefinition+xml"/>
  <Override PartName="/docProps/app.xml" ContentType="application/vnd.openxmlformats-officedocument.extended-properties+xml"/>
  <Override PartName="/docProps/core.xml" ContentType="application/vnd.openxmlformats-package.core-properties+xml"/>
  <Override PartName="/xl/pivotCache/pivotCacheRecords1.xml" ContentType="application/vnd.openxmlformats-officedocument.spreadsheetml.pivotCacheRecords+xml"/>
  <Override PartName="/xl/pivotCache/pivotCacheDefinition1.xml" ContentType="application/vnd.openxmlformats-officedocument.spreadsheetml.pivotCacheDefinition+xml"/>
  <Override PartName="/xl/calcChain.xml" ContentType="application/vnd.openxmlformats-officedocument.spreadsheetml.calcChain+xml"/>
  <Override PartName="/xl/pivotCache/pivotCacheRecords2.xml" ContentType="application/vnd.openxmlformats-officedocument.spreadsheetml.pivotCacheRecord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hidePivotFieldList="1" defaultThemeVersion="124226"/>
  <bookViews>
    <workbookView xWindow="600" yWindow="2964" windowWidth="22776" windowHeight="3804" tabRatio="776" activeTab="8"/>
  </bookViews>
  <sheets>
    <sheet name="README" sheetId="7" r:id="rId1"/>
    <sheet name="Query Pulp" sheetId="1" r:id="rId2"/>
    <sheet name="wtFractions" sheetId="2" r:id="rId3"/>
    <sheet name="wtFrac_transposed" sheetId="8" r:id="rId4"/>
    <sheet name="wt_by_use" sheetId="10" r:id="rId5"/>
    <sheet name="2011 SCC pulp" sheetId="5" r:id="rId6"/>
    <sheet name="wtFrac_0000" sheetId="9" r:id="rId7"/>
    <sheet name="gsref_307" sheetId="6" r:id="rId8"/>
    <sheet name="Gas Profile" sheetId="11" r:id="rId9"/>
    <sheet name="Gas Species" sheetId="12" r:id="rId10"/>
    <sheet name="Reference" sheetId="13" r:id="rId11"/>
    <sheet name="Keyword" sheetId="14" r:id="rId12"/>
  </sheets>
  <definedNames>
    <definedName name="_xlnm._FilterDatabase" localSheetId="5" hidden="1">'2011 SCC pulp'!$A$8:$D$216</definedName>
    <definedName name="_xlnm._FilterDatabase" localSheetId="7" hidden="1">gsref_307!$A$2:$L$272</definedName>
    <definedName name="_xlnm._FilterDatabase" localSheetId="1" hidden="1">'Query Pulp'!$A$1:$Y$49</definedName>
    <definedName name="_xlnm._FilterDatabase" localSheetId="4" hidden="1">wt_by_use!$A$1:$F$362</definedName>
    <definedName name="_xlnm._FilterDatabase" localSheetId="6" hidden="1">wtFrac_0000!$A$2:$F$293</definedName>
    <definedName name="_xlnm._FilterDatabase" localSheetId="2" hidden="1">wtFractions!$A$2:$E$1562</definedName>
    <definedName name="GAS_PROFILE_Query1">'Query Pulp'!$A$1:$Y$49</definedName>
  </definedNames>
  <calcPr calcId="145621"/>
  <pivotCaches>
    <pivotCache cacheId="4" r:id="rId13"/>
    <pivotCache cacheId="5" r:id="rId14"/>
  </pivotCaches>
</workbook>
</file>

<file path=xl/calcChain.xml><?xml version="1.0" encoding="utf-8"?>
<calcChain xmlns="http://schemas.openxmlformats.org/spreadsheetml/2006/main">
  <c r="DC3" i="8" l="1"/>
  <c r="DC6" i="8" l="1"/>
  <c r="DC8" i="8"/>
  <c r="DC9" i="8"/>
  <c r="DC10" i="8"/>
  <c r="DC11" i="8"/>
  <c r="DC12" i="8"/>
  <c r="DC13" i="8"/>
  <c r="DC14" i="8"/>
  <c r="DC17" i="8"/>
  <c r="DC18" i="8"/>
  <c r="DC19" i="8"/>
  <c r="DC20" i="8"/>
  <c r="DC21" i="8"/>
  <c r="DC22" i="8"/>
  <c r="DC23" i="8"/>
  <c r="DC24" i="8"/>
  <c r="DC25" i="8"/>
  <c r="DC26" i="8"/>
  <c r="DC27" i="8"/>
  <c r="DC28" i="8"/>
  <c r="DC29" i="8"/>
  <c r="DC30" i="8"/>
  <c r="DC31" i="8"/>
  <c r="DC32" i="8"/>
  <c r="DC35" i="8"/>
  <c r="DC41" i="8"/>
  <c r="DC44" i="8"/>
  <c r="DC45" i="8"/>
  <c r="DC46" i="8"/>
  <c r="DC48" i="8"/>
  <c r="DC49" i="8"/>
  <c r="DC50" i="8"/>
  <c r="DC51" i="8"/>
  <c r="DC52" i="8"/>
  <c r="DC54" i="8"/>
  <c r="DC55" i="8"/>
  <c r="DC56" i="8"/>
  <c r="DC57" i="8"/>
  <c r="DC58" i="8"/>
  <c r="DC59" i="8"/>
  <c r="DC61" i="8"/>
  <c r="DC62" i="8"/>
  <c r="DC63" i="8"/>
  <c r="DC64" i="8"/>
  <c r="DC67" i="8"/>
  <c r="DC68" i="8"/>
  <c r="DC69" i="8"/>
  <c r="DC70" i="8"/>
  <c r="DC72" i="8"/>
  <c r="DC74" i="8"/>
  <c r="DC75" i="8"/>
  <c r="DC79" i="8"/>
  <c r="DC80" i="8"/>
  <c r="DC81" i="8"/>
  <c r="DC83" i="8"/>
  <c r="DC85" i="8"/>
  <c r="DC86" i="8"/>
  <c r="DC87" i="8"/>
  <c r="DC89" i="8"/>
  <c r="DC90" i="8"/>
  <c r="DC92" i="8"/>
  <c r="DC94" i="8"/>
  <c r="DC95" i="8"/>
  <c r="DC96" i="8"/>
  <c r="DC97" i="8"/>
  <c r="DC98" i="8"/>
  <c r="DC101" i="8"/>
  <c r="DC109" i="8"/>
  <c r="DC117" i="8"/>
  <c r="DC121" i="8"/>
  <c r="DC124" i="8"/>
  <c r="DC125" i="8"/>
  <c r="DC126" i="8"/>
  <c r="DC131" i="8"/>
  <c r="DC133" i="8"/>
  <c r="DC135" i="8"/>
  <c r="DC138" i="8"/>
  <c r="DC144" i="8"/>
  <c r="DC145" i="8"/>
  <c r="DC146" i="8"/>
  <c r="DC147" i="8"/>
  <c r="DC149" i="8"/>
  <c r="DC150" i="8"/>
  <c r="DC151" i="8"/>
  <c r="DC152" i="8"/>
  <c r="DC153" i="8"/>
  <c r="DC156" i="8"/>
  <c r="DC158" i="8"/>
  <c r="DC160" i="8"/>
  <c r="DC161" i="8"/>
  <c r="DC162" i="8"/>
  <c r="DC163" i="8"/>
  <c r="DC167" i="8"/>
  <c r="DC168" i="8"/>
  <c r="DC169" i="8"/>
  <c r="DC173" i="8"/>
  <c r="DC174" i="8"/>
  <c r="DC175" i="8"/>
  <c r="DC176" i="8"/>
  <c r="DC177" i="8"/>
  <c r="DC178" i="8"/>
  <c r="DC179" i="8"/>
  <c r="DC181" i="8"/>
  <c r="DC182" i="8"/>
  <c r="DC183" i="8"/>
  <c r="DC184" i="8"/>
  <c r="DC185" i="8"/>
  <c r="DC187" i="8"/>
  <c r="DC190" i="8"/>
  <c r="DC191" i="8"/>
  <c r="DC192" i="8"/>
  <c r="DC193" i="8"/>
  <c r="DC196" i="8"/>
  <c r="DC200" i="8"/>
  <c r="DC201" i="8"/>
  <c r="DC203" i="8"/>
  <c r="DC204" i="8"/>
  <c r="DC205" i="8"/>
  <c r="DC206" i="8"/>
  <c r="DC207" i="8"/>
  <c r="DC208" i="8"/>
  <c r="DC209" i="8"/>
  <c r="DC212" i="8"/>
  <c r="DC213" i="8"/>
  <c r="DC214" i="8"/>
  <c r="DC215" i="8"/>
  <c r="DC216" i="8"/>
  <c r="DC219" i="8"/>
  <c r="DC225" i="8"/>
  <c r="DC228" i="8"/>
  <c r="DC229" i="8"/>
  <c r="DC230" i="8"/>
  <c r="DC232" i="8"/>
  <c r="DC236" i="8"/>
  <c r="DC237" i="8"/>
  <c r="DC238" i="8"/>
  <c r="DC239" i="8"/>
  <c r="DC240" i="8"/>
  <c r="DC241" i="8"/>
  <c r="DC242" i="8"/>
  <c r="DC243" i="8"/>
  <c r="DC244" i="8"/>
  <c r="DC245" i="8"/>
  <c r="DC248" i="8"/>
  <c r="DC249" i="8"/>
  <c r="DC255" i="8"/>
  <c r="DC256" i="8"/>
  <c r="DC258" i="8"/>
  <c r="DC283" i="8"/>
  <c r="DC286" i="8"/>
  <c r="DC302" i="8"/>
  <c r="DC338" i="8"/>
  <c r="DC351" i="8"/>
  <c r="DC361" i="8"/>
  <c r="DC362" i="8"/>
  <c r="DC363" i="8"/>
  <c r="DC364" i="8"/>
  <c r="DC365" i="8"/>
  <c r="DC366" i="8"/>
  <c r="DC367" i="8"/>
  <c r="DC368" i="8"/>
  <c r="DC369" i="8"/>
  <c r="DC370" i="8"/>
  <c r="DC371" i="8"/>
  <c r="DC372" i="8"/>
  <c r="DC373" i="8"/>
  <c r="DC374" i="8"/>
  <c r="DC375" i="8"/>
  <c r="DC376" i="8"/>
  <c r="DC377" i="8"/>
  <c r="DC378" i="8"/>
  <c r="DC379" i="8"/>
  <c r="DC380" i="8"/>
  <c r="DC381" i="8"/>
  <c r="DC382" i="8"/>
  <c r="DC383" i="8"/>
  <c r="DC384" i="8"/>
  <c r="DC385" i="8"/>
  <c r="DC386" i="8"/>
  <c r="DC387" i="8"/>
  <c r="DC388" i="8"/>
  <c r="DC5" i="8"/>
  <c r="DD388" i="8" l="1"/>
  <c r="DD385" i="8"/>
  <c r="DD361" i="8"/>
  <c r="DD240" i="8"/>
  <c r="DD236" i="8"/>
  <c r="DD207" i="8"/>
  <c r="DD182" i="8"/>
  <c r="DD379" i="8"/>
  <c r="DD375" i="8"/>
  <c r="DD371" i="8"/>
  <c r="DD367" i="8"/>
  <c r="DD363" i="8"/>
  <c r="DD286" i="8"/>
  <c r="DD255" i="8"/>
  <c r="DD242" i="8"/>
  <c r="DD219" i="8"/>
  <c r="DD213" i="8"/>
  <c r="DD205" i="8"/>
  <c r="DD193" i="8"/>
  <c r="DD187" i="8"/>
  <c r="DD179" i="8"/>
  <c r="DD175" i="8"/>
  <c r="DD168" i="8"/>
  <c r="DD161" i="8"/>
  <c r="DD153" i="8"/>
  <c r="DD149" i="8"/>
  <c r="DD144" i="8"/>
  <c r="DD131" i="8"/>
  <c r="DD121" i="8"/>
  <c r="DD98" i="8"/>
  <c r="DD94" i="8"/>
  <c r="DD87" i="8"/>
  <c r="DD81" i="8"/>
  <c r="DD74" i="8"/>
  <c r="DD68" i="8"/>
  <c r="DD62" i="8"/>
  <c r="DD57" i="8"/>
  <c r="DD52" i="8"/>
  <c r="DD48" i="8"/>
  <c r="DD45" i="8"/>
  <c r="DD41" i="8"/>
  <c r="DD32" i="8"/>
  <c r="DD30" i="8"/>
  <c r="DD28" i="8"/>
  <c r="DD26" i="8"/>
  <c r="DD24" i="8"/>
  <c r="DD22" i="8"/>
  <c r="DD20" i="8"/>
  <c r="DD18" i="8"/>
  <c r="DD14" i="8"/>
  <c r="DD12" i="8"/>
  <c r="DD10" i="8"/>
  <c r="DD8" i="8"/>
  <c r="DD366" i="8"/>
  <c r="DD364" i="8"/>
  <c r="DD362" i="8"/>
  <c r="DD351" i="8"/>
  <c r="DD302" i="8"/>
  <c r="DD283" i="8"/>
  <c r="DD256" i="8"/>
  <c r="DD249" i="8"/>
  <c r="DD245" i="8"/>
  <c r="DD239" i="8"/>
  <c r="DD237" i="8"/>
  <c r="DD232" i="8"/>
  <c r="DD229" i="8"/>
  <c r="DD225" i="8"/>
  <c r="DD216" i="8"/>
  <c r="DD214" i="8"/>
  <c r="DD212" i="8"/>
  <c r="DD208" i="8"/>
  <c r="DD204" i="8"/>
  <c r="DD201" i="8"/>
  <c r="DD196" i="8"/>
  <c r="DD192" i="8"/>
  <c r="DD190" i="8"/>
  <c r="DD185" i="8"/>
  <c r="DD183" i="8"/>
  <c r="DD181" i="8"/>
  <c r="DD178" i="8"/>
  <c r="DD176" i="8"/>
  <c r="DD169" i="8"/>
  <c r="DD167" i="8"/>
  <c r="DD162" i="8"/>
  <c r="DD160" i="8"/>
  <c r="DD156" i="8"/>
  <c r="DD152" i="8"/>
  <c r="DD150" i="8"/>
  <c r="DD147" i="8"/>
  <c r="DD145" i="8"/>
  <c r="DD138" i="8"/>
  <c r="DD133" i="8"/>
  <c r="DD126" i="8"/>
  <c r="DD124" i="8"/>
  <c r="DD117" i="8"/>
  <c r="DD101" i="8"/>
  <c r="DD97" i="8"/>
  <c r="DD95" i="8"/>
  <c r="DD92" i="8"/>
  <c r="DD89" i="8"/>
  <c r="DD83" i="8"/>
  <c r="DD80" i="8"/>
  <c r="DD75" i="8"/>
  <c r="DD72" i="8"/>
  <c r="DD69" i="8"/>
  <c r="DD67" i="8"/>
  <c r="DD63" i="8"/>
  <c r="DD61" i="8"/>
  <c r="DD58" i="8"/>
  <c r="DD56" i="8"/>
  <c r="DD54" i="8"/>
  <c r="DD51" i="8"/>
  <c r="DD49" i="8"/>
  <c r="DD46" i="8"/>
  <c r="DD44" i="8"/>
  <c r="DD35" i="8"/>
  <c r="DD31" i="8"/>
  <c r="DD29" i="8"/>
  <c r="DD27" i="8"/>
  <c r="DD25" i="8"/>
  <c r="DD23" i="8"/>
  <c r="DD21" i="8"/>
  <c r="DD19" i="8"/>
  <c r="DD17" i="8"/>
  <c r="DD13" i="8"/>
  <c r="DD11" i="8"/>
  <c r="DD9" i="8"/>
  <c r="DD6" i="8"/>
  <c r="BL1" i="8"/>
  <c r="BH1" i="8"/>
  <c r="BL3" i="8"/>
  <c r="BH3" i="8"/>
  <c r="DD86" i="8" l="1"/>
  <c r="DD206" i="8"/>
  <c r="DD243" i="8"/>
  <c r="DD370" i="8"/>
  <c r="DD374" i="8"/>
  <c r="DD378" i="8"/>
  <c r="DD382" i="8"/>
  <c r="DD386" i="8"/>
  <c r="DD50" i="8"/>
  <c r="DD55" i="8"/>
  <c r="DD59" i="8"/>
  <c r="DD64" i="8"/>
  <c r="DD70" i="8"/>
  <c r="DD79" i="8"/>
  <c r="DD85" i="8"/>
  <c r="DD90" i="8"/>
  <c r="DD96" i="8"/>
  <c r="DD109" i="8"/>
  <c r="DD125" i="8"/>
  <c r="DD135" i="8"/>
  <c r="DD146" i="8"/>
  <c r="DD151" i="8"/>
  <c r="DD158" i="8"/>
  <c r="DD163" i="8"/>
  <c r="DD173" i="8"/>
  <c r="DD177" i="8"/>
  <c r="DD184" i="8"/>
  <c r="DD191" i="8"/>
  <c r="DD200" i="8"/>
  <c r="DD209" i="8"/>
  <c r="DD215" i="8"/>
  <c r="DD228" i="8"/>
  <c r="DD248" i="8"/>
  <c r="DD258" i="8"/>
  <c r="DD338" i="8"/>
  <c r="DD365" i="8"/>
  <c r="DD369" i="8"/>
  <c r="DD373" i="8"/>
  <c r="DD377" i="8"/>
  <c r="DD381" i="8"/>
  <c r="DD203" i="8"/>
  <c r="DD230" i="8"/>
  <c r="DD238" i="8"/>
  <c r="DD244" i="8"/>
  <c r="DD383" i="8"/>
  <c r="DD387" i="8"/>
  <c r="DD5" i="8"/>
  <c r="DD174" i="8"/>
  <c r="DD241" i="8"/>
  <c r="DD368" i="8"/>
  <c r="DD372" i="8"/>
  <c r="DD376" i="8"/>
  <c r="DD380" i="8"/>
  <c r="DD384" i="8"/>
  <c r="CM3" i="8"/>
  <c r="CN3" i="8"/>
  <c r="CO3" i="8"/>
  <c r="CP3" i="8"/>
  <c r="CQ3" i="8"/>
  <c r="CR3" i="8"/>
  <c r="CS3" i="8"/>
  <c r="CT3" i="8"/>
  <c r="CU3" i="8"/>
  <c r="CV3" i="8"/>
  <c r="CW3" i="8"/>
  <c r="CX3" i="8"/>
  <c r="CC3" i="8"/>
  <c r="CD3" i="8"/>
  <c r="CE3" i="8"/>
  <c r="CF3" i="8"/>
  <c r="CG3" i="8"/>
  <c r="CH3" i="8"/>
  <c r="CI3" i="8"/>
  <c r="CJ3" i="8"/>
  <c r="CK3" i="8"/>
  <c r="CL3" i="8"/>
  <c r="BT3" i="8"/>
  <c r="BU3" i="8"/>
  <c r="BV3" i="8"/>
  <c r="BW3" i="8"/>
  <c r="BX3" i="8"/>
  <c r="BY3" i="8"/>
  <c r="BZ3" i="8"/>
  <c r="CA3" i="8"/>
  <c r="CB3" i="8"/>
  <c r="BE3" i="8"/>
  <c r="BF3" i="8"/>
  <c r="BG3" i="8"/>
  <c r="BI3" i="8"/>
  <c r="BJ3" i="8"/>
  <c r="BK3" i="8"/>
  <c r="BM3" i="8"/>
  <c r="BN3" i="8"/>
  <c r="BO3" i="8"/>
  <c r="BP3" i="8"/>
  <c r="BQ3" i="8"/>
  <c r="BR3" i="8"/>
  <c r="BS3" i="8"/>
  <c r="BD3" i="8"/>
  <c r="DE6" i="8" l="1"/>
  <c r="DE8" i="8"/>
  <c r="DE9" i="8"/>
  <c r="DE10" i="8"/>
  <c r="DE11" i="8"/>
  <c r="DE12" i="8"/>
  <c r="DE13" i="8"/>
  <c r="DE14" i="8"/>
  <c r="DE17" i="8"/>
  <c r="DE18" i="8"/>
  <c r="DE19" i="8"/>
  <c r="DE20" i="8"/>
  <c r="DE21" i="8"/>
  <c r="DE22" i="8"/>
  <c r="DE23" i="8"/>
  <c r="DE24" i="8"/>
  <c r="DE25" i="8"/>
  <c r="DE26" i="8"/>
  <c r="DE27" i="8"/>
  <c r="DE28" i="8"/>
  <c r="DE29" i="8"/>
  <c r="DE30" i="8"/>
  <c r="DE31" i="8"/>
  <c r="DE32" i="8"/>
  <c r="DE35" i="8"/>
  <c r="DE41" i="8"/>
  <c r="DE44" i="8"/>
  <c r="DE45" i="8"/>
  <c r="DE46" i="8"/>
  <c r="DE48" i="8"/>
  <c r="DE49" i="8"/>
  <c r="DE50" i="8"/>
  <c r="DE51" i="8"/>
  <c r="DE52" i="8"/>
  <c r="DE54" i="8"/>
  <c r="DE55" i="8"/>
  <c r="DE56" i="8"/>
  <c r="DE57" i="8"/>
  <c r="DE58" i="8"/>
  <c r="DE59" i="8"/>
  <c r="DE61" i="8"/>
  <c r="DE62" i="8"/>
  <c r="DE63" i="8"/>
  <c r="DE64" i="8"/>
  <c r="DE67" i="8"/>
  <c r="DE68" i="8"/>
  <c r="DE69" i="8"/>
  <c r="DE70" i="8"/>
  <c r="DE72" i="8"/>
  <c r="DE74" i="8"/>
  <c r="DE75" i="8"/>
  <c r="DE79" i="8"/>
  <c r="DE80" i="8"/>
  <c r="DE81" i="8"/>
  <c r="DE83" i="8"/>
  <c r="DE85" i="8"/>
  <c r="DE86" i="8"/>
  <c r="DE87" i="8"/>
  <c r="DE89" i="8"/>
  <c r="DE90" i="8"/>
  <c r="DE92" i="8"/>
  <c r="DE94" i="8"/>
  <c r="DE95" i="8"/>
  <c r="DE96" i="8"/>
  <c r="DE97" i="8"/>
  <c r="DE98" i="8"/>
  <c r="DE101" i="8"/>
  <c r="DE109" i="8"/>
  <c r="DE117" i="8"/>
  <c r="DE121" i="8"/>
  <c r="DE124" i="8"/>
  <c r="DE125" i="8"/>
  <c r="DE126" i="8"/>
  <c r="DE131" i="8"/>
  <c r="DE133" i="8"/>
  <c r="DE135" i="8"/>
  <c r="DE138" i="8"/>
  <c r="DE144" i="8"/>
  <c r="DE145" i="8"/>
  <c r="DE146" i="8"/>
  <c r="DE147" i="8"/>
  <c r="DE149" i="8"/>
  <c r="DE150" i="8"/>
  <c r="DE151" i="8"/>
  <c r="DE152" i="8"/>
  <c r="DE153" i="8"/>
  <c r="DE156" i="8"/>
  <c r="DE158" i="8"/>
  <c r="DE160" i="8"/>
  <c r="DE161" i="8"/>
  <c r="DE162" i="8"/>
  <c r="DE163" i="8"/>
  <c r="DE167" i="8"/>
  <c r="DE168" i="8"/>
  <c r="DE169" i="8"/>
  <c r="DE173" i="8"/>
  <c r="DE174" i="8"/>
  <c r="DE175" i="8"/>
  <c r="DE176" i="8"/>
  <c r="DE177" i="8"/>
  <c r="DE178" i="8"/>
  <c r="DE179" i="8"/>
  <c r="DE181" i="8"/>
  <c r="DE182" i="8"/>
  <c r="DE183" i="8"/>
  <c r="DE184" i="8"/>
  <c r="DE185" i="8"/>
  <c r="DE187" i="8"/>
  <c r="DE190" i="8"/>
  <c r="DE191" i="8"/>
  <c r="DE192" i="8"/>
  <c r="DE193" i="8"/>
  <c r="DE196" i="8"/>
  <c r="DE200" i="8"/>
  <c r="DE201" i="8"/>
  <c r="DE203" i="8"/>
  <c r="DE204" i="8"/>
  <c r="DE205" i="8"/>
  <c r="DE206" i="8"/>
  <c r="DE207" i="8"/>
  <c r="DE208" i="8"/>
  <c r="DE209" i="8"/>
  <c r="DE212" i="8"/>
  <c r="DE213" i="8"/>
  <c r="DE214" i="8"/>
  <c r="DE215" i="8"/>
  <c r="DE216" i="8"/>
  <c r="DE219" i="8"/>
  <c r="DE225" i="8"/>
  <c r="DE228" i="8"/>
  <c r="DE229" i="8"/>
  <c r="DE230" i="8"/>
  <c r="DE232" i="8"/>
  <c r="DE236" i="8"/>
  <c r="DE237" i="8"/>
  <c r="DE238" i="8"/>
  <c r="DE239" i="8"/>
  <c r="DE240" i="8"/>
  <c r="DE241" i="8"/>
  <c r="DE242" i="8"/>
  <c r="DE243" i="8"/>
  <c r="DE244" i="8"/>
  <c r="DE245" i="8"/>
  <c r="DE248" i="8"/>
  <c r="DE249" i="8"/>
  <c r="DE255" i="8"/>
  <c r="DE256" i="8"/>
  <c r="DE258" i="8"/>
  <c r="DE283" i="8"/>
  <c r="DE286" i="8"/>
  <c r="DE302" i="8"/>
  <c r="DE338" i="8"/>
  <c r="DE351" i="8"/>
  <c r="DE361" i="8"/>
  <c r="DE362" i="8"/>
  <c r="DE363" i="8"/>
  <c r="DE364" i="8"/>
  <c r="DE365" i="8"/>
  <c r="DE366" i="8"/>
  <c r="DE367" i="8"/>
  <c r="DE368" i="8"/>
  <c r="DE369" i="8"/>
  <c r="DE370" i="8"/>
  <c r="DE371" i="8"/>
  <c r="DE372" i="8"/>
  <c r="DE373" i="8"/>
  <c r="DE374" i="8"/>
  <c r="DE375" i="8"/>
  <c r="DE376" i="8"/>
  <c r="DE377" i="8"/>
  <c r="DE378" i="8"/>
  <c r="DE379" i="8"/>
  <c r="DE380" i="8"/>
  <c r="DE381" i="8"/>
  <c r="DE382" i="8"/>
  <c r="DE383" i="8"/>
  <c r="DE384" i="8"/>
  <c r="DE385" i="8"/>
  <c r="DE386" i="8"/>
  <c r="DE387" i="8"/>
  <c r="DE388" i="8"/>
  <c r="DE7" i="8"/>
  <c r="DE15" i="8"/>
  <c r="DE16" i="8"/>
  <c r="DE33" i="8"/>
  <c r="DE34" i="8"/>
  <c r="DE36" i="8"/>
  <c r="DE37" i="8"/>
  <c r="DE38" i="8"/>
  <c r="DE39" i="8"/>
  <c r="DE40" i="8"/>
  <c r="DE42" i="8"/>
  <c r="DE43" i="8"/>
  <c r="DE47" i="8"/>
  <c r="DE53" i="8"/>
  <c r="DE60" i="8"/>
  <c r="DE65" i="8"/>
  <c r="DE66" i="8"/>
  <c r="DE71" i="8"/>
  <c r="DE73" i="8"/>
  <c r="DE76" i="8"/>
  <c r="DE77" i="8"/>
  <c r="DE78" i="8"/>
  <c r="DE82" i="8"/>
  <c r="DE84" i="8"/>
  <c r="DE88" i="8"/>
  <c r="DE91" i="8"/>
  <c r="DE93" i="8"/>
  <c r="DE99" i="8"/>
  <c r="DE100" i="8"/>
  <c r="DE102" i="8"/>
  <c r="DE103" i="8"/>
  <c r="DE104" i="8"/>
  <c r="DE105" i="8"/>
  <c r="DE106" i="8"/>
  <c r="DE107" i="8"/>
  <c r="DE108" i="8"/>
  <c r="DE110" i="8"/>
  <c r="DE111" i="8"/>
  <c r="DE112" i="8"/>
  <c r="DE113" i="8"/>
  <c r="DE114" i="8"/>
  <c r="DE115" i="8"/>
  <c r="DE116" i="8"/>
  <c r="DE118" i="8"/>
  <c r="DE119" i="8"/>
  <c r="DE120" i="8"/>
  <c r="DE122" i="8"/>
  <c r="DE123" i="8"/>
  <c r="DE127" i="8"/>
  <c r="DE128" i="8"/>
  <c r="DE129" i="8"/>
  <c r="DE130" i="8"/>
  <c r="DE132" i="8"/>
  <c r="DE134" i="8"/>
  <c r="DE136" i="8"/>
  <c r="DE137" i="8"/>
  <c r="DE139" i="8"/>
  <c r="DE140" i="8"/>
  <c r="DE141" i="8"/>
  <c r="DE142" i="8"/>
  <c r="DE143" i="8"/>
  <c r="DE148" i="8"/>
  <c r="DE154" i="8"/>
  <c r="DE155" i="8"/>
  <c r="DE157" i="8"/>
  <c r="DE159" i="8"/>
  <c r="DE164" i="8"/>
  <c r="DE165" i="8"/>
  <c r="DE166" i="8"/>
  <c r="DE170" i="8"/>
  <c r="DE171" i="8"/>
  <c r="DE172" i="8"/>
  <c r="DE180" i="8"/>
  <c r="DE186" i="8"/>
  <c r="DE188" i="8"/>
  <c r="DE189" i="8"/>
  <c r="DE194" i="8"/>
  <c r="DE195" i="8"/>
  <c r="DE197" i="8"/>
  <c r="DE198" i="8"/>
  <c r="DE199" i="8"/>
  <c r="DE202" i="8"/>
  <c r="DE210" i="8"/>
  <c r="DE211" i="8"/>
  <c r="DE217" i="8"/>
  <c r="DE218" i="8"/>
  <c r="DE220" i="8"/>
  <c r="DE221" i="8"/>
  <c r="DE222" i="8"/>
  <c r="DE223" i="8"/>
  <c r="DE224" i="8"/>
  <c r="DE226" i="8"/>
  <c r="DE227" i="8"/>
  <c r="DE231" i="8"/>
  <c r="DE233" i="8"/>
  <c r="DE234" i="8"/>
  <c r="DE235" i="8"/>
  <c r="DE246" i="8"/>
  <c r="DE247" i="8"/>
  <c r="DE250" i="8"/>
  <c r="DE251" i="8"/>
  <c r="DE252" i="8"/>
  <c r="DE253" i="8"/>
  <c r="DE254" i="8"/>
  <c r="DE257" i="8"/>
  <c r="DE259" i="8"/>
  <c r="DE260" i="8"/>
  <c r="DE261" i="8"/>
  <c r="DE262" i="8"/>
  <c r="DE263" i="8"/>
  <c r="DE264" i="8"/>
  <c r="DE265" i="8"/>
  <c r="DE266" i="8"/>
  <c r="DE267" i="8"/>
  <c r="DE268" i="8"/>
  <c r="DE269" i="8"/>
  <c r="DE270" i="8"/>
  <c r="DE271" i="8"/>
  <c r="DE272" i="8"/>
  <c r="DE273" i="8"/>
  <c r="DE274" i="8"/>
  <c r="DE275" i="8"/>
  <c r="DE276" i="8"/>
  <c r="DE277" i="8"/>
  <c r="DE278" i="8"/>
  <c r="DE279" i="8"/>
  <c r="DE280" i="8"/>
  <c r="DE281" i="8"/>
  <c r="DE282" i="8"/>
  <c r="DE284" i="8"/>
  <c r="DE285" i="8"/>
  <c r="DE287" i="8"/>
  <c r="DE288" i="8"/>
  <c r="DE289" i="8"/>
  <c r="DE290" i="8"/>
  <c r="DE291" i="8"/>
  <c r="DE292" i="8"/>
  <c r="DE293" i="8"/>
  <c r="DE294" i="8"/>
  <c r="DE295" i="8"/>
  <c r="DE296" i="8"/>
  <c r="DE297" i="8"/>
  <c r="DE298" i="8"/>
  <c r="DE299" i="8"/>
  <c r="DE300" i="8"/>
  <c r="DE301" i="8"/>
  <c r="DE303" i="8"/>
  <c r="DE304" i="8"/>
  <c r="DE305" i="8"/>
  <c r="DE306" i="8"/>
  <c r="DE307" i="8"/>
  <c r="DE308" i="8"/>
  <c r="DE309" i="8"/>
  <c r="DE310" i="8"/>
  <c r="DE311" i="8"/>
  <c r="DE312" i="8"/>
  <c r="DE313" i="8"/>
  <c r="DE314" i="8"/>
  <c r="DE315" i="8"/>
  <c r="DE316" i="8"/>
  <c r="DE317" i="8"/>
  <c r="DE318" i="8"/>
  <c r="DE319" i="8"/>
  <c r="DE320" i="8"/>
  <c r="DE321" i="8"/>
  <c r="DE322" i="8"/>
  <c r="DE323" i="8"/>
  <c r="DE324" i="8"/>
  <c r="DE325" i="8"/>
  <c r="DE326" i="8"/>
  <c r="DE327" i="8"/>
  <c r="DE328" i="8"/>
  <c r="DE329" i="8"/>
  <c r="DE330" i="8"/>
  <c r="DE331" i="8"/>
  <c r="DE332" i="8"/>
  <c r="DE333" i="8"/>
  <c r="DE334" i="8"/>
  <c r="DE335" i="8"/>
  <c r="DE336" i="8"/>
  <c r="DE337" i="8"/>
  <c r="DE339" i="8"/>
  <c r="DE340" i="8"/>
  <c r="DE341" i="8"/>
  <c r="DE342" i="8"/>
  <c r="DE343" i="8"/>
  <c r="DE344" i="8"/>
  <c r="DE345" i="8"/>
  <c r="DE346" i="8"/>
  <c r="DE347" i="8"/>
  <c r="DE348" i="8"/>
  <c r="DE349" i="8"/>
  <c r="DE350" i="8"/>
  <c r="DE352" i="8"/>
  <c r="DE353" i="8"/>
  <c r="DE354" i="8"/>
  <c r="DE355" i="8"/>
  <c r="DE356" i="8"/>
  <c r="DE357" i="8"/>
  <c r="DE358" i="8"/>
  <c r="DE359" i="8"/>
  <c r="DE360" i="8"/>
  <c r="DE5" i="8"/>
  <c r="DE3" i="8" s="1"/>
  <c r="H6" i="10"/>
  <c r="H7" i="10"/>
  <c r="H8" i="10"/>
  <c r="H9" i="10"/>
  <c r="H10" i="10"/>
  <c r="H11" i="10"/>
  <c r="H12" i="10"/>
  <c r="H13" i="10"/>
  <c r="H14" i="10"/>
  <c r="H15" i="10"/>
  <c r="H16" i="10"/>
  <c r="H17" i="10"/>
  <c r="H18" i="10"/>
  <c r="H19" i="10"/>
  <c r="H20" i="10"/>
  <c r="H21" i="10"/>
  <c r="H22" i="10"/>
  <c r="H23" i="10"/>
  <c r="H24" i="10"/>
  <c r="H25" i="10"/>
  <c r="H26" i="10"/>
  <c r="H27" i="10"/>
  <c r="H28" i="10"/>
  <c r="H29" i="10"/>
  <c r="H30" i="10"/>
  <c r="H31" i="10"/>
  <c r="H32" i="10"/>
  <c r="H33" i="10"/>
  <c r="H34" i="10"/>
  <c r="H35" i="10"/>
  <c r="H36" i="10"/>
  <c r="H37" i="10"/>
  <c r="H38" i="10"/>
  <c r="H39" i="10"/>
  <c r="H40" i="10"/>
  <c r="H41" i="10"/>
  <c r="H42" i="10"/>
  <c r="H43" i="10"/>
  <c r="H44" i="10"/>
  <c r="H45" i="10"/>
  <c r="H46" i="10"/>
  <c r="H47" i="10"/>
  <c r="H48" i="10"/>
  <c r="H49" i="10"/>
  <c r="H50" i="10"/>
  <c r="H51" i="10"/>
  <c r="H52" i="10"/>
  <c r="H53" i="10"/>
  <c r="H54" i="10"/>
  <c r="H55" i="10"/>
  <c r="H56" i="10"/>
  <c r="H57" i="10"/>
  <c r="H58" i="10"/>
  <c r="H59" i="10"/>
  <c r="H60" i="10"/>
  <c r="H61" i="10"/>
  <c r="H62" i="10"/>
  <c r="H63" i="10"/>
  <c r="H64" i="10"/>
  <c r="H65" i="10"/>
  <c r="H66" i="10"/>
  <c r="H67" i="10"/>
  <c r="H68" i="10"/>
  <c r="H69" i="10"/>
  <c r="H70" i="10"/>
  <c r="H71" i="10"/>
  <c r="H72" i="10"/>
  <c r="H73" i="10"/>
  <c r="H74" i="10"/>
  <c r="H75" i="10"/>
  <c r="H76" i="10"/>
  <c r="H77" i="10"/>
  <c r="H78" i="10"/>
  <c r="H79" i="10"/>
  <c r="H80" i="10"/>
  <c r="H81" i="10"/>
  <c r="H82" i="10"/>
  <c r="H83" i="10"/>
  <c r="H84" i="10"/>
  <c r="H85" i="10"/>
  <c r="H86" i="10"/>
  <c r="H87" i="10"/>
  <c r="H88" i="10"/>
  <c r="H89" i="10"/>
  <c r="H90" i="10"/>
  <c r="H91" i="10"/>
  <c r="H92" i="10"/>
  <c r="H93" i="10"/>
  <c r="H94" i="10"/>
  <c r="H95" i="10"/>
  <c r="H96" i="10"/>
  <c r="H97" i="10"/>
  <c r="H98" i="10"/>
  <c r="H99" i="10"/>
  <c r="H100" i="10"/>
  <c r="H101" i="10"/>
  <c r="H102" i="10"/>
  <c r="H103" i="10"/>
  <c r="H104" i="10"/>
  <c r="H105" i="10"/>
  <c r="H106" i="10"/>
  <c r="H107" i="10"/>
  <c r="H108" i="10"/>
  <c r="H109" i="10"/>
  <c r="H110" i="10"/>
  <c r="H111" i="10"/>
  <c r="H112" i="10"/>
  <c r="H113" i="10"/>
  <c r="H114" i="10"/>
  <c r="H115" i="10"/>
  <c r="H116" i="10"/>
  <c r="H117" i="10"/>
  <c r="H118" i="10"/>
  <c r="H119" i="10"/>
  <c r="H120" i="10"/>
  <c r="H121" i="10"/>
  <c r="H122" i="10"/>
  <c r="H123" i="10"/>
  <c r="H124" i="10"/>
  <c r="H125" i="10"/>
  <c r="H126" i="10"/>
  <c r="H127" i="10"/>
  <c r="H128" i="10"/>
  <c r="H129" i="10"/>
  <c r="H130" i="10"/>
  <c r="H131" i="10"/>
  <c r="H132" i="10"/>
  <c r="H133" i="10"/>
  <c r="H134" i="10"/>
  <c r="H135" i="10"/>
  <c r="H136" i="10"/>
  <c r="H137" i="10"/>
  <c r="H138" i="10"/>
  <c r="H139" i="10"/>
  <c r="H140" i="10"/>
  <c r="H141" i="10"/>
  <c r="H142" i="10"/>
  <c r="H143" i="10"/>
  <c r="H144" i="10"/>
  <c r="H145" i="10"/>
  <c r="H146" i="10"/>
  <c r="H147" i="10"/>
  <c r="H148" i="10"/>
  <c r="H149" i="10"/>
  <c r="H150" i="10"/>
  <c r="H151" i="10"/>
  <c r="H152" i="10"/>
  <c r="H153" i="10"/>
  <c r="H154" i="10"/>
  <c r="H155" i="10"/>
  <c r="H156" i="10"/>
  <c r="H157" i="10"/>
  <c r="H158" i="10"/>
  <c r="H159" i="10"/>
  <c r="H160" i="10"/>
  <c r="H161" i="10"/>
  <c r="H162" i="10"/>
  <c r="H163" i="10"/>
  <c r="H164" i="10"/>
  <c r="H165" i="10"/>
  <c r="H166" i="10"/>
  <c r="H167" i="10"/>
  <c r="H168" i="10"/>
  <c r="H169" i="10"/>
  <c r="H170" i="10"/>
  <c r="H171" i="10"/>
  <c r="H172" i="10"/>
  <c r="H173" i="10"/>
  <c r="H174" i="10"/>
  <c r="H175" i="10"/>
  <c r="H176" i="10"/>
  <c r="H177" i="10"/>
  <c r="H178" i="10"/>
  <c r="H179" i="10"/>
  <c r="H180" i="10"/>
  <c r="H181" i="10"/>
  <c r="H182" i="10"/>
  <c r="H183" i="10"/>
  <c r="H184" i="10"/>
  <c r="H185" i="10"/>
  <c r="H186" i="10"/>
  <c r="H187" i="10"/>
  <c r="H188" i="10"/>
  <c r="H189" i="10"/>
  <c r="H190" i="10"/>
  <c r="H191" i="10"/>
  <c r="H192" i="10"/>
  <c r="H193" i="10"/>
  <c r="H194" i="10"/>
  <c r="H195" i="10"/>
  <c r="H196" i="10"/>
  <c r="H197" i="10"/>
  <c r="H198" i="10"/>
  <c r="H199" i="10"/>
  <c r="H200" i="10"/>
  <c r="H201" i="10"/>
  <c r="H202" i="10"/>
  <c r="H203" i="10"/>
  <c r="H204" i="10"/>
  <c r="H205" i="10"/>
  <c r="H206" i="10"/>
  <c r="H207" i="10"/>
  <c r="H208" i="10"/>
  <c r="H209" i="10"/>
  <c r="H210" i="10"/>
  <c r="H211" i="10"/>
  <c r="H212" i="10"/>
  <c r="H213" i="10"/>
  <c r="H214" i="10"/>
  <c r="H215" i="10"/>
  <c r="H216" i="10"/>
  <c r="H217" i="10"/>
  <c r="H218" i="10"/>
  <c r="H219" i="10"/>
  <c r="H220" i="10"/>
  <c r="H221" i="10"/>
  <c r="H222" i="10"/>
  <c r="H223" i="10"/>
  <c r="H224" i="10"/>
  <c r="H225" i="10"/>
  <c r="H226" i="10"/>
  <c r="H227" i="10"/>
  <c r="H228" i="10"/>
  <c r="H229" i="10"/>
  <c r="H230" i="10"/>
  <c r="H231" i="10"/>
  <c r="H232" i="10"/>
  <c r="H233" i="10"/>
  <c r="H234" i="10"/>
  <c r="H235" i="10"/>
  <c r="H236" i="10"/>
  <c r="H237" i="10"/>
  <c r="H238" i="10"/>
  <c r="H239" i="10"/>
  <c r="H240" i="10"/>
  <c r="H241" i="10"/>
  <c r="H242" i="10"/>
  <c r="H243" i="10"/>
  <c r="H244" i="10"/>
  <c r="H245" i="10"/>
  <c r="H246" i="10"/>
  <c r="H247" i="10"/>
  <c r="H248" i="10"/>
  <c r="H249" i="10"/>
  <c r="H250" i="10"/>
  <c r="H251" i="10"/>
  <c r="H252" i="10"/>
  <c r="H253" i="10"/>
  <c r="H254" i="10"/>
  <c r="H255" i="10"/>
  <c r="H256" i="10"/>
  <c r="H257" i="10"/>
  <c r="H258" i="10"/>
  <c r="H259" i="10"/>
  <c r="H260" i="10"/>
  <c r="H261" i="10"/>
  <c r="H262" i="10"/>
  <c r="H263" i="10"/>
  <c r="H264" i="10"/>
  <c r="H265" i="10"/>
  <c r="H266" i="10"/>
  <c r="H267" i="10"/>
  <c r="H268" i="10"/>
  <c r="H269" i="10"/>
  <c r="H270" i="10"/>
  <c r="H271" i="10"/>
  <c r="H272" i="10"/>
  <c r="H273" i="10"/>
  <c r="H274" i="10"/>
  <c r="H275" i="10"/>
  <c r="H276" i="10"/>
  <c r="H277" i="10"/>
  <c r="H278" i="10"/>
  <c r="H279" i="10"/>
  <c r="H280" i="10"/>
  <c r="H281" i="10"/>
  <c r="H282" i="10"/>
  <c r="H283" i="10"/>
  <c r="H284" i="10"/>
  <c r="H285" i="10"/>
  <c r="H286" i="10"/>
  <c r="H287" i="10"/>
  <c r="H288" i="10"/>
  <c r="H289" i="10"/>
  <c r="H290" i="10"/>
  <c r="H291" i="10"/>
  <c r="H292" i="10"/>
  <c r="H293" i="10"/>
  <c r="H294" i="10"/>
  <c r="H295" i="10"/>
  <c r="H296" i="10"/>
  <c r="H297" i="10"/>
  <c r="H298" i="10"/>
  <c r="H299" i="10"/>
  <c r="H300" i="10"/>
  <c r="H301" i="10"/>
  <c r="H302" i="10"/>
  <c r="H303" i="10"/>
  <c r="H304" i="10"/>
  <c r="H305" i="10"/>
  <c r="H306" i="10"/>
  <c r="H307" i="10"/>
  <c r="H308" i="10"/>
  <c r="H309" i="10"/>
  <c r="H310" i="10"/>
  <c r="H311" i="10"/>
  <c r="H312" i="10"/>
  <c r="H313" i="10"/>
  <c r="H314" i="10"/>
  <c r="H315" i="10"/>
  <c r="H316" i="10"/>
  <c r="H317" i="10"/>
  <c r="H318" i="10"/>
  <c r="H319" i="10"/>
  <c r="H320" i="10"/>
  <c r="H321" i="10"/>
  <c r="H322" i="10"/>
  <c r="H323" i="10"/>
  <c r="H324" i="10"/>
  <c r="H325" i="10"/>
  <c r="H326" i="10"/>
  <c r="H327" i="10"/>
  <c r="H328" i="10"/>
  <c r="H329" i="10"/>
  <c r="H330" i="10"/>
  <c r="H331" i="10"/>
  <c r="H332" i="10"/>
  <c r="H333" i="10"/>
  <c r="H334" i="10"/>
  <c r="H335" i="10"/>
  <c r="H336" i="10"/>
  <c r="H337" i="10"/>
  <c r="H338" i="10"/>
  <c r="H339" i="10"/>
  <c r="H340" i="10"/>
  <c r="H341" i="10"/>
  <c r="H342" i="10"/>
  <c r="H343" i="10"/>
  <c r="H344" i="10"/>
  <c r="H345" i="10"/>
  <c r="H346" i="10"/>
  <c r="H347" i="10"/>
  <c r="H348" i="10"/>
  <c r="H349" i="10"/>
  <c r="H350" i="10"/>
  <c r="H351" i="10"/>
  <c r="H352" i="10"/>
  <c r="H353" i="10"/>
  <c r="H354" i="10"/>
  <c r="H355" i="10"/>
  <c r="H356" i="10"/>
  <c r="H357" i="10"/>
  <c r="H358" i="10"/>
  <c r="H359" i="10"/>
  <c r="H360" i="10"/>
  <c r="H361" i="10"/>
  <c r="H5" i="10"/>
  <c r="H3" i="10"/>
  <c r="G3" i="10"/>
  <c r="G6" i="10"/>
  <c r="G7" i="10"/>
  <c r="G8" i="10"/>
  <c r="G9" i="10"/>
  <c r="G10" i="10"/>
  <c r="G11" i="10"/>
  <c r="G12" i="10"/>
  <c r="G13" i="10"/>
  <c r="G14" i="10"/>
  <c r="G15" i="10"/>
  <c r="G16" i="10"/>
  <c r="G17" i="10"/>
  <c r="G18" i="10"/>
  <c r="G19" i="10"/>
  <c r="G20" i="10"/>
  <c r="G21" i="10"/>
  <c r="G22" i="10"/>
  <c r="G23" i="10"/>
  <c r="G24" i="10"/>
  <c r="G25" i="10"/>
  <c r="G26" i="10"/>
  <c r="G27" i="10"/>
  <c r="G28" i="10"/>
  <c r="G29" i="10"/>
  <c r="G30" i="10"/>
  <c r="G31" i="10"/>
  <c r="G32" i="10"/>
  <c r="G33" i="10"/>
  <c r="G34" i="10"/>
  <c r="G35" i="10"/>
  <c r="G36" i="10"/>
  <c r="G37" i="10"/>
  <c r="G38" i="10"/>
  <c r="G39" i="10"/>
  <c r="G40" i="10"/>
  <c r="G41" i="10"/>
  <c r="G42" i="10"/>
  <c r="G43" i="10"/>
  <c r="G44" i="10"/>
  <c r="G45" i="10"/>
  <c r="G46" i="10"/>
  <c r="G47" i="10"/>
  <c r="G48" i="10"/>
  <c r="G49" i="10"/>
  <c r="G50" i="10"/>
  <c r="G51" i="10"/>
  <c r="G52" i="10"/>
  <c r="G53" i="10"/>
  <c r="G54" i="10"/>
  <c r="G55" i="10"/>
  <c r="G56" i="10"/>
  <c r="G57" i="10"/>
  <c r="G58" i="10"/>
  <c r="G59" i="10"/>
  <c r="G60" i="10"/>
  <c r="G61" i="10"/>
  <c r="G62" i="10"/>
  <c r="G63" i="10"/>
  <c r="G64" i="10"/>
  <c r="G65" i="10"/>
  <c r="G66" i="10"/>
  <c r="G67" i="10"/>
  <c r="G68" i="10"/>
  <c r="G69" i="10"/>
  <c r="G70" i="10"/>
  <c r="G71" i="10"/>
  <c r="G72" i="10"/>
  <c r="G73" i="10"/>
  <c r="G74" i="10"/>
  <c r="G75" i="10"/>
  <c r="G76" i="10"/>
  <c r="G77" i="10"/>
  <c r="G78" i="10"/>
  <c r="G79" i="10"/>
  <c r="G80" i="10"/>
  <c r="G81" i="10"/>
  <c r="G82" i="10"/>
  <c r="G83" i="10"/>
  <c r="G84" i="10"/>
  <c r="G85" i="10"/>
  <c r="G86" i="10"/>
  <c r="G87" i="10"/>
  <c r="G88" i="10"/>
  <c r="G89" i="10"/>
  <c r="G90" i="10"/>
  <c r="G91" i="10"/>
  <c r="G92" i="10"/>
  <c r="G93" i="10"/>
  <c r="G94" i="10"/>
  <c r="G95" i="10"/>
  <c r="G96" i="10"/>
  <c r="G97" i="10"/>
  <c r="G98" i="10"/>
  <c r="G99" i="10"/>
  <c r="G100" i="10"/>
  <c r="G101" i="10"/>
  <c r="G102" i="10"/>
  <c r="G103" i="10"/>
  <c r="G104" i="10"/>
  <c r="G105" i="10"/>
  <c r="G106" i="10"/>
  <c r="G107" i="10"/>
  <c r="G108" i="10"/>
  <c r="G109" i="10"/>
  <c r="G110" i="10"/>
  <c r="G111" i="10"/>
  <c r="G112" i="10"/>
  <c r="G113" i="10"/>
  <c r="G114" i="10"/>
  <c r="G115" i="10"/>
  <c r="G116" i="10"/>
  <c r="G117" i="10"/>
  <c r="G118" i="10"/>
  <c r="G119" i="10"/>
  <c r="G120" i="10"/>
  <c r="G121" i="10"/>
  <c r="G122" i="10"/>
  <c r="G123" i="10"/>
  <c r="G124" i="10"/>
  <c r="G125" i="10"/>
  <c r="G126" i="10"/>
  <c r="G127" i="10"/>
  <c r="G128" i="10"/>
  <c r="G129" i="10"/>
  <c r="G130" i="10"/>
  <c r="G131" i="10"/>
  <c r="G132" i="10"/>
  <c r="G133" i="10"/>
  <c r="G134" i="10"/>
  <c r="G135" i="10"/>
  <c r="G136" i="10"/>
  <c r="G137" i="10"/>
  <c r="G138" i="10"/>
  <c r="G139" i="10"/>
  <c r="G140" i="10"/>
  <c r="G141" i="10"/>
  <c r="G142" i="10"/>
  <c r="G143" i="10"/>
  <c r="G144" i="10"/>
  <c r="G145" i="10"/>
  <c r="G146" i="10"/>
  <c r="G147" i="10"/>
  <c r="G148" i="10"/>
  <c r="G149" i="10"/>
  <c r="G150" i="10"/>
  <c r="G151" i="10"/>
  <c r="G152" i="10"/>
  <c r="G153" i="10"/>
  <c r="G154" i="10"/>
  <c r="G155" i="10"/>
  <c r="G156" i="10"/>
  <c r="G157" i="10"/>
  <c r="G158" i="10"/>
  <c r="G159" i="10"/>
  <c r="G160" i="10"/>
  <c r="G161" i="10"/>
  <c r="G162" i="10"/>
  <c r="G163" i="10"/>
  <c r="G164" i="10"/>
  <c r="G165" i="10"/>
  <c r="G166" i="10"/>
  <c r="G167" i="10"/>
  <c r="G168" i="10"/>
  <c r="G169" i="10"/>
  <c r="G170" i="10"/>
  <c r="G171" i="10"/>
  <c r="G172" i="10"/>
  <c r="G173" i="10"/>
  <c r="G174" i="10"/>
  <c r="G175" i="10"/>
  <c r="G176" i="10"/>
  <c r="G177" i="10"/>
  <c r="G178" i="10"/>
  <c r="G179" i="10"/>
  <c r="G180" i="10"/>
  <c r="G181" i="10"/>
  <c r="G182" i="10"/>
  <c r="G183" i="10"/>
  <c r="G184" i="10"/>
  <c r="G185" i="10"/>
  <c r="G186" i="10"/>
  <c r="G187" i="10"/>
  <c r="G188" i="10"/>
  <c r="G189" i="10"/>
  <c r="G190" i="10"/>
  <c r="G191" i="10"/>
  <c r="G192" i="10"/>
  <c r="G193" i="10"/>
  <c r="G194" i="10"/>
  <c r="G195" i="10"/>
  <c r="G196" i="10"/>
  <c r="G197" i="10"/>
  <c r="G198" i="10"/>
  <c r="G199" i="10"/>
  <c r="G200" i="10"/>
  <c r="G201" i="10"/>
  <c r="G202" i="10"/>
  <c r="G203" i="10"/>
  <c r="G204" i="10"/>
  <c r="G205" i="10"/>
  <c r="G206" i="10"/>
  <c r="G207" i="10"/>
  <c r="G208" i="10"/>
  <c r="G209" i="10"/>
  <c r="G210" i="10"/>
  <c r="G211" i="10"/>
  <c r="G212" i="10"/>
  <c r="G213" i="10"/>
  <c r="G214" i="10"/>
  <c r="G215" i="10"/>
  <c r="G216" i="10"/>
  <c r="G217" i="10"/>
  <c r="G218" i="10"/>
  <c r="G219" i="10"/>
  <c r="G220" i="10"/>
  <c r="G221" i="10"/>
  <c r="G222" i="10"/>
  <c r="G223" i="10"/>
  <c r="G224" i="10"/>
  <c r="G225" i="10"/>
  <c r="G226" i="10"/>
  <c r="G227" i="10"/>
  <c r="G228" i="10"/>
  <c r="G229" i="10"/>
  <c r="G230" i="10"/>
  <c r="G231" i="10"/>
  <c r="G232" i="10"/>
  <c r="G233" i="10"/>
  <c r="G234" i="10"/>
  <c r="G235" i="10"/>
  <c r="G236" i="10"/>
  <c r="G237" i="10"/>
  <c r="G238" i="10"/>
  <c r="G239" i="10"/>
  <c r="G240" i="10"/>
  <c r="G241" i="10"/>
  <c r="G242" i="10"/>
  <c r="G243" i="10"/>
  <c r="G244" i="10"/>
  <c r="G245" i="10"/>
  <c r="G246" i="10"/>
  <c r="G247" i="10"/>
  <c r="G248" i="10"/>
  <c r="G249" i="10"/>
  <c r="G250" i="10"/>
  <c r="G251" i="10"/>
  <c r="G252" i="10"/>
  <c r="G253" i="10"/>
  <c r="G254" i="10"/>
  <c r="G255" i="10"/>
  <c r="G256" i="10"/>
  <c r="G257" i="10"/>
  <c r="G258" i="10"/>
  <c r="G259" i="10"/>
  <c r="G260" i="10"/>
  <c r="G261" i="10"/>
  <c r="G262" i="10"/>
  <c r="G263" i="10"/>
  <c r="G264" i="10"/>
  <c r="G265" i="10"/>
  <c r="G266" i="10"/>
  <c r="G267" i="10"/>
  <c r="G268" i="10"/>
  <c r="G269" i="10"/>
  <c r="G270" i="10"/>
  <c r="G271" i="10"/>
  <c r="G272" i="10"/>
  <c r="G273" i="10"/>
  <c r="G274" i="10"/>
  <c r="G275" i="10"/>
  <c r="G276" i="10"/>
  <c r="G277" i="10"/>
  <c r="G278" i="10"/>
  <c r="G279" i="10"/>
  <c r="G280" i="10"/>
  <c r="G281" i="10"/>
  <c r="G282" i="10"/>
  <c r="G283" i="10"/>
  <c r="G284" i="10"/>
  <c r="G285" i="10"/>
  <c r="G286" i="10"/>
  <c r="G287" i="10"/>
  <c r="G288" i="10"/>
  <c r="G289" i="10"/>
  <c r="G290" i="10"/>
  <c r="G291" i="10"/>
  <c r="G292" i="10"/>
  <c r="G293" i="10"/>
  <c r="G294" i="10"/>
  <c r="G295" i="10"/>
  <c r="G296" i="10"/>
  <c r="G297" i="10"/>
  <c r="G298" i="10"/>
  <c r="G299" i="10"/>
  <c r="G300" i="10"/>
  <c r="G301" i="10"/>
  <c r="G302" i="10"/>
  <c r="G303" i="10"/>
  <c r="G304" i="10"/>
  <c r="G305" i="10"/>
  <c r="G306" i="10"/>
  <c r="G307" i="10"/>
  <c r="G308" i="10"/>
  <c r="G309" i="10"/>
  <c r="G310" i="10"/>
  <c r="G311" i="10"/>
  <c r="G312" i="10"/>
  <c r="G313" i="10"/>
  <c r="G314" i="10"/>
  <c r="G315" i="10"/>
  <c r="G316" i="10"/>
  <c r="G317" i="10"/>
  <c r="G318" i="10"/>
  <c r="G319" i="10"/>
  <c r="G320" i="10"/>
  <c r="G321" i="10"/>
  <c r="G322" i="10"/>
  <c r="G323" i="10"/>
  <c r="G324" i="10"/>
  <c r="G325" i="10"/>
  <c r="G326" i="10"/>
  <c r="G327" i="10"/>
  <c r="G328" i="10"/>
  <c r="G329" i="10"/>
  <c r="G330" i="10"/>
  <c r="G331" i="10"/>
  <c r="G332" i="10"/>
  <c r="G333" i="10"/>
  <c r="G334" i="10"/>
  <c r="G335" i="10"/>
  <c r="G336" i="10"/>
  <c r="G337" i="10"/>
  <c r="G338" i="10"/>
  <c r="G339" i="10"/>
  <c r="G340" i="10"/>
  <c r="G341" i="10"/>
  <c r="G342" i="10"/>
  <c r="G343" i="10"/>
  <c r="G344" i="10"/>
  <c r="G345" i="10"/>
  <c r="G346" i="10"/>
  <c r="G347" i="10"/>
  <c r="G348" i="10"/>
  <c r="G349" i="10"/>
  <c r="G350" i="10"/>
  <c r="G351" i="10"/>
  <c r="G352" i="10"/>
  <c r="G353" i="10"/>
  <c r="G354" i="10"/>
  <c r="G355" i="10"/>
  <c r="G356" i="10"/>
  <c r="G357" i="10"/>
  <c r="G358" i="10"/>
  <c r="G359" i="10"/>
  <c r="G360" i="10"/>
  <c r="G361" i="10"/>
  <c r="G5" i="10"/>
  <c r="D3" i="10"/>
  <c r="E3" i="10"/>
  <c r="F3" i="10"/>
  <c r="C3" i="10"/>
  <c r="DB6" i="8"/>
  <c r="DB8" i="8"/>
  <c r="DB9" i="8"/>
  <c r="DB10" i="8"/>
  <c r="DB11" i="8"/>
  <c r="DB12" i="8"/>
  <c r="DB13" i="8"/>
  <c r="DB14" i="8"/>
  <c r="DB17" i="8"/>
  <c r="DB18" i="8"/>
  <c r="DB19" i="8"/>
  <c r="DB20" i="8"/>
  <c r="DB21" i="8"/>
  <c r="DB22" i="8"/>
  <c r="DB23" i="8"/>
  <c r="DB24" i="8"/>
  <c r="DB25" i="8"/>
  <c r="DB26" i="8"/>
  <c r="DB27" i="8"/>
  <c r="DB28" i="8"/>
  <c r="DB29" i="8"/>
  <c r="DB30" i="8"/>
  <c r="DB31" i="8"/>
  <c r="DB32" i="8"/>
  <c r="DB35" i="8"/>
  <c r="DB41" i="8"/>
  <c r="DB44" i="8"/>
  <c r="DB45" i="8"/>
  <c r="DB46" i="8"/>
  <c r="DB48" i="8"/>
  <c r="DB49" i="8"/>
  <c r="DB50" i="8"/>
  <c r="DB51" i="8"/>
  <c r="DB52" i="8"/>
  <c r="DB54" i="8"/>
  <c r="DB55" i="8"/>
  <c r="DB56" i="8"/>
  <c r="DB57" i="8"/>
  <c r="DB58" i="8"/>
  <c r="DB59" i="8"/>
  <c r="DB61" i="8"/>
  <c r="DB62" i="8"/>
  <c r="DB63" i="8"/>
  <c r="DB64" i="8"/>
  <c r="DB67" i="8"/>
  <c r="DB68" i="8"/>
  <c r="DB69" i="8"/>
  <c r="DB70" i="8"/>
  <c r="DB72" i="8"/>
  <c r="DB74" i="8"/>
  <c r="DB75" i="8"/>
  <c r="DB79" i="8"/>
  <c r="DB80" i="8"/>
  <c r="DB81" i="8"/>
  <c r="DB83" i="8"/>
  <c r="DB85" i="8"/>
  <c r="DB86" i="8"/>
  <c r="DB87" i="8"/>
  <c r="DB89" i="8"/>
  <c r="DB90" i="8"/>
  <c r="DB92" i="8"/>
  <c r="DB94" i="8"/>
  <c r="DB95" i="8"/>
  <c r="DB96" i="8"/>
  <c r="DB97" i="8"/>
  <c r="DB98" i="8"/>
  <c r="DB101" i="8"/>
  <c r="DB109" i="8"/>
  <c r="DB117" i="8"/>
  <c r="DB121" i="8"/>
  <c r="DB124" i="8"/>
  <c r="DB125" i="8"/>
  <c r="DB126" i="8"/>
  <c r="DB131" i="8"/>
  <c r="DB133" i="8"/>
  <c r="DB135" i="8"/>
  <c r="DB138" i="8"/>
  <c r="DB144" i="8"/>
  <c r="DB145" i="8"/>
  <c r="DB146" i="8"/>
  <c r="DB147" i="8"/>
  <c r="DB149" i="8"/>
  <c r="DB150" i="8"/>
  <c r="DB151" i="8"/>
  <c r="DB152" i="8"/>
  <c r="DB153" i="8"/>
  <c r="DB156" i="8"/>
  <c r="DB158" i="8"/>
  <c r="DB160" i="8"/>
  <c r="DB161" i="8"/>
  <c r="DB162" i="8"/>
  <c r="DB163" i="8"/>
  <c r="DB167" i="8"/>
  <c r="DB168" i="8"/>
  <c r="DB169" i="8"/>
  <c r="DB173" i="8"/>
  <c r="DB174" i="8"/>
  <c r="DB175" i="8"/>
  <c r="DB176" i="8"/>
  <c r="DB177" i="8"/>
  <c r="DB178" i="8"/>
  <c r="DB179" i="8"/>
  <c r="DB181" i="8"/>
  <c r="DB182" i="8"/>
  <c r="DB183" i="8"/>
  <c r="DB184" i="8"/>
  <c r="DB185" i="8"/>
  <c r="DB187" i="8"/>
  <c r="DB190" i="8"/>
  <c r="DB191" i="8"/>
  <c r="DB192" i="8"/>
  <c r="DB193" i="8"/>
  <c r="DB196" i="8"/>
  <c r="DB200" i="8"/>
  <c r="DB201" i="8"/>
  <c r="DB203" i="8"/>
  <c r="DB204" i="8"/>
  <c r="DB205" i="8"/>
  <c r="DB206" i="8"/>
  <c r="DB207" i="8"/>
  <c r="DB208" i="8"/>
  <c r="DB209" i="8"/>
  <c r="DB212" i="8"/>
  <c r="DB213" i="8"/>
  <c r="DB214" i="8"/>
  <c r="DB215" i="8"/>
  <c r="DB216" i="8"/>
  <c r="DB219" i="8"/>
  <c r="DB225" i="8"/>
  <c r="DB228" i="8"/>
  <c r="DB229" i="8"/>
  <c r="DB230" i="8"/>
  <c r="DB232" i="8"/>
  <c r="DB236" i="8"/>
  <c r="DB237" i="8"/>
  <c r="DB238" i="8"/>
  <c r="DB239" i="8"/>
  <c r="DB240" i="8"/>
  <c r="DB241" i="8"/>
  <c r="DB242" i="8"/>
  <c r="DB243" i="8"/>
  <c r="DB244" i="8"/>
  <c r="DB245" i="8"/>
  <c r="DB248" i="8"/>
  <c r="DB249" i="8"/>
  <c r="DB255" i="8"/>
  <c r="DB256" i="8"/>
  <c r="DB258" i="8"/>
  <c r="DB283" i="8"/>
  <c r="DB286" i="8"/>
  <c r="DB302" i="8"/>
  <c r="DB338" i="8"/>
  <c r="DB351" i="8"/>
  <c r="DB361" i="8"/>
  <c r="DB362" i="8"/>
  <c r="DB363" i="8"/>
  <c r="DB364" i="8"/>
  <c r="DB365" i="8"/>
  <c r="DB366" i="8"/>
  <c r="DB367" i="8"/>
  <c r="DB368" i="8"/>
  <c r="DB369" i="8"/>
  <c r="DB370" i="8"/>
  <c r="DB371" i="8"/>
  <c r="DB372" i="8"/>
  <c r="DB373" i="8"/>
  <c r="DB374" i="8"/>
  <c r="DB375" i="8"/>
  <c r="DB376" i="8"/>
  <c r="DB377" i="8"/>
  <c r="DB378" i="8"/>
  <c r="DB379" i="8"/>
  <c r="DB380" i="8"/>
  <c r="DB381" i="8"/>
  <c r="DB382" i="8"/>
  <c r="DB383" i="8"/>
  <c r="DB384" i="8"/>
  <c r="DB385" i="8"/>
  <c r="DB386" i="8"/>
  <c r="DB387" i="8"/>
  <c r="DB388" i="8"/>
  <c r="DB5" i="8"/>
  <c r="DB3" i="8" s="1"/>
  <c r="CZ6" i="8"/>
  <c r="CZ8" i="8"/>
  <c r="CZ9" i="8"/>
  <c r="CZ10" i="8"/>
  <c r="CZ11" i="8"/>
  <c r="CZ12" i="8"/>
  <c r="CZ13" i="8"/>
  <c r="CZ14" i="8"/>
  <c r="CZ17" i="8"/>
  <c r="CZ18" i="8"/>
  <c r="CZ19" i="8"/>
  <c r="CZ20" i="8"/>
  <c r="CZ21" i="8"/>
  <c r="CZ22" i="8"/>
  <c r="CZ23" i="8"/>
  <c r="CZ24" i="8"/>
  <c r="CZ25" i="8"/>
  <c r="CZ26" i="8"/>
  <c r="CZ27" i="8"/>
  <c r="CZ28" i="8"/>
  <c r="CZ29" i="8"/>
  <c r="CZ30" i="8"/>
  <c r="CZ31" i="8"/>
  <c r="CZ32" i="8"/>
  <c r="CZ35" i="8"/>
  <c r="CZ41" i="8"/>
  <c r="CZ44" i="8"/>
  <c r="CZ45" i="8"/>
  <c r="CZ46" i="8"/>
  <c r="CZ48" i="8"/>
  <c r="CZ49" i="8"/>
  <c r="CZ50" i="8"/>
  <c r="CZ51" i="8"/>
  <c r="CZ52" i="8"/>
  <c r="CZ54" i="8"/>
  <c r="CZ55" i="8"/>
  <c r="CZ56" i="8"/>
  <c r="CZ57" i="8"/>
  <c r="CZ58" i="8"/>
  <c r="CZ59" i="8"/>
  <c r="CZ61" i="8"/>
  <c r="CZ62" i="8"/>
  <c r="CZ63" i="8"/>
  <c r="CZ64" i="8"/>
  <c r="CZ67" i="8"/>
  <c r="CZ68" i="8"/>
  <c r="CZ69" i="8"/>
  <c r="CZ70" i="8"/>
  <c r="CZ72" i="8"/>
  <c r="CZ74" i="8"/>
  <c r="CZ75" i="8"/>
  <c r="CZ79" i="8"/>
  <c r="CZ80" i="8"/>
  <c r="CZ81" i="8"/>
  <c r="CZ83" i="8"/>
  <c r="CZ85" i="8"/>
  <c r="CZ86" i="8"/>
  <c r="CZ87" i="8"/>
  <c r="CZ89" i="8"/>
  <c r="CZ90" i="8"/>
  <c r="CZ92" i="8"/>
  <c r="CZ94" i="8"/>
  <c r="CZ95" i="8"/>
  <c r="CZ96" i="8"/>
  <c r="CZ97" i="8"/>
  <c r="CZ98" i="8"/>
  <c r="CZ101" i="8"/>
  <c r="CZ109" i="8"/>
  <c r="CZ117" i="8"/>
  <c r="CZ121" i="8"/>
  <c r="CZ124" i="8"/>
  <c r="CZ125" i="8"/>
  <c r="CZ126" i="8"/>
  <c r="CZ131" i="8"/>
  <c r="CZ133" i="8"/>
  <c r="CZ135" i="8"/>
  <c r="CZ138" i="8"/>
  <c r="CZ144" i="8"/>
  <c r="CZ145" i="8"/>
  <c r="CZ146" i="8"/>
  <c r="CZ147" i="8"/>
  <c r="CZ149" i="8"/>
  <c r="CZ150" i="8"/>
  <c r="CZ151" i="8"/>
  <c r="CZ152" i="8"/>
  <c r="CZ153" i="8"/>
  <c r="CZ156" i="8"/>
  <c r="CZ158" i="8"/>
  <c r="CZ160" i="8"/>
  <c r="CZ161" i="8"/>
  <c r="CZ162" i="8"/>
  <c r="CZ163" i="8"/>
  <c r="CZ167" i="8"/>
  <c r="CZ168" i="8"/>
  <c r="CZ169" i="8"/>
  <c r="CZ173" i="8"/>
  <c r="CZ174" i="8"/>
  <c r="CZ175" i="8"/>
  <c r="CZ176" i="8"/>
  <c r="CZ177" i="8"/>
  <c r="CZ178" i="8"/>
  <c r="CZ179" i="8"/>
  <c r="CZ181" i="8"/>
  <c r="CZ182" i="8"/>
  <c r="CZ183" i="8"/>
  <c r="CZ184" i="8"/>
  <c r="CZ185" i="8"/>
  <c r="CZ187" i="8"/>
  <c r="CZ190" i="8"/>
  <c r="CZ191" i="8"/>
  <c r="CZ192" i="8"/>
  <c r="CZ193" i="8"/>
  <c r="CZ196" i="8"/>
  <c r="CZ200" i="8"/>
  <c r="CZ201" i="8"/>
  <c r="CZ203" i="8"/>
  <c r="CZ204" i="8"/>
  <c r="CZ205" i="8"/>
  <c r="CZ206" i="8"/>
  <c r="CZ207" i="8"/>
  <c r="CZ208" i="8"/>
  <c r="CZ209" i="8"/>
  <c r="CZ212" i="8"/>
  <c r="CZ213" i="8"/>
  <c r="CZ214" i="8"/>
  <c r="CZ215" i="8"/>
  <c r="CZ216" i="8"/>
  <c r="CZ219" i="8"/>
  <c r="CZ225" i="8"/>
  <c r="CZ228" i="8"/>
  <c r="CZ229" i="8"/>
  <c r="CZ230" i="8"/>
  <c r="CZ232" i="8"/>
  <c r="CZ236" i="8"/>
  <c r="CZ237" i="8"/>
  <c r="CZ238" i="8"/>
  <c r="CZ239" i="8"/>
  <c r="CZ240" i="8"/>
  <c r="CZ241" i="8"/>
  <c r="CZ242" i="8"/>
  <c r="CZ243" i="8"/>
  <c r="CZ244" i="8"/>
  <c r="CZ245" i="8"/>
  <c r="CZ248" i="8"/>
  <c r="CZ249" i="8"/>
  <c r="CZ255" i="8"/>
  <c r="CZ256" i="8"/>
  <c r="CZ258" i="8"/>
  <c r="CZ283" i="8"/>
  <c r="CZ286" i="8"/>
  <c r="CZ302" i="8"/>
  <c r="CZ338" i="8"/>
  <c r="CZ351" i="8"/>
  <c r="CZ361" i="8"/>
  <c r="CZ362" i="8"/>
  <c r="CZ363" i="8"/>
  <c r="CZ364" i="8"/>
  <c r="CZ365" i="8"/>
  <c r="CZ366" i="8"/>
  <c r="CZ367" i="8"/>
  <c r="CZ368" i="8"/>
  <c r="CZ369" i="8"/>
  <c r="CZ370" i="8"/>
  <c r="CZ371" i="8"/>
  <c r="CZ372" i="8"/>
  <c r="CZ373" i="8"/>
  <c r="CZ374" i="8"/>
  <c r="CZ375" i="8"/>
  <c r="CZ376" i="8"/>
  <c r="CZ377" i="8"/>
  <c r="CZ378" i="8"/>
  <c r="CZ379" i="8"/>
  <c r="CZ380" i="8"/>
  <c r="CZ381" i="8"/>
  <c r="CZ382" i="8"/>
  <c r="CZ383" i="8"/>
  <c r="CZ384" i="8"/>
  <c r="CZ385" i="8"/>
  <c r="CZ386" i="8"/>
  <c r="CZ387" i="8"/>
  <c r="CZ388" i="8"/>
  <c r="CZ5" i="8"/>
  <c r="BE1" i="8"/>
  <c r="BF1" i="8"/>
  <c r="BG1" i="8"/>
  <c r="BI1" i="8"/>
  <c r="BJ1" i="8"/>
  <c r="BK1" i="8"/>
  <c r="BM1" i="8"/>
  <c r="BN1" i="8"/>
  <c r="BO1" i="8"/>
  <c r="BP1" i="8"/>
  <c r="BQ1" i="8"/>
  <c r="BR1" i="8"/>
  <c r="BS1" i="8"/>
  <c r="BT1" i="8"/>
  <c r="BU1" i="8"/>
  <c r="BV1" i="8"/>
  <c r="BW1" i="8"/>
  <c r="BX1" i="8"/>
  <c r="BY1" i="8"/>
  <c r="BZ1" i="8"/>
  <c r="CA1" i="8"/>
  <c r="CB1" i="8"/>
  <c r="CC1" i="8"/>
  <c r="CD1" i="8"/>
  <c r="CE1" i="8"/>
  <c r="CF1" i="8"/>
  <c r="CG1" i="8"/>
  <c r="CH1" i="8"/>
  <c r="CI1" i="8"/>
  <c r="CJ1" i="8"/>
  <c r="CK1" i="8"/>
  <c r="CL1" i="8"/>
  <c r="CM1" i="8"/>
  <c r="CN1" i="8"/>
  <c r="CO1" i="8"/>
  <c r="CP1" i="8"/>
  <c r="CQ1" i="8"/>
  <c r="CR1" i="8"/>
  <c r="CS1" i="8"/>
  <c r="CT1" i="8"/>
  <c r="CU1" i="8"/>
  <c r="CV1" i="8"/>
  <c r="CW1" i="8"/>
  <c r="CX1" i="8"/>
  <c r="BD1" i="8"/>
  <c r="B5" i="5"/>
  <c r="B4" i="5"/>
  <c r="B3" i="5"/>
  <c r="B2" i="5"/>
  <c r="CZ3" i="8" l="1"/>
  <c r="DA388" i="8" s="1"/>
  <c r="F4" i="9"/>
  <c r="F5" i="9"/>
  <c r="F6" i="9"/>
  <c r="F7" i="9"/>
  <c r="F8" i="9"/>
  <c r="F9" i="9"/>
  <c r="F10" i="9"/>
  <c r="F11" i="9"/>
  <c r="F12" i="9"/>
  <c r="F13" i="9"/>
  <c r="F14" i="9"/>
  <c r="F15" i="9"/>
  <c r="F16" i="9"/>
  <c r="F17" i="9"/>
  <c r="F18" i="9"/>
  <c r="F19" i="9"/>
  <c r="F20" i="9"/>
  <c r="F21" i="9"/>
  <c r="F22" i="9"/>
  <c r="F23" i="9"/>
  <c r="F24" i="9"/>
  <c r="F25" i="9"/>
  <c r="F26" i="9"/>
  <c r="F27" i="9"/>
  <c r="F28" i="9"/>
  <c r="F29" i="9"/>
  <c r="F30" i="9"/>
  <c r="F31" i="9"/>
  <c r="F32" i="9"/>
  <c r="F33" i="9"/>
  <c r="F34" i="9"/>
  <c r="F35" i="9"/>
  <c r="F36" i="9"/>
  <c r="F37" i="9"/>
  <c r="F38" i="9"/>
  <c r="F39" i="9"/>
  <c r="F40" i="9"/>
  <c r="F41" i="9"/>
  <c r="F42" i="9"/>
  <c r="F43" i="9"/>
  <c r="F44" i="9"/>
  <c r="F45" i="9"/>
  <c r="F46" i="9"/>
  <c r="F47" i="9"/>
  <c r="F48" i="9"/>
  <c r="F49" i="9"/>
  <c r="F50" i="9"/>
  <c r="F51" i="9"/>
  <c r="F52" i="9"/>
  <c r="F53" i="9"/>
  <c r="F54" i="9"/>
  <c r="F55" i="9"/>
  <c r="F56" i="9"/>
  <c r="F57" i="9"/>
  <c r="F58" i="9"/>
  <c r="F59" i="9"/>
  <c r="F60" i="9"/>
  <c r="F61" i="9"/>
  <c r="F62" i="9"/>
  <c r="F63" i="9"/>
  <c r="F64" i="9"/>
  <c r="F65" i="9"/>
  <c r="F66" i="9"/>
  <c r="F67" i="9"/>
  <c r="F68" i="9"/>
  <c r="F69" i="9"/>
  <c r="F70" i="9"/>
  <c r="F71" i="9"/>
  <c r="F72" i="9"/>
  <c r="F73" i="9"/>
  <c r="F74" i="9"/>
  <c r="F75" i="9"/>
  <c r="F76" i="9"/>
  <c r="F77" i="9"/>
  <c r="F78" i="9"/>
  <c r="F79" i="9"/>
  <c r="F80" i="9"/>
  <c r="F81" i="9"/>
  <c r="F82" i="9"/>
  <c r="F83" i="9"/>
  <c r="F84" i="9"/>
  <c r="F85" i="9"/>
  <c r="F86" i="9"/>
  <c r="F87" i="9"/>
  <c r="F88" i="9"/>
  <c r="F89" i="9"/>
  <c r="F90" i="9"/>
  <c r="F91" i="9"/>
  <c r="F92" i="9"/>
  <c r="F93" i="9"/>
  <c r="F94" i="9"/>
  <c r="F95" i="9"/>
  <c r="F96" i="9"/>
  <c r="F97" i="9"/>
  <c r="F98" i="9"/>
  <c r="F99" i="9"/>
  <c r="F100" i="9"/>
  <c r="F101" i="9"/>
  <c r="F102" i="9"/>
  <c r="F103" i="9"/>
  <c r="F104" i="9"/>
  <c r="F105" i="9"/>
  <c r="F106" i="9"/>
  <c r="F107" i="9"/>
  <c r="F108" i="9"/>
  <c r="F109" i="9"/>
  <c r="F110" i="9"/>
  <c r="F111" i="9"/>
  <c r="F112" i="9"/>
  <c r="F113" i="9"/>
  <c r="F114" i="9"/>
  <c r="F115" i="9"/>
  <c r="F116" i="9"/>
  <c r="F117" i="9"/>
  <c r="F118" i="9"/>
  <c r="F119" i="9"/>
  <c r="F120" i="9"/>
  <c r="F121" i="9"/>
  <c r="F122" i="9"/>
  <c r="F123" i="9"/>
  <c r="F124" i="9"/>
  <c r="F125" i="9"/>
  <c r="F126" i="9"/>
  <c r="F127" i="9"/>
  <c r="F128" i="9"/>
  <c r="F129" i="9"/>
  <c r="F130" i="9"/>
  <c r="F131" i="9"/>
  <c r="F132" i="9"/>
  <c r="F133" i="9"/>
  <c r="F134" i="9"/>
  <c r="F135" i="9"/>
  <c r="F136" i="9"/>
  <c r="F137" i="9"/>
  <c r="F138" i="9"/>
  <c r="F139" i="9"/>
  <c r="F140" i="9"/>
  <c r="F141" i="9"/>
  <c r="F142" i="9"/>
  <c r="F143" i="9"/>
  <c r="F144" i="9"/>
  <c r="F145" i="9"/>
  <c r="F146" i="9"/>
  <c r="F147" i="9"/>
  <c r="F148" i="9"/>
  <c r="F149" i="9"/>
  <c r="F150" i="9"/>
  <c r="F151" i="9"/>
  <c r="F152" i="9"/>
  <c r="F153" i="9"/>
  <c r="F154" i="9"/>
  <c r="F155" i="9"/>
  <c r="F156" i="9"/>
  <c r="F157" i="9"/>
  <c r="F158" i="9"/>
  <c r="F159" i="9"/>
  <c r="F160" i="9"/>
  <c r="F161" i="9"/>
  <c r="F162" i="9"/>
  <c r="F163" i="9"/>
  <c r="F164" i="9"/>
  <c r="F165" i="9"/>
  <c r="F166" i="9"/>
  <c r="F167" i="9"/>
  <c r="F168" i="9"/>
  <c r="F169" i="9"/>
  <c r="F170" i="9"/>
  <c r="F171" i="9"/>
  <c r="F172" i="9"/>
  <c r="F173" i="9"/>
  <c r="F174" i="9"/>
  <c r="F175" i="9"/>
  <c r="F176" i="9"/>
  <c r="F177" i="9"/>
  <c r="F178" i="9"/>
  <c r="F179" i="9"/>
  <c r="F180" i="9"/>
  <c r="F181" i="9"/>
  <c r="F182" i="9"/>
  <c r="F183" i="9"/>
  <c r="F184" i="9"/>
  <c r="F185" i="9"/>
  <c r="F186" i="9"/>
  <c r="F187" i="9"/>
  <c r="F188" i="9"/>
  <c r="F189" i="9"/>
  <c r="F190" i="9"/>
  <c r="F191" i="9"/>
  <c r="F192" i="9"/>
  <c r="F193" i="9"/>
  <c r="F194" i="9"/>
  <c r="F195" i="9"/>
  <c r="F196" i="9"/>
  <c r="F197" i="9"/>
  <c r="F198" i="9"/>
  <c r="F199" i="9"/>
  <c r="F200" i="9"/>
  <c r="F201" i="9"/>
  <c r="F202" i="9"/>
  <c r="F203" i="9"/>
  <c r="F204" i="9"/>
  <c r="F205" i="9"/>
  <c r="F206" i="9"/>
  <c r="F207" i="9"/>
  <c r="F208" i="9"/>
  <c r="F209" i="9"/>
  <c r="F210" i="9"/>
  <c r="F211" i="9"/>
  <c r="F212" i="9"/>
  <c r="F213" i="9"/>
  <c r="F214" i="9"/>
  <c r="F215" i="9"/>
  <c r="F216" i="9"/>
  <c r="F217" i="9"/>
  <c r="F218" i="9"/>
  <c r="F219" i="9"/>
  <c r="F220" i="9"/>
  <c r="F221" i="9"/>
  <c r="F222" i="9"/>
  <c r="F223" i="9"/>
  <c r="F224" i="9"/>
  <c r="F225" i="9"/>
  <c r="F226" i="9"/>
  <c r="F227" i="9"/>
  <c r="F228" i="9"/>
  <c r="F229" i="9"/>
  <c r="F230" i="9"/>
  <c r="F231" i="9"/>
  <c r="F232" i="9"/>
  <c r="F233" i="9"/>
  <c r="F234" i="9"/>
  <c r="F235" i="9"/>
  <c r="F236" i="9"/>
  <c r="F237" i="9"/>
  <c r="F238" i="9"/>
  <c r="F239" i="9"/>
  <c r="F240" i="9"/>
  <c r="F241" i="9"/>
  <c r="F242" i="9"/>
  <c r="F243" i="9"/>
  <c r="F244" i="9"/>
  <c r="F245" i="9"/>
  <c r="F246" i="9"/>
  <c r="F247" i="9"/>
  <c r="F248" i="9"/>
  <c r="F249" i="9"/>
  <c r="F250" i="9"/>
  <c r="F251" i="9"/>
  <c r="F252" i="9"/>
  <c r="F253" i="9"/>
  <c r="F254" i="9"/>
  <c r="F255" i="9"/>
  <c r="F256" i="9"/>
  <c r="F257" i="9"/>
  <c r="F258" i="9"/>
  <c r="F259" i="9"/>
  <c r="F260" i="9"/>
  <c r="F261" i="9"/>
  <c r="F262" i="9"/>
  <c r="F263" i="9"/>
  <c r="F264" i="9"/>
  <c r="F265" i="9"/>
  <c r="F266" i="9"/>
  <c r="F267" i="9"/>
  <c r="F268" i="9"/>
  <c r="F269" i="9"/>
  <c r="F270" i="9"/>
  <c r="F271" i="9"/>
  <c r="F272" i="9"/>
  <c r="F273" i="9"/>
  <c r="F274" i="9"/>
  <c r="F275" i="9"/>
  <c r="F276" i="9"/>
  <c r="F277" i="9"/>
  <c r="F278" i="9"/>
  <c r="F279" i="9"/>
  <c r="F280" i="9"/>
  <c r="F281" i="9"/>
  <c r="F282" i="9"/>
  <c r="F283" i="9"/>
  <c r="F284" i="9"/>
  <c r="F285" i="9"/>
  <c r="F286" i="9"/>
  <c r="F287" i="9"/>
  <c r="F288" i="9"/>
  <c r="F289" i="9"/>
  <c r="F290" i="9"/>
  <c r="F291" i="9"/>
  <c r="F292" i="9"/>
  <c r="F3" i="9"/>
  <c r="DF11" i="8"/>
  <c r="DF12" i="8"/>
  <c r="DF13" i="8"/>
  <c r="DF14" i="8"/>
  <c r="DF17" i="8"/>
  <c r="DF18" i="8"/>
  <c r="DF19" i="8"/>
  <c r="DF20" i="8"/>
  <c r="DF21" i="8"/>
  <c r="DF22" i="8"/>
  <c r="DF23" i="8"/>
  <c r="DF24" i="8"/>
  <c r="DF25" i="8"/>
  <c r="DF26" i="8"/>
  <c r="DF27" i="8"/>
  <c r="DF28" i="8"/>
  <c r="DF29" i="8"/>
  <c r="DF30" i="8"/>
  <c r="DF31" i="8"/>
  <c r="DF32" i="8"/>
  <c r="DF35" i="8"/>
  <c r="DF41" i="8"/>
  <c r="DF44" i="8"/>
  <c r="DF45" i="8"/>
  <c r="DF46" i="8"/>
  <c r="DF48" i="8"/>
  <c r="DF49" i="8"/>
  <c r="DF50" i="8"/>
  <c r="DF51" i="8"/>
  <c r="DF52" i="8"/>
  <c r="DF54" i="8"/>
  <c r="DF55" i="8"/>
  <c r="DF56" i="8"/>
  <c r="DF57" i="8"/>
  <c r="DF58" i="8"/>
  <c r="DF59" i="8"/>
  <c r="DF61" i="8"/>
  <c r="DF62" i="8"/>
  <c r="DF63" i="8"/>
  <c r="DF64" i="8"/>
  <c r="DF67" i="8"/>
  <c r="DF68" i="8"/>
  <c r="DF69" i="8"/>
  <c r="DF70" i="8"/>
  <c r="DF72" i="8"/>
  <c r="DF74" i="8"/>
  <c r="DF75" i="8"/>
  <c r="DF79" i="8"/>
  <c r="DF80" i="8"/>
  <c r="DF81" i="8"/>
  <c r="DF83" i="8"/>
  <c r="DF85" i="8"/>
  <c r="DF86" i="8"/>
  <c r="DF87" i="8"/>
  <c r="DF89" i="8"/>
  <c r="DF90" i="8"/>
  <c r="DF92" i="8"/>
  <c r="DF94" i="8"/>
  <c r="DF95" i="8"/>
  <c r="DF96" i="8"/>
  <c r="DF97" i="8"/>
  <c r="DF98" i="8"/>
  <c r="DF101" i="8"/>
  <c r="DF109" i="8"/>
  <c r="DF117" i="8"/>
  <c r="DF121" i="8"/>
  <c r="DF124" i="8"/>
  <c r="DF125" i="8"/>
  <c r="DF126" i="8"/>
  <c r="DF131" i="8"/>
  <c r="DF133" i="8"/>
  <c r="DF135" i="8"/>
  <c r="DF138" i="8"/>
  <c r="DF144" i="8"/>
  <c r="DF145" i="8"/>
  <c r="DF146" i="8"/>
  <c r="DF147" i="8"/>
  <c r="DF149" i="8"/>
  <c r="DF150" i="8"/>
  <c r="DF151" i="8"/>
  <c r="DF152" i="8"/>
  <c r="DF153" i="8"/>
  <c r="DF156" i="8"/>
  <c r="DF158" i="8"/>
  <c r="DF160" i="8"/>
  <c r="DF161" i="8"/>
  <c r="DF162" i="8"/>
  <c r="DF163" i="8"/>
  <c r="DF167" i="8"/>
  <c r="DF168" i="8"/>
  <c r="DF169" i="8"/>
  <c r="DF173" i="8"/>
  <c r="DF174" i="8"/>
  <c r="DF175" i="8"/>
  <c r="DF176" i="8"/>
  <c r="DF177" i="8"/>
  <c r="DF178" i="8"/>
  <c r="DF179" i="8"/>
  <c r="DF181" i="8"/>
  <c r="DF182" i="8"/>
  <c r="DF183" i="8"/>
  <c r="DF184" i="8"/>
  <c r="DF185" i="8"/>
  <c r="DF187" i="8"/>
  <c r="DF190" i="8"/>
  <c r="DF191" i="8"/>
  <c r="DF192" i="8"/>
  <c r="DF193" i="8"/>
  <c r="DF196" i="8"/>
  <c r="DF200" i="8"/>
  <c r="DF201" i="8"/>
  <c r="DF203" i="8"/>
  <c r="DF204" i="8"/>
  <c r="DF205" i="8"/>
  <c r="DF206" i="8"/>
  <c r="DF207" i="8"/>
  <c r="DF208" i="8"/>
  <c r="DF209" i="8"/>
  <c r="DF212" i="8"/>
  <c r="DF213" i="8"/>
  <c r="DF214" i="8"/>
  <c r="DF215" i="8"/>
  <c r="DF216" i="8"/>
  <c r="DF219" i="8"/>
  <c r="DF225" i="8"/>
  <c r="DF228" i="8"/>
  <c r="DF229" i="8"/>
  <c r="DF230" i="8"/>
  <c r="DF232" i="8"/>
  <c r="DF236" i="8"/>
  <c r="DF237" i="8"/>
  <c r="DF238" i="8"/>
  <c r="DF239" i="8"/>
  <c r="DF240" i="8"/>
  <c r="DF241" i="8"/>
  <c r="DF242" i="8"/>
  <c r="DF243" i="8"/>
  <c r="DF244" i="8"/>
  <c r="DF245" i="8"/>
  <c r="DF248" i="8"/>
  <c r="DF249" i="8"/>
  <c r="DF255" i="8"/>
  <c r="DF256" i="8"/>
  <c r="DF258" i="8"/>
  <c r="DF283" i="8"/>
  <c r="DF286" i="8"/>
  <c r="DF302" i="8"/>
  <c r="DF338" i="8"/>
  <c r="DF351" i="8"/>
  <c r="DF361" i="8"/>
  <c r="DF362" i="8"/>
  <c r="DF363" i="8"/>
  <c r="DF364" i="8"/>
  <c r="DF365" i="8"/>
  <c r="DF366" i="8"/>
  <c r="DF367" i="8"/>
  <c r="DF368" i="8"/>
  <c r="DF369" i="8"/>
  <c r="DF370" i="8"/>
  <c r="DF371" i="8"/>
  <c r="DF372" i="8"/>
  <c r="DF373" i="8"/>
  <c r="DF374" i="8"/>
  <c r="DF375" i="8"/>
  <c r="DF376" i="8"/>
  <c r="DF377" i="8"/>
  <c r="DF378" i="8"/>
  <c r="DF379" i="8"/>
  <c r="DF380" i="8"/>
  <c r="DF381" i="8"/>
  <c r="DF382" i="8"/>
  <c r="DF383" i="8"/>
  <c r="DF384" i="8"/>
  <c r="DF385" i="8"/>
  <c r="DF386" i="8"/>
  <c r="DF387" i="8"/>
  <c r="DF388" i="8"/>
  <c r="DF6" i="8"/>
  <c r="DF8" i="8"/>
  <c r="DF9" i="8"/>
  <c r="DF10" i="8"/>
  <c r="DF5" i="8"/>
  <c r="E293" i="9"/>
  <c r="DF3" i="8" l="1"/>
  <c r="DA8" i="8"/>
  <c r="DA12" i="8"/>
  <c r="DA18" i="8"/>
  <c r="DA22" i="8"/>
  <c r="DA26" i="8"/>
  <c r="DA30" i="8"/>
  <c r="DA41" i="8"/>
  <c r="DA48" i="8"/>
  <c r="DA52" i="8"/>
  <c r="DA57" i="8"/>
  <c r="DA62" i="8"/>
  <c r="DA68" i="8"/>
  <c r="DA74" i="8"/>
  <c r="DA81" i="8"/>
  <c r="DA87" i="8"/>
  <c r="DA94" i="8"/>
  <c r="DA98" i="8"/>
  <c r="DA121" i="8"/>
  <c r="DA131" i="8"/>
  <c r="DA144" i="8"/>
  <c r="DA149" i="8"/>
  <c r="DA153" i="8"/>
  <c r="DA161" i="8"/>
  <c r="DA168" i="8"/>
  <c r="DA175" i="8"/>
  <c r="DA179" i="8"/>
  <c r="DA184" i="8"/>
  <c r="DA191" i="8"/>
  <c r="DA200" i="8"/>
  <c r="DA205" i="8"/>
  <c r="DA209" i="8"/>
  <c r="DA215" i="8"/>
  <c r="DA228" i="8"/>
  <c r="DA236" i="8"/>
  <c r="DA240" i="8"/>
  <c r="DA244" i="8"/>
  <c r="DA255" i="8"/>
  <c r="DA286" i="8"/>
  <c r="DA361" i="8"/>
  <c r="DA365" i="8"/>
  <c r="DA369" i="8"/>
  <c r="DA373" i="8"/>
  <c r="DA377" i="8"/>
  <c r="DA9" i="8"/>
  <c r="DA13" i="8"/>
  <c r="DA19" i="8"/>
  <c r="DA23" i="8"/>
  <c r="DA27" i="8"/>
  <c r="DA31" i="8"/>
  <c r="DA44" i="8"/>
  <c r="DA49" i="8"/>
  <c r="DA54" i="8"/>
  <c r="DA58" i="8"/>
  <c r="DA63" i="8"/>
  <c r="DA69" i="8"/>
  <c r="DA75" i="8"/>
  <c r="DA83" i="8"/>
  <c r="DA89" i="8"/>
  <c r="DA95" i="8"/>
  <c r="DA101" i="8"/>
  <c r="DA124" i="8"/>
  <c r="DA133" i="8"/>
  <c r="DA145" i="8"/>
  <c r="DA150" i="8"/>
  <c r="DA156" i="8"/>
  <c r="DA162" i="8"/>
  <c r="DA169" i="8"/>
  <c r="DA176" i="8"/>
  <c r="DA181" i="8"/>
  <c r="DA185" i="8"/>
  <c r="DA192" i="8"/>
  <c r="DA201" i="8"/>
  <c r="DA206" i="8"/>
  <c r="DA212" i="8"/>
  <c r="DA216" i="8"/>
  <c r="DA229" i="8"/>
  <c r="DA237" i="8"/>
  <c r="DA241" i="8"/>
  <c r="DA245" i="8"/>
  <c r="DA256" i="8"/>
  <c r="DA302" i="8"/>
  <c r="DA362" i="8"/>
  <c r="DA366" i="8"/>
  <c r="DA370" i="8"/>
  <c r="DA374" i="8"/>
  <c r="DA379" i="8"/>
  <c r="DA383" i="8"/>
  <c r="DA387" i="8"/>
  <c r="DA378" i="8"/>
  <c r="DA382" i="8"/>
  <c r="DA386" i="8"/>
  <c r="DA10" i="8"/>
  <c r="DA14" i="8"/>
  <c r="DA20" i="8"/>
  <c r="DA24" i="8"/>
  <c r="DA28" i="8"/>
  <c r="DA32" i="8"/>
  <c r="DA45" i="8"/>
  <c r="DA50" i="8"/>
  <c r="DA55" i="8"/>
  <c r="DA59" i="8"/>
  <c r="DA64" i="8"/>
  <c r="DA70" i="8"/>
  <c r="DA79" i="8"/>
  <c r="DA85" i="8"/>
  <c r="DA90" i="8"/>
  <c r="DA96" i="8"/>
  <c r="DA109" i="8"/>
  <c r="DA125" i="8"/>
  <c r="DA135" i="8"/>
  <c r="DA146" i="8"/>
  <c r="DA151" i="8"/>
  <c r="DA158" i="8"/>
  <c r="DA163" i="8"/>
  <c r="DA173" i="8"/>
  <c r="DA177" i="8"/>
  <c r="DA182" i="8"/>
  <c r="DA187" i="8"/>
  <c r="DA193" i="8"/>
  <c r="DA203" i="8"/>
  <c r="DA207" i="8"/>
  <c r="DA213" i="8"/>
  <c r="DA219" i="8"/>
  <c r="DA230" i="8"/>
  <c r="DA238" i="8"/>
  <c r="DA242" i="8"/>
  <c r="DA248" i="8"/>
  <c r="DA258" i="8"/>
  <c r="DA338" i="8"/>
  <c r="DA363" i="8"/>
  <c r="DA367" i="8"/>
  <c r="DA371" i="8"/>
  <c r="DA375" i="8"/>
  <c r="DA6" i="8"/>
  <c r="DA11" i="8"/>
  <c r="DA17" i="8"/>
  <c r="DA21" i="8"/>
  <c r="DA25" i="8"/>
  <c r="DA29" i="8"/>
  <c r="DA35" i="8"/>
  <c r="DA46" i="8"/>
  <c r="DA51" i="8"/>
  <c r="DA56" i="8"/>
  <c r="DA61" i="8"/>
  <c r="DA67" i="8"/>
  <c r="DA72" i="8"/>
  <c r="DA80" i="8"/>
  <c r="DA86" i="8"/>
  <c r="DA92" i="8"/>
  <c r="DA97" i="8"/>
  <c r="DA117" i="8"/>
  <c r="DA126" i="8"/>
  <c r="DA138" i="8"/>
  <c r="DA147" i="8"/>
  <c r="DA152" i="8"/>
  <c r="DA160" i="8"/>
  <c r="DA167" i="8"/>
  <c r="DA174" i="8"/>
  <c r="DA178" i="8"/>
  <c r="DA183" i="8"/>
  <c r="DA190" i="8"/>
  <c r="DA196" i="8"/>
  <c r="DA204" i="8"/>
  <c r="DA208" i="8"/>
  <c r="DA214" i="8"/>
  <c r="DA225" i="8"/>
  <c r="DA232" i="8"/>
  <c r="DA239" i="8"/>
  <c r="DA243" i="8"/>
  <c r="DA249" i="8"/>
  <c r="DA283" i="8"/>
  <c r="DA351" i="8"/>
  <c r="DA364" i="8"/>
  <c r="DA368" i="8"/>
  <c r="DA372" i="8"/>
  <c r="DA376" i="8"/>
  <c r="DA381" i="8"/>
  <c r="DA385" i="8"/>
  <c r="DA5" i="8"/>
  <c r="DA380" i="8"/>
  <c r="DA384" i="8"/>
  <c r="D213" i="5"/>
  <c r="D148" i="5"/>
  <c r="D149" i="5"/>
  <c r="D150" i="5"/>
  <c r="D151" i="5"/>
  <c r="D152" i="5"/>
  <c r="D212" i="5"/>
  <c r="D19" i="5"/>
  <c r="D20" i="5"/>
  <c r="D21" i="5"/>
  <c r="D22" i="5"/>
  <c r="D23" i="5"/>
  <c r="D24" i="5"/>
  <c r="D25" i="5"/>
  <c r="D26" i="5"/>
  <c r="D27" i="5"/>
  <c r="D28" i="5"/>
  <c r="D29" i="5"/>
  <c r="D30" i="5"/>
  <c r="D31" i="5"/>
  <c r="D153" i="5"/>
  <c r="D32" i="5"/>
  <c r="D33" i="5"/>
  <c r="D34" i="5"/>
  <c r="D35" i="5"/>
  <c r="D36" i="5"/>
  <c r="D37" i="5"/>
  <c r="D38" i="5"/>
  <c r="D214" i="5"/>
  <c r="D39" i="5"/>
  <c r="D40" i="5"/>
  <c r="D41" i="5"/>
  <c r="D42" i="5"/>
  <c r="D43" i="5"/>
  <c r="D44" i="5"/>
  <c r="D45" i="5"/>
  <c r="D46" i="5"/>
  <c r="D47" i="5"/>
  <c r="D48" i="5"/>
  <c r="D49" i="5"/>
  <c r="D50" i="5"/>
  <c r="D154" i="5"/>
  <c r="D155" i="5"/>
  <c r="D51" i="5"/>
  <c r="D52" i="5"/>
  <c r="D53" i="5"/>
  <c r="D156" i="5"/>
  <c r="D54" i="5"/>
  <c r="D157" i="5"/>
  <c r="D55" i="5"/>
  <c r="D56" i="5"/>
  <c r="D57" i="5"/>
  <c r="D58" i="5"/>
  <c r="D59" i="5"/>
  <c r="D60" i="5"/>
  <c r="D61" i="5"/>
  <c r="D158" i="5"/>
  <c r="D159" i="5"/>
  <c r="D160" i="5"/>
  <c r="D161" i="5"/>
  <c r="D162" i="5"/>
  <c r="D163" i="5"/>
  <c r="D164" i="5"/>
  <c r="D165" i="5"/>
  <c r="D166" i="5"/>
  <c r="D167" i="5"/>
  <c r="D168" i="5"/>
  <c r="D169" i="5"/>
  <c r="D170" i="5"/>
  <c r="D171" i="5"/>
  <c r="D172" i="5"/>
  <c r="D173" i="5"/>
  <c r="D62" i="5"/>
  <c r="D132" i="5"/>
  <c r="D174" i="5"/>
  <c r="D175" i="5"/>
  <c r="D176" i="5"/>
  <c r="D177" i="5"/>
  <c r="D63" i="5"/>
  <c r="D178" i="5"/>
  <c r="D64" i="5"/>
  <c r="D65" i="5"/>
  <c r="D179" i="5"/>
  <c r="D180" i="5"/>
  <c r="D181" i="5"/>
  <c r="D182" i="5"/>
  <c r="D183" i="5"/>
  <c r="D66" i="5"/>
  <c r="D67" i="5"/>
  <c r="D184" i="5"/>
  <c r="D185" i="5"/>
  <c r="D186" i="5"/>
  <c r="D187" i="5"/>
  <c r="D68" i="5"/>
  <c r="D188" i="5"/>
  <c r="D69" i="5"/>
  <c r="D189" i="5"/>
  <c r="D190" i="5"/>
  <c r="D70" i="5"/>
  <c r="D71" i="5"/>
  <c r="D191" i="5"/>
  <c r="D72" i="5"/>
  <c r="D73" i="5"/>
  <c r="D74" i="5"/>
  <c r="D75" i="5"/>
  <c r="D76" i="5"/>
  <c r="D77" i="5"/>
  <c r="D78" i="5"/>
  <c r="D79" i="5"/>
  <c r="D80" i="5"/>
  <c r="D81" i="5"/>
  <c r="D82" i="5"/>
  <c r="D83" i="5"/>
  <c r="D84" i="5"/>
  <c r="D85" i="5"/>
  <c r="D86" i="5"/>
  <c r="D87" i="5"/>
  <c r="D88" i="5"/>
  <c r="D192" i="5"/>
  <c r="D193" i="5"/>
  <c r="D194" i="5"/>
  <c r="D195" i="5"/>
  <c r="D196" i="5"/>
  <c r="D197" i="5"/>
  <c r="D198" i="5"/>
  <c r="D89" i="5"/>
  <c r="D90" i="5"/>
  <c r="D91" i="5"/>
  <c r="D92" i="5"/>
  <c r="D93" i="5"/>
  <c r="D94" i="5"/>
  <c r="D199" i="5"/>
  <c r="D200" i="5"/>
  <c r="D201" i="5"/>
  <c r="D202" i="5"/>
  <c r="D203" i="5"/>
  <c r="D204" i="5"/>
  <c r="D95" i="5"/>
  <c r="D205" i="5"/>
  <c r="D96" i="5"/>
  <c r="D206" i="5"/>
  <c r="D97" i="5"/>
  <c r="D98" i="5"/>
  <c r="D99" i="5"/>
  <c r="D100" i="5"/>
  <c r="D101" i="5"/>
  <c r="D102" i="5"/>
  <c r="D103" i="5"/>
  <c r="D104" i="5"/>
  <c r="D105" i="5"/>
  <c r="D207" i="5"/>
  <c r="D106" i="5"/>
  <c r="D107" i="5"/>
  <c r="D108" i="5"/>
  <c r="D109" i="5"/>
  <c r="D110" i="5"/>
  <c r="D111" i="5"/>
  <c r="D112" i="5"/>
  <c r="D113" i="5"/>
  <c r="D114" i="5"/>
  <c r="D115" i="5"/>
  <c r="D215" i="5"/>
  <c r="D208" i="5"/>
  <c r="D116" i="5"/>
  <c r="D117" i="5"/>
  <c r="D118" i="5"/>
  <c r="D209" i="5"/>
  <c r="D119" i="5"/>
  <c r="D210" i="5"/>
  <c r="D211" i="5"/>
  <c r="D120" i="5"/>
  <c r="D121" i="5"/>
  <c r="D122" i="5"/>
  <c r="D123" i="5"/>
  <c r="D124" i="5"/>
  <c r="D125" i="5"/>
  <c r="D126" i="5"/>
  <c r="D127" i="5"/>
  <c r="D128" i="5"/>
  <c r="D129" i="5"/>
  <c r="D130" i="5"/>
  <c r="D131" i="5"/>
  <c r="D133" i="5"/>
  <c r="D10" i="5"/>
  <c r="D134" i="5"/>
  <c r="D135" i="5"/>
  <c r="D136" i="5"/>
  <c r="D11" i="5"/>
  <c r="D137" i="5"/>
  <c r="D138" i="5"/>
  <c r="D12" i="5"/>
  <c r="D13" i="5"/>
  <c r="D139" i="5"/>
  <c r="D14" i="5"/>
  <c r="D15" i="5"/>
  <c r="D16" i="5"/>
  <c r="D17" i="5"/>
  <c r="D140" i="5"/>
  <c r="D141" i="5"/>
  <c r="D18" i="5"/>
  <c r="D142" i="5"/>
  <c r="D143" i="5"/>
  <c r="D144" i="5"/>
  <c r="D145" i="5"/>
  <c r="D146" i="5"/>
  <c r="D147" i="5"/>
  <c r="D9" i="5"/>
  <c r="C216" i="5"/>
  <c r="DA3" i="8" l="1"/>
</calcChain>
</file>

<file path=xl/sharedStrings.xml><?xml version="1.0" encoding="utf-8"?>
<sst xmlns="http://schemas.openxmlformats.org/spreadsheetml/2006/main" count="9257" uniqueCount="935">
  <si>
    <t>P_NUMBER</t>
  </si>
  <si>
    <t>NAME</t>
  </si>
  <si>
    <t>QUALITY</t>
  </si>
  <si>
    <t>CONTROLS</t>
  </si>
  <si>
    <t>P_DATE</t>
  </si>
  <si>
    <t>NOTES</t>
  </si>
  <si>
    <t>TOTAL</t>
  </si>
  <si>
    <t>MASTER_POL</t>
  </si>
  <si>
    <t>T_METHOD</t>
  </si>
  <si>
    <t>NORM_BASIS</t>
  </si>
  <si>
    <t>ORIG_COMPO</t>
  </si>
  <si>
    <t>STANDARD</t>
  </si>
  <si>
    <t>TEST_YEAR</t>
  </si>
  <si>
    <t>J_RATING</t>
  </si>
  <si>
    <t>V_RATING</t>
  </si>
  <si>
    <t>D_RATING</t>
  </si>
  <si>
    <t>REGION</t>
  </si>
  <si>
    <t>SIBLING</t>
  </si>
  <si>
    <t>VERSION</t>
  </si>
  <si>
    <t>VOCtoTOG</t>
  </si>
  <si>
    <t>KEYWORD</t>
  </si>
  <si>
    <t>DATA_ORIGN</t>
  </si>
  <si>
    <t>DESCRIPTIO</t>
  </si>
  <si>
    <t>DOCUMENT</t>
  </si>
  <si>
    <t>Overall Average</t>
  </si>
  <si>
    <t>3.2</t>
  </si>
  <si>
    <t>3</t>
  </si>
  <si>
    <t>Electrostatic Precipitator</t>
  </si>
  <si>
    <t>Not Available</t>
  </si>
  <si>
    <t>Benzene</t>
  </si>
  <si>
    <t>Surface Coating Operations - Adhesive Application</t>
  </si>
  <si>
    <t>Acetaldehyde</t>
  </si>
  <si>
    <t>Acrylonitrile</t>
  </si>
  <si>
    <t>Aniline</t>
  </si>
  <si>
    <t>Acetylene</t>
  </si>
  <si>
    <t>Chloroform</t>
  </si>
  <si>
    <t>Cyclohexanone</t>
  </si>
  <si>
    <t>Cyclopentene</t>
  </si>
  <si>
    <t>Formaldehyde</t>
  </si>
  <si>
    <t>Propionaldehyde</t>
  </si>
  <si>
    <t>Coal-Fired Boiler - Industrial</t>
  </si>
  <si>
    <t>1189</t>
  </si>
  <si>
    <t>Pulp and Paper Industry - Plywood Veneer Dryer</t>
  </si>
  <si>
    <t>Emissions data from 4 plywood veneer dryers analyzed by FID/GC and GC/MS.</t>
  </si>
  <si>
    <t>PULP AND PAPER; PLYWOOD; INDUSTRIAL</t>
  </si>
  <si>
    <t>Cronn, D. R., et al., Chemical Characterization of Plywood Veneer Dryer  Emissions, Atmospheric Environment, 8(2), pp. 201-211, 1983.</t>
  </si>
  <si>
    <t>Isooctane</t>
  </si>
  <si>
    <t>Cyclopentane</t>
  </si>
  <si>
    <t>Wood Furniture Coating</t>
  </si>
  <si>
    <t>D</t>
  </si>
  <si>
    <t>C</t>
  </si>
  <si>
    <t>4.0</t>
  </si>
  <si>
    <t>United States</t>
  </si>
  <si>
    <t>E</t>
  </si>
  <si>
    <t>VOC</t>
  </si>
  <si>
    <t>O</t>
  </si>
  <si>
    <t>EPA APPCD</t>
  </si>
  <si>
    <t>4730</t>
  </si>
  <si>
    <t>External Combustion - Pulp and Paper Mills Kraft Process Recovery Boiler</t>
  </si>
  <si>
    <t>Methane was not measured. VOC to TOG conversion factor can not be calculated. Recovery Boiler No. 5 burns the high concentration of heavy black liquor solids generated in the concentrator.  The combustion process in the boiler oxidizes the organic compounds to produce heat and allows the inorganic solids (smelt) to be recovered at the base of the boiler.  Recovery Boiler No. 5 (one of multiple recovery boilers that function independently) is a noncontact, low-odor boiler with a rated capacity of 520 gallons per minute (gpm) of black liquor (density 11.4 lb/gal) or a mass flow rate of 121 tons per hour black liquor solids (BLS).  In addition, Recovery Boiler No. 5 is equipped to fire fuel oil during startup, shutdown, and malfunction.  The heat recovered is used to produce 35% of the steam and electricity required by the facility.</t>
  </si>
  <si>
    <t>NMOG</t>
  </si>
  <si>
    <t>The dilution sampling system used in the source test was based on an original design by L. M. Hildemann (Hildemann et al., 1989) and modified to incorporate more secure closure fittings and electronic controls. The dilution air cleaning system provided High Efficiency Particulate Arresting (HEPA) and activated carbon-filtered air. Sampling equipment, including filters of various types (quartz, Teflon, Nylon), denuders, PUF modules, DNPH-impregnated silica gel sampling cartridges, SUMMA-polished canisters, cyclones, particle size distribution measurement instrumentation) could be employed with the dilution sampling system.  The exact number and type of sample collection array was uniquely configured for each testing episode.</t>
  </si>
  <si>
    <t>4733</t>
  </si>
  <si>
    <t>External Combustion; Pulp and Paper Mills; Kraft Process Recovery Boiler</t>
  </si>
  <si>
    <t>A field test was conducted (October 30–November 1, 2001) on a recovery boiler at a pulp and paper facility to obtain source emissions measurements of high and known quality.  The recovery boiler tested (referred to as “Recovery Boiler No. 5”) burns as much as 130 tons per hour of black liquor solids.  Recovery Boiler No. 5 is equipped with two electrostatic precipitators (169,194 feet of plate area per precipitator) installed on the flue gas exit system from the boiler.  The objectives of the testing activities were to evaluate the sampling equipment and to characterize the fine particulate and volatile organic emissions from a Kraft Process recovery boiler.  To simulate the behavior of fine particles as they enter the ambient atmosphere from an emissions source, dilution sampling was performed to cool, dilute, and collect gaseous and fine particulate emissions from the recovery boiler exhaust.  Gaseous and fine particulate samples collected were chemically characterized.</t>
  </si>
  <si>
    <t>Source Sampling Fine Particulate Matter: A Kraft Process Recovery Boiler at a Pulp and Paper Facility, EPA Contract No. 68-D7-0001.</t>
  </si>
  <si>
    <t>4731</t>
  </si>
  <si>
    <t>4734</t>
  </si>
  <si>
    <t>4732</t>
  </si>
  <si>
    <t>4735</t>
  </si>
  <si>
    <t>EPA</t>
  </si>
  <si>
    <t>Environment Canada</t>
  </si>
  <si>
    <t>B</t>
  </si>
  <si>
    <t>Literature</t>
  </si>
  <si>
    <t>Unknown</t>
  </si>
  <si>
    <t>4.3</t>
  </si>
  <si>
    <t>5649</t>
  </si>
  <si>
    <t>Kraft Process Recovery Boiler</t>
  </si>
  <si>
    <t>Average of three runs; emissions not subtracted for background, due to lack of data.</t>
  </si>
  <si>
    <t>Test campaign employed a modified version of the dilution sampling system designed by Hildemann et al.  Dilution sampling system designed to dilute and cool the hot exhaust gas to near ambient conditions prior to collecting the PM. Also, sufficient time (2.4 sec for the turbulent mixing chamber and 70.6 sec for the residence chamber) was provided prior to collection of the PM to enable any semivolatile organic compounds to distribute between the gas and particle phases as they would do in the ambient air downstream from the stack.</t>
  </si>
  <si>
    <t>5648</t>
  </si>
  <si>
    <t>Recovery Boiler; Pulp and paper facility</t>
  </si>
  <si>
    <t>A field test was conducted on a recovery boiler at a pulp and paper facility.  The objectives of the testing activities were to evaluate the sampling equipment and to characterize the fine particulate and volatile organic emissions from a Kraft Process recovery boiler.  The recovery boiler tested burns as much as 130 tons per hour of mixture of black liquor solids and #2 distillate oil (8.8 wt% oil, 91.2 wt%).  Processing wood chips in a pulp mill utilizing the Kraft process involves digesting the wood in a solution of sodium sulfide and sodium hydroxide.  The spent digestion liquor combined with water used to wash the resulting pulp is called “black liquor.”</t>
  </si>
  <si>
    <t>Source Sampling Fine Particulate Matter: A Kraft Process Recovery Boiler at a Pulp and Paper Facility: Volume 1, Report, EPA-600/R-03/099a, November 2003</t>
  </si>
  <si>
    <t>7100</t>
  </si>
  <si>
    <t>Particle Board &amp; Fibreboard Mills</t>
  </si>
  <si>
    <t>This profile is based on the NPRI database for Year 2004 emissions, NAICS - 321216, NPRI ID 0000005108. For pulp and paper facilities, speciation profile was developed by dividing the mass of each individual specie by the sum of the mass of all speciated compounds (i.e., the total VOC carbon reported was not used as the normalization basis).</t>
  </si>
  <si>
    <t>BC</t>
  </si>
  <si>
    <t>4.1</t>
  </si>
  <si>
    <t>Pulp and paper facility</t>
  </si>
  <si>
    <t>2004 NPRI National Databases - as of April 25, 2006, http://www.ec.gc.ca/pdb/npri/npri_dat_rep_e.cfm#databases.  Memorandum - Proposed procedures for preparing composite speciation profiles using Environment Canada’s National Pollutant Release Inventory (NPRI) for stationary sources, prepared by Ying Hsu and Randy Strait of E.H. Pechan &amp; Associates, Inc. for David Niemi, Marc Deslauriers, and Lisa Graham of Environment Canada, September 26, 2006.</t>
  </si>
  <si>
    <t>7101</t>
  </si>
  <si>
    <t>Chemical Pulp Mills</t>
  </si>
  <si>
    <t>This profile is based on the NPRI database for Year 2004 emissions, NAICS - 322112, NPRI ID 0000001185. For pulp and paper facilities, speciation profile was developed by dividing the mass of each individual specie by the sum of the mass of all speciated compounds (i.e., the total VOC carbon reported was not used as the normalization basis).</t>
  </si>
  <si>
    <t>7102</t>
  </si>
  <si>
    <t>This profile is based on the NPRI database for Year 2004 emissions, NAICS - 322112, NPRI ID 0000000001. For pulp and paper facilities, speciation profile was developed by dividing the mass of each individual specie by the sum of the mass of all speciated compounds (i.e., the total VOC carbon reported was not used as the normalization basis).</t>
  </si>
  <si>
    <t>AB</t>
  </si>
  <si>
    <t>7103</t>
  </si>
  <si>
    <t>This profile is based on the NPRI database for Year 2004 emissions, NAICS - 322112, NPRI ID 0000000462. For pulp and paper facilities, speciation profile was developed by dividing the mass of each individual specie by the sum of the mass of all speciated compounds (i.e., the total VOC carbon reported was not used as the normalization basis).</t>
  </si>
  <si>
    <t>ON</t>
  </si>
  <si>
    <t>7104</t>
  </si>
  <si>
    <t>Waferboard Mills</t>
  </si>
  <si>
    <t>This profile is based on the NPRI database for Year 2004 emissions, NAICS - 321217, NPRI ID 0000020040. For pulp and paper facilities, speciation profile was developed by dividing the mass of each individual specie by the sum of the mass of all speciated compounds (i.e., the total VOC carbon reported was not used as the normalization basis).</t>
  </si>
  <si>
    <t>SK</t>
  </si>
  <si>
    <t>8783</t>
  </si>
  <si>
    <t>Pulp and Paper Mills - Kraft Mill Bleach Plants</t>
  </si>
  <si>
    <t>For data sets where over 50% of the measured values were below method detection limits, the NOR-PLOT average statistic technique is used to estimate average.  For data sets where less than 50% of the measurements were below method detection limits, means are computed using one-half the method detection limit for all non-detects.</t>
  </si>
  <si>
    <t>A combination of CARB and EPA standard test methods were utilized for the measurements of VOCs.  Compound specific methods were used to measure benzene, halocarbons, PAHs, aldehydes, ketones, methanol, sulfur compounds, etc.</t>
  </si>
  <si>
    <t>Pulp and Paper Mills; Kraft Mill Bleach Plants</t>
  </si>
  <si>
    <t>This report comprises the most current update of ‘air toxic’ emissions data corresponding to all sources pertinent to kraft, sulfite and non-chemical pulp mills, including bleach plants, pulping and repulping area sources, kraft and sulfite chemical recovery, paper machines wood residue, bark-fired boilers, and combination boilers firing various fuels boilers.  Speciated emissions data were mainly compiled from EPA, California, and Texas sponsored studies.</t>
  </si>
  <si>
    <t>Compilation of Air Toxics and Total Hydrocarbon Emissions Data for Sources at Kraft, Sulfite, and Non-chemical Pulp Mills - An Update Technical Bulletin No. 858, Feb. 2003</t>
  </si>
  <si>
    <t>8784</t>
  </si>
  <si>
    <t>Pulp and Paper Mills - Kraft Oxygen Delignification System Vents</t>
  </si>
  <si>
    <t>Pulp and Paper Mills; Kraft Oxygen Delignification System Vents</t>
  </si>
  <si>
    <t>8785</t>
  </si>
  <si>
    <t>Pulp and Paper Mills - Pulp Knotters</t>
  </si>
  <si>
    <t>Pulp and Paper Mills; Pulp Knotters</t>
  </si>
  <si>
    <t>8786</t>
  </si>
  <si>
    <t>Pulp and Paper Mills - Pulp Screens</t>
  </si>
  <si>
    <t>Pulp and Paper Mills; Pulp Screens</t>
  </si>
  <si>
    <t>8787</t>
  </si>
  <si>
    <t>Pulp and Paper Mills - Vacuum Drum Type Brownstock Washers</t>
  </si>
  <si>
    <t>Pulp and Paper Mills; Vacuum Drum Type Brownstock Washers</t>
  </si>
  <si>
    <t>8788</t>
  </si>
  <si>
    <t>Pulp and Paper Mills - “Other” Brownstock Washers</t>
  </si>
  <si>
    <t>Pulp and Paper Mills; “Other” Brownstock Washers</t>
  </si>
  <si>
    <t>8789</t>
  </si>
  <si>
    <t>Pulp and Paper Mills - Kraft Pulp Deckers</t>
  </si>
  <si>
    <t>Pulp and Paper Mills; Kraft Pulp Deckers</t>
  </si>
  <si>
    <t>8790</t>
  </si>
  <si>
    <t>Pulp and Paper Mills - Batch Kraft Digester Relief Gases</t>
  </si>
  <si>
    <t>Pulp and Paper Mills; Batch Kraft Digester Relief Gases</t>
  </si>
  <si>
    <t>8791</t>
  </si>
  <si>
    <t>Pulp and Paper Mills - Continuous Kraft Digester Relief Gases</t>
  </si>
  <si>
    <t>Pulp and Paper Mills; Continuous Kraft Digester Relief Gases</t>
  </si>
  <si>
    <t>8792</t>
  </si>
  <si>
    <t>Pulp and Paper Mills - Batch Kraft Digester Blow Gases</t>
  </si>
  <si>
    <t>Pulp and Paper Mills; Batch Kraft Digester Blow Gases</t>
  </si>
  <si>
    <t>8793</t>
  </si>
  <si>
    <t>Pulp and Paper Mills - Continuous Kraft Digester Blow Gases</t>
  </si>
  <si>
    <t>Pulp and Paper Mills; Continuous Kraft Digester Blow Gases</t>
  </si>
  <si>
    <t>8794</t>
  </si>
  <si>
    <t>Pulp and Paper Mills - Batch Digester Kraft Pulp Mill Evaporator Gases</t>
  </si>
  <si>
    <t>Pulp and Paper Mills; Batch Digester Kraft Pulp Mill Evaporator Gases</t>
  </si>
  <si>
    <t>8795</t>
  </si>
  <si>
    <t>Pulp and Paper Mills - Continuous Digester Kraft Pulp Mill Evaporator Gases</t>
  </si>
  <si>
    <t>Pulp and Paper Mills; Continuous Digester Kraft Pulp Mill Evaporator Gases</t>
  </si>
  <si>
    <t>8796</t>
  </si>
  <si>
    <t>Pulp and Paper Mills - Kraft Pulp Mill Stripper Gases</t>
  </si>
  <si>
    <t>Pulp and Paper Mills; Kraft Pulp Mill Stripper Gases</t>
  </si>
  <si>
    <t>8797</t>
  </si>
  <si>
    <t>Pulp and Paper Mills - Kraft Pulp Mill LVHC NCGs - Batch Digester and Evaporator Gases Only</t>
  </si>
  <si>
    <t>Pulp and Paper Mills; Kraft Pulp Mill LVHC NCGs; Batch Digester and Evaporator Gases Only</t>
  </si>
  <si>
    <t>8798</t>
  </si>
  <si>
    <t>Pulp and Paper Mills - Kraft Pulp Mill LVHC NCGs - Continuous Digester and Evaporator Gases Only</t>
  </si>
  <si>
    <t>Pulp and Paper Mills; Kraft Pulp Mill LVHC NCGs; Continuous Digester and Evaporator Gases Only</t>
  </si>
  <si>
    <t>8799</t>
  </si>
  <si>
    <t>Pulp and Paper Mills - Kraft Batch Digester Fill Exhaust Gases</t>
  </si>
  <si>
    <t>Pulp and Paper Mills; Kraft Batch Digester Fill Exhaust Gases</t>
  </si>
  <si>
    <t>8800</t>
  </si>
  <si>
    <t>Pulp and Paper Mills - Kraft NCG Thermal Oxidizers</t>
  </si>
  <si>
    <t>Pulp and Paper Mills; Kraft NCG Thermal Oxidizers</t>
  </si>
  <si>
    <t>8801</t>
  </si>
  <si>
    <t>Pulp and Paper Mills - Weak Black Liquor Storage Tanks</t>
  </si>
  <si>
    <t>Pulp and Paper Mills; Weak Black Liquor Storage Tanks</t>
  </si>
  <si>
    <t>8802</t>
  </si>
  <si>
    <t>Pulp and Paper Mills - Strong Black Liquor Storage Tanks</t>
  </si>
  <si>
    <t>Pulp and Paper Mills; Strong Black Liquor Storage Tanks</t>
  </si>
  <si>
    <t>8803</t>
  </si>
  <si>
    <t>Pulp and Paper Mills - White and Green Liquor Storage Tanks</t>
  </si>
  <si>
    <t>Pulp and Paper Mills; White and Green Liquor Storage Tanks</t>
  </si>
  <si>
    <t>8804</t>
  </si>
  <si>
    <t>Pulp and Paper Mills - Unbleached Kraft Pulp Storage Tanks</t>
  </si>
  <si>
    <t>Pulp and Paper Mills; Unbleached Kraft Pulp Storage Tanks</t>
  </si>
  <si>
    <t>8805</t>
  </si>
  <si>
    <t>Pulp and Paper Mills - Kraft Black Liquor Oxidation Tank Vents</t>
  </si>
  <si>
    <t>Pulp and Paper Mills; Kraft Black Liquor Oxidation Tank Vents</t>
  </si>
  <si>
    <t>8806</t>
  </si>
  <si>
    <t>Pulp and Paper Mills - Kraft DCE Recovery Furnaces</t>
  </si>
  <si>
    <t>Pulp and Paper Mills; Kraft DCE Recovery Furnaces</t>
  </si>
  <si>
    <t>8807</t>
  </si>
  <si>
    <t>Pulp and Paper Mills - Kraft NDCE Recovery Furnaces</t>
  </si>
  <si>
    <t>Pulp and Paper Mills; Kraft NDCE Recovery Furnaces</t>
  </si>
  <si>
    <t>8808</t>
  </si>
  <si>
    <t>Pulp and Paper Mills - Sulfite Recovery Furnaces</t>
  </si>
  <si>
    <t>Pulp and Paper Mills; Sulfite Recovery Furnaces</t>
  </si>
  <si>
    <t>8809</t>
  </si>
  <si>
    <t>Pulp and Paper Mills - Kraft Lime Kilns</t>
  </si>
  <si>
    <t>Pulp and Paper Mills; Kraft Lime Kilns</t>
  </si>
  <si>
    <t>8810</t>
  </si>
  <si>
    <t>Pulp and Paper Mills - Kraft Smelt Dissolving Tanks</t>
  </si>
  <si>
    <t>Pulp and Paper Mills; Kraft Smelt Dissolving Tanks</t>
  </si>
  <si>
    <t>8811</t>
  </si>
  <si>
    <t>Pulp and Paper Mills - Kraft Tall Oil Reactors</t>
  </si>
  <si>
    <t>Pulp and Paper Mills; Kraft Tall Oil Reactors</t>
  </si>
  <si>
    <t>8812</t>
  </si>
  <si>
    <t>Pulp and Paper Mills - Kraft Paper Machines and Pulp Dryers - Unbleached Linerboard Paper Machine</t>
  </si>
  <si>
    <t>Pulp and Paper Mills; Kraft Paper Machines and Pulp Dryers; Unbleached Linerboard Paper Machine</t>
  </si>
  <si>
    <t>8813</t>
  </si>
  <si>
    <t>Pulp and Paper Mills - Kraft Paper Machines and Pulp Dryers - Bleached Paper Machine &amp; Pulp Dryer</t>
  </si>
  <si>
    <t>Pulp and Paper Mills; Kraft Paper Machines and Pulp Dryers; Bleached Paper Machine &amp; Pulp Dryer</t>
  </si>
  <si>
    <t>8814</t>
  </si>
  <si>
    <t>Pulp and Paper Mills - Wood-Fired Boilers</t>
  </si>
  <si>
    <t>Pulp and Paper Mills; Wood-Fired Boilers</t>
  </si>
  <si>
    <t>8815</t>
  </si>
  <si>
    <t>Pulp and Paper Mills - Secondary Fiber Furnish Paper Machines</t>
  </si>
  <si>
    <t>Pulp and Paper Mills; Secondary Fiber Furnish Paper Machines</t>
  </si>
  <si>
    <t>8816</t>
  </si>
  <si>
    <t>Pulp and Paper Mills - Virgin Mechanical and Chemical Pulp Furnish Paper Machines</t>
  </si>
  <si>
    <t>Pulp and Paper Mills; Virgin Mechanical and Chemical Pulp Furnish Paper Machines</t>
  </si>
  <si>
    <t>8817</t>
  </si>
  <si>
    <t>Pulp and Paper Mills - Deinking (with Bleaching) Operations</t>
  </si>
  <si>
    <t>Pulp and Paper Mills; Deinking (with Bleaching) Operations</t>
  </si>
  <si>
    <t>8818</t>
  </si>
  <si>
    <t>Pulp and Paper Mills - Mechanical Pulping Source Emissions - Thermomechanical Pulping</t>
  </si>
  <si>
    <t>Pulp and Paper Mills; Mechanical Pulping Source Emissions; Thermomechanical Pulping</t>
  </si>
  <si>
    <t>8819</t>
  </si>
  <si>
    <t>Pulp and Paper Mills - Mechanical Pulping Source Emissions - Pressurized Groundwood</t>
  </si>
  <si>
    <t>Pulp and Paper Mills; Mechanical Pulping Source Emissions; Pressurized Groundwood</t>
  </si>
  <si>
    <t>8820</t>
  </si>
  <si>
    <t>Pulp and Paper Mills - Mechanical Pulping Source Emissions - Stone Groundwood</t>
  </si>
  <si>
    <t>Pulp and Paper Mills; Mechanical Pulping Source Emissions; Stone Groundwood</t>
  </si>
  <si>
    <t>PRIMARYRef</t>
  </si>
  <si>
    <t>GAS_PROFILE.NAME</t>
  </si>
  <si>
    <t>SPECIES_ID</t>
  </si>
  <si>
    <t>SPECIES_PROPERTIES.NAME</t>
  </si>
  <si>
    <t>WEIGHT_PER</t>
  </si>
  <si>
    <t>Alpha-pinene</t>
  </si>
  <si>
    <t>Beta-pinene</t>
  </si>
  <si>
    <t>D-limonene (4-isopropenyl-1-methylcycohexane)</t>
  </si>
  <si>
    <t>Myrcene</t>
  </si>
  <si>
    <t>B-phellandrene</t>
  </si>
  <si>
    <t>Camphene</t>
  </si>
  <si>
    <t>Propane</t>
  </si>
  <si>
    <t>Ethylene</t>
  </si>
  <si>
    <t>2-methylpentane (isohexane)</t>
  </si>
  <si>
    <t>2,3-dimethylpentane</t>
  </si>
  <si>
    <t>1-hexene</t>
  </si>
  <si>
    <t>2,3-dimethylbutane</t>
  </si>
  <si>
    <t>3-methylhexane</t>
  </si>
  <si>
    <t>2,2,4-trimethylpentane</t>
  </si>
  <si>
    <t>N-butane</t>
  </si>
  <si>
    <t>Isopentane (2-Methylbutane)</t>
  </si>
  <si>
    <t>Toluene</t>
  </si>
  <si>
    <t>3-methylpentane</t>
  </si>
  <si>
    <t>2,2-dimethylbutane</t>
  </si>
  <si>
    <t>Methylcyclohexane</t>
  </si>
  <si>
    <t>N-hexane</t>
  </si>
  <si>
    <t>2,4-dimethylpentane</t>
  </si>
  <si>
    <t>Cis-2-butene</t>
  </si>
  <si>
    <t>Methylcyclopentane</t>
  </si>
  <si>
    <t>N-octane</t>
  </si>
  <si>
    <t>Propylene (1-Propene)</t>
  </si>
  <si>
    <t>1-Methyl-4-ethylbenzene (4-ethyltoluene)</t>
  </si>
  <si>
    <t>Isopropylbenzene (cumene)</t>
  </si>
  <si>
    <t>Cis-2-pentene</t>
  </si>
  <si>
    <t>N-pentane</t>
  </si>
  <si>
    <t>M &amp; p-xylene</t>
  </si>
  <si>
    <t>Cyclohexane</t>
  </si>
  <si>
    <t>N-heptane</t>
  </si>
  <si>
    <t>2,3,4-trimethylpentane</t>
  </si>
  <si>
    <t>1-pentene</t>
  </si>
  <si>
    <t>3-methylheptane</t>
  </si>
  <si>
    <t>Trans-2-butene</t>
  </si>
  <si>
    <t>Isoprene (2-methyl-1,3-butadiene)</t>
  </si>
  <si>
    <t>1-Methyl-2-ethylbenzene</t>
  </si>
  <si>
    <t>Isobutane</t>
  </si>
  <si>
    <t>2-methylheptane</t>
  </si>
  <si>
    <t>N-undecane</t>
  </si>
  <si>
    <t>1,2,4-trimethylbenzene  (1,3,4-trimethylbenzene)</t>
  </si>
  <si>
    <t>2-methylhexane</t>
  </si>
  <si>
    <t>O-xylene</t>
  </si>
  <si>
    <t>Ethylbenzene</t>
  </si>
  <si>
    <t>1,3-diethylbenzene (meta)</t>
  </si>
  <si>
    <t>N-decane</t>
  </si>
  <si>
    <t>Isobutylene (isobutene, 2-Methylpropene)
)</t>
  </si>
  <si>
    <t>1,3,5-trimethylbenzene</t>
  </si>
  <si>
    <t>N-propylbenzene</t>
  </si>
  <si>
    <t>N-nonane</t>
  </si>
  <si>
    <t>1-Methyl-3-ethylbenzene (3-Ethyltoluene)</t>
  </si>
  <si>
    <t>Glyoxal</t>
  </si>
  <si>
    <t>Methylglyoxal</t>
  </si>
  <si>
    <t>Butyraldehyde or butanal</t>
  </si>
  <si>
    <t>Octanal</t>
  </si>
  <si>
    <t>p-Tolualdehyde</t>
  </si>
  <si>
    <t>o-Tolualdehyde</t>
  </si>
  <si>
    <t>Benzaldehyde</t>
  </si>
  <si>
    <t>Hexaldehyde</t>
  </si>
  <si>
    <t>1-propyne</t>
  </si>
  <si>
    <t>Tolualdehyde</t>
  </si>
  <si>
    <t>Acetone</t>
  </si>
  <si>
    <t>Nonanal</t>
  </si>
  <si>
    <t>Acetophenone</t>
  </si>
  <si>
    <t>2,5-Dimethylbenzaldehyde</t>
  </si>
  <si>
    <t>N-tridecane</t>
  </si>
  <si>
    <t>Methyl ethyl ketone (2-butanone)</t>
  </si>
  <si>
    <t>2,3-Butanedione</t>
  </si>
  <si>
    <t>2-methyl-2-propenal</t>
  </si>
  <si>
    <t>Isovaleraldehyde</t>
  </si>
  <si>
    <t>Crotonaldehyde</t>
  </si>
  <si>
    <t>1-octene</t>
  </si>
  <si>
    <t>Valeraldehyde</t>
  </si>
  <si>
    <t>1-Tridecene</t>
  </si>
  <si>
    <t>Trans-2-hexene</t>
  </si>
  <si>
    <t>1-heptene</t>
  </si>
  <si>
    <t>2-ethyl-1-butene</t>
  </si>
  <si>
    <t>2-methyl-1-pentene</t>
  </si>
  <si>
    <t>4-methyl-1-pentene</t>
  </si>
  <si>
    <t>2,2,3-trimethylpentane</t>
  </si>
  <si>
    <t>Trans-2-pentene</t>
  </si>
  <si>
    <t>Cis-2-hexene</t>
  </si>
  <si>
    <t>2-methyl-1-butene</t>
  </si>
  <si>
    <t>1,2,3-trimethylbenzene</t>
  </si>
  <si>
    <t>N-dodecane</t>
  </si>
  <si>
    <t>1-Dodecene</t>
  </si>
  <si>
    <t>1-undecene</t>
  </si>
  <si>
    <t>2-methyl-2-butene</t>
  </si>
  <si>
    <t>1,4-diethylbenzene (para)</t>
  </si>
  <si>
    <t>3-methyl-1-butene</t>
  </si>
  <si>
    <t>1-decene</t>
  </si>
  <si>
    <t>1,3-butadiene</t>
  </si>
  <si>
    <t>1-nonene</t>
  </si>
  <si>
    <t>Styrene</t>
  </si>
  <si>
    <t>Methyl alcohol (methanol)</t>
  </si>
  <si>
    <t>Isopropyl alcohol (2-Propanol)</t>
  </si>
  <si>
    <t>Methyl isobutyl ketone</t>
  </si>
  <si>
    <t>Terpenes</t>
  </si>
  <si>
    <t>Alpha-terpineol</t>
  </si>
  <si>
    <t>M-cresol (3-methyl-benzenol)</t>
  </si>
  <si>
    <t>Bromodichloromethane</t>
  </si>
  <si>
    <t>Hexachloroethane</t>
  </si>
  <si>
    <t>Methyl mercaptan</t>
  </si>
  <si>
    <t>Hexachlorocyclopentadiene</t>
  </si>
  <si>
    <t>Dimethyl Disulfide</t>
  </si>
  <si>
    <t>Dimethyl sulfide</t>
  </si>
  <si>
    <t>O-cresol (2-Methylphenol)</t>
  </si>
  <si>
    <t>Ethyl alcohol (ethanol)</t>
  </si>
  <si>
    <t>Phenol (carbolic acid)</t>
  </si>
  <si>
    <t>1,2-Dichloroethene</t>
  </si>
  <si>
    <t>Ethylene dibromide</t>
  </si>
  <si>
    <t>Isomers of xylene</t>
  </si>
  <si>
    <t>3-Carene</t>
  </si>
  <si>
    <t>Perchloroethylene (Tetrachloroethylene)</t>
  </si>
  <si>
    <t>1,2,4-Trichlorobenzene</t>
  </si>
  <si>
    <t>Dichloromethane (methylene chloride)</t>
  </si>
  <si>
    <t>Trichloroethylene</t>
  </si>
  <si>
    <t>Ethylene dichloride (1,2-dichloroethane)</t>
  </si>
  <si>
    <t>1,1,1-trichloroethane</t>
  </si>
  <si>
    <t>Chlorobenzene</t>
  </si>
  <si>
    <t>1-Methyl-4-isopropylbenzene</t>
  </si>
  <si>
    <t>1,1,2-trichloroethane</t>
  </si>
  <si>
    <t>Acrolein (2-propenal)</t>
  </si>
  <si>
    <t>Naphthalene</t>
  </si>
  <si>
    <t>Carbonyl sulfide</t>
  </si>
  <si>
    <t>Vinyl chloride</t>
  </si>
  <si>
    <t>Methyl chloride (Chloromethane)</t>
  </si>
  <si>
    <t>M &amp; p-cresol</t>
  </si>
  <si>
    <t>(+/-)-limonene</t>
  </si>
  <si>
    <t>Camphor</t>
  </si>
  <si>
    <t>Gamma-Terpinene</t>
  </si>
  <si>
    <t>Terpene</t>
  </si>
  <si>
    <t>Chlorine</t>
  </si>
  <si>
    <t>M- &amp; p-tolualdehyde</t>
  </si>
  <si>
    <t>Dibutyl phthalate</t>
  </si>
  <si>
    <t>Trichlorofluoromethane</t>
  </si>
  <si>
    <t>Methyl bromide (Bromomethane)</t>
  </si>
  <si>
    <t>Methyl iodide</t>
  </si>
  <si>
    <t>Isophorone (3,5,5-trimethyl-2-cyclohexenone)</t>
  </si>
  <si>
    <t>Vinyl acetate</t>
  </si>
  <si>
    <t>Diethyl phthalate</t>
  </si>
  <si>
    <t>Benzyl alcohol</t>
  </si>
  <si>
    <t>2-methylnaphthalene</t>
  </si>
  <si>
    <t>Chloroprene</t>
  </si>
  <si>
    <t>Di(2-ethylhexyl)phthalate</t>
  </si>
  <si>
    <t>1,2-dichloropropane</t>
  </si>
  <si>
    <t>Benzoic acid-TMS</t>
  </si>
  <si>
    <t>Butylbenzylphthalate</t>
  </si>
  <si>
    <t>4,6-Dinitro-o-cresol</t>
  </si>
  <si>
    <t>Hexachlorobenzene</t>
  </si>
  <si>
    <t>2,4-Dinitrotoluene</t>
  </si>
  <si>
    <t>Bis(2-chloroisopropyl) ether</t>
  </si>
  <si>
    <t>2,4-Dinitrophenol</t>
  </si>
  <si>
    <t>4-Nitrophenol</t>
  </si>
  <si>
    <t>Di-n-octyl phthalate</t>
  </si>
  <si>
    <t>Pentachlorophenol</t>
  </si>
  <si>
    <t>2-Nitrophenol (o-Nitrophenol)</t>
  </si>
  <si>
    <t>2-Chlorophenol</t>
  </si>
  <si>
    <t>2,4,6-Trichlorophenol</t>
  </si>
  <si>
    <t>2,2',3-Trichlorobiphenyl</t>
  </si>
  <si>
    <t>Tetrachlorobiphenyl</t>
  </si>
  <si>
    <t>2,3,3',4,4'-Pentachlorobiphenyl</t>
  </si>
  <si>
    <t>Dichlorobiphenyl</t>
  </si>
  <si>
    <t>2,2',4,4',5,5'-Hexachlorobiphenyl</t>
  </si>
  <si>
    <t>Decachlorobiphenyl</t>
  </si>
  <si>
    <t>Biphenyl</t>
  </si>
  <si>
    <t>1,2-Dimethoxyethane</t>
  </si>
  <si>
    <t>Row Labels</t>
  </si>
  <si>
    <t>Industrial Processes;Pulp and Paper and Wood Products;Sulfate (Kraft) Pulping;Digester System - Continuous or Batch</t>
  </si>
  <si>
    <t>Industrial Processes;Pulp and Paper and Wood Products;Sulfate (Kraft) Pulping;Brown Stock Washing System</t>
  </si>
  <si>
    <t>Industrial Processes;Pulp and Paper and Wood Products;Sulfate (Kraft) Pulping;Multiple Effect Evaporators and Concentrators</t>
  </si>
  <si>
    <t>Industrial Processes;Pulp and Paper and Wood Products;Sulfate (Kraft) Pulping;Recovery Furnace/Direct Contact Evaporator</t>
  </si>
  <si>
    <t>Industrial Processes;Pulp and Paper and Wood Products;Sulfate (Kraft) Pulping;Smelt Dissolving Tank</t>
  </si>
  <si>
    <t>Industrial Processes;Pulp and Paper and Wood Products;Sulfate (Kraft) Pulping;Lime Kiln</t>
  </si>
  <si>
    <t>Industrial Processes;Pulp and Paper and Wood Products;Sulfate (Kraft) Pulping;Turpentine Condenser</t>
  </si>
  <si>
    <t>Industrial Processes;Pulp and Paper and Wood Products;Sulfate (Kraft) Pulping;Black Liquor Oxidation System</t>
  </si>
  <si>
    <t>Industrial Processes;Pulp and Paper and Wood Products;Sulfate (Kraft) Pulping;Recovery Furnace/Indirect Contact Evaporator</t>
  </si>
  <si>
    <t>Industrial Processes;Pulp and Paper and Wood Products;Sulfate (Kraft) Pulping;Lime Mud Washers</t>
  </si>
  <si>
    <t>Industrial Processes;Pulp and Paper and Wood Products;Sulfate (Kraft) Pulping;Lime Mud Filter System</t>
  </si>
  <si>
    <t>Industrial Processes;Pulp and Paper and Wood Products;Sulfate (Kraft) Pulping;Bleach Plant</t>
  </si>
  <si>
    <t>Industrial Processes;Pulp and Paper and Wood Products;Sulfate (Kraft) Pulping;Chlorine Dioxide Generator</t>
  </si>
  <si>
    <t>Industrial Processes;Pulp and Paper and Wood Products;Sulfate (Kraft) Pulping;Turpentine Storage and Loading (incl decanting, storage and loading)</t>
  </si>
  <si>
    <t>Industrial Processes;Pulp and Paper and Wood Products;Sulfate (Kraft) Pulping;Venting of condensate stripper off-gases</t>
  </si>
  <si>
    <t>Industrial Processes;Pulp and Paper and Wood Products;Sulfate (Kraft) Pulping;Salt Cake Mix Tank (Boiler Ash Handling)</t>
  </si>
  <si>
    <t>Industrial Processes;Pulp and Paper and Wood Products;Sulfate (Kraft) Pulping;Stock Washing/Screening</t>
  </si>
  <si>
    <t>Industrial Processes;Pulp and Paper and Wood Products;Sulfate (Kraft) Pulping;Wastewater: General</t>
  </si>
  <si>
    <t>Industrial Processes;Pulp and Paper and Wood Products;Sulfate (Kraft) Pulping;Causticizing: Miscellaneous</t>
  </si>
  <si>
    <t>Industrial Processes;Pulp and Paper and Wood Products;Sulfate (Kraft) Pulping;Lime Slaker Vent</t>
  </si>
  <si>
    <t>Industrial Processes;Pulp and Paper and Wood Products;Sulfate (Kraft) Pulping;Black Liquor Storage Tanks</t>
  </si>
  <si>
    <t>Industrial Processes;Pulp and Paper and Wood Products;Sulfate (Kraft) Pulping;Low Volume High Concentration System Venting of Non-condensible Gases</t>
  </si>
  <si>
    <t>Industrial Processes;Pulp and Paper and Wood Products;Sulfate (Kraft) Pulping;High Volume Low Concentration System Venting of Non-condensible Gases</t>
  </si>
  <si>
    <t>Industrial Processes;Pulp and Paper and Wood Products;Sulfate (Kraft) Pulping;Non-condensible Gases Incinerator</t>
  </si>
  <si>
    <t>Industrial Processes;Pulp and Paper and Wood Products;Sulfate (Kraft) Pulping;Total Reduced Sulfur Thermal Oxidizer (any supplemental fuel)</t>
  </si>
  <si>
    <t>Industrial Processes;Pulp and Paper and Wood Products;Sulfate (Kraft) Pulping;Decker System</t>
  </si>
  <si>
    <t>Industrial Processes;Pulp and Paper and Wood Products;Sulfate (Kraft) Pulping;Green Liquor Processing</t>
  </si>
  <si>
    <t>Industrial Processes;Pulp and Paper and Wood Products;Sulfate (Kraft) Pulping;White Liquor Processing</t>
  </si>
  <si>
    <t>Industrial Processes;Pulp and Paper and Wood Products;Sulfate (Kraft) Pulping;Oxygen Delignification System</t>
  </si>
  <si>
    <t>Industrial Processes;Pulp and Paper and Wood Products;Sulfate (Kraft) Pulping;Pulp Storage - Bleached and Unbleached</t>
  </si>
  <si>
    <t>Industrial Processes;Pulp and Paper and Wood Products;Sulfate (Kraft) Pulping;Tall Oil System (includes tall oil reactor and tall oil storage)</t>
  </si>
  <si>
    <t>Industrial Processes;Pulp and Paper and Wood Products;Sulfate (Kraft) Pulping;Other Not Classified</t>
  </si>
  <si>
    <t>Industrial Processes;Pulp and Paper and Wood Products;Sulfite Pulping;Digester/Blow Pit/Dump Tank: Calcium</t>
  </si>
  <si>
    <t>Industrial Processes;Pulp and Paper and Wood Products;Sulfite Pulping;Digester/Blow Pit/Dump Tank: NH3 with Process Change</t>
  </si>
  <si>
    <t>Industrial Processes;Pulp and Paper and Wood Products;Sulfite Pulping;Bleach Plant (includes bleaching towers, filtrate tanks, vacuum pump)</t>
  </si>
  <si>
    <t>Industrial Processes;Pulp and Paper and Wood Products;Sulfite Pulping;Recovery System: NH3 including liquor evaporators</t>
  </si>
  <si>
    <t>Industrial Processes;Pulp and Paper and Wood Products;Sulfite Pulping;Acid Plant: NH3</t>
  </si>
  <si>
    <t>Industrial Processes;Pulp and Paper and Wood Products;Sulfite Pulping;Acid Plant: Ca</t>
  </si>
  <si>
    <t>Industrial Processes;Pulp and Paper and Wood Products;Sulfite Pulping;Knotters/Washers/Screens/etc.</t>
  </si>
  <si>
    <t>Industrial Processes;Pulp and Paper and Wood Products;Sulfite Pulping;See Comment **</t>
  </si>
  <si>
    <t>Industrial Processes;Pulp and Paper and Wood Products;Neutral Sulfite Semichemical Pulping;Digester/Blow Pit/Dump Tank</t>
  </si>
  <si>
    <t>Industrial Processes;Pulp and Paper and Wood Products;Neutral Sulfite Semichemical Pulping;Sulfur Burner/Absorbers</t>
  </si>
  <si>
    <t>Industrial Processes;Pulp and Paper and Wood Products;Neutral Sulfite Semichemical Pulping;Pulp washing system</t>
  </si>
  <si>
    <t>Industrial Processes;Pulp and Paper and Wood Products;Semi-chemical (non-sulfur);Digesters/refiners/blow tanks/blow heat recovery system</t>
  </si>
  <si>
    <t>Industrial Processes;Pulp and Paper and Wood Products;Neutral Sulfite Semichemical Pulping;Other Not Classified</t>
  </si>
  <si>
    <t>Industrial Processes;Pulp and Paper and Wood Products;Paper and Paperboard Manufacture;Paper Machine / Pulp Dryer</t>
  </si>
  <si>
    <t>Industrial Processes;Pulp and Paper and Wood Products;Pulpboard Manufacture;Raw Material Storage and Handling</t>
  </si>
  <si>
    <t>Industrial Processes;Pulp and Paper and Wood Products;Secondary Fiber Pulping;Stock Preparation and Repulper</t>
  </si>
  <si>
    <t>Industrial Processes;Pulp and Paper and Wood Products;Paper and Paperboard Manufacture;Coating Operations: On-Machine</t>
  </si>
  <si>
    <t>Industrial Processes;Pulp and Paper and Wood Products;Paper and Paperboard Manufacture;Coating Operations: Off-Machine</t>
  </si>
  <si>
    <t>Industrial Processes;Pulp and Paper and Wood Products;Paper and Paperboard Manufacture;See Comment **</t>
  </si>
  <si>
    <t>Industrial Processes;Pulp and Paper and Wood Products;Wood Pressure Treating;Creosote</t>
  </si>
  <si>
    <t>Industrial Processes;Pulp and Paper and Wood Products;Wood Pressure Treating;Untreated wood storage</t>
  </si>
  <si>
    <t>Industrial Processes;Pulp and Paper and Wood Products;Wood Pressure Treating;Full-cell process, creosote</t>
  </si>
  <si>
    <t>Industrial Processes;Pulp and Paper and Wood Products;Wood Pressure Treating;Modified full-cell process, other waterborne preservative</t>
  </si>
  <si>
    <t>Industrial Processes;Pulp and Paper and Wood Products;Wood Pressure Treating;Empty-cell process, creosote</t>
  </si>
  <si>
    <t>Industrial Processes;Pulp and Paper and Wood Products;Wood Pressure Treating;Empty-cell process with artificial conditioning, pentachlorophenol</t>
  </si>
  <si>
    <t>Industrial Processes;Pulp and Paper and Wood Products;Wood Pressure Treating;Quenching, chromated copper arsenate</t>
  </si>
  <si>
    <t>Industrial Processes;Pulp and Paper and Wood Products;Wood Pressure Treating;Quenching, other waterborne preservative</t>
  </si>
  <si>
    <t>Industrial Processes;Pulp and Paper and Wood Products;Wood Pressure Treating;Retort unloading, pentachlorophenol</t>
  </si>
  <si>
    <t>Industrial Processes;Pulp and Paper and Wood Products;Wood Pressure Treating;Treated wood storage, creosote</t>
  </si>
  <si>
    <t>Industrial Processes;Pulp and Paper and Wood Products;Wood Pressure Treating;Other Not Classified</t>
  </si>
  <si>
    <t>Industrial Processes;Pulp and Paper and Wood Products;Particleboard Manufacture;Direct Wood-fired Rotary Dryer, Unspecified Pines, &lt;730F Inlet Air</t>
  </si>
  <si>
    <t>Industrial Processes;Pulp and Paper and Wood Products;Particleboard Manufacture;Direct Wood-fired Rotary Dryer, Southern Yellow Pine</t>
  </si>
  <si>
    <t>Industrial Processes;Pulp and Paper and Wood Products;Particleboard Manufacture;Direct Wood-fired Rotary Dryer, Softwood</t>
  </si>
  <si>
    <t>Industrial Processes;Pulp and Paper and Wood Products;Particleboard Manufacture;Direct Wood-fired Rotary Dryer, mixed soft/hardwoods</t>
  </si>
  <si>
    <t>Industrial Processes;Pulp and Paper and Wood Products;Particleboard Manufacture;Direct Wood-fired Rotary Dryer, Hardwoods</t>
  </si>
  <si>
    <t>Industrial Processes;Pulp and Paper and Wood Products;Particleboard Manufacture;Direct Natural Gas-Fired Rotary Dryer, Unspecified Pines</t>
  </si>
  <si>
    <t>Industrial Processes;Pulp and Paper and Wood Products;Particleboard Manufacture;Direct Wood-fired Rotary Final Dryer, Unspecified Pines</t>
  </si>
  <si>
    <t>Industrial Processes;Pulp and Paper and Wood Products;Particleboard Manufacture;Direct Wood-fired Rotary Dryer, Softwood, green (:50%inlet moisture)</t>
  </si>
  <si>
    <t>Industrial Processes;Pulp and Paper and Wood Products;Particleboard Manufacture;Direct Natural Gas-fired Rotary Dryer, Softwood</t>
  </si>
  <si>
    <t>Industrial Processes;Pulp and Paper and Wood Products;Particleboard Manufacture;Indirect Natural Gas-heated Rotary Dryer, Softwood</t>
  </si>
  <si>
    <t>Industrial Processes;Pulp and Paper and Wood Products;Particleboard Manufacture;Batch Hot Press, Urea Formaldehyde Resin</t>
  </si>
  <si>
    <t>Industrial Processes;Pulp and Paper and Wood Products;Particleboard Manufacture;Veneer Press, Urea Formaldehyde Resin</t>
  </si>
  <si>
    <t>Industrial Processes;Pulp and Paper and Wood Products;Particleboard Manufacture;Particleboard Board Cooler, Urea-Formaldehyde Resin</t>
  </si>
  <si>
    <t>Industrial Processes;Pulp and Paper and Wood Products;Particleboard Manufacture;Flaker/refiner/hammermill, softwoods &amp; mixtures containing softwoods</t>
  </si>
  <si>
    <t>Industrial Processes;Pulp and Paper and Wood Products;Particleboard Manufacture;Sander</t>
  </si>
  <si>
    <t>Industrial Processes;Pulp and Paper and Wood Products;Particleboard Manufacture;Other Not Classified</t>
  </si>
  <si>
    <t>Industrial Processes;Pulp and Paper and Wood Products;Plywood Operations;Sanding Operations</t>
  </si>
  <si>
    <t>Industrial Processes;Pulp and Paper and Wood Products;Plywood Operations;Particleboard Drying(See 3-07-006 For More Detailed Particleboard SCC)</t>
  </si>
  <si>
    <t>Industrial Processes;Pulp and Paper and Wood Products;Plywood Operations;Waferboard Dryer (See 3-07-010 For More Detailed OSB SCCs)</t>
  </si>
  <si>
    <t>Industrial Processes;Pulp and Paper and Wood Products;Plywood Operations;Hardboard: Core Dryer</t>
  </si>
  <si>
    <t>Industrial Processes;Pulp and Paper and Wood Products;Plywood Operations;Hardboard: Predryer</t>
  </si>
  <si>
    <t>Industrial Processes;Pulp and Paper and Wood Products;Plywood Operations;Hardboard: Pressing</t>
  </si>
  <si>
    <t>Industrial Processes;Pulp and Paper and Wood Products;Plywood Operations;Hardboard: Tempering</t>
  </si>
  <si>
    <t>Industrial Processes;Pulp and Paper and Wood Products;Plywood Operations;Hardboard: Bake Oven</t>
  </si>
  <si>
    <t>Industrial Processes;Pulp and Paper and Wood Products;Plywood Operations;Sawing</t>
  </si>
  <si>
    <t>Industrial Processes;Pulp and Paper and Wood Products;Plywood Operations;Fir: Sapwood: Steam-fired Dryer</t>
  </si>
  <si>
    <t>Industrial Processes;Pulp and Paper and Wood Products;Plywood Operations;Fir: Sapwood: Gas-fired Dryer</t>
  </si>
  <si>
    <t>Industrial Processes;Pulp and Paper and Wood Products;Plywood Operations;Fir: Heartwood Plywood Veneer Dryer</t>
  </si>
  <si>
    <t>Industrial Processes;Pulp and Paper and Wood Products;Plywood Operations;Larch Plywood Veneer Dryer</t>
  </si>
  <si>
    <t>Industrial Processes;Pulp and Paper and Wood Products;Plywood Operations;Southern Pine Plywood Veneer Dryer</t>
  </si>
  <si>
    <t>Industrial Processes;Pulp and Paper and Wood Products;Plywood Operations;Poplar Wood Fired Veneer Dryer</t>
  </si>
  <si>
    <t>Industrial Processes;Pulp and Paper and Wood Products;Plywood Operations;Steam Veneer Dryer: Pines ** (use 3-07-007-60)</t>
  </si>
  <si>
    <t>Industrial Processes;Pulp and Paper and Wood Products;Plywood Operations;Veneer Dryer: Steam Heated: Redry</t>
  </si>
  <si>
    <t>Industrial Processes;Pulp and Paper and Wood Products;Plywood Operations;Veneer Cutting</t>
  </si>
  <si>
    <t>Industrial Processes;Pulp and Paper and Wood Products;Plywood Operations;Veneer Laying and Glue Spreading</t>
  </si>
  <si>
    <t>Industrial Processes;Pulp and Paper and Wood Products;Plywood Operations;Wood Steaming</t>
  </si>
  <si>
    <t>Industrial Processes;Pulp and Paper and Wood Products;Plywood Operations;Hardwood Plywood, Veneer Dryer, Direct Wood-fired, Heated Zones</t>
  </si>
  <si>
    <t>Industrial Processes;Pulp and Paper and Wood Products;Plywood Operations;Softwood Plywood, Veneer Dryer, Direct Wood-fired, Heated Zones</t>
  </si>
  <si>
    <t>Industrial Processes;Pulp and Paper and Wood Products;Plywood Operations;Direct Wood-Fired Dryer: Non-specified Pine Species Veneer</t>
  </si>
  <si>
    <t>Industrial Processes;Pulp and Paper and Wood Products;Plywood Operations;Direct Wood-Fired Dryer: Non-specified Fir Species Veneer</t>
  </si>
  <si>
    <t>Industrial Processes;Pulp and Paper and Wood Products;Plywood Operations;Direct Natural Gas-Fired Dryer: Non-specified Pine Species Veneer</t>
  </si>
  <si>
    <t>Industrial Processes;Pulp and Paper and Wood Products;Plywood Operations;Softwood Plywood, Veneer Dryer, Direct Natural Gas-Fired, Heated Zones</t>
  </si>
  <si>
    <t>Industrial Processes;Pulp and Paper and Wood Products;Plywood Operations;Softwood Plywood, Veneer Dryer, Direct Nat Gas-Fired, Cooling Section</t>
  </si>
  <si>
    <t>Industrial Processes;Pulp and Paper and Wood Products;Plywood Operations;Hardwood Plywood, Veneer Dryer, Indirect-heated, Heated Zones</t>
  </si>
  <si>
    <t>Industrial Processes;Pulp and Paper and Wood Products;Plywood Operations;Hardwood Plywood, Veneer Dryer, Indirect-heated, Cooling Section</t>
  </si>
  <si>
    <t>Industrial Processes;Pulp and Paper and Wood Products;Plywood Operations;Indirect Heated Dryer: Non-specified Pine Species Veneer</t>
  </si>
  <si>
    <t>Industrial Processes;Pulp and Paper and Wood Products;Plywood Operations;Softwood Plywood, Veneer Dryer, Indirect-heated, Heated Zones</t>
  </si>
  <si>
    <t>Industrial Processes;Pulp and Paper and Wood Products;Plywood Operations;Softwood Plywood, Veneer Dryer, Indirect-heated, Cooling Section</t>
  </si>
  <si>
    <t>Industrial Processes;Pulp and Paper and Wood Products;Plywood Operations;Indirect Heated Dryer: Non-specified Fir Species Veneer</t>
  </si>
  <si>
    <t>Industrial Processes;Pulp and Paper and Wood Products;Plywood Operations;Indirect Heated Dryer: Douglas Fir Veneer</t>
  </si>
  <si>
    <t>Industrial Processes;Pulp and Paper and Wood Products;Plywood Operations;Indirect Heated Dryer: Poplar Veneer</t>
  </si>
  <si>
    <t>Industrial Processes;Pulp and Paper and Wood Products;Plywood Operations;Plywood Press: Phenol-formaldehyde Resin</t>
  </si>
  <si>
    <t>Industrial Processes;Pulp and Paper and Wood Products;Plywood Operations;Plywood Press: Urea-formaldehyde Resin</t>
  </si>
  <si>
    <t>Industrial Processes;Pulp and Paper and Wood Products;Plywood Operations;Softwood Plywood Press:  Phenol-formaldehyde Resin</t>
  </si>
  <si>
    <t>Industrial Processes;Pulp and Paper and Wood Products;Plywood Operations;Hardwood Plywood Press:  Urea-formaldehyde Resin</t>
  </si>
  <si>
    <t>Industrial Processes;Pulp and Paper and Wood Products;Plywood Operations;HardwdPlywd,CombdDustBH:Trim&amp;CoreSaws,Composr,DryHog,Hammermill,Sandr</t>
  </si>
  <si>
    <t>Industrial Processes;Pulp and Paper and Wood Products;Plywood Operations;Softwood Plywood, Log Steaming Vat</t>
  </si>
  <si>
    <t>Industrial Processes;Pulp and Paper and Wood Products;Plywood Operations;Softwood Plywood, Dry Veneer Trim Chipper</t>
  </si>
  <si>
    <t>Industrial Processes;Pulp and Paper and Wood Products;Plywood Operations;Softwood Plywood, Dry Plywood Trim Chippers</t>
  </si>
  <si>
    <t>Industrial Processes;Pulp and Paper and Wood Products;Plywood Operations;Softwood Plywood, Sanders and Specialty Saw</t>
  </si>
  <si>
    <t>Industrial Processes;Pulp and Paper and Wood Products;Plywood Operations;Softwood Plywood, Saws, Hog, and Sander</t>
  </si>
  <si>
    <t>Industrial Processes;Pulp and Paper and Wood Products;Plywood Operations;Other Not Classified</t>
  </si>
  <si>
    <t>Industrial Processes;Pulp and Paper and Wood Products;Sawmill Operations;Log Debarking</t>
  </si>
  <si>
    <t>Industrial Processes;Pulp and Paper and Wood Products;Sawmill Operations;Log Sawing</t>
  </si>
  <si>
    <t>Industrial Processes;Pulp and Paper and Wood Products;Sawmill Operations;Sawdust Pile Handling</t>
  </si>
  <si>
    <t>Industrial Processes;Pulp and Paper and Wood Products;Sawmill Operations;Sawing: Cyclone Exhaust</t>
  </si>
  <si>
    <t>Industrial Processes;Pulp and Paper and Wood Products;Sawmill Operations;Planning/Trimming: Cyclone Exhaust</t>
  </si>
  <si>
    <t>Industrial Processes;Pulp and Paper and Wood Products;Sawmill Operations;Sanding: Cyclone Exhaust</t>
  </si>
  <si>
    <t>Industrial Processes;Pulp and Paper and Wood Products;Sawmill Operations;Sanderdust: Cyclone Exhaust</t>
  </si>
  <si>
    <t>Industrial Processes;Pulp and Paper and Wood Products;Sawmill Operations;Other Cyclones: Exhaust</t>
  </si>
  <si>
    <t>Industrial Processes;Pulp and Paper and Wood Products;Sawmill Operations;Chipping and Screening</t>
  </si>
  <si>
    <t>Industrial Processes;Pulp and Paper and Wood Products;Sawmill Operations;Chip Storage Piles</t>
  </si>
  <si>
    <t>Industrial Processes;Pulp and Paper and Wood Products;Sawmill Operations;Chip Transfer/Conveying</t>
  </si>
  <si>
    <t>Industrial Processes;Pulp and Paper and Wood Products;Sawmill Operations;Log Storage</t>
  </si>
  <si>
    <t>Industrial Processes;Pulp and Paper and Wood Products;Sawmill Operations;Other Not Classified</t>
  </si>
  <si>
    <t>Industrial Processes;Pulp and Paper and Wood Products;Medium Density Fiberboard (MDF) Manufacture;Direct Wood-fired Tube Dryer, Unspecified Pines</t>
  </si>
  <si>
    <t>Industrial Processes;Pulp and Paper and Wood Products;Medium Density Fiberboard (MDF) Manufacture;Direct Wood-fired Tube Dryer, Blowline Blend, UF Resin, Softwoods</t>
  </si>
  <si>
    <t>Industrial Processes;Pulp and Paper and Wood Products;Medium Density Fiberboard (MDF) Manufacture;Direct Wood-fired Tube Dryer, Hardwoods</t>
  </si>
  <si>
    <t>Industrial Processes;Pulp and Paper and Wood Products;Medium Density Fiberboard (MDF) Manufacture;Direct Natural Gas-fired Tube Dryer, Non-blowline Blend, Hardwoods</t>
  </si>
  <si>
    <t>Industrial Processes;Pulp and Paper and Wood Products;Medium Density Fiberboard (MDF) Manufacture;Indirect-heated Tube Dryer, Unspecified Pines</t>
  </si>
  <si>
    <t>Industrial Processes;Pulp and Paper and Wood Products;Medium Density Fiberboard (MDF) Manufacture;Indirect-heated Tube Dryer, Blowline Blend, UF Resin, Softwoods</t>
  </si>
  <si>
    <t>Industrial Processes;Pulp and Paper and Wood Products;Medium Density Fiberboard (MDF) Manufacture;Indirect-heated Tube Dryer, Hardwoods</t>
  </si>
  <si>
    <t>Industrial Processes;Pulp and Paper and Wood Products;Medium Density Fiberboard (MDF) Manufacture;Indirect-heated Tube Dryer, 50% Softwood, 50% Hardwood</t>
  </si>
  <si>
    <t>Industrial Processes;Pulp and Paper and Wood Products;Medium Density Fiberboard (MDF) Manufacture;Continuous Hot Press, UF Resin</t>
  </si>
  <si>
    <t>Industrial Processes;Pulp and Paper and Wood Products;Medium Density Fiberboard (MDF) Manufacture;Batch Hot Press, UF Resin</t>
  </si>
  <si>
    <t>Industrial Processes;Pulp and Paper and Wood Products;Medium Density Fiberboard (MDF) Manufacture;MDF Board Cooler, UF Resin</t>
  </si>
  <si>
    <t>Industrial Processes;Pulp and Paper and Wood Products;Medium Density Fiberboard (MDF) Manufacture;Former Without Blowline Blend, UF Resin (includes blender emissions)</t>
  </si>
  <si>
    <t>Industrial Processes;Pulp and Paper and Wood Products;Medium Density Fiberboard (MDF) Manufacture;Sander</t>
  </si>
  <si>
    <t>Industrial Processes;Pulp and Paper and Wood Products;Medium Density Fiberboard (MDF) Manufacture;Saw and hogger (pulverizer)</t>
  </si>
  <si>
    <t>Industrial Processes;Pulp and Paper and Wood Products;Oriented Strandboard (OSB) Manufacture;Direct Wood-fired Rotary Dryer, Unspecified Pines</t>
  </si>
  <si>
    <t>Industrial Processes;Pulp and Paper and Wood Products;Oriented Strandboard (OSB) Manufacture;Direct Wood-fired Rotary Dryer, Aspen</t>
  </si>
  <si>
    <t>Industrial Processes;Pulp and Paper and Wood Products;Oriented Strandboard (OSB) Manufacture;Direct Wood-fired Rotary Dryer, Softwoods</t>
  </si>
  <si>
    <t>Industrial Processes;Pulp and Paper and Wood Products;Oriented Strandboard (OSB) Manufacture;Direct Wood-fired Rotary Dryer, Hardwoods</t>
  </si>
  <si>
    <t>Industrial Processes;Pulp and Paper and Wood Products;Oriented Strandboard (OSB) Manufacture;Direct Wood-fired Rotary Dryer, Mixed (40-60% softwd, 40-60% hardwood)</t>
  </si>
  <si>
    <t>Industrial Processes;Pulp and Paper and Wood Products;Oriented Strandboard (OSB) Manufacture;Direct Natural Gas-fired Rotary Dryer, Hardwoods</t>
  </si>
  <si>
    <t>Industrial Processes;Pulp and Paper and Wood Products;Oriented Strandboard (OSB) Manufacture;Indirect-heated Rotary Dryer, Hardwoods</t>
  </si>
  <si>
    <t>Industrial Processes;Pulp and Paper and Wood Products;Oriented Strandboard (OSB) Manufacture;Hot Press, Phenol-Formaldehyde Resin</t>
  </si>
  <si>
    <t>Industrial Processes;Pulp and Paper and Wood Products;Oriented Strandboard (OSB) Manufacture;Hot Press, Methylene Diphenyl Diisocyanate Resin</t>
  </si>
  <si>
    <t>Industrial Processes;Pulp and Paper and Wood Products;Oriented Strandboard (OSB) Manufacture;Hot Press, PF Resin (surface layers) / MDI Resin (core layers)</t>
  </si>
  <si>
    <t>Industrial Processes;Pulp and Paper and Wood Products;Oriented Strandboard (OSB) Manufacture;Blender, PF Resin/MDI Resin</t>
  </si>
  <si>
    <t>Industrial Processes;Pulp and Paper and Wood Products;Oriented Strandboard (OSB) Manufacture;Sanderdust Metering Bin</t>
  </si>
  <si>
    <t>Industrial Processes;Pulp and Paper and Wood Products;Oriented Strandboard (OSB) Manufacture;Raw Fuel Bin</t>
  </si>
  <si>
    <t>Industrial Processes;Pulp and Paper and Wood Products;Paper Coating and Glazing;Extrusion Coating Line with Solvent Free Resin/Wax</t>
  </si>
  <si>
    <t>Industrial Processes;Pulp and Paper and Wood Products;Miscellaneous Paper Processes;Cyclones</t>
  </si>
  <si>
    <t>Industrial Processes;Pulp and Paper and Wood Products;Mechanical Pulping Operations;Thermomechanical Process and Chemi-thermomechanical Pulping</t>
  </si>
  <si>
    <t>Industrial Processes;Pulp and Paper and Wood Products;Mechanical Pulping Operations;Pressurized Groundwood / Stone Groundwood Process</t>
  </si>
  <si>
    <t>Industrial Processes;Pulp and Paper and Wood Products;Miscellaneous Paper Products;Shredding Newspaper for Insulation Manufacturing</t>
  </si>
  <si>
    <t>Industrial Processes;Pulp and Paper and Wood Products;Miscellaneous Paper Products;Other Not Classified</t>
  </si>
  <si>
    <t>Industrial Processes;Pulp and Paper and Wood Products;Hardboard (HB) Manufacture;Tube dryer, direct wood-fired, blowline blend, PF resin, hardwood</t>
  </si>
  <si>
    <t>Industrial Processes;Pulp and Paper and Wood Products;Hardboard (HB) Manufacture;Tempering oven, direct natural gas-fired, hardwood</t>
  </si>
  <si>
    <t>Industrial Processes;Pulp and Paper and Wood Products;Hardboard (HB) Manufacture;Tube dryer, second stage, indirect heated, hardwood</t>
  </si>
  <si>
    <t>Industrial Processes;Pulp and Paper and Wood Products;Hardboard (HB) Manufacture;Humidification kiln, indirect heated</t>
  </si>
  <si>
    <t>Industrial Processes;Pulp and Paper and Wood Products;Hardboard (HB) Manufacture;Hot press, PF resin</t>
  </si>
  <si>
    <t>Industrial Processes;Pulp and Paper and Wood Products;Hardboard (HB) Manufacture;Log chipper, hardwood</t>
  </si>
  <si>
    <t>Industrial Processes;Pulp and Paper and Wood Products;Hardboard (HB) Manufacture;Pressurized digester/refiner, hardwood</t>
  </si>
  <si>
    <t>Industrial Processes;Pulp and Paper and Wood Products;Fiberboard (FB) Manufacture;Board dryer, indirect heated, softwood, starch binder (heated zones)</t>
  </si>
  <si>
    <t>Industrial Processes;Pulp and Paper and Wood Products;Fiberboard (FB) Manufacture;Washer, softwood</t>
  </si>
  <si>
    <t>Industrial Processes;Pulp and Paper and Wood Products;Laminated Veneer Lumber Manufacture;LVL, veneer, indirect heated, hardwood (cooling section)</t>
  </si>
  <si>
    <t>Industrial Processes;Pulp and Paper and Wood Products;Laminated Veneer Lumber Manufacture;LVL, press, PF resin</t>
  </si>
  <si>
    <t>Industrial Processes;Pulp and Paper and Wood Products;Laminated Veneer Lumber Manufacture;LVL, I-Beam Saw</t>
  </si>
  <si>
    <t>Industrial Processes;Pulp and Paper and Wood Products;Laminated Veneer Lumber Manufacture;I-Joist manufacture: I-Joist, curing chamber</t>
  </si>
  <si>
    <t>Industrial Processes;Pulp and Paper and Wood Products;Laminated Strand Lumber Manufacture;LSL, press, MDI resin</t>
  </si>
  <si>
    <t>Industrial Processes;Pulp and Paper and Wood Products;Laminated Strand Lumber Manufacture;LSL, Sander</t>
  </si>
  <si>
    <t>Industrial Processes;Pulp and Paper and Wood Products;Furniture Manufacture;Rough-end</t>
  </si>
  <si>
    <t>Industrial Processes;Pulp and Paper and Wood Products;Furniture Manufacture;Machine Room</t>
  </si>
  <si>
    <t>Industrial Processes;Pulp and Paper and Wood Products;Furniture Manufacture;Sanding</t>
  </si>
  <si>
    <t>Industrial Processes;Pulp and Paper and Wood Products;Furniture Manufacture;Veneer Hot Press, Urea Formaldehyde Resin</t>
  </si>
  <si>
    <t>Industrial Processes;Pulp and Paper and Wood Products;Furniture Manufacture;Other Not Classified</t>
  </si>
  <si>
    <t>Industrial Processes;Pulp and Paper and Wood Products;Miscellaneous Wood Working Operations;Wood Waste Storage Bin Vent</t>
  </si>
  <si>
    <t>Industrial Processes;Pulp and Paper and Wood Products;Miscellaneous Wood Working Operations;Wood Waste Storage Bin Loadout</t>
  </si>
  <si>
    <t>Industrial Processes;Pulp and Paper and Wood Products;Miscellaneous Wood Working Operations;Sanding/Planning Operations: Specify</t>
  </si>
  <si>
    <t>Industrial Processes;Pulp and Paper and Wood Products;Bulk Handling and Storage - Wood/Bark;Storage Bins</t>
  </si>
  <si>
    <t>Industrial Processes;Pulp and Paper and Wood Products;Bulk Handling and Storage - Wood/Bark;Stockpiles</t>
  </si>
  <si>
    <t>Industrial Processes;Pulp and Paper and Wood Products;Bulk Handling and Storage - Wood/Bark;Unloading</t>
  </si>
  <si>
    <t>Industrial Processes;Pulp and Paper and Wood Products;Bulk Handling and Storage - Wood/Bark;Loading</t>
  </si>
  <si>
    <t>Industrial Processes;Pulp and Paper and Wood Products;Bulk Handling and Storage - Wood/Bark;Conveyors</t>
  </si>
  <si>
    <t>Industrial Processes;Pulp and Paper and Wood Products;Fugitive Emissions;Specify in Comments Field</t>
  </si>
  <si>
    <t>Industrial Processes;Pulp and Paper and Wood Products;Other Not Classified;Battery Separators</t>
  </si>
  <si>
    <t>Industrial Processes;Pulp and Paper and Wood Products;Other Not Classified;Other Not Classified</t>
  </si>
  <si>
    <t>Industrial Processes;Pulp and Paper and Wood Products;Other Not Classified;See Comment **</t>
  </si>
  <si>
    <t>Grand Total</t>
  </si>
  <si>
    <t>SCC</t>
  </si>
  <si>
    <t>VOC(tpy)</t>
  </si>
  <si>
    <t>pivot result of state_scc_summaries for "307 and VOC</t>
  </si>
  <si>
    <t>! Profile name: Over All Average</t>
  </si>
  <si>
    <t xml:space="preserve"> Assignment basis: Legacy, nothing else appropriate</t>
  </si>
  <si>
    <t>! Profile name: Coal-Fired Boiler - Industrial</t>
  </si>
  <si>
    <t xml:space="preserve"> Assignment basis: Set to pulp &amp; paper external combustion boiler</t>
  </si>
  <si>
    <t xml:space="preserve"> Assignment basis: Legacy</t>
  </si>
  <si>
    <t xml:space="preserve"> Assignment basis: Set to default</t>
  </si>
  <si>
    <t xml:space="preserve"> Assignment basis: Set to coal combustion external boiler, based on old assignme</t>
  </si>
  <si>
    <t xml:space="preserve"> Assignment basis: Canada/Mexico SCC is undefined so set to default profile</t>
  </si>
  <si>
    <t>! Profile name: External Combustion - Pulp and Paper Mills Kraft Process Recovery Boiler</t>
  </si>
  <si>
    <t xml:space="preserve"> Assignment basis: Set to pulp &amp; paper</t>
  </si>
  <si>
    <t xml:space="preserve"> Assignment basis: Mexico SCC is undefined and emissions &lt; 100 tpy</t>
  </si>
  <si>
    <t>! Profile name: Pulp and Paper Industry - Plywood Veneer Dryer</t>
  </si>
  <si>
    <t xml:space="preserve"> Assignment basis: Mexico SCC - assumed plywood veneer dryer</t>
  </si>
  <si>
    <t xml:space="preserve"> Assignment basis: Set to plywood dryer</t>
  </si>
  <si>
    <t>! Profile name: Surface Coating Operations - Adhesive Application</t>
  </si>
  <si>
    <t xml:space="preserve"> Assignment basis: Set to industrial adhesive</t>
  </si>
  <si>
    <t xml:space="preserve"> Assignment basis: Mexico SCC - set to similar US SCC</t>
  </si>
  <si>
    <t>! Profile name: Wood Furniture Coating</t>
  </si>
  <si>
    <t xml:space="preserve"> Assignment basis: Set to wood furniture coating</t>
  </si>
  <si>
    <t>! Profile name: External Combustion Boiler - Distillate Oil</t>
  </si>
  <si>
    <t>! Profile name: External Combustion Boiler - Residual Oil</t>
  </si>
  <si>
    <t xml:space="preserve"> Assignment basis: Canada/Mexico Residual combustion SCC set to resid</t>
  </si>
  <si>
    <t>! Profile name: External Combustion Boiler - Natural Gas</t>
  </si>
  <si>
    <t>! Profile name: Flares - Natural Gas</t>
  </si>
  <si>
    <t xml:space="preserve"> Assignment basis: Mexico SCC - assumed wood coatings</t>
  </si>
  <si>
    <t>! Added for 2002ac othpt - zero emissions (C. Allen)</t>
  </si>
  <si>
    <t>! Added for 2002ac ptnonipm - zero emissions (C. Allen)</t>
  </si>
  <si>
    <t>! Added for 2002ac_tox ptnonipm - zero emissions (C. Allen)</t>
  </si>
  <si>
    <t xml:space="preserve">!Profile Name: Pulp and Paper Industry - Plywood Veneer Dryer (from 1989) </t>
  </si>
  <si>
    <t xml:space="preserve"> Assigned by M. Strum, Jan2009</t>
  </si>
  <si>
    <t xml:space="preserve">!Profile Name: is used for something similar </t>
  </si>
  <si>
    <t xml:space="preserve">!Profile Name: Default </t>
  </si>
  <si>
    <t xml:space="preserve"> assigned based on similar SCCs by C. Allen for 2010ef</t>
  </si>
  <si>
    <t xml:space="preserve"> assigned by C. Allen for 2010ef based on similar SCCs</t>
  </si>
  <si>
    <t>! Hg-only SCC added by C. Allen for 2005cr_hg_sectortag2_05b ptnonipm (pulppaper). Same pulp/paper assignment as 30700120 and 30700121</t>
  </si>
  <si>
    <t>! Added for 2008aa ptnonipm. Profile name: Coal-Fired Boiler - Industrial</t>
  </si>
  <si>
    <t>! Added for 2008aa ptnonipm. Profile name: Over All Average</t>
  </si>
  <si>
    <t>! Added for 2008aa ptnonipm. Profile name: Pulp and Paper Industry - Plywood Veneer Dryer</t>
  </si>
  <si>
    <t>! Added for 2008aa ptnonipm. Profile name: Wood Furniture Coating</t>
  </si>
  <si>
    <t>! Added for 2007ea</t>
  </si>
  <si>
    <t xml:space="preserve"> Added for 2009ef ptnonipm</t>
  </si>
  <si>
    <t>Filename</t>
  </si>
  <si>
    <t>Profile</t>
  </si>
  <si>
    <t>Pollutant</t>
  </si>
  <si>
    <t>FIPS</t>
  </si>
  <si>
    <t>e</t>
  </si>
  <si>
    <t>f</t>
  </si>
  <si>
    <t>g</t>
  </si>
  <si>
    <t>h</t>
  </si>
  <si>
    <t>i</t>
  </si>
  <si>
    <t>note</t>
  </si>
  <si>
    <t>comment</t>
  </si>
  <si>
    <t>gsref_cmaq_cb05_soa_2011ec_v6_11f_06sep2013.txt</t>
  </si>
  <si>
    <t>Column Labels</t>
  </si>
  <si>
    <t>gsref Prof</t>
  </si>
  <si>
    <t>Added for 2005ck zero emissions (A. Beidler)</t>
  </si>
  <si>
    <t>!Added for 2005ck zero emissions (A. Beidler)</t>
  </si>
  <si>
    <t>Sum of VOC(tpy)</t>
  </si>
  <si>
    <t>SCC Description</t>
  </si>
  <si>
    <t>average kraft</t>
  </si>
  <si>
    <t>2423 industrial adhesives</t>
  </si>
  <si>
    <t>x</t>
  </si>
  <si>
    <t>Query Pulp</t>
  </si>
  <si>
    <t>Results of Speciate 4.4 query to select gas profiles and descriptive fields with 'pulp' in KEYWORD field.</t>
  </si>
  <si>
    <t>2011 SCC pulp</t>
  </si>
  <si>
    <t>gsref_307</t>
  </si>
  <si>
    <t>2011 Modeling Platform gsref Pulp and Paper records extracted from gsref_cmaq_cb05_soa_2011ec_v6_11f_06sep2013.txt.  Referenced in tab "2011 SCC pulp" lookup.</t>
  </si>
  <si>
    <t>wtFractions</t>
  </si>
  <si>
    <t>Sum of WEIGHT_PER</t>
  </si>
  <si>
    <t>ProfileID</t>
  </si>
  <si>
    <t>The Speciate 4.4 weight fractions for each profile that is listed in the "Query Pulp" tab.</t>
  </si>
  <si>
    <t>Speciation profile weight percents for all profiles described with keyword "pulp and paper"</t>
  </si>
  <si>
    <t>Emissions tons per year in the 2011 Emissions Modeling Platform SCC summary reports by sector for SCC codes beginning with "307" (Industrial Processes, Pulp and Paper and Wood Products).  Includes a lookup to the 2011 speciation cross-reference  to estimate emissions by profile code.</t>
  </si>
  <si>
    <t>Profile Codes ==&gt;</t>
  </si>
  <si>
    <t>SpecieID</t>
  </si>
  <si>
    <t>Species Name</t>
  </si>
  <si>
    <t>0000</t>
  </si>
  <si>
    <t>Methane</t>
  </si>
  <si>
    <t>Ethane</t>
  </si>
  <si>
    <t>Dimethyl ether</t>
  </si>
  <si>
    <t>Isomers of pentane</t>
  </si>
  <si>
    <t>Acetic acid</t>
  </si>
  <si>
    <t>P-dichlorobenzene</t>
  </si>
  <si>
    <t>C-7 Cycloparaffinss</t>
  </si>
  <si>
    <t>Methyl acetate</t>
  </si>
  <si>
    <t>N-butyl alcohol</t>
  </si>
  <si>
    <t>Trimethylfluorosilane</t>
  </si>
  <si>
    <t>Hexamethylenediamine</t>
  </si>
  <si>
    <t>2,4-toluene diisocyanate</t>
  </si>
  <si>
    <t>Dipropylene glycol</t>
  </si>
  <si>
    <t>Carbon tetrachloride</t>
  </si>
  <si>
    <t>Mineral spirits</t>
  </si>
  <si>
    <t>Ethyl ether</t>
  </si>
  <si>
    <t>N-butyl acetate</t>
  </si>
  <si>
    <t>M-xylene</t>
  </si>
  <si>
    <t>Isomers of hexane</t>
  </si>
  <si>
    <t>Methyl amyl ketone</t>
  </si>
  <si>
    <t>Heptene</t>
  </si>
  <si>
    <t>Propylene oxide</t>
  </si>
  <si>
    <t>Ethyl acrylate</t>
  </si>
  <si>
    <t>Dodecene</t>
  </si>
  <si>
    <t>Propyl acetate</t>
  </si>
  <si>
    <t>Isopropyl acetate</t>
  </si>
  <si>
    <t>Naphtha</t>
  </si>
  <si>
    <t>Isomers of dodecane</t>
  </si>
  <si>
    <t>Methyl methacrylate</t>
  </si>
  <si>
    <t>Carbitol (degee) (2-(2-ethoxyethoxy)ethanol)</t>
  </si>
  <si>
    <t>Cyclohexanol</t>
  </si>
  <si>
    <t>Acrylic acid</t>
  </si>
  <si>
    <t>Ethyleneamines</t>
  </si>
  <si>
    <t>Butyl cellosolve (2-butoxyethanol) (egbe)</t>
  </si>
  <si>
    <t>Diethylene glycol</t>
  </si>
  <si>
    <t>Ethanolamine</t>
  </si>
  <si>
    <t>Ethyl acetate</t>
  </si>
  <si>
    <t>N-butyl acrylate</t>
  </si>
  <si>
    <t>Isobutyraldehyde</t>
  </si>
  <si>
    <t>Epichlorohydrin</t>
  </si>
  <si>
    <t>Tert-butyl alcohol</t>
  </si>
  <si>
    <t>Isobutyl alcohol</t>
  </si>
  <si>
    <t>Benzyl chloride</t>
  </si>
  <si>
    <t>N-propyl alcohol</t>
  </si>
  <si>
    <t>Formic acid</t>
  </si>
  <si>
    <t>Isomers of pentadecane</t>
  </si>
  <si>
    <t>Methyl styrene (mixed) (vinyl toluene)</t>
  </si>
  <si>
    <t>Trichlorotrifluoroethane-F113</t>
  </si>
  <si>
    <t>1-butene</t>
  </si>
  <si>
    <t>O-dichlorobenzene</t>
  </si>
  <si>
    <t>P-xylene</t>
  </si>
  <si>
    <t>Isomers of decane</t>
  </si>
  <si>
    <t>Piperylene</t>
  </si>
  <si>
    <t>Hexafluoroethane</t>
  </si>
  <si>
    <t>Hexanedioic acid-TMS</t>
  </si>
  <si>
    <t>Methylallene</t>
  </si>
  <si>
    <t>Propionic acid</t>
  </si>
  <si>
    <t>Isobutyl isobutyrate</t>
  </si>
  <si>
    <t>2-methoxyethanol (methyl cellosolve) (egme)</t>
  </si>
  <si>
    <t>2-(2-butoxyethoxy)ethanol  (butyl carbitol)</t>
  </si>
  <si>
    <t>Methyl carbitol (2-(2-methoxyethoxy)ethanol) (degme)</t>
  </si>
  <si>
    <t>Isobutyl acrylate</t>
  </si>
  <si>
    <t>Ethylene oxide</t>
  </si>
  <si>
    <t>Propylene glycol</t>
  </si>
  <si>
    <t>Methyl acrylate</t>
  </si>
  <si>
    <t>Diisopropyl benzene</t>
  </si>
  <si>
    <t>Cresylic acid (mixed cresols)</t>
  </si>
  <si>
    <t>Furfural</t>
  </si>
  <si>
    <t>Creosote</t>
  </si>
  <si>
    <t>Ethylene glycol</t>
  </si>
  <si>
    <t>Hexylene glycol (2-methyl-2,4-pentanediol)</t>
  </si>
  <si>
    <t>Dimethyl formamide</t>
  </si>
  <si>
    <t>Lactol spirits</t>
  </si>
  <si>
    <t>2-ethoxyethyl acetate (cellosolve acetate)</t>
  </si>
  <si>
    <t>2-ethoxyethanol (cellosolve) (egee)</t>
  </si>
  <si>
    <t>Dichlorodifluoromethane</t>
  </si>
  <si>
    <t>Acetic anhydride</t>
  </si>
  <si>
    <t>Sec-butyl alcohol (2-butanol)</t>
  </si>
  <si>
    <t>Methyl t-butyl ether (MTBE)</t>
  </si>
  <si>
    <t>Nitrobenzene</t>
  </si>
  <si>
    <t>Ethyl mercaptan</t>
  </si>
  <si>
    <t>Trifluoromethane</t>
  </si>
  <si>
    <t>Ethyl chloride (Chloroethane)</t>
  </si>
  <si>
    <t>Unidentified</t>
  </si>
  <si>
    <t>Isomers of heptane</t>
  </si>
  <si>
    <t>Methyl formate</t>
  </si>
  <si>
    <t>Butyl benzoate</t>
  </si>
  <si>
    <t>Phthalic anhydride</t>
  </si>
  <si>
    <t>Palmitic acid-TMS</t>
  </si>
  <si>
    <t>Isomers of nonane</t>
  </si>
  <si>
    <t>Dimethoxymethane</t>
  </si>
  <si>
    <t>Pentadecane</t>
  </si>
  <si>
    <t>Chlorodifluoromethane</t>
  </si>
  <si>
    <t>C7-C16 Paraffins</t>
  </si>
  <si>
    <t>Isomers of octane</t>
  </si>
  <si>
    <t>Phenyl isocyanate</t>
  </si>
  <si>
    <t>Total C2-C5 aldehydes</t>
  </si>
  <si>
    <t>Methyl octadecanoate</t>
  </si>
  <si>
    <t>Trimethylbenzenes (mixed)</t>
  </si>
  <si>
    <t>Aliphatics</t>
  </si>
  <si>
    <t>Denaturant</t>
  </si>
  <si>
    <t>C6H18O3SI3</t>
  </si>
  <si>
    <t>Carbon disulfide</t>
  </si>
  <si>
    <t>Substituted C9 ester (C12)</t>
  </si>
  <si>
    <t>Methyl palmitate</t>
  </si>
  <si>
    <t>2-methyl-3-hexanone</t>
  </si>
  <si>
    <t>Maleic anhydride</t>
  </si>
  <si>
    <t>Tetradecane</t>
  </si>
  <si>
    <t>Dimethyl phthalate</t>
  </si>
  <si>
    <t>2,4-dimethylhexane</t>
  </si>
  <si>
    <t>Phenanthrene</t>
  </si>
  <si>
    <t>Isomers of butylbenzene</t>
  </si>
  <si>
    <t>Dimethylcyclohexane</t>
  </si>
  <si>
    <t>C-8 Cycloparaffins</t>
  </si>
  <si>
    <t>Butylisopropylphthalate</t>
  </si>
  <si>
    <t>Isomers of butene</t>
  </si>
  <si>
    <t>Chlorotrifluoromethane</t>
  </si>
  <si>
    <t>Isomers of undecane</t>
  </si>
  <si>
    <t>Isomers of pentene</t>
  </si>
  <si>
    <t>C2 Alkyl indan</t>
  </si>
  <si>
    <t>Total aromatic amines</t>
  </si>
  <si>
    <t>Methyl naphthalenes</t>
  </si>
  <si>
    <t>Isomers of ethyltoluene</t>
  </si>
  <si>
    <t>C3/C4/C5 Alkylbenzenes</t>
  </si>
  <si>
    <t>C8H24O4SI4</t>
  </si>
  <si>
    <t>Diethylcyclohexane</t>
  </si>
  <si>
    <t>Dimethyloctanes</t>
  </si>
  <si>
    <t>Ethyl styrene</t>
  </si>
  <si>
    <t>Isomers of diethylbenzene</t>
  </si>
  <si>
    <t>C10 Olefins</t>
  </si>
  <si>
    <t>Methylene bromide</t>
  </si>
  <si>
    <t>Tetrafluoromethane</t>
  </si>
  <si>
    <t>4-Methylaniline</t>
  </si>
  <si>
    <t>Methylhexane</t>
  </si>
  <si>
    <t>Carbaryl</t>
  </si>
  <si>
    <t>Ethylcyclohexane</t>
  </si>
  <si>
    <t>Paraffins (C16-C34)</t>
  </si>
  <si>
    <t>Propylene dichloride</t>
  </si>
  <si>
    <t>C8 Paraffin</t>
  </si>
  <si>
    <t>C5 Ester</t>
  </si>
  <si>
    <t>Isomers of propylbenzene</t>
  </si>
  <si>
    <t>Ethyltoluenes (methylethylbenzenes)</t>
  </si>
  <si>
    <t>Ethylmethylcyclohexanes</t>
  </si>
  <si>
    <t>1,1,3-trimethylcyclohexane</t>
  </si>
  <si>
    <t>3-ethylhexane</t>
  </si>
  <si>
    <t>1-butyne</t>
  </si>
  <si>
    <t>Trimethyldecene</t>
  </si>
  <si>
    <t>Nonenone</t>
  </si>
  <si>
    <t>Trimethylheptanes</t>
  </si>
  <si>
    <t>Acenaphthylene</t>
  </si>
  <si>
    <t>Methyldecanes</t>
  </si>
  <si>
    <t>Dichlorobenzene (mixed isomers)</t>
  </si>
  <si>
    <t>Chloropentafluoroethane</t>
  </si>
  <si>
    <t>Methylnonane</t>
  </si>
  <si>
    <t>Ethylisopropyl ether</t>
  </si>
  <si>
    <t>Furfuryl alcohol</t>
  </si>
  <si>
    <t>2-hexenes</t>
  </si>
  <si>
    <t>Alkene ketone</t>
  </si>
  <si>
    <t>Isomers of tetradecane</t>
  </si>
  <si>
    <t>Ethylheptene</t>
  </si>
  <si>
    <t>Anthraquinone</t>
  </si>
  <si>
    <t>Trichlorobenzenes</t>
  </si>
  <si>
    <t>Butylcyclohexane</t>
  </si>
  <si>
    <t>Cis-1,trans-2,3-trimethylcyclopentane</t>
  </si>
  <si>
    <t>Isomers of heptadecane</t>
  </si>
  <si>
    <t>Fluorene</t>
  </si>
  <si>
    <t>Bromodinitrobenzene</t>
  </si>
  <si>
    <t>2,4,4-trimethyl-1-pentene</t>
  </si>
  <si>
    <t>Fluoranthene</t>
  </si>
  <si>
    <t>Hexadecane</t>
  </si>
  <si>
    <t>2-butyne</t>
  </si>
  <si>
    <t>Diethylene glycol butyl ether acetate (2-2-(butoxyethoxy)ethyl acetate)</t>
  </si>
  <si>
    <t>Methylpentane</t>
  </si>
  <si>
    <t>Isomers of octadecane</t>
  </si>
  <si>
    <t>Butoxybutene</t>
  </si>
  <si>
    <t>Dichloronitroaniline</t>
  </si>
  <si>
    <t>2,2-Dimethyl-3-ethylpentane</t>
  </si>
  <si>
    <t>Dimethylcyclopentane</t>
  </si>
  <si>
    <t>Methylpropylcyclohexanes</t>
  </si>
  <si>
    <t>Octamethylcyclotetrasiloxane</t>
  </si>
  <si>
    <t>Methyloctanes</t>
  </si>
  <si>
    <t>Chrysene</t>
  </si>
  <si>
    <t>2-methyl-2-pentene</t>
  </si>
  <si>
    <t>Ethylcyclopentane</t>
  </si>
  <si>
    <t>Methylundecane</t>
  </si>
  <si>
    <t>C2 Cyclohexane</t>
  </si>
  <si>
    <t>C-3-Hexene</t>
  </si>
  <si>
    <t>Pyrene</t>
  </si>
  <si>
    <t>C10 Aromatic</t>
  </si>
  <si>
    <t>Propylcyclohexane</t>
  </si>
  <si>
    <t>1,2-dichloro 1,1,2,2-tetrafluoroethane</t>
  </si>
  <si>
    <t>Ethyl-phenyl-phenyl-ethane</t>
  </si>
  <si>
    <t>C6 Substituted cyclohexane</t>
  </si>
  <si>
    <t>C3 Cyclohexane</t>
  </si>
  <si>
    <t>C4 Substituted cyclohexane</t>
  </si>
  <si>
    <t>C5 Substituted cyclohexane</t>
  </si>
  <si>
    <t>N-pentylcyclohexane</t>
  </si>
  <si>
    <t>C5 Olefin</t>
  </si>
  <si>
    <t>Cyclohexene</t>
  </si>
  <si>
    <t>C5 Paraffin</t>
  </si>
  <si>
    <t>C4 Substituted cyclohexanone</t>
  </si>
  <si>
    <t>Isomers of C10H18</t>
  </si>
  <si>
    <t>SpeciesID</t>
  </si>
  <si>
    <t>ProfileID ==&gt;</t>
  </si>
  <si>
    <t xml:space="preserve"> </t>
  </si>
  <si>
    <t>lookup</t>
  </si>
  <si>
    <t>wtFrac_ transposed</t>
  </si>
  <si>
    <t>wtFrac_0000</t>
  </si>
  <si>
    <t>Weight fractions profile 0000.  Includes an additional lookup column to highlight the species "not found" in any of the pulp profiles.</t>
  </si>
  <si>
    <t>AverageIF notBLANK Pulp &amp; Paper</t>
  </si>
  <si>
    <t>CPLP1</t>
  </si>
  <si>
    <t>Normalized CPLP1</t>
  </si>
  <si>
    <t>CPLP2</t>
  </si>
  <si>
    <t>Normalized Average ALL Pulp &amp; Paper CPLP2</t>
  </si>
  <si>
    <r>
      <t xml:space="preserve">Species Name        </t>
    </r>
    <r>
      <rPr>
        <sz val="10"/>
        <color theme="1"/>
        <rFont val="Calibri"/>
        <family val="2"/>
        <scheme val="minor"/>
      </rPr>
      <t>wtFracSum==&gt;</t>
    </r>
  </si>
  <si>
    <t>Master_Pol ==&gt;</t>
  </si>
  <si>
    <t>8812 &amp; 8813</t>
  </si>
  <si>
    <t>1185</t>
  </si>
  <si>
    <t>Current Use % ==&gt;</t>
  </si>
  <si>
    <t>calc</t>
  </si>
  <si>
    <t>wt_by_use</t>
  </si>
  <si>
    <t>Fraction of VOC emissions by speciation profile code. ^</t>
  </si>
  <si>
    <t>ByUse</t>
  </si>
  <si>
    <t>lookup to wt_by_use</t>
  </si>
  <si>
    <t xml:space="preserve">Includes the primary currently assisgned speciation profiles for pulp and paper SCCs.  
VOC profile usage fractions for pulp and paper SCCs are taken from tab "2011 SCC pulp" B2:B5.
45% is assigned to overall average profile 0000 and 35% to 1185 coal-fired boiler which comes from a single SCC 30700401 (paper machine pulp dryer). Per previous report the 1185 </t>
  </si>
  <si>
    <t>EPA, Emissions Inventory and Analysis Group</t>
  </si>
  <si>
    <t>Emissions Modeling Platform Support, WA 2-02</t>
  </si>
  <si>
    <t>Tab Names</t>
  </si>
  <si>
    <t>Description</t>
  </si>
  <si>
    <t>ENVIRON 08 July 2014</t>
  </si>
  <si>
    <r>
      <rPr>
        <sz val="11"/>
        <color theme="1"/>
        <rFont val="Calibri"/>
        <family val="2"/>
        <scheme val="minor"/>
      </rPr>
      <t xml:space="preserve">Species Name </t>
    </r>
    <r>
      <rPr>
        <sz val="10"/>
        <color theme="1"/>
        <rFont val="Calibri"/>
        <family val="2"/>
        <scheme val="minor"/>
      </rPr>
      <t xml:space="preserve">                                                  wtFracSum==&gt;</t>
    </r>
  </si>
  <si>
    <t>Normalized Current Use Weighted Profile</t>
  </si>
  <si>
    <t>Median</t>
  </si>
  <si>
    <t>Normalized Median Pulp &amp; Paper</t>
  </si>
  <si>
    <t>Profile 0000 Overall Average</t>
  </si>
  <si>
    <r>
      <t xml:space="preserve">A pivot table of "wtFractions" tab to generate profiles in columns.  Allows comparison of weight fractions by speciesID/description. Copy of pivot results are in columns BD thru CV to allow easier manipulations.
Profile 0000 included in column DF for comparison by species.  Note: less than 50% of profile 0000 species match the 'pulp' species list.
Column CZ - normalized composite profile of non-blank columns BD:CX (sum/count of non-blank columns)
Column DB - normalized composite profile of columns BD:CX (sum/45 profiles)
Column DD - normalized </t>
    </r>
    <r>
      <rPr>
        <b/>
        <sz val="11"/>
        <color theme="1"/>
        <rFont val="Calibri"/>
        <family val="2"/>
        <scheme val="minor"/>
      </rPr>
      <t>median</t>
    </r>
    <r>
      <rPr>
        <sz val="11"/>
        <color theme="1"/>
        <rFont val="Calibri"/>
        <family val="2"/>
        <scheme val="minor"/>
      </rPr>
      <t xml:space="preserve"> composite profile of columns BD:CX
Column DE - for easy comparison the results of wt_by_use (next tab).</t>
    </r>
  </si>
  <si>
    <t>Version</t>
  </si>
  <si>
    <t>Not Applicable</t>
  </si>
  <si>
    <t>TOG</t>
  </si>
  <si>
    <t>Calculated</t>
  </si>
  <si>
    <t>Sum of species</t>
  </si>
  <si>
    <t>95326</t>
  </si>
  <si>
    <t>ID</t>
  </si>
  <si>
    <t>UNCERTAINT</t>
  </si>
  <si>
    <t>UNC_METHOD</t>
  </si>
  <si>
    <t>ANLYMETHOD</t>
  </si>
  <si>
    <t>N/A</t>
  </si>
  <si>
    <t>P_TYPE</t>
  </si>
  <si>
    <t>PRIMARY</t>
  </si>
  <si>
    <t>G</t>
  </si>
  <si>
    <t>Composite Profile; Pulp and Paper Mills</t>
  </si>
  <si>
    <t>Calculated a composite profile from multiple pulp and paper mills profiles.</t>
  </si>
  <si>
    <t>Calculated a composite profile based on the median of each species and re-normalized by the sum of species.  The selected profile numbers are 1189, 4730, 4731, 4732, 7100, 7101, 7102, 7103, 7104, 8783, 8784, 8785, 8786, 8787, 8788, 8789, 8790, 8791, 8792, 8793, 8794, 8795, 8796, 8797, 8798, 8799, 8800, 8801, 8802, 8803, 8804, 8805, 8806, 8807, 8808, 8809, 8810, 8811, 8812, 8813, 8814, 8815, 8816, 8817, 8818, 8819, and 8820.</t>
  </si>
  <si>
    <t>Pulp and paper industry wide composite</t>
  </si>
  <si>
    <t>EPA Work Assignment - Emissions Modeling Platform Support, WA 2-02.  Personal communication with EPA Alexis Zubrow of Office of Air Quality Planning and Standards.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</si>
</sst>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0"/>
    <numFmt numFmtId="165" formatCode="0.0000"/>
  </numFmts>
  <fonts count="22" x14ac:knownFonts="1">
    <font>
      <sz val="11"/>
      <color theme="1"/>
      <name val="Calibri"/>
      <family val="2"/>
      <scheme val="minor"/>
    </font>
    <font>
      <sz val="11"/>
      <color rgb="FFFF0000"/>
      <name val="Calibri"/>
      <family val="2"/>
      <scheme val="minor"/>
    </font>
    <font>
      <sz val="8"/>
      <color theme="1"/>
      <name val="Calibri"/>
      <family val="2"/>
      <scheme val="minor"/>
    </font>
    <font>
      <sz val="9"/>
      <color theme="1"/>
      <name val="Calibri"/>
      <family val="2"/>
      <scheme val="minor"/>
    </font>
    <font>
      <b/>
      <sz val="11"/>
      <color rgb="FFFF0000"/>
      <name val="Calibri"/>
      <family val="2"/>
      <scheme val="minor"/>
    </font>
    <font>
      <sz val="10"/>
      <color theme="1"/>
      <name val="Calibri"/>
      <family val="2"/>
      <scheme val="minor"/>
    </font>
    <font>
      <sz val="11"/>
      <color indexed="8"/>
      <name val="Calibri"/>
      <family val="2"/>
    </font>
    <font>
      <sz val="10"/>
      <color indexed="8"/>
      <name val="Arial"/>
      <family val="2"/>
    </font>
    <font>
      <sz val="9"/>
      <color indexed="8"/>
      <name val="Calibri"/>
      <family val="2"/>
    </font>
    <font>
      <sz val="12"/>
      <color rgb="FF0070C0"/>
      <name val="Calibri"/>
      <family val="2"/>
      <scheme val="minor"/>
    </font>
    <font>
      <sz val="11"/>
      <color rgb="FF0070C0"/>
      <name val="Calibri"/>
      <family val="2"/>
      <scheme val="minor"/>
    </font>
    <font>
      <sz val="11"/>
      <color rgb="FF00B050"/>
      <name val="Calibri"/>
      <family val="2"/>
      <scheme val="minor"/>
    </font>
    <font>
      <sz val="9"/>
      <color rgb="FFFF0000"/>
      <name val="Calibri"/>
      <family val="2"/>
      <scheme val="minor"/>
    </font>
    <font>
      <sz val="12"/>
      <color rgb="FFFF0000"/>
      <name val="Calibri"/>
      <family val="2"/>
      <scheme val="minor"/>
    </font>
    <font>
      <sz val="11"/>
      <color theme="9" tint="-0.249977111117893"/>
      <name val="Calibri"/>
      <family val="2"/>
      <scheme val="minor"/>
    </font>
    <font>
      <sz val="11"/>
      <color theme="9" tint="-0.249977111117893"/>
      <name val="Calibri"/>
      <family val="2"/>
    </font>
    <font>
      <sz val="11"/>
      <name val="Calibri"/>
      <family val="2"/>
      <scheme val="minor"/>
    </font>
    <font>
      <sz val="11"/>
      <color indexed="8"/>
      <name val="Calibri"/>
      <family val="2"/>
    </font>
    <font>
      <b/>
      <sz val="11"/>
      <color theme="1"/>
      <name val="Calibri"/>
      <family val="2"/>
      <scheme val="minor"/>
    </font>
    <font>
      <sz val="11"/>
      <color rgb="FF7030A0"/>
      <name val="Calibri"/>
      <family val="2"/>
      <scheme val="minor"/>
    </font>
    <font>
      <sz val="10"/>
      <name val="Arial"/>
      <family val="2"/>
    </font>
    <font>
      <sz val="10"/>
      <color theme="1"/>
      <name val="Arial"/>
      <family val="2"/>
    </font>
  </fonts>
  <fills count="15">
    <fill>
      <patternFill patternType="none"/>
    </fill>
    <fill>
      <patternFill patternType="gray125"/>
    </fill>
    <fill>
      <patternFill patternType="solid">
        <fgColor theme="0" tint="-0.14999847407452621"/>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rgb="FFFFEBFF"/>
        <bgColor indexed="64"/>
      </patternFill>
    </fill>
    <fill>
      <patternFill patternType="solid">
        <fgColor indexed="22"/>
        <bgColor indexed="0"/>
      </patternFill>
    </fill>
    <fill>
      <patternFill patternType="solid">
        <fgColor rgb="FFFFFFCC"/>
        <bgColor indexed="64"/>
      </patternFill>
    </fill>
    <fill>
      <patternFill patternType="solid">
        <fgColor theme="0" tint="-0.249977111117893"/>
        <bgColor indexed="64"/>
      </patternFill>
    </fill>
    <fill>
      <patternFill patternType="solid">
        <fgColor theme="6" tint="0.39997558519241921"/>
        <bgColor indexed="64"/>
      </patternFill>
    </fill>
    <fill>
      <patternFill patternType="solid">
        <fgColor theme="9" tint="0.39997558519241921"/>
        <bgColor indexed="64"/>
      </patternFill>
    </fill>
    <fill>
      <patternFill patternType="solid">
        <fgColor theme="7" tint="0.59999389629810485"/>
        <bgColor indexed="64"/>
      </patternFill>
    </fill>
    <fill>
      <patternFill patternType="solid">
        <fgColor indexed="22"/>
        <bgColor indexed="64"/>
      </patternFill>
    </fill>
  </fills>
  <borders count="6">
    <border>
      <left/>
      <right/>
      <top/>
      <bottom/>
      <diagonal/>
    </border>
    <border>
      <left style="thin">
        <color indexed="8"/>
      </left>
      <right style="thin">
        <color indexed="8"/>
      </right>
      <top style="thin">
        <color indexed="8"/>
      </top>
      <bottom style="thin">
        <color indexed="8"/>
      </bottom>
      <diagonal/>
    </border>
    <border>
      <left style="thin">
        <color indexed="22"/>
      </left>
      <right style="thin">
        <color indexed="22"/>
      </right>
      <top style="thin">
        <color indexed="22"/>
      </top>
      <bottom style="thin">
        <color indexed="22"/>
      </bottom>
      <diagonal/>
    </border>
    <border>
      <left style="thin">
        <color auto="1"/>
      </left>
      <right style="thin">
        <color auto="1"/>
      </right>
      <top style="thin">
        <color auto="1"/>
      </top>
      <bottom style="thin">
        <color auto="1"/>
      </bottom>
      <diagonal/>
    </border>
    <border>
      <left style="thin">
        <color indexed="8"/>
      </left>
      <right style="thin">
        <color indexed="8"/>
      </right>
      <top/>
      <bottom/>
      <diagonal/>
    </border>
    <border>
      <left style="thin">
        <color indexed="8"/>
      </left>
      <right style="thin">
        <color indexed="8"/>
      </right>
      <top style="thin">
        <color indexed="8"/>
      </top>
      <bottom/>
      <diagonal/>
    </border>
  </borders>
  <cellStyleXfs count="9">
    <xf numFmtId="0" fontId="0"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cellStyleXfs>
  <cellXfs count="178">
    <xf numFmtId="0" fontId="0" fillId="0" borderId="0" xfId="0"/>
    <xf numFmtId="0" fontId="0" fillId="2" borderId="0" xfId="0" applyFill="1"/>
    <xf numFmtId="0" fontId="0" fillId="2" borderId="0" xfId="0" applyFill="1" applyAlignment="1">
      <alignment horizontal="center"/>
    </xf>
    <xf numFmtId="0" fontId="0" fillId="0" borderId="0" xfId="0" applyAlignment="1">
      <alignment horizontal="center"/>
    </xf>
    <xf numFmtId="0" fontId="0" fillId="2" borderId="0" xfId="0" applyFill="1" applyAlignment="1">
      <alignment horizontal="left"/>
    </xf>
    <xf numFmtId="0" fontId="1" fillId="2" borderId="0" xfId="0" applyFont="1" applyFill="1" applyAlignment="1">
      <alignment horizontal="left"/>
    </xf>
    <xf numFmtId="0" fontId="0" fillId="0" borderId="0" xfId="0" applyAlignment="1">
      <alignment horizontal="left"/>
    </xf>
    <xf numFmtId="0" fontId="0" fillId="0" borderId="0" xfId="0" applyAlignment="1">
      <alignment wrapText="1"/>
    </xf>
    <xf numFmtId="0" fontId="0" fillId="3" borderId="0" xfId="0" applyFill="1"/>
    <xf numFmtId="0" fontId="0" fillId="3" borderId="0" xfId="0" applyFill="1" applyAlignment="1">
      <alignment horizontal="center"/>
    </xf>
    <xf numFmtId="14" fontId="0" fillId="3" borderId="0" xfId="0" applyNumberFormat="1" applyFill="1" applyAlignment="1" applyProtection="1">
      <alignment vertical="center"/>
    </xf>
    <xf numFmtId="0" fontId="3" fillId="3" borderId="0" xfId="0" applyFont="1" applyFill="1" applyAlignment="1">
      <alignment wrapText="1"/>
    </xf>
    <xf numFmtId="0" fontId="3" fillId="3" borderId="0" xfId="0" applyFont="1" applyFill="1" applyAlignment="1">
      <alignment vertical="top" wrapText="1"/>
    </xf>
    <xf numFmtId="0" fontId="0" fillId="4" borderId="0" xfId="0" applyFill="1"/>
    <xf numFmtId="0" fontId="0" fillId="4" borderId="0" xfId="0" applyFill="1" applyAlignment="1">
      <alignment horizontal="center"/>
    </xf>
    <xf numFmtId="14" fontId="0" fillId="4" borderId="0" xfId="0" applyNumberFormat="1" applyFill="1" applyAlignment="1" applyProtection="1">
      <alignment vertical="center"/>
    </xf>
    <xf numFmtId="0" fontId="2" fillId="4" borderId="0" xfId="0" applyFont="1" applyFill="1" applyAlignment="1">
      <alignment wrapText="1"/>
    </xf>
    <xf numFmtId="0" fontId="0" fillId="4" borderId="0" xfId="0" applyFill="1" applyAlignment="1">
      <alignment wrapText="1"/>
    </xf>
    <xf numFmtId="0" fontId="4" fillId="4" borderId="0" xfId="0" applyFont="1" applyFill="1" applyAlignment="1">
      <alignment horizontal="center"/>
    </xf>
    <xf numFmtId="0" fontId="0" fillId="4" borderId="0" xfId="0" applyFont="1" applyFill="1" applyAlignment="1">
      <alignment wrapText="1"/>
    </xf>
    <xf numFmtId="0" fontId="0" fillId="5" borderId="0" xfId="0" applyFill="1"/>
    <xf numFmtId="0" fontId="0" fillId="5" borderId="0" xfId="0" applyFill="1" applyAlignment="1">
      <alignment horizontal="center"/>
    </xf>
    <xf numFmtId="14" fontId="0" fillId="5" borderId="0" xfId="0" applyNumberFormat="1" applyFill="1" applyAlignment="1" applyProtection="1">
      <alignment vertical="center"/>
    </xf>
    <xf numFmtId="0" fontId="0" fillId="5" borderId="0" xfId="0" applyFill="1" applyAlignment="1">
      <alignment wrapText="1"/>
    </xf>
    <xf numFmtId="0" fontId="0" fillId="6" borderId="0" xfId="0" applyFill="1"/>
    <xf numFmtId="0" fontId="0" fillId="6" borderId="0" xfId="0" applyFill="1" applyAlignment="1">
      <alignment horizontal="center"/>
    </xf>
    <xf numFmtId="0" fontId="0" fillId="7" borderId="0" xfId="0" applyFill="1"/>
    <xf numFmtId="0" fontId="0" fillId="7" borderId="0" xfId="0" applyFill="1" applyAlignment="1">
      <alignment horizontal="center"/>
    </xf>
    <xf numFmtId="14" fontId="0" fillId="7" borderId="0" xfId="0" applyNumberFormat="1" applyFill="1" applyAlignment="1" applyProtection="1">
      <alignment vertical="center"/>
    </xf>
    <xf numFmtId="0" fontId="6" fillId="8" borderId="1" xfId="1" applyFont="1" applyFill="1" applyBorder="1" applyAlignment="1">
      <alignment horizontal="center"/>
    </xf>
    <xf numFmtId="0" fontId="6" fillId="0" borderId="2" xfId="1" applyFont="1" applyFill="1" applyBorder="1" applyAlignment="1">
      <alignment wrapText="1"/>
    </xf>
    <xf numFmtId="0" fontId="6" fillId="0" borderId="2" xfId="1" applyFont="1" applyFill="1" applyBorder="1" applyAlignment="1">
      <alignment horizontal="right" wrapText="1"/>
    </xf>
    <xf numFmtId="2" fontId="6" fillId="8" borderId="1" xfId="1" applyNumberFormat="1" applyFont="1" applyFill="1" applyBorder="1" applyAlignment="1">
      <alignment horizontal="center"/>
    </xf>
    <xf numFmtId="2" fontId="6" fillId="0" borderId="2" xfId="1" applyNumberFormat="1" applyFont="1" applyFill="1" applyBorder="1" applyAlignment="1">
      <alignment horizontal="right" wrapText="1"/>
    </xf>
    <xf numFmtId="2" fontId="0" fillId="0" borderId="0" xfId="0" applyNumberFormat="1"/>
    <xf numFmtId="0" fontId="1" fillId="0" borderId="0" xfId="0" applyFont="1"/>
    <xf numFmtId="2" fontId="0" fillId="2" borderId="0" xfId="0" applyNumberFormat="1" applyFill="1"/>
    <xf numFmtId="0" fontId="1" fillId="0" borderId="0" xfId="0" applyFont="1" applyAlignment="1">
      <alignment horizontal="left"/>
    </xf>
    <xf numFmtId="4" fontId="0" fillId="0" borderId="0" xfId="0" applyNumberFormat="1"/>
    <xf numFmtId="0" fontId="0" fillId="2" borderId="0" xfId="0" applyFill="1" applyAlignment="1">
      <alignment horizontal="right"/>
    </xf>
    <xf numFmtId="0" fontId="0" fillId="0" borderId="0" xfId="0" applyAlignment="1">
      <alignment horizontal="right"/>
    </xf>
    <xf numFmtId="0" fontId="0" fillId="0" borderId="0" xfId="0" pivotButton="1"/>
    <xf numFmtId="0" fontId="5" fillId="0" borderId="0" xfId="0" applyFont="1"/>
    <xf numFmtId="0" fontId="2" fillId="0" borderId="0" xfId="0" applyFont="1"/>
    <xf numFmtId="0" fontId="0" fillId="2" borderId="0" xfId="0" applyFont="1" applyFill="1"/>
    <xf numFmtId="0" fontId="1" fillId="2" borderId="0" xfId="0" applyFont="1" applyFill="1" applyAlignment="1">
      <alignment wrapText="1"/>
    </xf>
    <xf numFmtId="0" fontId="0" fillId="9" borderId="0" xfId="0" applyFill="1"/>
    <xf numFmtId="0" fontId="2" fillId="9" borderId="0" xfId="0" applyFont="1" applyFill="1"/>
    <xf numFmtId="0" fontId="5" fillId="0" borderId="0" xfId="0" applyFont="1" applyAlignment="1">
      <alignment horizontal="center"/>
    </xf>
    <xf numFmtId="0" fontId="5" fillId="0" borderId="0" xfId="0" applyFont="1" applyAlignment="1">
      <alignment horizontal="left"/>
    </xf>
    <xf numFmtId="4" fontId="5" fillId="0" borderId="0" xfId="0" applyNumberFormat="1" applyFont="1"/>
    <xf numFmtId="0" fontId="5" fillId="9" borderId="0" xfId="0" applyFont="1" applyFill="1"/>
    <xf numFmtId="0" fontId="5" fillId="3" borderId="0" xfId="0" applyFont="1" applyFill="1"/>
    <xf numFmtId="0" fontId="5" fillId="4" borderId="0" xfId="0" applyFont="1" applyFill="1"/>
    <xf numFmtId="0" fontId="2" fillId="3" borderId="0" xfId="0" applyFont="1" applyFill="1"/>
    <xf numFmtId="2" fontId="0" fillId="3" borderId="0" xfId="0" applyNumberFormat="1" applyFill="1"/>
    <xf numFmtId="0" fontId="2" fillId="4" borderId="0" xfId="0" applyFont="1" applyFill="1"/>
    <xf numFmtId="2" fontId="0" fillId="4" borderId="0" xfId="0" applyNumberFormat="1" applyFill="1"/>
    <xf numFmtId="0" fontId="2" fillId="6" borderId="0" xfId="0" applyFont="1" applyFill="1"/>
    <xf numFmtId="2" fontId="0" fillId="6" borderId="0" xfId="0" applyNumberFormat="1" applyFill="1"/>
    <xf numFmtId="0" fontId="0" fillId="9" borderId="0" xfId="0" applyFill="1" applyAlignment="1">
      <alignment horizontal="center"/>
    </xf>
    <xf numFmtId="2" fontId="0" fillId="9" borderId="0" xfId="0" applyNumberFormat="1" applyFill="1"/>
    <xf numFmtId="0" fontId="5" fillId="6" borderId="0" xfId="0" applyFont="1" applyFill="1"/>
    <xf numFmtId="0" fontId="3" fillId="0" borderId="0" xfId="0" applyFont="1" applyAlignment="1">
      <alignment vertical="center"/>
    </xf>
    <xf numFmtId="0" fontId="8" fillId="8" borderId="1" xfId="1" applyFont="1" applyFill="1" applyBorder="1" applyAlignment="1">
      <alignment horizontal="center" vertical="center"/>
    </xf>
    <xf numFmtId="0" fontId="8" fillId="0" borderId="2" xfId="1" applyFont="1" applyFill="1" applyBorder="1" applyAlignment="1">
      <alignment vertical="center" wrapText="1"/>
    </xf>
    <xf numFmtId="0" fontId="8" fillId="0" borderId="2" xfId="1" applyFont="1" applyFill="1" applyBorder="1" applyAlignment="1">
      <alignment horizontal="left" vertical="center" wrapText="1"/>
    </xf>
    <xf numFmtId="164" fontId="0" fillId="0" borderId="0" xfId="0" applyNumberFormat="1"/>
    <xf numFmtId="0" fontId="3" fillId="2" borderId="0" xfId="0" applyFont="1" applyFill="1" applyAlignment="1">
      <alignment horizontal="left"/>
    </xf>
    <xf numFmtId="0" fontId="3" fillId="5" borderId="0" xfId="0" applyFont="1" applyFill="1"/>
    <xf numFmtId="0" fontId="3" fillId="4" borderId="0" xfId="0" applyFont="1" applyFill="1"/>
    <xf numFmtId="0" fontId="3" fillId="3" borderId="0" xfId="0" applyFont="1" applyFill="1"/>
    <xf numFmtId="0" fontId="3" fillId="7" borderId="0" xfId="0" applyFont="1" applyFill="1"/>
    <xf numFmtId="0" fontId="0" fillId="7" borderId="0" xfId="0" applyFill="1" applyAlignment="1">
      <alignment vertical="top"/>
    </xf>
    <xf numFmtId="0" fontId="3" fillId="7" borderId="0" xfId="0" applyFont="1" applyFill="1" applyAlignment="1">
      <alignment vertical="top"/>
    </xf>
    <xf numFmtId="0" fontId="0" fillId="7" borderId="0" xfId="0" applyFill="1" applyAlignment="1">
      <alignment horizontal="center" vertical="top"/>
    </xf>
    <xf numFmtId="14" fontId="0" fillId="7" borderId="0" xfId="0" applyNumberFormat="1" applyFill="1" applyAlignment="1" applyProtection="1">
      <alignment vertical="top"/>
    </xf>
    <xf numFmtId="0" fontId="3" fillId="7" borderId="0" xfId="0" applyFont="1" applyFill="1" applyAlignment="1">
      <alignment vertical="top" wrapText="1"/>
    </xf>
    <xf numFmtId="0" fontId="0" fillId="7" borderId="0" xfId="0" applyFill="1" applyAlignment="1">
      <alignment vertical="top" wrapText="1"/>
    </xf>
    <xf numFmtId="0" fontId="0" fillId="0" borderId="0" xfId="0" applyAlignment="1">
      <alignment vertical="top"/>
    </xf>
    <xf numFmtId="0" fontId="3" fillId="0" borderId="0" xfId="0" applyFont="1"/>
    <xf numFmtId="0" fontId="3" fillId="0" borderId="0" xfId="0" pivotButton="1" applyFont="1"/>
    <xf numFmtId="0" fontId="3" fillId="0" borderId="0" xfId="0" applyFont="1" applyAlignment="1">
      <alignment horizontal="left"/>
    </xf>
    <xf numFmtId="0" fontId="6" fillId="8" borderId="1" xfId="2" applyFont="1" applyFill="1" applyBorder="1" applyAlignment="1">
      <alignment horizontal="center"/>
    </xf>
    <xf numFmtId="0" fontId="6" fillId="0" borderId="2" xfId="2" applyFont="1" applyFill="1" applyBorder="1" applyAlignment="1">
      <alignment wrapText="1"/>
    </xf>
    <xf numFmtId="0" fontId="6" fillId="0" borderId="2" xfId="2" applyFont="1" applyFill="1" applyBorder="1" applyAlignment="1">
      <alignment horizontal="right" wrapText="1"/>
    </xf>
    <xf numFmtId="165" fontId="0" fillId="0" borderId="0" xfId="0" applyNumberFormat="1"/>
    <xf numFmtId="0" fontId="0" fillId="0" borderId="0" xfId="0" quotePrefix="1"/>
    <xf numFmtId="0" fontId="6" fillId="8" borderId="4" xfId="2" applyFont="1" applyFill="1" applyBorder="1" applyAlignment="1">
      <alignment horizontal="center"/>
    </xf>
    <xf numFmtId="0" fontId="3" fillId="0" borderId="0" xfId="0" applyFont="1" applyAlignment="1">
      <alignment horizontal="right" vertical="center" textRotation="90" wrapText="1"/>
    </xf>
    <xf numFmtId="0" fontId="3" fillId="0" borderId="0" xfId="0" applyFont="1" applyAlignment="1">
      <alignment textRotation="90" wrapText="1"/>
    </xf>
    <xf numFmtId="0" fontId="9" fillId="0" borderId="0" xfId="0" applyFont="1" applyAlignment="1">
      <alignment wrapText="1"/>
    </xf>
    <xf numFmtId="0" fontId="10" fillId="0" borderId="0" xfId="0" applyFont="1"/>
    <xf numFmtId="165" fontId="10" fillId="0" borderId="0" xfId="0" applyNumberFormat="1" applyFont="1"/>
    <xf numFmtId="0" fontId="0" fillId="0" borderId="0" xfId="0" applyFill="1" applyAlignment="1">
      <alignment horizontal="left"/>
    </xf>
    <xf numFmtId="0" fontId="3" fillId="0" borderId="0" xfId="0" applyFont="1" applyFill="1" applyAlignment="1">
      <alignment horizontal="left"/>
    </xf>
    <xf numFmtId="164" fontId="0" fillId="0" borderId="0" xfId="0" applyNumberFormat="1" applyFill="1"/>
    <xf numFmtId="0" fontId="0" fillId="0" borderId="0" xfId="0" applyFill="1"/>
    <xf numFmtId="165" fontId="0" fillId="0" borderId="0" xfId="0" applyNumberFormat="1" applyFill="1"/>
    <xf numFmtId="165" fontId="10" fillId="0" borderId="0" xfId="0" applyNumberFormat="1" applyFont="1" applyFill="1"/>
    <xf numFmtId="0" fontId="11" fillId="0" borderId="0" xfId="0" applyFont="1"/>
    <xf numFmtId="0" fontId="11" fillId="0" borderId="0" xfId="0" applyFont="1" applyAlignment="1">
      <alignment wrapText="1"/>
    </xf>
    <xf numFmtId="165" fontId="11" fillId="0" borderId="0" xfId="0" applyNumberFormat="1" applyFont="1"/>
    <xf numFmtId="0" fontId="0" fillId="0" borderId="0" xfId="0" applyAlignment="1">
      <alignment vertical="center" wrapText="1"/>
    </xf>
    <xf numFmtId="0" fontId="0" fillId="0" borderId="0" xfId="0" applyAlignment="1">
      <alignment vertical="center"/>
    </xf>
    <xf numFmtId="0" fontId="0" fillId="0" borderId="3" xfId="0" applyBorder="1" applyAlignment="1">
      <alignment vertical="center" wrapText="1"/>
    </xf>
    <xf numFmtId="3" fontId="0" fillId="0" borderId="0" xfId="0" applyNumberFormat="1" applyAlignment="1">
      <alignment vertical="center"/>
    </xf>
    <xf numFmtId="1" fontId="0" fillId="0" borderId="0" xfId="0" applyNumberFormat="1"/>
    <xf numFmtId="1" fontId="1" fillId="0" borderId="0" xfId="0" applyNumberFormat="1" applyFont="1"/>
    <xf numFmtId="0" fontId="0" fillId="0" borderId="0" xfId="0" applyFill="1" applyAlignment="1">
      <alignment horizontal="center"/>
    </xf>
    <xf numFmtId="0" fontId="6" fillId="0" borderId="2" xfId="2" applyFont="1" applyFill="1" applyBorder="1" applyAlignment="1">
      <alignment horizontal="center" wrapText="1"/>
    </xf>
    <xf numFmtId="0" fontId="5" fillId="0" borderId="0" xfId="0" applyFont="1" applyAlignment="1">
      <alignment horizontal="right"/>
    </xf>
    <xf numFmtId="0" fontId="6" fillId="8" borderId="1" xfId="3" applyFont="1" applyFill="1" applyBorder="1" applyAlignment="1">
      <alignment horizontal="center"/>
    </xf>
    <xf numFmtId="0" fontId="6" fillId="0" borderId="2" xfId="3" applyFont="1" applyFill="1" applyBorder="1" applyAlignment="1">
      <alignment wrapText="1"/>
    </xf>
    <xf numFmtId="0" fontId="6" fillId="0" borderId="2" xfId="3" applyFont="1" applyFill="1" applyBorder="1" applyAlignment="1">
      <alignment horizontal="right" wrapText="1"/>
    </xf>
    <xf numFmtId="0" fontId="6" fillId="0" borderId="0" xfId="2" applyFont="1" applyFill="1" applyBorder="1" applyAlignment="1">
      <alignment horizontal="right" wrapText="1"/>
    </xf>
    <xf numFmtId="0" fontId="6" fillId="0" borderId="0" xfId="2" applyFont="1" applyFill="1" applyBorder="1" applyAlignment="1">
      <alignment horizontal="center" wrapText="1"/>
    </xf>
    <xf numFmtId="0" fontId="0" fillId="0" borderId="2" xfId="0" applyBorder="1" applyAlignment="1">
      <alignment horizontal="center"/>
    </xf>
    <xf numFmtId="0" fontId="6" fillId="0" borderId="0" xfId="3" applyFont="1" applyFill="1" applyBorder="1" applyAlignment="1">
      <alignment horizontal="right" wrapText="1"/>
    </xf>
    <xf numFmtId="0" fontId="6" fillId="0" borderId="0" xfId="2" applyFont="1" applyFill="1" applyBorder="1" applyAlignment="1">
      <alignment wrapText="1"/>
    </xf>
    <xf numFmtId="0" fontId="0" fillId="0" borderId="2" xfId="0" applyBorder="1"/>
    <xf numFmtId="0" fontId="1" fillId="0" borderId="2" xfId="0" applyFont="1" applyBorder="1"/>
    <xf numFmtId="0" fontId="12" fillId="0" borderId="0" xfId="0" applyFont="1" applyAlignment="1">
      <alignment horizontal="right"/>
    </xf>
    <xf numFmtId="0" fontId="0" fillId="0" borderId="0" xfId="0" applyBorder="1" applyAlignment="1">
      <alignment horizontal="center"/>
    </xf>
    <xf numFmtId="0" fontId="0" fillId="0" borderId="0" xfId="0" applyBorder="1"/>
    <xf numFmtId="165" fontId="0" fillId="0" borderId="0" xfId="0" applyNumberFormat="1" applyBorder="1"/>
    <xf numFmtId="0" fontId="0" fillId="0" borderId="0" xfId="0" applyFill="1" applyBorder="1" applyAlignment="1">
      <alignment horizontal="center"/>
    </xf>
    <xf numFmtId="0" fontId="0" fillId="0" borderId="0" xfId="0" applyFill="1" applyBorder="1"/>
    <xf numFmtId="0" fontId="13" fillId="0" borderId="0" xfId="0" applyFont="1" applyAlignment="1">
      <alignment wrapText="1"/>
    </xf>
    <xf numFmtId="1" fontId="5" fillId="0" borderId="0" xfId="0" applyNumberFormat="1" applyFont="1"/>
    <xf numFmtId="0" fontId="0" fillId="10" borderId="3" xfId="0" applyFill="1" applyBorder="1" applyAlignment="1">
      <alignment horizontal="center"/>
    </xf>
    <xf numFmtId="0" fontId="0" fillId="10" borderId="3" xfId="0" applyFill="1" applyBorder="1" applyAlignment="1">
      <alignment horizontal="center" wrapText="1"/>
    </xf>
    <xf numFmtId="0" fontId="0" fillId="11" borderId="3" xfId="0" applyFill="1" applyBorder="1" applyAlignment="1">
      <alignment vertical="center" wrapText="1"/>
    </xf>
    <xf numFmtId="0" fontId="0" fillId="12" borderId="3" xfId="0" applyFill="1" applyBorder="1" applyAlignment="1">
      <alignment vertical="center" wrapText="1"/>
    </xf>
    <xf numFmtId="0" fontId="0" fillId="13" borderId="3" xfId="0" applyFill="1" applyBorder="1" applyAlignment="1">
      <alignment vertical="center" wrapText="1"/>
    </xf>
    <xf numFmtId="0" fontId="14" fillId="0" borderId="0" xfId="0" applyFont="1" applyAlignment="1">
      <alignment horizontal="center" wrapText="1"/>
    </xf>
    <xf numFmtId="0" fontId="14" fillId="0" borderId="0" xfId="0" applyFont="1"/>
    <xf numFmtId="0" fontId="14" fillId="0" borderId="0" xfId="0" quotePrefix="1" applyFont="1"/>
    <xf numFmtId="0" fontId="15" fillId="0" borderId="0" xfId="2" applyFont="1" applyFill="1" applyBorder="1" applyAlignment="1">
      <alignment horizontal="right" wrapText="1"/>
    </xf>
    <xf numFmtId="0" fontId="14" fillId="0" borderId="0" xfId="0" applyFont="1" applyFill="1"/>
    <xf numFmtId="0" fontId="14" fillId="0" borderId="2" xfId="0" applyFont="1" applyBorder="1"/>
    <xf numFmtId="0" fontId="15" fillId="0" borderId="2" xfId="2" applyFont="1" applyFill="1" applyBorder="1" applyAlignment="1">
      <alignment horizontal="right" wrapText="1"/>
    </xf>
    <xf numFmtId="0" fontId="16" fillId="0" borderId="0" xfId="0" applyFont="1" applyAlignment="1">
      <alignment horizontal="center" wrapText="1"/>
    </xf>
    <xf numFmtId="0" fontId="6" fillId="0" borderId="0" xfId="1" applyFont="1" applyFill="1" applyBorder="1" applyAlignment="1">
      <alignment wrapText="1"/>
    </xf>
    <xf numFmtId="0" fontId="8" fillId="0" borderId="0" xfId="1" applyFont="1" applyFill="1" applyBorder="1" applyAlignment="1">
      <alignment vertical="center" wrapText="1"/>
    </xf>
    <xf numFmtId="0" fontId="6" fillId="0" borderId="0" xfId="1" applyFont="1" applyFill="1" applyBorder="1" applyAlignment="1">
      <alignment horizontal="right" wrapText="1"/>
    </xf>
    <xf numFmtId="2" fontId="6" fillId="0" borderId="0" xfId="1" applyNumberFormat="1" applyFont="1" applyFill="1" applyBorder="1" applyAlignment="1">
      <alignment horizontal="right" wrapText="1"/>
    </xf>
    <xf numFmtId="0" fontId="17" fillId="0" borderId="2" xfId="1" applyFont="1" applyFill="1" applyBorder="1" applyAlignment="1">
      <alignment wrapText="1"/>
    </xf>
    <xf numFmtId="0" fontId="17" fillId="0" borderId="2" xfId="1" applyFont="1" applyFill="1" applyBorder="1" applyAlignment="1">
      <alignment horizontal="right" wrapText="1"/>
    </xf>
    <xf numFmtId="0" fontId="3" fillId="0" borderId="0" xfId="0" applyFont="1" applyFill="1" applyAlignment="1">
      <alignment textRotation="90" wrapText="1"/>
    </xf>
    <xf numFmtId="1" fontId="1" fillId="0" borderId="0" xfId="0" applyNumberFormat="1" applyFont="1" applyFill="1"/>
    <xf numFmtId="49" fontId="0" fillId="0" borderId="0" xfId="0" applyNumberFormat="1" applyFill="1"/>
    <xf numFmtId="0" fontId="19" fillId="0" borderId="0" xfId="0" applyFont="1" applyFill="1"/>
    <xf numFmtId="0" fontId="19" fillId="9" borderId="0" xfId="0" applyFont="1" applyFill="1"/>
    <xf numFmtId="0" fontId="19" fillId="0" borderId="0" xfId="0" applyFont="1" applyFill="1" applyAlignment="1">
      <alignment horizontal="center" wrapText="1"/>
    </xf>
    <xf numFmtId="0" fontId="19" fillId="9" borderId="0" xfId="0" applyFont="1" applyFill="1" applyAlignment="1">
      <alignment horizontal="center" wrapText="1"/>
    </xf>
    <xf numFmtId="1" fontId="19" fillId="9" borderId="0" xfId="0" applyNumberFormat="1" applyFont="1" applyFill="1"/>
    <xf numFmtId="165" fontId="19" fillId="0" borderId="0" xfId="0" applyNumberFormat="1" applyFont="1" applyFill="1"/>
    <xf numFmtId="165" fontId="19" fillId="9" borderId="0" xfId="0" applyNumberFormat="1" applyFont="1" applyFill="1"/>
    <xf numFmtId="0" fontId="0" fillId="9" borderId="2" xfId="0" applyFill="1" applyBorder="1"/>
    <xf numFmtId="0" fontId="7" fillId="8" borderId="0" xfId="4" applyFont="1" applyFill="1" applyBorder="1" applyAlignment="1">
      <alignment horizontal="center"/>
    </xf>
    <xf numFmtId="0" fontId="7" fillId="14" borderId="0" xfId="4" applyFont="1" applyFill="1" applyBorder="1" applyAlignment="1">
      <alignment horizontal="center"/>
    </xf>
    <xf numFmtId="0" fontId="20" fillId="0" borderId="0" xfId="0" applyFont="1" applyBorder="1" applyAlignment="1"/>
    <xf numFmtId="0" fontId="7" fillId="0" borderId="2" xfId="5" applyFont="1" applyFill="1" applyBorder="1" applyAlignment="1">
      <alignment wrapText="1"/>
    </xf>
    <xf numFmtId="14" fontId="0" fillId="0" borderId="0" xfId="0" applyNumberFormat="1"/>
    <xf numFmtId="0" fontId="7" fillId="0" borderId="0" xfId="1" applyFont="1" applyFill="1" applyBorder="1" applyAlignment="1">
      <alignment horizontal="right"/>
    </xf>
    <xf numFmtId="0" fontId="20" fillId="0" borderId="0" xfId="6" applyFont="1" applyFill="1" applyBorder="1" applyAlignment="1"/>
    <xf numFmtId="49" fontId="20" fillId="0" borderId="0" xfId="6" applyNumberFormat="1" applyFont="1" applyFill="1" applyBorder="1" applyAlignment="1"/>
    <xf numFmtId="165" fontId="20" fillId="0" borderId="0" xfId="6" applyNumberFormat="1" applyFont="1" applyFill="1" applyBorder="1" applyAlignment="1"/>
    <xf numFmtId="0" fontId="0" fillId="0" borderId="0" xfId="0" applyBorder="1" applyAlignment="1"/>
    <xf numFmtId="0" fontId="16" fillId="0" borderId="0" xfId="0" applyFont="1" applyFill="1"/>
    <xf numFmtId="0" fontId="16" fillId="0" borderId="0" xfId="0" applyFont="1" applyFill="1" applyAlignment="1">
      <alignment horizontal="right"/>
    </xf>
    <xf numFmtId="49" fontId="16" fillId="0" borderId="0" xfId="0" applyNumberFormat="1" applyFont="1" applyFill="1" applyAlignment="1">
      <alignment horizontal="right"/>
    </xf>
    <xf numFmtId="165" fontId="16" fillId="0" borderId="0" xfId="0" applyNumberFormat="1" applyFont="1" applyFill="1"/>
    <xf numFmtId="0" fontId="7" fillId="8" borderId="0" xfId="7" applyFont="1" applyFill="1" applyBorder="1" applyAlignment="1">
      <alignment horizontal="center"/>
    </xf>
    <xf numFmtId="0" fontId="21" fillId="0" borderId="0" xfId="0" applyFont="1"/>
    <xf numFmtId="0" fontId="7" fillId="8" borderId="5" xfId="8" applyFont="1" applyFill="1" applyBorder="1" applyAlignment="1">
      <alignment horizontal="center"/>
    </xf>
    <xf numFmtId="0" fontId="0" fillId="0" borderId="0" xfId="0"/>
  </cellXfs>
  <cellStyles count="9">
    <cellStyle name="Normal" xfId="0" builtinId="0"/>
    <cellStyle name="Normal_Gas Profile" xfId="5"/>
    <cellStyle name="Normal_Profile Table" xfId="4"/>
    <cellStyle name="Normal_Sheet1" xfId="1"/>
    <cellStyle name="Normal_Sheet2" xfId="2"/>
    <cellStyle name="Normal_Sheet3" xfId="6"/>
    <cellStyle name="Normal_Sheet4" xfId="7"/>
    <cellStyle name="Normal_Sheet5" xfId="8"/>
    <cellStyle name="Normal_wtFractions" xfId="3"/>
  </cellStyles>
  <dxfs count="189">
    <dxf>
      <font>
        <sz val="10"/>
      </font>
    </dxf>
    <dxf>
      <font>
        <sz val="10"/>
      </font>
    </dxf>
    <dxf>
      <fill>
        <patternFill patternType="none">
          <bgColor auto="1"/>
        </patternFill>
      </fill>
    </dxf>
    <dxf>
      <fill>
        <patternFill patternType="none">
          <bgColor auto="1"/>
        </patternFill>
      </fill>
    </dxf>
    <dxf>
      <fill>
        <patternFill patternType="none">
          <bgColor auto="1"/>
        </patternFill>
      </fill>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s>
  <tableStyles count="0" defaultTableStyle="TableStyleMedium9" defaultPivotStyle="PivotStyleLight16"/>
  <colors>
    <mruColors>
      <color rgb="FFFFFFCC"/>
      <color rgb="FF99CC00"/>
      <color rgb="FFCCECFF"/>
      <color rgb="FFFFEB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pivotCacheDefinition" Target="pivotCache/pivotCacheDefinition1.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pivotCacheDefinition" Target="pivotCache/pivotCacheDefinition2.xml"/><Relationship Id="rId22" Type="http://schemas.openxmlformats.org/officeDocument/2006/relationships/customXml" Target="../customXml/item4.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r:id="rId1" refreshedBy=":" refreshedDate="41788.375284953705" createdVersion="4" refreshedVersion="4" minRefreshableVersion="3" recordCount="207">
  <cacheSource type="worksheet">
    <worksheetSource ref="A8:D215" sheet="2011 SCC pulp"/>
  </cacheSource>
  <cacheFields count="4">
    <cacheField name="SCC" numFmtId="0">
      <sharedItems containsSemiMixedTypes="0" containsString="0" containsNumber="1" containsInteger="1" minValue="30700101" maxValue="30799999"/>
    </cacheField>
    <cacheField name="SCCDescription" numFmtId="0">
      <sharedItems/>
    </cacheField>
    <cacheField name="VOC(tpy)" numFmtId="2">
      <sharedItems containsSemiMixedTypes="0" containsString="0" containsNumber="1" minValue="0" maxValue="14375.564907669957"/>
    </cacheField>
    <cacheField name="gsref Prof" numFmtId="0">
      <sharedItems containsMixedTypes="1" containsNumber="1" containsInteger="1" minValue="0" maxValue="4730" count="7">
        <n v="0"/>
        <n v="1185"/>
        <e v="#N/A"/>
        <n v="4730"/>
        <n v="1189"/>
        <n v="1088"/>
        <n v="2405"/>
      </sharedItems>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r:id="rId1" refreshedBy=":" refreshedDate="41828.555345370369" createdVersion="4" refreshedVersion="4" minRefreshableVersion="3" recordCount="1560">
  <cacheSource type="worksheet">
    <worksheetSource ref="A2:E1562" sheet="wtFractions"/>
  </cacheSource>
  <cacheFields count="5">
    <cacheField name="ProfileID" numFmtId="0">
      <sharedItems/>
    </cacheField>
    <cacheField name="GAS_PROFILE.NAME" numFmtId="0">
      <sharedItems count="43">
        <s v="Pulp and Paper Industry - Plywood Veneer Dryer"/>
        <s v="External Combustion - Pulp and Paper Mills Kraft Process Recovery Boiler"/>
        <s v="Chemical Pulp Mills"/>
        <s v="Pulp and Paper Mills - Kraft Mill Bleach Plants"/>
        <s v="Pulp and Paper Mills - Kraft Oxygen Delignification System Vents"/>
        <s v="Pulp and Paper Mills - Pulp Knotters"/>
        <s v="Pulp and Paper Mills - Pulp Screens"/>
        <s v="Pulp and Paper Mills - Vacuum Drum Type Brownstock Washers"/>
        <s v="Pulp and Paper Mills - “Other” Brownstock Washers"/>
        <s v="Pulp and Paper Mills - Kraft Pulp Deckers"/>
        <s v="Pulp and Paper Mills - Batch Kraft Digester Relief Gases"/>
        <s v="Pulp and Paper Mills - Continuous Kraft Digester Relief Gases"/>
        <s v="Pulp and Paper Mills - Batch Kraft Digester Blow Gases"/>
        <s v="Pulp and Paper Mills - Continuous Kraft Digester Blow Gases"/>
        <s v="Pulp and Paper Mills - Batch Digester Kraft Pulp Mill Evaporator Gases"/>
        <s v="Pulp and Paper Mills - Continuous Digester Kraft Pulp Mill Evaporator Gases"/>
        <s v="Pulp and Paper Mills - Kraft Pulp Mill Stripper Gases"/>
        <s v="Pulp and Paper Mills - Kraft Pulp Mill LVHC NCGs - Batch Digester and Evaporator Gases Only"/>
        <s v="Pulp and Paper Mills - Kraft Pulp Mill LVHC NCGs - Continuous Digester and Evaporator Gases Only"/>
        <s v="Pulp and Paper Mills - Kraft Batch Digester Fill Exhaust Gases"/>
        <s v="Pulp and Paper Mills - Kraft NCG Thermal Oxidizers"/>
        <s v="Pulp and Paper Mills - Weak Black Liquor Storage Tanks"/>
        <s v="Pulp and Paper Mills - Strong Black Liquor Storage Tanks"/>
        <s v="Pulp and Paper Mills - White and Green Liquor Storage Tanks"/>
        <s v="Pulp and Paper Mills - Unbleached Kraft Pulp Storage Tanks"/>
        <s v="Pulp and Paper Mills - Kraft Black Liquor Oxidation Tank Vents"/>
        <s v="Pulp and Paper Mills - Kraft DCE Recovery Furnaces"/>
        <s v="Pulp and Paper Mills - Kraft NDCE Recovery Furnaces"/>
        <s v="Pulp and Paper Mills - Sulfite Recovery Furnaces"/>
        <s v="Pulp and Paper Mills - Kraft Lime Kilns"/>
        <s v="Pulp and Paper Mills - Kraft Smelt Dissolving Tanks"/>
        <s v="Pulp and Paper Mills - Kraft Tall Oil Reactors"/>
        <s v="Pulp and Paper Mills - Kraft Paper Machines and Pulp Dryers - Unbleached Linerboard Paper Machine"/>
        <s v="Pulp and Paper Mills - Kraft Paper Machines and Pulp Dryers - Bleached Paper Machine &amp; Pulp Dryer"/>
        <s v="Pulp and Paper Mills - Wood-Fired Boilers"/>
        <s v="Pulp and Paper Mills - Secondary Fiber Furnish Paper Machines"/>
        <s v="Pulp and Paper Mills - Virgin Mechanical and Chemical Pulp Furnish Paper Machines"/>
        <s v="Pulp and Paper Mills - Deinking (with Bleaching) Operations"/>
        <s v="Pulp and Paper Mills - Mechanical Pulping Source Emissions - Thermomechanical Pulping"/>
        <s v="Pulp and Paper Mills - Mechanical Pulping Source Emissions - Pressurized Groundwood"/>
        <s v="Pulp and Paper Mills - Mechanical Pulping Source Emissions - Stone Groundwood"/>
        <s v="Particle Board &amp; Fibreboard Mills"/>
        <s v="Waferboard Mills"/>
      </sharedItems>
    </cacheField>
    <cacheField name="SPECIES_ID" numFmtId="0">
      <sharedItems containsSemiMixedTypes="0" containsString="0" containsNumber="1" containsInteger="1" minValue="4" maxValue="2713" count="182">
        <n v="1083"/>
        <n v="977"/>
        <n v="392"/>
        <n v="2201"/>
        <n v="1914"/>
        <n v="2023"/>
        <n v="671"/>
        <n v="2297"/>
        <n v="282"/>
        <n v="452"/>
        <n v="199"/>
        <n v="140"/>
        <n v="78"/>
        <n v="136"/>
        <n v="245"/>
        <n v="118"/>
        <n v="592"/>
        <n v="508"/>
        <n v="717"/>
        <n v="248"/>
        <n v="122"/>
        <n v="550"/>
        <n v="601"/>
        <n v="302"/>
        <n v="152"/>
        <n v="367"/>
        <n v="551"/>
        <n v="604"/>
        <n v="678"/>
        <n v="94"/>
        <n v="514"/>
        <n v="371"/>
        <n v="605"/>
        <n v="522"/>
        <n v="385"/>
        <n v="390"/>
        <n v="600"/>
        <n v="130"/>
        <n v="108"/>
        <n v="244"/>
        <n v="737"/>
        <n v="511"/>
        <n v="80"/>
        <n v="491"/>
        <n v="193"/>
        <n v="610"/>
        <n v="30"/>
        <n v="194"/>
        <n v="620"/>
        <n v="449"/>
        <n v="51"/>
        <n v="598"/>
        <n v="497"/>
        <n v="44"/>
        <n v="608"/>
        <n v="603"/>
        <n v="89"/>
        <n v="465"/>
        <n v="279"/>
        <n v="839"/>
        <n v="1464"/>
        <n v="313"/>
        <n v="1065"/>
        <n v="1462"/>
        <n v="1467"/>
        <n v="301"/>
        <n v="840"/>
        <n v="109"/>
        <n v="716"/>
        <n v="281"/>
        <n v="1057"/>
        <n v="673"/>
        <n v="976"/>
        <n v="1712"/>
        <n v="609"/>
        <n v="536"/>
        <n v="1463"/>
        <n v="188"/>
        <n v="517"/>
        <n v="382"/>
        <n v="107"/>
        <n v="845"/>
        <n v="1466"/>
        <n v="740"/>
        <n v="76"/>
        <n v="176"/>
        <n v="184"/>
        <n v="258"/>
        <n v="113"/>
        <n v="391"/>
        <n v="742"/>
        <n v="369"/>
        <n v="181"/>
        <n v="25"/>
        <n v="599"/>
        <n v="1465"/>
        <n v="1082"/>
        <n v="185"/>
        <n v="59"/>
        <n v="230"/>
        <n v="996"/>
        <n v="46"/>
        <n v="106"/>
        <n v="698"/>
        <n v="531"/>
        <n v="513"/>
        <n v="539"/>
        <n v="343"/>
        <n v="2248"/>
        <n v="1904"/>
        <n v="523"/>
        <n v="308"/>
        <n v="2109"/>
        <n v="540"/>
        <n v="2707"/>
        <n v="2692"/>
        <n v="421"/>
        <n v="618"/>
        <n v="442"/>
        <n v="663"/>
        <n v="2693"/>
        <n v="453"/>
        <n v="507"/>
        <n v="2698"/>
        <n v="661"/>
        <n v="2372"/>
        <n v="401"/>
        <n v="747"/>
        <n v="387"/>
        <n v="454"/>
        <n v="4"/>
        <n v="340"/>
        <n v="97"/>
        <n v="7"/>
        <n v="283"/>
        <n v="611"/>
        <n v="335"/>
        <n v="769"/>
        <n v="535"/>
        <n v="2367"/>
        <n v="1030"/>
        <n v="330"/>
        <n v="2712"/>
        <n v="705"/>
        <n v="339"/>
        <n v="1711"/>
        <n v="398"/>
        <n v="748"/>
        <n v="533"/>
        <n v="2647"/>
        <n v="2334"/>
        <n v="1906"/>
        <n v="285"/>
        <n v="510"/>
        <n v="768"/>
        <n v="2355"/>
        <n v="306"/>
        <n v="196"/>
        <n v="2027"/>
        <n v="394"/>
        <n v="34"/>
        <n v="937"/>
        <n v="311"/>
        <n v="2699"/>
        <n v="479"/>
        <n v="2696"/>
        <n v="2701"/>
        <n v="2695"/>
        <n v="2700"/>
        <n v="2705"/>
        <n v="2709"/>
        <n v="2697"/>
        <n v="2702"/>
        <n v="2694"/>
        <n v="2711"/>
        <n v="2710"/>
        <n v="2708"/>
        <n v="2704"/>
        <n v="2706"/>
        <n v="2703"/>
        <n v="860"/>
        <n v="2713"/>
      </sharedItems>
    </cacheField>
    <cacheField name="SPECIES_PROPERTIES.NAME" numFmtId="0">
      <sharedItems count="182">
        <s v="Alpha-pinene"/>
        <s v="Beta-pinene"/>
        <s v="D-limonene (4-isopropenyl-1-methylcycohexane)"/>
        <s v="Myrcene"/>
        <s v="B-phellandrene"/>
        <s v="Camphene"/>
        <s v="Propane"/>
        <s v="Unknown"/>
        <s v="Acetylene"/>
        <s v="Ethylene"/>
        <s v="2-methylpentane (isohexane)"/>
        <s v="2,3-dimethylpentane"/>
        <s v="1-hexene"/>
        <s v="2,3-dimethylbutane"/>
        <s v="3-methylhexane"/>
        <s v="2,2,4-trimethylpentane"/>
        <s v="N-butane"/>
        <s v="Isopentane (2-Methylbutane)"/>
        <s v="Toluene"/>
        <s v="3-methylpentane"/>
        <s v="2,2-dimethylbutane"/>
        <s v="Methylcyclohexane"/>
        <s v="N-hexane"/>
        <s v="Benzene"/>
        <s v="2,4-dimethylpentane"/>
        <s v="Cis-2-butene"/>
        <s v="Methylcyclopentane"/>
        <s v="N-octane"/>
        <s v="Propylene (1-Propene)"/>
        <s v="1-Methyl-4-ethylbenzene (4-ethyltoluene)"/>
        <s v="Isopropylbenzene (cumene)"/>
        <s v="Cis-2-pentene"/>
        <s v="N-pentane"/>
        <s v="M &amp; p-xylene"/>
        <s v="Cyclohexane"/>
        <s v="Cyclopentane"/>
        <s v="N-heptane"/>
        <s v="2,3,4-trimethylpentane"/>
        <s v="1-pentene"/>
        <s v="3-methylheptane"/>
        <s v="Trans-2-butene"/>
        <s v="Isoprene (2-methyl-1,3-butadiene)"/>
        <s v="1-Methyl-2-ethylbenzene"/>
        <s v="Isobutane"/>
        <s v="2-methylheptane"/>
        <s v="N-undecane"/>
        <s v="1,2,4-trimethylbenzene  (1,3,4-trimethylbenzene)"/>
        <s v="2-methylhexane"/>
        <s v="O-xylene"/>
        <s v="Ethylbenzene"/>
        <s v="1,3-diethylbenzene (meta)"/>
        <s v="N-decane"/>
        <s v="Isobutylene (isobutene, 2-Methylpropene)_x000a_)"/>
        <s v="1,3,5-trimethylbenzene"/>
        <s v="N-propylbenzene"/>
        <s v="N-nonane"/>
        <s v="1-Methyl-3-ethylbenzene (3-Ethyltoluene)"/>
        <s v="Formaldehyde"/>
        <s v="Acetaldehyde"/>
        <s v="Glyoxal"/>
        <s v="Methylglyoxal"/>
        <s v="Butyraldehyde or butanal"/>
        <s v="Octanal"/>
        <s v="p-Tolualdehyde"/>
        <s v="o-Tolualdehyde"/>
        <s v="Benzaldehyde"/>
        <s v="Hexaldehyde"/>
        <s v="1-propyne"/>
        <s v="Tolualdehyde"/>
        <s v="Acetone"/>
        <s v="Nonanal"/>
        <s v="Propionaldehyde"/>
        <s v="Acetophenone"/>
        <s v="2,5-Dimethylbenzaldehyde"/>
        <s v="N-tridecane"/>
        <s v="Methyl ethyl ketone (2-butanone)"/>
        <s v="2,3-Butanedione"/>
        <s v="2-methyl-2-propenal"/>
        <s v="Isovaleraldehyde"/>
        <s v="Crotonaldehyde"/>
        <s v="1-octene"/>
        <s v="Valeraldehyde"/>
        <s v="1-Tridecene"/>
        <s v="Trans-2-hexene"/>
        <s v="1-heptene"/>
        <s v="2-ethyl-1-butene"/>
        <s v="2-methyl-1-pentene"/>
        <s v="4-methyl-1-pentene"/>
        <s v="2,2,3-trimethylpentane"/>
        <s v="Cyclopentene"/>
        <s v="Trans-2-pentene"/>
        <s v="Cis-2-hexene"/>
        <s v="2-methyl-1-butene"/>
        <s v="1,2,3-trimethylbenzene"/>
        <s v="N-dodecane"/>
        <s v="1-Dodecene"/>
        <s v="1-undecene"/>
        <s v="2-methyl-2-butene"/>
        <s v="1,4-diethylbenzene (para)"/>
        <s v="3-methyl-1-butene"/>
        <s v="1-decene"/>
        <s v="1,3-butadiene"/>
        <s v="1-nonene"/>
        <s v="Styrene"/>
        <s v="Methyl alcohol (methanol)"/>
        <s v="Isopropyl alcohol (2-Propanol)"/>
        <s v="Methyl isobutyl ketone"/>
        <s v="Chloroform"/>
        <s v="Terpenes"/>
        <s v="Alpha-terpineol"/>
        <s v="M-cresol (3-methyl-benzenol)"/>
        <s v="Bromodichloromethane"/>
        <s v="Hexachloroethane"/>
        <s v="Methyl mercaptan"/>
        <s v="Hexachlorocyclopentadiene"/>
        <s v="Dimethyl Disulfide"/>
        <s v="Dimethyl sulfide"/>
        <s v="O-cresol (2-Methylphenol)"/>
        <s v="Ethyl alcohol (ethanol)"/>
        <s v="Phenol (carbolic acid)"/>
        <s v="1,2-Dichloroethene"/>
        <s v="Ethylene dibromide"/>
        <s v="Isomers of xylene"/>
        <s v="3-Carene"/>
        <s v="Perchloroethylene (Tetrachloroethylene)"/>
        <s v="1,2,4-Trichlorobenzene"/>
        <s v="Dichloromethane (methylene chloride)"/>
        <s v="Trichloroethylene"/>
        <s v="Cyclohexanone"/>
        <s v="Ethylene dichloride (1,2-dichloroethane)"/>
        <s v="1,1,1-trichloroethane"/>
        <s v="Chlorobenzene"/>
        <s v="1-Methyl-4-isopropylbenzene"/>
        <s v="1,1,2-trichloroethane"/>
        <s v="Acrolein (2-propenal)"/>
        <s v="Naphthalene"/>
        <s v="Carbonyl sulfide"/>
        <s v="Vinyl chloride"/>
        <s v="Methyl chloride (Chloromethane)"/>
        <s v="M &amp; p-cresol"/>
        <s v="(+/-)-limonene"/>
        <s v="Camphor"/>
        <s v="Gamma-Terpinene"/>
        <s v="Terpene"/>
        <s v="Chlorine"/>
        <s v="M- &amp; p-tolualdehyde"/>
        <s v="Dibutyl phthalate"/>
        <s v="Trichlorofluoromethane"/>
        <s v="Methyl bromide (Bromomethane)"/>
        <s v="Methyl iodide"/>
        <s v="Isooctane"/>
        <s v="Aniline"/>
        <s v="Acrylonitrile"/>
        <s v="Isophorone (3,5,5-trimethyl-2-cyclohexenone)"/>
        <s v="Vinyl acetate"/>
        <s v="Diethyl phthalate"/>
        <s v="Benzyl alcohol"/>
        <s v="2-methylnaphthalene"/>
        <s v="Chloroprene"/>
        <s v="Di(2-ethylhexyl)phthalate"/>
        <s v="1,2-dichloropropane"/>
        <s v="Benzoic acid-TMS"/>
        <s v="Butylbenzylphthalate"/>
        <s v="4,6-Dinitro-o-cresol"/>
        <s v="Hexachlorobenzene"/>
        <s v="2,4-Dinitrotoluene"/>
        <s v="Bis(2-chloroisopropyl) ether"/>
        <s v="2,4-Dinitrophenol"/>
        <s v="4-Nitrophenol"/>
        <s v="Di-n-octyl phthalate"/>
        <s v="Pentachlorophenol"/>
        <s v="2-Nitrophenol (o-Nitrophenol)"/>
        <s v="2-Chlorophenol"/>
        <s v="2,4,6-Trichlorophenol"/>
        <s v="2,2',3-Trichlorobiphenyl"/>
        <s v="Tetrachlorobiphenyl"/>
        <s v="2,3,3',4,4'-Pentachlorobiphenyl"/>
        <s v="Dichlorobiphenyl"/>
        <s v="2,2',4,4',5,5'-Hexachlorobiphenyl"/>
        <s v="Decachlorobiphenyl"/>
        <s v="Biphenyl"/>
        <s v="1,2-Dimethoxyethane"/>
      </sharedItems>
    </cacheField>
    <cacheField name="WEIGHT_PER" numFmtId="0">
      <sharedItems containsSemiMixedTypes="0" containsString="0" containsNumber="1" minValue="0" maxValue="96.78900000000000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207">
  <r>
    <n v="30700101"/>
    <s v="Industrial Processes;Pulp and Paper and Wood Products;Sulfate (Kraft) Pulping;Digester System - Continuous or Batch"/>
    <n v="646.48287449999964"/>
    <x v="0"/>
  </r>
  <r>
    <n v="30700102"/>
    <s v="Industrial Processes;Pulp and Paper and Wood Products;Sulfate (Kraft) Pulping;Brown Stock Washing System"/>
    <n v="3625.8709649999973"/>
    <x v="1"/>
  </r>
  <r>
    <n v="30700103"/>
    <s v="Industrial Processes;Pulp and Paper and Wood Products;Sulfate (Kraft) Pulping;Multiple Effect Evaporators and Concentrators"/>
    <n v="11.636737335999978"/>
    <x v="0"/>
  </r>
  <r>
    <n v="30700104"/>
    <s v="Industrial Processes;Pulp and Paper and Wood Products;Sulfate (Kraft) Pulping;Recovery Furnace/Direct Contact Evaporator"/>
    <n v="2353.8791899999983"/>
    <x v="1"/>
  </r>
  <r>
    <n v="30700105"/>
    <s v="Industrial Processes;Pulp and Paper and Wood Products;Sulfate (Kraft) Pulping;Smelt Dissolving Tank"/>
    <n v="1723.788691399998"/>
    <x v="1"/>
  </r>
  <r>
    <n v="30700106"/>
    <s v="Industrial Processes;Pulp and Paper and Wood Products;Sulfate (Kraft) Pulping;Lime Kiln"/>
    <n v="584.35962499999903"/>
    <x v="1"/>
  </r>
  <r>
    <n v="30700107"/>
    <s v="Industrial Processes;Pulp and Paper and Wood Products;Sulfate (Kraft) Pulping;Turpentine Condenser"/>
    <n v="125.34250184999989"/>
    <x v="0"/>
  </r>
  <r>
    <n v="30700109"/>
    <s v="Industrial Processes;Pulp and Paper and Wood Products;Sulfate (Kraft) Pulping;Black Liquor Oxidation System"/>
    <n v="1727.967369999998"/>
    <x v="1"/>
  </r>
  <r>
    <n v="30700110"/>
    <s v="Industrial Processes;Pulp and Paper and Wood Products;Sulfate (Kraft) Pulping;Recovery Furnace/Indirect Contact Evaporator"/>
    <n v="1979.0129299999958"/>
    <x v="1"/>
  </r>
  <r>
    <n v="30700112"/>
    <s v="Industrial Processes;Pulp and Paper and Wood Products;Sulfate (Kraft) Pulping;Lime Mud Washers"/>
    <n v="296.11359799999883"/>
    <x v="0"/>
  </r>
  <r>
    <n v="30700113"/>
    <s v="Industrial Processes;Pulp and Paper and Wood Products;Sulfate (Kraft) Pulping;Lime Mud Filter System"/>
    <n v="134.66313999999988"/>
    <x v="0"/>
  </r>
  <r>
    <n v="30700114"/>
    <s v="Industrial Processes;Pulp and Paper and Wood Products;Sulfate (Kraft) Pulping;Bleach Plant"/>
    <n v="1599.1645999999976"/>
    <x v="1"/>
  </r>
  <r>
    <n v="30700115"/>
    <s v="Industrial Processes;Pulp and Paper and Wood Products;Sulfate (Kraft) Pulping;Chlorine Dioxide Generator"/>
    <n v="148.96520629999989"/>
    <x v="0"/>
  </r>
  <r>
    <n v="30700116"/>
    <s v="Industrial Processes;Pulp and Paper and Wood Products;Sulfate (Kraft) Pulping;Turpentine Storage and Loading (incl decanting, storage and loading)"/>
    <n v="183.45"/>
    <x v="0"/>
  </r>
  <r>
    <n v="30700117"/>
    <s v="Industrial Processes;Pulp and Paper and Wood Products;Sulfate (Kraft) Pulping;Venting of condensate stripper off-gases"/>
    <n v="122.93799999999987"/>
    <x v="0"/>
  </r>
  <r>
    <n v="30700119"/>
    <s v="Industrial Processes;Pulp and Paper and Wood Products;Sulfate (Kraft) Pulping;Salt Cake Mix Tank (Boiler Ash Handling)"/>
    <n v="42.991999999999997"/>
    <x v="0"/>
  </r>
  <r>
    <n v="30700120"/>
    <s v="Industrial Processes;Pulp and Paper and Wood Products;Sulfate (Kraft) Pulping;Stock Washing/Screening"/>
    <n v="2880.9875039999974"/>
    <x v="1"/>
  </r>
  <r>
    <n v="30700121"/>
    <s v="Industrial Processes;Pulp and Paper and Wood Products;Sulfate (Kraft) Pulping;Wastewater: General"/>
    <n v="13076.597274999976"/>
    <x v="1"/>
  </r>
  <r>
    <n v="30700122"/>
    <s v="Industrial Processes;Pulp and Paper and Wood Products;Sulfate (Kraft) Pulping;Causticizing: Miscellaneous"/>
    <n v="674.68439499999886"/>
    <x v="0"/>
  </r>
  <r>
    <n v="30700123"/>
    <s v="Industrial Processes;Pulp and Paper and Wood Products;Sulfate (Kraft) Pulping;Lime Slaker Vent"/>
    <n v="12.054"/>
    <x v="1"/>
  </r>
  <r>
    <n v="30700124"/>
    <s v="Industrial Processes;Pulp and Paper and Wood Products;Sulfate (Kraft) Pulping;Black Liquor Storage Tanks"/>
    <n v="656.36879999999985"/>
    <x v="1"/>
  </r>
  <r>
    <n v="30700125"/>
    <s v="Industrial Processes;Pulp and Paper and Wood Products;Sulfate (Kraft) Pulping;Low Volume High Concentration System Venting of Non-condensible Gases"/>
    <n v="1.7553791000000001"/>
    <x v="1"/>
  </r>
  <r>
    <n v="30700126"/>
    <s v="Industrial Processes;Pulp and Paper and Wood Products;Sulfate (Kraft) Pulping;High Volume Low Concentration System Venting of Non-condensible Gases"/>
    <n v="14"/>
    <x v="1"/>
  </r>
  <r>
    <n v="30700127"/>
    <s v="Industrial Processes;Pulp and Paper and Wood Products;Sulfate (Kraft) Pulping;Non-condensible Gases Incinerator"/>
    <n v="8.728689999999979"/>
    <x v="1"/>
  </r>
  <r>
    <n v="30700128"/>
    <s v="Industrial Processes;Pulp and Paper and Wood Products;Sulfate (Kraft) Pulping;Total Reduced Sulfur Thermal Oxidizer (any supplemental fuel)"/>
    <n v="28.757045999999889"/>
    <x v="1"/>
  </r>
  <r>
    <n v="30700130"/>
    <s v="Industrial Processes;Pulp and Paper and Wood Products;Sulfate (Kraft) Pulping;Decker System"/>
    <n v="0"/>
    <x v="2"/>
  </r>
  <r>
    <n v="30700132"/>
    <s v="Industrial Processes;Pulp and Paper and Wood Products;Sulfate (Kraft) Pulping;Green Liquor Processing"/>
    <n v="14.508506999999989"/>
    <x v="1"/>
  </r>
  <r>
    <n v="30700133"/>
    <s v="Industrial Processes;Pulp and Paper and Wood Products;Sulfate (Kraft) Pulping;White Liquor Processing"/>
    <n v="0.47999999999999898"/>
    <x v="1"/>
  </r>
  <r>
    <n v="30700134"/>
    <s v="Industrial Processes;Pulp and Paper and Wood Products;Sulfate (Kraft) Pulping;Oxygen Delignification System"/>
    <n v="38.520000000000003"/>
    <x v="1"/>
  </r>
  <r>
    <n v="30700135"/>
    <s v="Industrial Processes;Pulp and Paper and Wood Products;Sulfate (Kraft) Pulping;Pulp Storage - Bleached and Unbleached"/>
    <n v="32.579999999999899"/>
    <x v="1"/>
  </r>
  <r>
    <n v="30700136"/>
    <s v="Industrial Processes;Pulp and Paper and Wood Products;Sulfate (Kraft) Pulping;Tall Oil System (includes tall oil reactor and tall oil storage)"/>
    <n v="267.59000000000003"/>
    <x v="1"/>
  </r>
  <r>
    <n v="30700199"/>
    <s v="Industrial Processes;Pulp and Paper and Wood Products;Sulfate (Kraft) Pulping;Other Not Classified"/>
    <n v="14375.564907669957"/>
    <x v="3"/>
  </r>
  <r>
    <n v="30700211"/>
    <s v="Industrial Processes;Pulp and Paper and Wood Products;Sulfite Pulping;Digester/Blow Pit/Dump Tank: Calcium"/>
    <n v="62.277867999999899"/>
    <x v="0"/>
  </r>
  <r>
    <n v="30700214"/>
    <s v="Industrial Processes;Pulp and Paper and Wood Products;Sulfite Pulping;Digester/Blow Pit/Dump Tank: NH3 with Process Change"/>
    <n v="10.902999999999899"/>
    <x v="0"/>
  </r>
  <r>
    <n v="30700216"/>
    <s v="Industrial Processes;Pulp and Paper and Wood Products;Sulfite Pulping;Bleach Plant (includes bleaching towers, filtrate tanks, vacuum pump)"/>
    <n v="1.62"/>
    <x v="0"/>
  </r>
  <r>
    <n v="30700222"/>
    <s v="Industrial Processes;Pulp and Paper and Wood Products;Sulfite Pulping;Recovery System: NH3 including liquor evaporators"/>
    <n v="280.9994999999999"/>
    <x v="0"/>
  </r>
  <r>
    <n v="30700231"/>
    <s v="Industrial Processes;Pulp and Paper and Wood Products;Sulfite Pulping;Acid Plant: NH3"/>
    <n v="20.18"/>
    <x v="0"/>
  </r>
  <r>
    <n v="30700233"/>
    <s v="Industrial Processes;Pulp and Paper and Wood Products;Sulfite Pulping;Acid Plant: Ca"/>
    <n v="101.1509484999999"/>
    <x v="0"/>
  </r>
  <r>
    <n v="30700234"/>
    <s v="Industrial Processes;Pulp and Paper and Wood Products;Sulfite Pulping;Knotters/Washers/Screens/etc."/>
    <n v="10.083149519999989"/>
    <x v="0"/>
  </r>
  <r>
    <n v="30700299"/>
    <s v="Industrial Processes;Pulp and Paper and Wood Products;Sulfite Pulping;See Comment **"/>
    <n v="115.7601999999999"/>
    <x v="0"/>
  </r>
  <r>
    <n v="30700301"/>
    <s v="Industrial Processes;Pulp and Paper and Wood Products;Neutral Sulfite Semichemical Pulping;Digester/Blow Pit/Dump Tank"/>
    <n v="675.86853100000008"/>
    <x v="0"/>
  </r>
  <r>
    <n v="30700304"/>
    <s v="Industrial Processes;Pulp and Paper and Wood Products;Neutral Sulfite Semichemical Pulping;Sulfur Burner/Absorbers"/>
    <n v="4.0960000000000001"/>
    <x v="0"/>
  </r>
  <r>
    <n v="30700307"/>
    <s v="Industrial Processes;Pulp and Paper and Wood Products;Neutral Sulfite Semichemical Pulping;Pulp washing system"/>
    <n v="22.44"/>
    <x v="0"/>
  </r>
  <r>
    <n v="30700326"/>
    <s v="Industrial Processes;Pulp and Paper and Wood Products;Semi-chemical (non-sulfur);Digesters/refiners/blow tanks/blow heat recovery system"/>
    <n v="11.2875"/>
    <x v="0"/>
  </r>
  <r>
    <n v="30700399"/>
    <s v="Industrial Processes;Pulp and Paper and Wood Products;Neutral Sulfite Semichemical Pulping;Other Not Classified"/>
    <n v="121.527999999999"/>
    <x v="0"/>
  </r>
  <r>
    <n v="30700401"/>
    <s v="Industrial Processes;Pulp and Paper and Wood Products;Paper and Paperboard Manufacture;Paper Machine / Pulp Dryer"/>
    <n v="11340.108512993975"/>
    <x v="1"/>
  </r>
  <r>
    <n v="30700403"/>
    <s v="Industrial Processes;Pulp and Paper and Wood Products;Pulpboard Manufacture;Raw Material Storage and Handling"/>
    <n v="519.34357199999874"/>
    <x v="0"/>
  </r>
  <r>
    <n v="30700404"/>
    <s v="Industrial Processes;Pulp and Paper and Wood Products;Secondary Fiber Pulping;Stock Preparation and Repulper"/>
    <n v="378.63003399999786"/>
    <x v="0"/>
  </r>
  <r>
    <n v="30700407"/>
    <s v="Industrial Processes;Pulp and Paper and Wood Products;Paper and Paperboard Manufacture;Coating Operations: On-Machine"/>
    <n v="560.08459899999866"/>
    <x v="0"/>
  </r>
  <r>
    <n v="30700409"/>
    <s v="Industrial Processes;Pulp and Paper and Wood Products;Paper and Paperboard Manufacture;Coating Operations: Off-Machine"/>
    <n v="0.48999999999999899"/>
    <x v="0"/>
  </r>
  <r>
    <n v="30700499"/>
    <s v="Industrial Processes;Pulp and Paper and Wood Products;Paper and Paperboard Manufacture;See Comment **"/>
    <n v="1278.404849999999"/>
    <x v="0"/>
  </r>
  <r>
    <n v="30700501"/>
    <s v="Industrial Processes;Pulp and Paper and Wood Products;Wood Pressure Treating;Creosote"/>
    <n v="11.30613999999998"/>
    <x v="0"/>
  </r>
  <r>
    <n v="30700505"/>
    <s v="Industrial Processes;Pulp and Paper and Wood Products;Wood Pressure Treating;Untreated wood storage"/>
    <n v="0.78"/>
    <x v="0"/>
  </r>
  <r>
    <n v="30700510"/>
    <s v="Industrial Processes;Pulp and Paper and Wood Products;Wood Pressure Treating;Full-cell process, creosote"/>
    <n v="0"/>
    <x v="2"/>
  </r>
  <r>
    <n v="30700514"/>
    <s v="Industrial Processes;Pulp and Paper and Wood Products;Wood Pressure Treating;Modified full-cell process, other waterborne preservative"/>
    <n v="20"/>
    <x v="0"/>
  </r>
  <r>
    <n v="30700530"/>
    <s v="Industrial Processes;Pulp and Paper and Wood Products;Wood Pressure Treating;Empty-cell process, creosote"/>
    <n v="46.677449999999894"/>
    <x v="0"/>
  </r>
  <r>
    <n v="30700541"/>
    <s v="Industrial Processes;Pulp and Paper and Wood Products;Wood Pressure Treating;Empty-cell process with artificial conditioning, pentachlorophenol"/>
    <n v="5.03"/>
    <x v="0"/>
  </r>
  <r>
    <n v="30700573"/>
    <s v="Industrial Processes;Pulp and Paper and Wood Products;Wood Pressure Treating;Quenching, chromated copper arsenate"/>
    <n v="9.0002776950000002E-2"/>
    <x v="0"/>
  </r>
  <r>
    <n v="30700574"/>
    <s v="Industrial Processes;Pulp and Paper and Wood Products;Wood Pressure Treating;Quenching, other waterborne preservative"/>
    <n v="12.6099999999999"/>
    <x v="0"/>
  </r>
  <r>
    <n v="30700581"/>
    <s v="Industrial Processes;Pulp and Paper and Wood Products;Wood Pressure Treating;Retort unloading, pentachlorophenol"/>
    <n v="2.9366680000000001"/>
    <x v="0"/>
  </r>
  <r>
    <n v="30700590"/>
    <s v="Industrial Processes;Pulp and Paper and Wood Products;Wood Pressure Treating;Treated wood storage, creosote"/>
    <n v="8.49"/>
    <x v="0"/>
  </r>
  <r>
    <n v="30700597"/>
    <s v="Industrial Processes;Pulp and Paper and Wood Products;Wood Pressure Treating;Other Not Classified"/>
    <n v="29.800149999999999"/>
    <x v="0"/>
  </r>
  <r>
    <n v="30700598"/>
    <s v="Industrial Processes;Pulp and Paper and Wood Products;Wood Pressure Treating;Other Not Classified"/>
    <n v="13.485500099999991"/>
    <x v="0"/>
  </r>
  <r>
    <n v="30700599"/>
    <s v="Industrial Processes;Pulp and Paper and Wood Products;Wood Pressure Treating;Other Not Classified"/>
    <n v="43.065959999999997"/>
    <x v="0"/>
  </r>
  <r>
    <n v="30700602"/>
    <s v="Industrial Processes;Pulp and Paper and Wood Products;Particleboard Manufacture;Direct Wood-fired Rotary Dryer, Unspecified Pines, &lt;730F Inlet Air"/>
    <n v="55.676849999999888"/>
    <x v="0"/>
  </r>
  <r>
    <n v="30700606"/>
    <s v="Industrial Processes;Pulp and Paper and Wood Products;Particleboard Manufacture;Direct Wood-fired Rotary Dryer, Southern Yellow Pine"/>
    <n v="324.56999999999994"/>
    <x v="0"/>
  </r>
  <r>
    <n v="30700607"/>
    <s v="Industrial Processes;Pulp and Paper and Wood Products;Particleboard Manufacture;Direct Wood-fired Rotary Dryer, Softwood"/>
    <n v="81.406999999999798"/>
    <x v="4"/>
  </r>
  <r>
    <n v="30700608"/>
    <s v="Industrial Processes;Pulp and Paper and Wood Products;Particleboard Manufacture;Direct Wood-fired Rotary Dryer, mixed soft/hardwoods"/>
    <n v="21.4804674999999"/>
    <x v="4"/>
  </r>
  <r>
    <n v="30700610"/>
    <s v="Industrial Processes;Pulp and Paper and Wood Products;Particleboard Manufacture;Direct Wood-fired Rotary Dryer, Hardwoods"/>
    <n v="181.61449999999999"/>
    <x v="0"/>
  </r>
  <r>
    <n v="30700611"/>
    <s v="Industrial Processes;Pulp and Paper and Wood Products;Particleboard Manufacture;Direct Natural Gas-Fired Rotary Dryer, Unspecified Pines"/>
    <n v="15.77999999999999"/>
    <x v="0"/>
  </r>
  <r>
    <n v="30700621"/>
    <s v="Industrial Processes;Pulp and Paper and Wood Products;Particleboard Manufacture;Direct Wood-fired Rotary Final Dryer, Unspecified Pines"/>
    <n v="67.38000000000001"/>
    <x v="0"/>
  </r>
  <r>
    <n v="30700625"/>
    <s v="Industrial Processes;Pulp and Paper and Wood Products;Particleboard Manufacture;Direct Wood-fired Rotary Dryer, Softwood, green (:50%inlet moisture)"/>
    <n v="193.68799999999899"/>
    <x v="4"/>
  </r>
  <r>
    <n v="30700630"/>
    <s v="Industrial Processes;Pulp and Paper and Wood Products;Particleboard Manufacture;Direct Natural Gas-fired Rotary Dryer, Softwood"/>
    <n v="197.79999999999899"/>
    <x v="0"/>
  </r>
  <r>
    <n v="30700635"/>
    <s v="Industrial Processes;Pulp and Paper and Wood Products;Particleboard Manufacture;Indirect Natural Gas-heated Rotary Dryer, Softwood"/>
    <n v="22.269999999999989"/>
    <x v="4"/>
  </r>
  <r>
    <n v="30700651"/>
    <s v="Industrial Processes;Pulp and Paper and Wood Products;Particleboard Manufacture;Batch Hot Press, Urea Formaldehyde Resin"/>
    <n v="498.27108499999804"/>
    <x v="0"/>
  </r>
  <r>
    <n v="30700655"/>
    <s v="Industrial Processes;Pulp and Paper and Wood Products;Particleboard Manufacture;Veneer Press, Urea Formaldehyde Resin"/>
    <n v="55.299999999999898"/>
    <x v="0"/>
  </r>
  <r>
    <n v="30700661"/>
    <s v="Industrial Processes;Pulp and Paper and Wood Products;Particleboard Manufacture;Particleboard Board Cooler, Urea-Formaldehyde Resin"/>
    <n v="194.72202999999979"/>
    <x v="0"/>
  </r>
  <r>
    <n v="30700664"/>
    <s v="Industrial Processes;Pulp and Paper and Wood Products;Particleboard Manufacture;Flaker/refiner/hammermill, softwoods &amp; mixtures containing softwoods"/>
    <n v="84.861999999999895"/>
    <x v="0"/>
  </r>
  <r>
    <n v="30700665"/>
    <s v="Industrial Processes;Pulp and Paper and Wood Products;Particleboard Manufacture;Sander"/>
    <n v="17.1131999999999"/>
    <x v="0"/>
  </r>
  <r>
    <n v="30700699"/>
    <s v="Industrial Processes;Pulp and Paper and Wood Products;Particleboard Manufacture;Other Not Classified"/>
    <n v="190.52435999999989"/>
    <x v="0"/>
  </r>
  <r>
    <n v="30700702"/>
    <s v="Industrial Processes;Pulp and Paper and Wood Products;Plywood Operations;Sanding Operations"/>
    <n v="69.31019999999981"/>
    <x v="0"/>
  </r>
  <r>
    <n v="30700703"/>
    <s v="Industrial Processes;Pulp and Paper and Wood Products;Plywood Operations;Particleboard Drying(See 3-07-006 For More Detailed Particleboard SCC)"/>
    <n v="454.72269999999969"/>
    <x v="4"/>
  </r>
  <r>
    <n v="30700704"/>
    <s v="Industrial Processes;Pulp and Paper and Wood Products;Plywood Operations;Waferboard Dryer (See 3-07-010 For More Detailed OSB SCCs)"/>
    <n v="122.8501"/>
    <x v="4"/>
  </r>
  <r>
    <n v="30700705"/>
    <s v="Industrial Processes;Pulp and Paper and Wood Products;Plywood Operations;Hardboard: Core Dryer"/>
    <n v="290.05656999999979"/>
    <x v="4"/>
  </r>
  <r>
    <n v="30700706"/>
    <s v="Industrial Processes;Pulp and Paper and Wood Products;Plywood Operations;Hardboard: Predryer"/>
    <n v="135.83390999999992"/>
    <x v="4"/>
  </r>
  <r>
    <n v="30700707"/>
    <s v="Industrial Processes;Pulp and Paper and Wood Products;Plywood Operations;Hardboard: Pressing"/>
    <n v="365.99968899999976"/>
    <x v="4"/>
  </r>
  <r>
    <n v="30700708"/>
    <s v="Industrial Processes;Pulp and Paper and Wood Products;Plywood Operations;Hardboard: Tempering"/>
    <n v="6.10679999999999"/>
    <x v="4"/>
  </r>
  <r>
    <n v="30700709"/>
    <s v="Industrial Processes;Pulp and Paper and Wood Products;Plywood Operations;Hardboard: Bake Oven"/>
    <n v="28.573220000000003"/>
    <x v="4"/>
  </r>
  <r>
    <n v="30700710"/>
    <s v="Industrial Processes;Pulp and Paper and Wood Products;Plywood Operations;Sawing"/>
    <n v="73.783099999999962"/>
    <x v="4"/>
  </r>
  <r>
    <n v="30700711"/>
    <s v="Industrial Processes;Pulp and Paper and Wood Products;Plywood Operations;Fir: Sapwood: Steam-fired Dryer"/>
    <n v="399.8012289999989"/>
    <x v="4"/>
  </r>
  <r>
    <n v="30700712"/>
    <s v="Industrial Processes;Pulp and Paper and Wood Products;Plywood Operations;Fir: Sapwood: Gas-fired Dryer"/>
    <n v="68.625"/>
    <x v="4"/>
  </r>
  <r>
    <n v="30700713"/>
    <s v="Industrial Processes;Pulp and Paper and Wood Products;Plywood Operations;Fir: Heartwood Plywood Veneer Dryer"/>
    <n v="177.8177999999989"/>
    <x v="4"/>
  </r>
  <r>
    <n v="30700714"/>
    <s v="Industrial Processes;Pulp and Paper and Wood Products;Plywood Operations;Larch Plywood Veneer Dryer"/>
    <n v="2.0277899999999991"/>
    <x v="4"/>
  </r>
  <r>
    <n v="30700715"/>
    <s v="Industrial Processes;Pulp and Paper and Wood Products;Plywood Operations;Southern Pine Plywood Veneer Dryer"/>
    <n v="617.19420999999988"/>
    <x v="4"/>
  </r>
  <r>
    <n v="30700716"/>
    <s v="Industrial Processes;Pulp and Paper and Wood Products;Plywood Operations;Poplar Wood Fired Veneer Dryer"/>
    <n v="14.04"/>
    <x v="4"/>
  </r>
  <r>
    <n v="30700718"/>
    <s v="Industrial Processes;Pulp and Paper and Wood Products;Plywood Operations;Steam Veneer Dryer: Pines ** (use 3-07-007-60)"/>
    <n v="124.00079999999988"/>
    <x v="4"/>
  </r>
  <r>
    <n v="30700720"/>
    <s v="Industrial Processes;Pulp and Paper and Wood Products;Plywood Operations;Veneer Dryer: Steam Heated: Redry"/>
    <n v="113.60567"/>
    <x v="4"/>
  </r>
  <r>
    <n v="30700725"/>
    <s v="Industrial Processes;Pulp and Paper and Wood Products;Plywood Operations;Veneer Cutting"/>
    <n v="14.9499999999999"/>
    <x v="0"/>
  </r>
  <r>
    <n v="30700727"/>
    <s v="Industrial Processes;Pulp and Paper and Wood Products;Plywood Operations;Veneer Laying and Glue Spreading"/>
    <n v="150.01957999999999"/>
    <x v="5"/>
  </r>
  <r>
    <n v="30700730"/>
    <s v="Industrial Processes;Pulp and Paper and Wood Products;Plywood Operations;Wood Steaming"/>
    <n v="157.78299999999999"/>
    <x v="4"/>
  </r>
  <r>
    <n v="30700734"/>
    <s v="Industrial Processes;Pulp and Paper and Wood Products;Plywood Operations;Hardwood Plywood, Veneer Dryer, Direct Wood-fired, Heated Zones"/>
    <n v="14.162544"/>
    <x v="4"/>
  </r>
  <r>
    <n v="30700736"/>
    <s v="Industrial Processes;Pulp and Paper and Wood Products;Plywood Operations;Softwood Plywood, Veneer Dryer, Direct Wood-fired, Heated Zones"/>
    <n v="0.13"/>
    <x v="4"/>
  </r>
  <r>
    <n v="30700740"/>
    <s v="Industrial Processes;Pulp and Paper and Wood Products;Plywood Operations;Direct Wood-Fired Dryer: Non-specified Pine Species Veneer"/>
    <n v="500.13699999999886"/>
    <x v="4"/>
  </r>
  <r>
    <n v="30700746"/>
    <s v="Industrial Processes;Pulp and Paper and Wood Products;Plywood Operations;Direct Wood-Fired Dryer: Non-specified Fir Species Veneer"/>
    <n v="4"/>
    <x v="0"/>
  </r>
  <r>
    <n v="30700750"/>
    <s v="Industrial Processes;Pulp and Paper and Wood Products;Plywood Operations;Direct Natural Gas-Fired Dryer: Non-specified Pine Species Veneer"/>
    <n v="1.1729999999999898"/>
    <x v="4"/>
  </r>
  <r>
    <n v="30700752"/>
    <s v="Industrial Processes;Pulp and Paper and Wood Products;Plywood Operations;Softwood Plywood, Veneer Dryer, Direct Natural Gas-Fired, Heated Zones"/>
    <n v="36.087799999999888"/>
    <x v="0"/>
  </r>
  <r>
    <n v="30700753"/>
    <s v="Industrial Processes;Pulp and Paper and Wood Products;Plywood Operations;Softwood Plywood, Veneer Dryer, Direct Nat Gas-Fired, Cooling Section"/>
    <n v="7.1099999999999897"/>
    <x v="0"/>
  </r>
  <r>
    <n v="30700756"/>
    <s v="Industrial Processes;Pulp and Paper and Wood Products;Plywood Operations;Hardwood Plywood, Veneer Dryer, Indirect-heated, Heated Zones"/>
    <n v="34.006563039999797"/>
    <x v="4"/>
  </r>
  <r>
    <n v="30700757"/>
    <s v="Industrial Processes;Pulp and Paper and Wood Products;Plywood Operations;Hardwood Plywood, Veneer Dryer, Indirect-heated, Cooling Section"/>
    <n v="1.81999799999999"/>
    <x v="4"/>
  </r>
  <r>
    <n v="30700760"/>
    <s v="Industrial Processes;Pulp and Paper and Wood Products;Plywood Operations;Indirect Heated Dryer: Non-specified Pine Species Veneer"/>
    <n v="638.21954999999878"/>
    <x v="4"/>
  </r>
  <r>
    <n v="30700762"/>
    <s v="Industrial Processes;Pulp and Paper and Wood Products;Plywood Operations;Softwood Plywood, Veneer Dryer, Indirect-heated, Heated Zones"/>
    <n v="66.644119999999987"/>
    <x v="4"/>
  </r>
  <r>
    <n v="30700763"/>
    <s v="Industrial Processes;Pulp and Paper and Wood Products;Plywood Operations;Softwood Plywood, Veneer Dryer, Indirect-heated, Cooling Section"/>
    <n v="34.676659999999885"/>
    <x v="4"/>
  </r>
  <r>
    <n v="30700766"/>
    <s v="Industrial Processes;Pulp and Paper and Wood Products;Plywood Operations;Indirect Heated Dryer: Non-specified Fir Species Veneer"/>
    <n v="78.75"/>
    <x v="0"/>
  </r>
  <r>
    <n v="30700767"/>
    <s v="Industrial Processes;Pulp and Paper and Wood Products;Plywood Operations;Indirect Heated Dryer: Douglas Fir Veneer"/>
    <n v="4.8099999999999898"/>
    <x v="0"/>
  </r>
  <r>
    <n v="30700769"/>
    <s v="Industrial Processes;Pulp and Paper and Wood Products;Plywood Operations;Indirect Heated Dryer: Poplar Veneer"/>
    <n v="35.617349999999981"/>
    <x v="4"/>
  </r>
  <r>
    <n v="30700780"/>
    <s v="Industrial Processes;Pulp and Paper and Wood Products;Plywood Operations;Plywood Press: Phenol-formaldehyde Resin"/>
    <n v="429.00589999999966"/>
    <x v="4"/>
  </r>
  <r>
    <n v="30700781"/>
    <s v="Industrial Processes;Pulp and Paper and Wood Products;Plywood Operations;Plywood Press: Urea-formaldehyde Resin"/>
    <n v="3.1327834999999902"/>
    <x v="4"/>
  </r>
  <r>
    <n v="30700783"/>
    <s v="Industrial Processes;Pulp and Paper and Wood Products;Plywood Operations;Softwood Plywood Press:  Phenol-formaldehyde Resin"/>
    <n v="248.28749999999948"/>
    <x v="4"/>
  </r>
  <r>
    <n v="30700785"/>
    <s v="Industrial Processes;Pulp and Paper and Wood Products;Plywood Operations;Hardwood Plywood Press:  Urea-formaldehyde Resin"/>
    <n v="2.7999999999999901"/>
    <x v="0"/>
  </r>
  <r>
    <n v="30700788"/>
    <s v="Industrial Processes;Pulp and Paper and Wood Products;Plywood Operations;HardwdPlywd,CombdDustBH:Trim&amp;CoreSaws,Composr,DryHog,Hammermill,Sandr"/>
    <n v="26.989999999999899"/>
    <x v="4"/>
  </r>
  <r>
    <n v="30700789"/>
    <s v="Industrial Processes;Pulp and Paper and Wood Products;Plywood Operations;Softwood Plywood, Log Steaming Vat"/>
    <n v="166.31861000000001"/>
    <x v="0"/>
  </r>
  <r>
    <n v="30700790"/>
    <s v="Industrial Processes;Pulp and Paper and Wood Products;Plywood Operations;Softwood Plywood, Dry Veneer Trim Chipper"/>
    <n v="7.8319999999999901"/>
    <x v="4"/>
  </r>
  <r>
    <n v="30700791"/>
    <s v="Industrial Processes;Pulp and Paper and Wood Products;Plywood Operations;Softwood Plywood, Dry Plywood Trim Chippers"/>
    <n v="1"/>
    <x v="4"/>
  </r>
  <r>
    <n v="30700792"/>
    <s v="Industrial Processes;Pulp and Paper and Wood Products;Plywood Operations;Softwood Plywood, Sanders and Specialty Saw"/>
    <n v="15.705459999999899"/>
    <x v="0"/>
  </r>
  <r>
    <n v="30700793"/>
    <s v="Industrial Processes;Pulp and Paper and Wood Products;Plywood Operations;Softwood Plywood, Saws, Hog, and Sander"/>
    <n v="9.6416099999999805"/>
    <x v="0"/>
  </r>
  <r>
    <n v="30700799"/>
    <s v="Industrial Processes;Pulp and Paper and Wood Products;Plywood Operations;Other Not Classified"/>
    <n v="2205.0569819999942"/>
    <x v="4"/>
  </r>
  <r>
    <n v="30700801"/>
    <s v="Industrial Processes;Pulp and Paper and Wood Products;Sawmill Operations;Log Debarking"/>
    <n v="3429.2144585999999"/>
    <x v="0"/>
  </r>
  <r>
    <n v="30700802"/>
    <s v="Industrial Processes;Pulp and Paper and Wood Products;Sawmill Operations;Log Sawing"/>
    <n v="22.106161619999998"/>
    <x v="0"/>
  </r>
  <r>
    <n v="30700803"/>
    <s v="Industrial Processes;Pulp and Paper and Wood Products;Sawmill Operations;Sawdust Pile Handling"/>
    <n v="169.76890264999986"/>
    <x v="0"/>
  </r>
  <r>
    <n v="30700804"/>
    <s v="Industrial Processes;Pulp and Paper and Wood Products;Sawmill Operations;Sawing: Cyclone Exhaust"/>
    <n v="29.885800000000003"/>
    <x v="0"/>
  </r>
  <r>
    <n v="30700805"/>
    <s v="Industrial Processes;Pulp and Paper and Wood Products;Sawmill Operations;Planning/Trimming: Cyclone Exhaust"/>
    <n v="63.062364999999964"/>
    <x v="0"/>
  </r>
  <r>
    <n v="30700806"/>
    <s v="Industrial Processes;Pulp and Paper and Wood Products;Sawmill Operations;Sanding: Cyclone Exhaust"/>
    <n v="25.5913"/>
    <x v="0"/>
  </r>
  <r>
    <n v="30700807"/>
    <s v="Industrial Processes;Pulp and Paper and Wood Products;Sawmill Operations;Sanderdust: Cyclone Exhaust"/>
    <n v="66.526484999999894"/>
    <x v="0"/>
  </r>
  <r>
    <n v="30700808"/>
    <s v="Industrial Processes;Pulp and Paper and Wood Products;Sawmill Operations;Other Cyclones: Exhaust"/>
    <n v="225.41349999999889"/>
    <x v="0"/>
  </r>
  <r>
    <n v="30700820"/>
    <s v="Industrial Processes;Pulp and Paper and Wood Products;Sawmill Operations;Chipping and Screening"/>
    <n v="20.171864999999979"/>
    <x v="0"/>
  </r>
  <r>
    <n v="30700821"/>
    <s v="Industrial Processes;Pulp and Paper and Wood Products;Sawmill Operations;Chip Storage Piles"/>
    <n v="755.93299999999999"/>
    <x v="0"/>
  </r>
  <r>
    <n v="30700822"/>
    <s v="Industrial Processes;Pulp and Paper and Wood Products;Sawmill Operations;Chip Transfer/Conveying"/>
    <n v="108.93478599999999"/>
    <x v="0"/>
  </r>
  <r>
    <n v="30700895"/>
    <s v="Industrial Processes;Pulp and Paper and Wood Products;Sawmill Operations;Log Storage"/>
    <n v="291.99"/>
    <x v="0"/>
  </r>
  <r>
    <n v="30700896"/>
    <s v="Industrial Processes;Pulp and Paper and Wood Products;Sawmill Operations;Other Not Classified"/>
    <n v="4950.3012353999984"/>
    <x v="0"/>
  </r>
  <r>
    <n v="30700897"/>
    <s v="Industrial Processes;Pulp and Paper and Wood Products;Sawmill Operations;Other Not Classified"/>
    <n v="89.327120000000008"/>
    <x v="0"/>
  </r>
  <r>
    <n v="30700898"/>
    <s v="Industrial Processes;Pulp and Paper and Wood Products;Sawmill Operations;Other Not Classified"/>
    <n v="13413.035227999977"/>
    <x v="0"/>
  </r>
  <r>
    <n v="30700899"/>
    <s v="Industrial Processes;Pulp and Paper and Wood Products;Sawmill Operations;Other Not Classified"/>
    <n v="2163.9757966999987"/>
    <x v="0"/>
  </r>
  <r>
    <n v="30700921"/>
    <s v="Industrial Processes;Pulp and Paper and Wood Products;Medium Density Fiberboard (MDF) Manufacture;Direct Wood-fired Tube Dryer, Unspecified Pines"/>
    <n v="479.91"/>
    <x v="0"/>
  </r>
  <r>
    <n v="30700923"/>
    <s v="Industrial Processes;Pulp and Paper and Wood Products;Medium Density Fiberboard (MDF) Manufacture;Direct Wood-fired Tube Dryer, Blowline Blend, UF Resin, Softwoods"/>
    <n v="134.88"/>
    <x v="4"/>
  </r>
  <r>
    <n v="30700925"/>
    <s v="Industrial Processes;Pulp and Paper and Wood Products;Medium Density Fiberboard (MDF) Manufacture;Direct Wood-fired Tube Dryer, Hardwoods"/>
    <n v="54.7127499999999"/>
    <x v="4"/>
  </r>
  <r>
    <n v="30700927"/>
    <s v="Industrial Processes;Pulp and Paper and Wood Products;Medium Density Fiberboard (MDF) Manufacture;Direct Natural Gas-fired Tube Dryer, Non-blowline Blend, Hardwoods"/>
    <n v="8.9999999999999906E-3"/>
    <x v="4"/>
  </r>
  <r>
    <n v="30700931"/>
    <s v="Industrial Processes;Pulp and Paper and Wood Products;Medium Density Fiberboard (MDF) Manufacture;Indirect-heated Tube Dryer, Unspecified Pines"/>
    <n v="76.167030000000011"/>
    <x v="4"/>
  </r>
  <r>
    <n v="30700932"/>
    <s v="Industrial Processes;Pulp and Paper and Wood Products;Medium Density Fiberboard (MDF) Manufacture;Indirect-heated Tube Dryer, Blowline Blend, UF Resin, Softwoods"/>
    <n v="201.60699999999991"/>
    <x v="4"/>
  </r>
  <r>
    <n v="30700935"/>
    <s v="Industrial Processes;Pulp and Paper and Wood Products;Medium Density Fiberboard (MDF) Manufacture;Indirect-heated Tube Dryer, Hardwoods"/>
    <n v="23.928449999999998"/>
    <x v="4"/>
  </r>
  <r>
    <n v="30700939"/>
    <s v="Industrial Processes;Pulp and Paper and Wood Products;Medium Density Fiberboard (MDF) Manufacture;Indirect-heated Tube Dryer, 50% Softwood, 50% Hardwood"/>
    <n v="46.71"/>
    <x v="4"/>
  </r>
  <r>
    <n v="30700950"/>
    <s v="Industrial Processes;Pulp and Paper and Wood Products;Medium Density Fiberboard (MDF) Manufacture;Continuous Hot Press, UF Resin"/>
    <n v="54.959999999999887"/>
    <x v="0"/>
  </r>
  <r>
    <n v="30700960"/>
    <s v="Industrial Processes;Pulp and Paper and Wood Products;Medium Density Fiberboard (MDF) Manufacture;Batch Hot Press, UF Resin"/>
    <n v="228.224422"/>
    <x v="0"/>
  </r>
  <r>
    <n v="30700971"/>
    <s v="Industrial Processes;Pulp and Paper and Wood Products;Medium Density Fiberboard (MDF) Manufacture;MDF Board Cooler, UF Resin"/>
    <n v="22.59"/>
    <x v="0"/>
  </r>
  <r>
    <n v="30700981"/>
    <s v="Industrial Processes;Pulp and Paper and Wood Products;Medium Density Fiberboard (MDF) Manufacture;Former Without Blowline Blend, UF Resin (includes blender emissions)"/>
    <n v="2.1800000000000002"/>
    <x v="0"/>
  </r>
  <r>
    <n v="30700983"/>
    <s v="Industrial Processes;Pulp and Paper and Wood Products;Medium Density Fiberboard (MDF) Manufacture;Sander"/>
    <n v="16.972000000000001"/>
    <x v="0"/>
  </r>
  <r>
    <n v="30700984"/>
    <s v="Industrial Processes;Pulp and Paper and Wood Products;Medium Density Fiberboard (MDF) Manufacture;Saw and hogger (pulverizer)"/>
    <n v="7.0006500000000003"/>
    <x v="0"/>
  </r>
  <r>
    <n v="30701001"/>
    <s v="Industrial Processes;Pulp and Paper and Wood Products;Oriented Strandboard (OSB) Manufacture;Direct Wood-fired Rotary Dryer, Unspecified Pines"/>
    <n v="406.74549999999886"/>
    <x v="4"/>
  </r>
  <r>
    <n v="30701008"/>
    <s v="Industrial Processes;Pulp and Paper and Wood Products;Oriented Strandboard (OSB) Manufacture;Direct Wood-fired Rotary Dryer, Aspen"/>
    <n v="42.134300000000003"/>
    <x v="4"/>
  </r>
  <r>
    <n v="30701009"/>
    <s v="Industrial Processes;Pulp and Paper and Wood Products;Oriented Strandboard (OSB) Manufacture;Direct Wood-fired Rotary Dryer, Softwoods"/>
    <n v="83.147199999999884"/>
    <x v="4"/>
  </r>
  <r>
    <n v="30701010"/>
    <s v="Industrial Processes;Pulp and Paper and Wood Products;Oriented Strandboard (OSB) Manufacture;Direct Wood-fired Rotary Dryer, Hardwoods"/>
    <n v="45.179177999999887"/>
    <x v="4"/>
  </r>
  <r>
    <n v="30701015"/>
    <s v="Industrial Processes;Pulp and Paper and Wood Products;Oriented Strandboard (OSB) Manufacture;Direct Wood-fired Rotary Dryer, Mixed (40-60% softwd, 40-60% hardwood)"/>
    <n v="6.6942000000000004"/>
    <x v="4"/>
  </r>
  <r>
    <n v="30701020"/>
    <s v="Industrial Processes;Pulp and Paper and Wood Products;Oriented Strandboard (OSB) Manufacture;Direct Natural Gas-fired Rotary Dryer, Hardwoods"/>
    <n v="1.4850000000000001"/>
    <x v="4"/>
  </r>
  <r>
    <n v="30701030"/>
    <s v="Industrial Processes;Pulp and Paper and Wood Products;Oriented Strandboard (OSB) Manufacture;Indirect-heated Rotary Dryer, Hardwoods"/>
    <n v="26.159780000000001"/>
    <x v="0"/>
  </r>
  <r>
    <n v="30701053"/>
    <s v="Industrial Processes;Pulp and Paper and Wood Products;Oriented Strandboard (OSB) Manufacture;Hot Press, Phenol-Formaldehyde Resin"/>
    <n v="294.03903999999989"/>
    <x v="4"/>
  </r>
  <r>
    <n v="30701055"/>
    <s v="Industrial Processes;Pulp and Paper and Wood Products;Oriented Strandboard (OSB) Manufacture;Hot Press, Methylene Diphenyl Diisocyanate Resin"/>
    <n v="50.240899999999897"/>
    <x v="0"/>
  </r>
  <r>
    <n v="30701057"/>
    <s v="Industrial Processes;Pulp and Paper and Wood Products;Oriented Strandboard (OSB) Manufacture;Hot Press, PF Resin (surface layers) / MDI Resin (core layers)"/>
    <n v="157.89699999999999"/>
    <x v="4"/>
  </r>
  <r>
    <n v="30701060"/>
    <s v="Industrial Processes;Pulp and Paper and Wood Products;Oriented Strandboard (OSB) Manufacture;Blender, PF Resin/MDI Resin"/>
    <n v="44.773699999999799"/>
    <x v="0"/>
  </r>
  <r>
    <n v="30701062"/>
    <s v="Industrial Processes;Pulp and Paper and Wood Products;Oriented Strandboard (OSB) Manufacture;Sanderdust Metering Bin"/>
    <n v="24.283714999999901"/>
    <x v="0"/>
  </r>
  <r>
    <n v="30701064"/>
    <s v="Industrial Processes;Pulp and Paper and Wood Products;Oriented Strandboard (OSB) Manufacture;Raw Fuel Bin"/>
    <n v="1.03"/>
    <x v="0"/>
  </r>
  <r>
    <n v="30701199"/>
    <s v="Industrial Processes;Pulp and Paper and Wood Products;Paper Coating and Glazing;Extrusion Coating Line with Solvent Free Resin/Wax"/>
    <n v="120.7872"/>
    <x v="0"/>
  </r>
  <r>
    <n v="30701201"/>
    <s v="Industrial Processes;Pulp and Paper and Wood Products;Miscellaneous Paper Processes;Cyclones"/>
    <n v="2.5459999999999998"/>
    <x v="0"/>
  </r>
  <r>
    <n v="30701220"/>
    <s v="Industrial Processes;Pulp and Paper and Wood Products;Mechanical Pulping Operations;Thermomechanical Process and Chemi-thermomechanical Pulping"/>
    <n v="895.602609999999"/>
    <x v="0"/>
  </r>
  <r>
    <n v="30701221"/>
    <s v="Industrial Processes;Pulp and Paper and Wood Products;Mechanical Pulping Operations;Pressurized Groundwood / Stone Groundwood Process"/>
    <n v="72.099999999999895"/>
    <x v="0"/>
  </r>
  <r>
    <n v="30701301"/>
    <s v="Industrial Processes;Pulp and Paper and Wood Products;Miscellaneous Paper Products;Shredding Newspaper for Insulation Manufacturing"/>
    <n v="27.963100000000001"/>
    <x v="0"/>
  </r>
  <r>
    <n v="30701399"/>
    <s v="Industrial Processes;Pulp and Paper and Wood Products;Miscellaneous Paper Products;Other Not Classified"/>
    <n v="3479.5828021499956"/>
    <x v="0"/>
  </r>
  <r>
    <n v="30701410"/>
    <s v="Industrial Processes;Pulp and Paper and Wood Products;Hardboard (HB) Manufacture;Tube dryer, direct wood-fired, blowline blend, PF resin, hardwood"/>
    <n v="6.2918009999999995"/>
    <x v="4"/>
  </r>
  <r>
    <n v="30701420"/>
    <s v="Industrial Processes;Pulp and Paper and Wood Products;Hardboard (HB) Manufacture;Tempering oven, direct natural gas-fired, hardwood"/>
    <n v="2.00999999999999"/>
    <x v="0"/>
  </r>
  <r>
    <n v="30701425"/>
    <s v="Industrial Processes;Pulp and Paper and Wood Products;Hardboard (HB) Manufacture;Tube dryer, second stage, indirect heated, hardwood"/>
    <n v="142.85660000000001"/>
    <x v="0"/>
  </r>
  <r>
    <n v="30701430"/>
    <s v="Industrial Processes;Pulp and Paper and Wood Products;Hardboard (HB) Manufacture;Humidification kiln, indirect heated"/>
    <n v="29.3"/>
    <x v="0"/>
  </r>
  <r>
    <n v="30701440"/>
    <s v="Industrial Processes;Pulp and Paper and Wood Products;Hardboard (HB) Manufacture;Hot press, PF resin"/>
    <n v="14.4"/>
    <x v="0"/>
  </r>
  <r>
    <n v="30701482"/>
    <s v="Industrial Processes;Pulp and Paper and Wood Products;Hardboard (HB) Manufacture;Log chipper, hardwood"/>
    <n v="11.955"/>
    <x v="0"/>
  </r>
  <r>
    <n v="30701484"/>
    <s v="Industrial Processes;Pulp and Paper and Wood Products;Hardboard (HB) Manufacture;Pressurized digester/refiner, hardwood"/>
    <n v="1.2099500000000001"/>
    <x v="0"/>
  </r>
  <r>
    <n v="30701510"/>
    <s v="Industrial Processes;Pulp and Paper and Wood Products;Fiberboard (FB) Manufacture;Board dryer, indirect heated, softwood, starch binder (heated zones)"/>
    <n v="0.45500000000000002"/>
    <x v="0"/>
  </r>
  <r>
    <n v="30701540"/>
    <s v="Industrial Processes;Pulp and Paper and Wood Products;Fiberboard (FB) Manufacture;Washer, softwood"/>
    <n v="5.8235000000000001"/>
    <x v="0"/>
  </r>
  <r>
    <n v="30701602"/>
    <s v="Industrial Processes;Pulp and Paper and Wood Products;Laminated Veneer Lumber Manufacture;LVL, veneer, indirect heated, hardwood (cooling section)"/>
    <n v="5.2521899999999899"/>
    <x v="0"/>
  </r>
  <r>
    <n v="30701612"/>
    <s v="Industrial Processes;Pulp and Paper and Wood Products;Laminated Veneer Lumber Manufacture;LVL, press, PF resin"/>
    <n v="66.81"/>
    <x v="0"/>
  </r>
  <r>
    <n v="30701620"/>
    <s v="Industrial Processes;Pulp and Paper and Wood Products;Laminated Veneer Lumber Manufacture;LVL, I-Beam Saw"/>
    <n v="5.5000000000000003E-8"/>
    <x v="2"/>
  </r>
  <r>
    <n v="30701630"/>
    <s v="Industrial Processes;Pulp and Paper and Wood Products;Laminated Veneer Lumber Manufacture;I-Joist manufacture: I-Joist, curing chamber"/>
    <n v="2.6"/>
    <x v="4"/>
  </r>
  <r>
    <n v="30701650"/>
    <s v="Industrial Processes;Pulp and Paper and Wood Products;Laminated Strand Lumber Manufacture;LSL, press, MDI resin"/>
    <n v="2.2050999999999901"/>
    <x v="0"/>
  </r>
  <r>
    <n v="30701660"/>
    <s v="Industrial Processes;Pulp and Paper and Wood Products;Laminated Strand Lumber Manufacture;LSL, Sander"/>
    <n v="0.34999999999999898"/>
    <x v="0"/>
  </r>
  <r>
    <n v="30702001"/>
    <s v="Industrial Processes;Pulp and Paper and Wood Products;Furniture Manufacture;Rough-end"/>
    <n v="0"/>
    <x v="0"/>
  </r>
  <r>
    <n v="30702002"/>
    <s v="Industrial Processes;Pulp and Paper and Wood Products;Furniture Manufacture;Machine Room"/>
    <n v="18.31614999999999"/>
    <x v="6"/>
  </r>
  <r>
    <n v="30702003"/>
    <s v="Industrial Processes;Pulp and Paper and Wood Products;Furniture Manufacture;Sanding"/>
    <n v="2.0624999999999991"/>
    <x v="0"/>
  </r>
  <r>
    <n v="30702021"/>
    <s v="Industrial Processes;Pulp and Paper and Wood Products;Furniture Manufacture;Veneer Hot Press, Urea Formaldehyde Resin"/>
    <n v="1.0740000000000001"/>
    <x v="6"/>
  </r>
  <r>
    <n v="30702099"/>
    <s v="Industrial Processes;Pulp and Paper and Wood Products;Furniture Manufacture;Other Not Classified"/>
    <n v="243.89999999999975"/>
    <x v="6"/>
  </r>
  <r>
    <n v="30703001"/>
    <s v="Industrial Processes;Pulp and Paper and Wood Products;Miscellaneous Wood Working Operations;Wood Waste Storage Bin Vent"/>
    <n v="52.025399999999877"/>
    <x v="0"/>
  </r>
  <r>
    <n v="30703002"/>
    <s v="Industrial Processes;Pulp and Paper and Wood Products;Miscellaneous Wood Working Operations;Wood Waste Storage Bin Loadout"/>
    <n v="673.34484239999892"/>
    <x v="0"/>
  </r>
  <r>
    <n v="30703099"/>
    <s v="Industrial Processes;Pulp and Paper and Wood Products;Miscellaneous Wood Working Operations;Sanding/Planning Operations: Specify"/>
    <n v="120.01106646"/>
    <x v="0"/>
  </r>
  <r>
    <n v="30704001"/>
    <s v="Industrial Processes;Pulp and Paper and Wood Products;Bulk Handling and Storage - Wood/Bark;Storage Bins"/>
    <n v="43.876499999999901"/>
    <x v="0"/>
  </r>
  <r>
    <n v="30704002"/>
    <s v="Industrial Processes;Pulp and Paper and Wood Products;Bulk Handling and Storage - Wood/Bark;Stockpiles"/>
    <n v="1452.3537249999981"/>
    <x v="0"/>
  </r>
  <r>
    <n v="30704003"/>
    <s v="Industrial Processes;Pulp and Paper and Wood Products;Bulk Handling and Storage - Wood/Bark;Unloading"/>
    <n v="99.591446999999803"/>
    <x v="0"/>
  </r>
  <r>
    <n v="30704004"/>
    <s v="Industrial Processes;Pulp and Paper and Wood Products;Bulk Handling and Storage - Wood/Bark;Loading"/>
    <n v="4.1899999999999995"/>
    <x v="0"/>
  </r>
  <r>
    <n v="30704005"/>
    <s v="Industrial Processes;Pulp and Paper and Wood Products;Bulk Handling and Storage - Wood/Bark;Conveyors"/>
    <n v="156.39999999999986"/>
    <x v="0"/>
  </r>
  <r>
    <n v="30788801"/>
    <s v="Industrial Processes;Pulp and Paper and Wood Products;Fugitive Emissions;Specify in Comments Field"/>
    <n v="7123.3710076499956"/>
    <x v="0"/>
  </r>
  <r>
    <n v="30799901"/>
    <s v="Industrial Processes;Pulp and Paper and Wood Products;Other Not Classified;Battery Separators"/>
    <n v="0.77208399999999899"/>
    <x v="0"/>
  </r>
  <r>
    <n v="30799998"/>
    <s v="Industrial Processes;Pulp and Paper and Wood Products;Other Not Classified;Other Not Classified"/>
    <n v="1783.1450763999962"/>
    <x v="0"/>
  </r>
  <r>
    <n v="30799999"/>
    <s v="Industrial Processes;Pulp and Paper and Wood Products;Other Not Classified;See Comment **"/>
    <n v="2512.472557499997"/>
    <x v="0"/>
  </r>
</pivotCacheRecords>
</file>

<file path=xl/pivotCache/pivotCacheRecords2.xml><?xml version="1.0" encoding="utf-8"?>
<pivotCacheRecords xmlns="http://schemas.openxmlformats.org/spreadsheetml/2006/main" xmlns:r="http://schemas.openxmlformats.org/officeDocument/2006/relationships" count="1560">
  <r>
    <s v="1189"/>
    <x v="0"/>
    <x v="0"/>
    <x v="0"/>
    <n v="52.709999999999994"/>
  </r>
  <r>
    <s v="1189"/>
    <x v="0"/>
    <x v="1"/>
    <x v="1"/>
    <n v="34.44"/>
  </r>
  <r>
    <s v="1189"/>
    <x v="0"/>
    <x v="2"/>
    <x v="2"/>
    <n v="7.9899999999999993"/>
  </r>
  <r>
    <s v="1189"/>
    <x v="0"/>
    <x v="3"/>
    <x v="3"/>
    <n v="1.8699999999999999"/>
  </r>
  <r>
    <s v="1189"/>
    <x v="0"/>
    <x v="4"/>
    <x v="4"/>
    <n v="1.69"/>
  </r>
  <r>
    <s v="1189"/>
    <x v="0"/>
    <x v="5"/>
    <x v="5"/>
    <n v="1.2699999999999998"/>
  </r>
  <r>
    <s v="1189"/>
    <x v="0"/>
    <x v="6"/>
    <x v="6"/>
    <n v="0.03"/>
  </r>
  <r>
    <s v="4730"/>
    <x v="1"/>
    <x v="7"/>
    <x v="7"/>
    <n v="52.335951467533498"/>
  </r>
  <r>
    <s v="4730"/>
    <x v="1"/>
    <x v="8"/>
    <x v="8"/>
    <n v="3.6899160762669498"/>
  </r>
  <r>
    <s v="4730"/>
    <x v="1"/>
    <x v="9"/>
    <x v="9"/>
    <n v="2.8088834929667499"/>
  </r>
  <r>
    <s v="4730"/>
    <x v="1"/>
    <x v="10"/>
    <x v="10"/>
    <n v="2.2561416535802539"/>
  </r>
  <r>
    <s v="4730"/>
    <x v="1"/>
    <x v="11"/>
    <x v="11"/>
    <n v="1.6700813999519448"/>
  </r>
  <r>
    <s v="4730"/>
    <x v="1"/>
    <x v="12"/>
    <x v="12"/>
    <n v="1.4477704084976593"/>
  </r>
  <r>
    <s v="4730"/>
    <x v="1"/>
    <x v="13"/>
    <x v="13"/>
    <n v="1.3192524420061367"/>
  </r>
  <r>
    <s v="4730"/>
    <x v="1"/>
    <x v="6"/>
    <x v="6"/>
    <n v="1.2431557648207561"/>
  </r>
  <r>
    <s v="4730"/>
    <x v="1"/>
    <x v="14"/>
    <x v="14"/>
    <n v="1.2375339861141375"/>
  </r>
  <r>
    <s v="4730"/>
    <x v="1"/>
    <x v="15"/>
    <x v="15"/>
    <n v="1.2040782968877271"/>
  </r>
  <r>
    <s v="4730"/>
    <x v="1"/>
    <x v="16"/>
    <x v="16"/>
    <n v="1.1555864498850712"/>
  </r>
  <r>
    <s v="4730"/>
    <x v="1"/>
    <x v="17"/>
    <x v="17"/>
    <n v="1.097787618753417"/>
  </r>
  <r>
    <s v="4730"/>
    <x v="1"/>
    <x v="18"/>
    <x v="18"/>
    <n v="1.0973645346526339"/>
  </r>
  <r>
    <s v="4730"/>
    <x v="1"/>
    <x v="19"/>
    <x v="19"/>
    <n v="1.0965183664510678"/>
  </r>
  <r>
    <s v="4730"/>
    <x v="1"/>
    <x v="20"/>
    <x v="20"/>
    <n v="1.0613703408215249"/>
  </r>
  <r>
    <s v="4730"/>
    <x v="1"/>
    <x v="21"/>
    <x v="21"/>
    <n v="1.0382968842627458"/>
  </r>
  <r>
    <s v="4730"/>
    <x v="1"/>
    <x v="22"/>
    <x v="22"/>
    <n v="1.0027257745324198"/>
  </r>
  <r>
    <s v="4730"/>
    <x v="1"/>
    <x v="23"/>
    <x v="23"/>
    <n v="0.96461616019739538"/>
  </r>
  <r>
    <s v="4730"/>
    <x v="1"/>
    <x v="24"/>
    <x v="24"/>
    <n v="0.94619619570311531"/>
  </r>
  <r>
    <s v="4730"/>
    <x v="1"/>
    <x v="25"/>
    <x v="25"/>
    <n v="0.89093586917616019"/>
  </r>
  <r>
    <s v="4730"/>
    <x v="1"/>
    <x v="26"/>
    <x v="26"/>
    <n v="0.87251547163776466"/>
  </r>
  <r>
    <s v="4730"/>
    <x v="1"/>
    <x v="27"/>
    <x v="27"/>
    <n v="0.83356012214528918"/>
  </r>
  <r>
    <s v="4730"/>
    <x v="1"/>
    <x v="28"/>
    <x v="28"/>
    <n v="0.83163827236097443"/>
  </r>
  <r>
    <s v="4730"/>
    <x v="1"/>
    <x v="29"/>
    <x v="29"/>
    <n v="0.81598589280846034"/>
  </r>
  <r>
    <s v="4730"/>
    <x v="1"/>
    <x v="30"/>
    <x v="30"/>
    <n v="0.81513972460689388"/>
  </r>
  <r>
    <s v="4730"/>
    <x v="1"/>
    <x v="31"/>
    <x v="31"/>
    <n v="0.79968091577398048"/>
  </r>
  <r>
    <s v="4730"/>
    <x v="1"/>
    <x v="32"/>
    <x v="32"/>
    <n v="0.76199481858385443"/>
  </r>
  <r>
    <s v="4730"/>
    <x v="1"/>
    <x v="33"/>
    <x v="33"/>
    <n v="0.76199481858385443"/>
  </r>
  <r>
    <s v="4730"/>
    <x v="1"/>
    <x v="34"/>
    <x v="34"/>
    <n v="0.74611292565015785"/>
  </r>
  <r>
    <s v="4730"/>
    <x v="1"/>
    <x v="35"/>
    <x v="35"/>
    <n v="0.7452667574485915"/>
  </r>
  <r>
    <s v="4730"/>
    <x v="1"/>
    <x v="36"/>
    <x v="36"/>
    <n v="0.72346212014804656"/>
  </r>
  <r>
    <s v="4730"/>
    <x v="1"/>
    <x v="37"/>
    <x v="37"/>
    <n v="0.70546523975454967"/>
  </r>
  <r>
    <s v="4730"/>
    <x v="1"/>
    <x v="38"/>
    <x v="38"/>
    <n v="0.66862487772187451"/>
  </r>
  <r>
    <s v="4730"/>
    <x v="1"/>
    <x v="39"/>
    <x v="39"/>
    <n v="0.64978139608269592"/>
  </r>
  <r>
    <s v="4730"/>
    <x v="1"/>
    <x v="40"/>
    <x v="40"/>
    <n v="0.64935874502602819"/>
  </r>
  <r>
    <s v="4730"/>
    <x v="1"/>
    <x v="41"/>
    <x v="41"/>
    <n v="0.59409798545495762"/>
  </r>
  <r>
    <s v="4730"/>
    <x v="1"/>
    <x v="42"/>
    <x v="42"/>
    <n v="0.59325225029750672"/>
  </r>
  <r>
    <s v="4730"/>
    <x v="1"/>
    <x v="43"/>
    <x v="43"/>
    <n v="0.57906226072282729"/>
  </r>
  <r>
    <s v="4730"/>
    <x v="1"/>
    <x v="44"/>
    <x v="44"/>
    <n v="0.57567802096067755"/>
  </r>
  <r>
    <s v="4730"/>
    <x v="1"/>
    <x v="45"/>
    <x v="45"/>
    <n v="0.56487270419226321"/>
  </r>
  <r>
    <s v="4730"/>
    <x v="1"/>
    <x v="1"/>
    <x v="1"/>
    <n v="0.55937304392619791"/>
  </r>
  <r>
    <s v="4730"/>
    <x v="1"/>
    <x v="46"/>
    <x v="46"/>
    <n v="0.55894995982541484"/>
  </r>
  <r>
    <s v="4730"/>
    <x v="1"/>
    <x v="47"/>
    <x v="47"/>
    <n v="0.55810379162384849"/>
  </r>
  <r>
    <s v="4730"/>
    <x v="1"/>
    <x v="48"/>
    <x v="48"/>
    <n v="0.55768070752306542"/>
  </r>
  <r>
    <s v="4730"/>
    <x v="1"/>
    <x v="49"/>
    <x v="49"/>
    <n v="0.55641188826483134"/>
  </r>
  <r>
    <s v="4730"/>
    <x v="1"/>
    <x v="50"/>
    <x v="50"/>
    <n v="0.53714532252486968"/>
  </r>
  <r>
    <s v="4730"/>
    <x v="1"/>
    <x v="51"/>
    <x v="51"/>
    <n v="0.52253268189352264"/>
  </r>
  <r>
    <s v="4730"/>
    <x v="1"/>
    <x v="52"/>
    <x v="52"/>
    <n v="0.48907699266711241"/>
  </r>
  <r>
    <s v="4730"/>
    <x v="1"/>
    <x v="53"/>
    <x v="53"/>
    <n v="0.48188499599791446"/>
  </r>
  <r>
    <s v="4730"/>
    <x v="1"/>
    <x v="54"/>
    <x v="54"/>
    <n v="0.46431119970520085"/>
  </r>
  <r>
    <s v="4730"/>
    <x v="1"/>
    <x v="55"/>
    <x v="55"/>
    <n v="0.44673697036837179"/>
  </r>
  <r>
    <s v="4730"/>
    <x v="1"/>
    <x v="56"/>
    <x v="56"/>
    <n v="0.40947352423491334"/>
  </r>
  <r>
    <s v="4730"/>
    <x v="1"/>
    <x v="57"/>
    <x v="57"/>
    <n v="3.5509617465933662E-3"/>
  </r>
  <r>
    <s v="4730"/>
    <x v="1"/>
    <x v="58"/>
    <x v="58"/>
    <n v="1.9876724898614086E-3"/>
  </r>
  <r>
    <s v="4730"/>
    <x v="1"/>
    <x v="59"/>
    <x v="59"/>
    <n v="3.594266158137188E-4"/>
  </r>
  <r>
    <s v="4730"/>
    <x v="1"/>
    <x v="60"/>
    <x v="60"/>
    <n v="2.0353073425596121E-4"/>
  </r>
  <r>
    <s v="4730"/>
    <x v="1"/>
    <x v="61"/>
    <x v="61"/>
    <n v="1.2558279347708247E-4"/>
  </r>
  <r>
    <s v="4730"/>
    <x v="1"/>
    <x v="62"/>
    <x v="62"/>
    <n v="1.1692191116831815E-4"/>
  </r>
  <r>
    <s v="4730"/>
    <x v="1"/>
    <x v="63"/>
    <x v="63"/>
    <n v="1.017653671279806E-4"/>
  </r>
  <r>
    <s v="4730"/>
    <x v="1"/>
    <x v="64"/>
    <x v="64"/>
    <n v="6.7121837892923389E-5"/>
  </r>
  <r>
    <s v="4730"/>
    <x v="1"/>
    <x v="65"/>
    <x v="65"/>
    <n v="6.0626176161350154E-5"/>
  </r>
  <r>
    <s v="4730"/>
    <x v="1"/>
    <x v="66"/>
    <x v="66"/>
    <n v="3.6808749812248312E-5"/>
  </r>
  <r>
    <s v="4730"/>
    <x v="1"/>
    <x v="67"/>
    <x v="67"/>
    <n v="0"/>
  </r>
  <r>
    <s v="4730"/>
    <x v="1"/>
    <x v="68"/>
    <x v="68"/>
    <n v="0"/>
  </r>
  <r>
    <s v="4730"/>
    <x v="1"/>
    <x v="69"/>
    <x v="69"/>
    <n v="0"/>
  </r>
  <r>
    <s v="4730"/>
    <x v="1"/>
    <x v="70"/>
    <x v="70"/>
    <n v="0"/>
  </r>
  <r>
    <s v="4730"/>
    <x v="1"/>
    <x v="71"/>
    <x v="71"/>
    <n v="0"/>
  </r>
  <r>
    <s v="4730"/>
    <x v="1"/>
    <x v="72"/>
    <x v="72"/>
    <n v="0"/>
  </r>
  <r>
    <s v="4730"/>
    <x v="1"/>
    <x v="73"/>
    <x v="73"/>
    <n v="0"/>
  </r>
  <r>
    <s v="4730"/>
    <x v="1"/>
    <x v="74"/>
    <x v="74"/>
    <n v="0"/>
  </r>
  <r>
    <s v="4730"/>
    <x v="1"/>
    <x v="75"/>
    <x v="75"/>
    <n v="0"/>
  </r>
  <r>
    <s v="4730"/>
    <x v="1"/>
    <x v="76"/>
    <x v="76"/>
    <n v="0"/>
  </r>
  <r>
    <s v="4730"/>
    <x v="1"/>
    <x v="77"/>
    <x v="77"/>
    <n v="0"/>
  </r>
  <r>
    <s v="4730"/>
    <x v="1"/>
    <x v="78"/>
    <x v="78"/>
    <n v="0"/>
  </r>
  <r>
    <s v="4730"/>
    <x v="1"/>
    <x v="79"/>
    <x v="79"/>
    <n v="0"/>
  </r>
  <r>
    <s v="4730"/>
    <x v="1"/>
    <x v="80"/>
    <x v="80"/>
    <n v="0"/>
  </r>
  <r>
    <s v="4730"/>
    <x v="1"/>
    <x v="81"/>
    <x v="81"/>
    <n v="0"/>
  </r>
  <r>
    <s v="4730"/>
    <x v="1"/>
    <x v="82"/>
    <x v="82"/>
    <n v="0"/>
  </r>
  <r>
    <s v="4730"/>
    <x v="1"/>
    <x v="83"/>
    <x v="83"/>
    <n v="0"/>
  </r>
  <r>
    <s v="4730"/>
    <x v="1"/>
    <x v="84"/>
    <x v="84"/>
    <n v="0"/>
  </r>
  <r>
    <s v="4730"/>
    <x v="1"/>
    <x v="85"/>
    <x v="85"/>
    <n v="0"/>
  </r>
  <r>
    <s v="4730"/>
    <x v="1"/>
    <x v="86"/>
    <x v="86"/>
    <n v="0"/>
  </r>
  <r>
    <s v="4730"/>
    <x v="1"/>
    <x v="87"/>
    <x v="87"/>
    <n v="0"/>
  </r>
  <r>
    <s v="4730"/>
    <x v="1"/>
    <x v="88"/>
    <x v="88"/>
    <n v="0"/>
  </r>
  <r>
    <s v="4730"/>
    <x v="1"/>
    <x v="89"/>
    <x v="89"/>
    <n v="0"/>
  </r>
  <r>
    <s v="4730"/>
    <x v="1"/>
    <x v="90"/>
    <x v="90"/>
    <n v="0"/>
  </r>
  <r>
    <s v="4730"/>
    <x v="1"/>
    <x v="91"/>
    <x v="91"/>
    <n v="0"/>
  </r>
  <r>
    <s v="4730"/>
    <x v="1"/>
    <x v="92"/>
    <x v="92"/>
    <n v="0"/>
  </r>
  <r>
    <s v="4730"/>
    <x v="1"/>
    <x v="93"/>
    <x v="93"/>
    <n v="0"/>
  </r>
  <r>
    <s v="4730"/>
    <x v="1"/>
    <x v="94"/>
    <x v="94"/>
    <n v="0"/>
  </r>
  <r>
    <s v="4730"/>
    <x v="1"/>
    <x v="95"/>
    <x v="95"/>
    <n v="0"/>
  </r>
  <r>
    <s v="4730"/>
    <x v="1"/>
    <x v="96"/>
    <x v="96"/>
    <n v="0"/>
  </r>
  <r>
    <s v="4730"/>
    <x v="1"/>
    <x v="97"/>
    <x v="97"/>
    <n v="0"/>
  </r>
  <r>
    <s v="4730"/>
    <x v="1"/>
    <x v="98"/>
    <x v="98"/>
    <n v="0"/>
  </r>
  <r>
    <s v="4730"/>
    <x v="1"/>
    <x v="99"/>
    <x v="99"/>
    <n v="0"/>
  </r>
  <r>
    <s v="4730"/>
    <x v="1"/>
    <x v="100"/>
    <x v="100"/>
    <n v="0"/>
  </r>
  <r>
    <s v="4730"/>
    <x v="1"/>
    <x v="0"/>
    <x v="0"/>
    <n v="0"/>
  </r>
  <r>
    <s v="4730"/>
    <x v="1"/>
    <x v="101"/>
    <x v="101"/>
    <n v="0"/>
  </r>
  <r>
    <s v="4730"/>
    <x v="1"/>
    <x v="102"/>
    <x v="102"/>
    <n v="0"/>
  </r>
  <r>
    <s v="4730"/>
    <x v="1"/>
    <x v="103"/>
    <x v="103"/>
    <n v="0"/>
  </r>
  <r>
    <s v="4731"/>
    <x v="1"/>
    <x v="7"/>
    <x v="7"/>
    <n v="52.731176453200497"/>
  </r>
  <r>
    <s v="4731"/>
    <x v="1"/>
    <x v="10"/>
    <x v="10"/>
    <n v="2.5926506463163688"/>
  </r>
  <r>
    <s v="4731"/>
    <x v="1"/>
    <x v="9"/>
    <x v="9"/>
    <n v="2.5718764290520699"/>
  </r>
  <r>
    <s v="4731"/>
    <x v="1"/>
    <x v="23"/>
    <x v="23"/>
    <n v="1.9908503846211678"/>
  </r>
  <r>
    <s v="4731"/>
    <x v="1"/>
    <x v="20"/>
    <x v="20"/>
    <n v="1.7555548350453916"/>
  </r>
  <r>
    <s v="4731"/>
    <x v="1"/>
    <x v="11"/>
    <x v="11"/>
    <n v="1.6927315196046895"/>
  </r>
  <r>
    <s v="4731"/>
    <x v="1"/>
    <x v="12"/>
    <x v="12"/>
    <n v="1.5629133735289364"/>
  </r>
  <r>
    <s v="4731"/>
    <x v="1"/>
    <x v="13"/>
    <x v="13"/>
    <n v="1.4560449535610178"/>
  </r>
  <r>
    <s v="4731"/>
    <x v="1"/>
    <x v="6"/>
    <x v="6"/>
    <n v="1.3009174674131381"/>
  </r>
  <r>
    <s v="4731"/>
    <x v="1"/>
    <x v="17"/>
    <x v="17"/>
    <n v="1.2615501671623357"/>
  </r>
  <r>
    <s v="4731"/>
    <x v="1"/>
    <x v="18"/>
    <x v="18"/>
    <n v="1.2330384207953691"/>
  </r>
  <r>
    <s v="4731"/>
    <x v="1"/>
    <x v="19"/>
    <x v="19"/>
    <n v="1.2170412200114493"/>
  </r>
  <r>
    <s v="4731"/>
    <x v="1"/>
    <x v="16"/>
    <x v="16"/>
    <n v="1.2024345242923127"/>
  </r>
  <r>
    <s v="4731"/>
    <x v="1"/>
    <x v="34"/>
    <x v="34"/>
    <n v="1.1729961154842328"/>
  </r>
  <r>
    <s v="4731"/>
    <x v="1"/>
    <x v="15"/>
    <x v="15"/>
    <n v="1.1720694530431197"/>
  </r>
  <r>
    <s v="4731"/>
    <x v="1"/>
    <x v="29"/>
    <x v="29"/>
    <n v="1.1041474485638421"/>
  </r>
  <r>
    <s v="4731"/>
    <x v="1"/>
    <x v="52"/>
    <x v="52"/>
    <n v="1.0464228221617153"/>
  </r>
  <r>
    <s v="4731"/>
    <x v="1"/>
    <x v="24"/>
    <x v="24"/>
    <n v="0.95647826541882952"/>
  </r>
  <r>
    <s v="4731"/>
    <x v="1"/>
    <x v="22"/>
    <x v="22"/>
    <n v="0.93491955577889119"/>
  </r>
  <r>
    <s v="4731"/>
    <x v="1"/>
    <x v="25"/>
    <x v="25"/>
    <n v="0.9142875085800658"/>
  </r>
  <r>
    <s v="4731"/>
    <x v="1"/>
    <x v="31"/>
    <x v="31"/>
    <n v="0.89133778247223117"/>
  </r>
  <r>
    <s v="4731"/>
    <x v="1"/>
    <x v="84"/>
    <x v="84"/>
    <n v="0.88392192592775953"/>
  </r>
  <r>
    <s v="4731"/>
    <x v="1"/>
    <x v="21"/>
    <x v="21"/>
    <n v="0.84775600916557126"/>
  </r>
  <r>
    <s v="4731"/>
    <x v="1"/>
    <x v="30"/>
    <x v="30"/>
    <n v="0.84775600916557126"/>
  </r>
  <r>
    <s v="4731"/>
    <x v="1"/>
    <x v="26"/>
    <x v="26"/>
    <n v="0.8468293467244582"/>
  </r>
  <r>
    <s v="4731"/>
    <x v="1"/>
    <x v="35"/>
    <x v="35"/>
    <n v="0.84590217288023162"/>
  </r>
  <r>
    <s v="4731"/>
    <x v="1"/>
    <x v="48"/>
    <x v="48"/>
    <n v="0.80139373713245843"/>
  </r>
  <r>
    <s v="4731"/>
    <x v="1"/>
    <x v="36"/>
    <x v="36"/>
    <n v="0.78168835237474643"/>
  </r>
  <r>
    <s v="4731"/>
    <x v="1"/>
    <x v="37"/>
    <x v="37"/>
    <n v="0.78122502115418979"/>
  </r>
  <r>
    <s v="4731"/>
    <x v="1"/>
    <x v="39"/>
    <x v="39"/>
    <n v="0.7587391376700251"/>
  </r>
  <r>
    <s v="4731"/>
    <x v="1"/>
    <x v="40"/>
    <x v="40"/>
    <n v="0.73903375291231288"/>
  </r>
  <r>
    <s v="4731"/>
    <x v="1"/>
    <x v="42"/>
    <x v="42"/>
    <n v="0.71562069558392161"/>
  </r>
  <r>
    <s v="4731"/>
    <x v="1"/>
    <x v="28"/>
    <x v="28"/>
    <n v="0.70077517461092198"/>
  </r>
  <r>
    <s v="4731"/>
    <x v="1"/>
    <x v="44"/>
    <x v="44"/>
    <n v="0.67250276490093153"/>
  </r>
  <r>
    <s v="4731"/>
    <x v="1"/>
    <x v="32"/>
    <x v="32"/>
    <n v="0.65465121642855917"/>
  </r>
  <r>
    <s v="4731"/>
    <x v="1"/>
    <x v="38"/>
    <x v="38"/>
    <n v="0.65279738014321953"/>
  </r>
  <r>
    <s v="4731"/>
    <x v="1"/>
    <x v="55"/>
    <x v="55"/>
    <n v="0.65140687507843653"/>
  </r>
  <r>
    <s v="4731"/>
    <x v="1"/>
    <x v="27"/>
    <x v="27"/>
    <n v="0.63170200172383772"/>
  </r>
  <r>
    <s v="4731"/>
    <x v="1"/>
    <x v="47"/>
    <x v="47"/>
    <n v="0.63031149665905462"/>
  </r>
  <r>
    <s v="4731"/>
    <x v="1"/>
    <x v="54"/>
    <x v="54"/>
    <n v="0.62892099159427162"/>
  </r>
  <r>
    <s v="4731"/>
    <x v="1"/>
    <x v="14"/>
    <x v="14"/>
    <n v="0.61477762709569161"/>
  </r>
  <r>
    <s v="4731"/>
    <x v="1"/>
    <x v="43"/>
    <x v="43"/>
    <n v="0.59275507483208345"/>
  </r>
  <r>
    <s v="4731"/>
    <x v="1"/>
    <x v="49"/>
    <x v="49"/>
    <n v="0.58580306091128154"/>
  </r>
  <r>
    <s v="4731"/>
    <x v="1"/>
    <x v="51"/>
    <x v="51"/>
    <n v="0.54546562895474426"/>
  </r>
  <r>
    <s v="4731"/>
    <x v="1"/>
    <x v="46"/>
    <x v="46"/>
    <n v="0.52297974547057935"/>
  </r>
  <r>
    <s v="4731"/>
    <x v="1"/>
    <x v="56"/>
    <x v="56"/>
    <n v="0.52066206656156999"/>
  </r>
  <r>
    <s v="4731"/>
    <x v="1"/>
    <x v="41"/>
    <x v="41"/>
    <n v="0.50142052442752771"/>
  </r>
  <r>
    <s v="4731"/>
    <x v="1"/>
    <x v="8"/>
    <x v="8"/>
    <n v="0.42189785172848626"/>
  </r>
  <r>
    <s v="4731"/>
    <x v="1"/>
    <x v="45"/>
    <x v="45"/>
    <n v="0.41750183056744372"/>
  </r>
  <r>
    <s v="4731"/>
    <x v="1"/>
    <x v="53"/>
    <x v="53"/>
    <n v="0.41379364659365125"/>
  </r>
  <r>
    <s v="4731"/>
    <x v="1"/>
    <x v="58"/>
    <x v="58"/>
    <n v="1.7395376895400574E-2"/>
  </r>
  <r>
    <s v="4731"/>
    <x v="1"/>
    <x v="57"/>
    <x v="57"/>
    <n v="6.4181090706240534E-3"/>
  </r>
  <r>
    <s v="4731"/>
    <x v="1"/>
    <x v="69"/>
    <x v="69"/>
    <n v="2.0762966395803713E-3"/>
  </r>
  <r>
    <s v="4731"/>
    <x v="1"/>
    <x v="75"/>
    <x v="75"/>
    <n v="8.2847304337935993E-4"/>
  </r>
  <r>
    <s v="4731"/>
    <x v="1"/>
    <x v="81"/>
    <x v="81"/>
    <n v="5.5998640895086379E-4"/>
  </r>
  <r>
    <s v="4731"/>
    <x v="1"/>
    <x v="59"/>
    <x v="59"/>
    <n v="3.6821024150193775E-4"/>
  </r>
  <r>
    <s v="4731"/>
    <x v="1"/>
    <x v="62"/>
    <x v="62"/>
    <n v="1.6364899622308345E-4"/>
  </r>
  <r>
    <s v="4731"/>
    <x v="1"/>
    <x v="60"/>
    <x v="60"/>
    <n v="1.6364899622308345E-4"/>
  </r>
  <r>
    <s v="4731"/>
    <x v="1"/>
    <x v="70"/>
    <x v="70"/>
    <n v="1.1250868490336986E-4"/>
  </r>
  <r>
    <s v="4731"/>
    <x v="1"/>
    <x v="77"/>
    <x v="77"/>
    <n v="1.0739465377139852E-4"/>
  </r>
  <r>
    <s v="4731"/>
    <x v="1"/>
    <x v="66"/>
    <x v="66"/>
    <n v="1.0483763820541285E-4"/>
  </r>
  <r>
    <s v="4731"/>
    <x v="1"/>
    <x v="71"/>
    <x v="71"/>
    <n v="9.9723607073441478E-5"/>
  </r>
  <r>
    <s v="4731"/>
    <x v="1"/>
    <x v="61"/>
    <x v="61"/>
    <n v="9.9723607073441478E-5"/>
  </r>
  <r>
    <s v="4731"/>
    <x v="1"/>
    <x v="65"/>
    <x v="65"/>
    <n v="5.1140311319713588E-5"/>
  </r>
  <r>
    <s v="4731"/>
    <x v="1"/>
    <x v="72"/>
    <x v="72"/>
    <n v="2.0456124527885432E-5"/>
  </r>
  <r>
    <s v="4731"/>
    <x v="1"/>
    <x v="97"/>
    <x v="97"/>
    <n v="0"/>
  </r>
  <r>
    <s v="4731"/>
    <x v="1"/>
    <x v="78"/>
    <x v="78"/>
    <n v="0"/>
  </r>
  <r>
    <s v="4731"/>
    <x v="1"/>
    <x v="92"/>
    <x v="92"/>
    <n v="0"/>
  </r>
  <r>
    <s v="4731"/>
    <x v="1"/>
    <x v="64"/>
    <x v="64"/>
    <n v="0"/>
  </r>
  <r>
    <s v="4731"/>
    <x v="1"/>
    <x v="68"/>
    <x v="68"/>
    <n v="0"/>
  </r>
  <r>
    <s v="4731"/>
    <x v="1"/>
    <x v="63"/>
    <x v="63"/>
    <n v="0"/>
  </r>
  <r>
    <s v="4731"/>
    <x v="1"/>
    <x v="88"/>
    <x v="88"/>
    <n v="0"/>
  </r>
  <r>
    <s v="4731"/>
    <x v="1"/>
    <x v="73"/>
    <x v="73"/>
    <n v="0"/>
  </r>
  <r>
    <s v="4731"/>
    <x v="1"/>
    <x v="90"/>
    <x v="90"/>
    <n v="0"/>
  </r>
  <r>
    <s v="4731"/>
    <x v="1"/>
    <x v="1"/>
    <x v="1"/>
    <n v="0"/>
  </r>
  <r>
    <s v="4731"/>
    <x v="1"/>
    <x v="89"/>
    <x v="89"/>
    <n v="0"/>
  </r>
  <r>
    <s v="4731"/>
    <x v="1"/>
    <x v="79"/>
    <x v="79"/>
    <n v="0"/>
  </r>
  <r>
    <s v="4731"/>
    <x v="1"/>
    <x v="86"/>
    <x v="86"/>
    <n v="0"/>
  </r>
  <r>
    <s v="4731"/>
    <x v="1"/>
    <x v="85"/>
    <x v="85"/>
    <n v="0"/>
  </r>
  <r>
    <s v="4731"/>
    <x v="1"/>
    <x v="67"/>
    <x v="67"/>
    <n v="0"/>
  </r>
  <r>
    <s v="4731"/>
    <x v="1"/>
    <x v="83"/>
    <x v="83"/>
    <n v="0"/>
  </r>
  <r>
    <s v="4731"/>
    <x v="1"/>
    <x v="91"/>
    <x v="91"/>
    <n v="0"/>
  </r>
  <r>
    <s v="4731"/>
    <x v="1"/>
    <x v="76"/>
    <x v="76"/>
    <n v="0"/>
  </r>
  <r>
    <s v="4731"/>
    <x v="1"/>
    <x v="98"/>
    <x v="98"/>
    <n v="0"/>
  </r>
  <r>
    <s v="4731"/>
    <x v="1"/>
    <x v="87"/>
    <x v="87"/>
    <n v="0"/>
  </r>
  <r>
    <s v="4731"/>
    <x v="1"/>
    <x v="100"/>
    <x v="100"/>
    <n v="0"/>
  </r>
  <r>
    <s v="4731"/>
    <x v="1"/>
    <x v="80"/>
    <x v="80"/>
    <n v="0"/>
  </r>
  <r>
    <s v="4731"/>
    <x v="1"/>
    <x v="50"/>
    <x v="50"/>
    <n v="0"/>
  </r>
  <r>
    <s v="4731"/>
    <x v="1"/>
    <x v="0"/>
    <x v="0"/>
    <n v="0"/>
  </r>
  <r>
    <s v="4731"/>
    <x v="1"/>
    <x v="96"/>
    <x v="96"/>
    <n v="0"/>
  </r>
  <r>
    <s v="4731"/>
    <x v="1"/>
    <x v="101"/>
    <x v="101"/>
    <n v="0"/>
  </r>
  <r>
    <s v="4731"/>
    <x v="1"/>
    <x v="95"/>
    <x v="95"/>
    <n v="0"/>
  </r>
  <r>
    <s v="4731"/>
    <x v="1"/>
    <x v="82"/>
    <x v="82"/>
    <n v="0"/>
  </r>
  <r>
    <s v="4731"/>
    <x v="1"/>
    <x v="74"/>
    <x v="74"/>
    <n v="0"/>
  </r>
  <r>
    <s v="4731"/>
    <x v="1"/>
    <x v="102"/>
    <x v="102"/>
    <n v="0"/>
  </r>
  <r>
    <s v="4731"/>
    <x v="1"/>
    <x v="99"/>
    <x v="99"/>
    <n v="0"/>
  </r>
  <r>
    <s v="4731"/>
    <x v="1"/>
    <x v="94"/>
    <x v="94"/>
    <n v="0"/>
  </r>
  <r>
    <s v="4731"/>
    <x v="1"/>
    <x v="93"/>
    <x v="93"/>
    <n v="0"/>
  </r>
  <r>
    <s v="4731"/>
    <x v="1"/>
    <x v="103"/>
    <x v="103"/>
    <n v="0"/>
  </r>
  <r>
    <s v="4731"/>
    <x v="1"/>
    <x v="33"/>
    <x v="33"/>
    <n v="0"/>
  </r>
  <r>
    <s v="4732"/>
    <x v="1"/>
    <x v="7"/>
    <x v="7"/>
    <n v="54.231962130126902"/>
  </r>
  <r>
    <s v="4732"/>
    <x v="1"/>
    <x v="9"/>
    <x v="9"/>
    <n v="2.58445166462361"/>
  </r>
  <r>
    <s v="4732"/>
    <x v="1"/>
    <x v="23"/>
    <x v="23"/>
    <n v="2.1928262552224345"/>
  </r>
  <r>
    <s v="4732"/>
    <x v="1"/>
    <x v="11"/>
    <x v="11"/>
    <n v="1.7299575988055371"/>
  </r>
  <r>
    <s v="4732"/>
    <x v="1"/>
    <x v="20"/>
    <x v="20"/>
    <n v="1.5221080604954669"/>
  </r>
  <r>
    <s v="4732"/>
    <x v="1"/>
    <x v="12"/>
    <x v="12"/>
    <n v="1.5021178131340431"/>
  </r>
  <r>
    <s v="4732"/>
    <x v="1"/>
    <x v="6"/>
    <x v="6"/>
    <n v="1.4958947613669409"/>
  </r>
  <r>
    <s v="4732"/>
    <x v="1"/>
    <x v="19"/>
    <x v="19"/>
    <n v="1.4599298004401311"/>
  </r>
  <r>
    <s v="4732"/>
    <x v="1"/>
    <x v="13"/>
    <x v="13"/>
    <n v="1.3795268190112913"/>
  </r>
  <r>
    <s v="4732"/>
    <x v="1"/>
    <x v="18"/>
    <x v="18"/>
    <n v="1.2538457881179805"/>
  </r>
  <r>
    <s v="4732"/>
    <x v="1"/>
    <x v="84"/>
    <x v="84"/>
    <n v="1.2463407154052935"/>
  </r>
  <r>
    <s v="4732"/>
    <x v="1"/>
    <x v="34"/>
    <x v="34"/>
    <n v="1.1512450413566526"/>
  </r>
  <r>
    <s v="4732"/>
    <x v="1"/>
    <x v="31"/>
    <x v="31"/>
    <n v="1.0899497884897424"/>
  </r>
  <r>
    <s v="4732"/>
    <x v="1"/>
    <x v="17"/>
    <x v="17"/>
    <n v="1.0748155922757285"/>
  </r>
  <r>
    <s v="4732"/>
    <x v="1"/>
    <x v="24"/>
    <x v="24"/>
    <n v="1.0495273017837501"/>
  </r>
  <r>
    <s v="4732"/>
    <x v="1"/>
    <x v="48"/>
    <x v="48"/>
    <n v="1.0260055140575548"/>
  </r>
  <r>
    <s v="4732"/>
    <x v="1"/>
    <x v="14"/>
    <x v="14"/>
    <n v="1.0086637998724768"/>
  </r>
  <r>
    <s v="4732"/>
    <x v="1"/>
    <x v="33"/>
    <x v="33"/>
    <n v="1.0060147783071995"/>
  </r>
  <r>
    <s v="4732"/>
    <x v="1"/>
    <x v="16"/>
    <x v="16"/>
    <n v="0.9983856548058726"/>
  </r>
  <r>
    <s v="4732"/>
    <x v="1"/>
    <x v="35"/>
    <x v="35"/>
    <n v="0.98646603453998849"/>
  </r>
  <r>
    <s v="4732"/>
    <x v="1"/>
    <x v="30"/>
    <x v="30"/>
    <n v="0.96426826920750031"/>
  </r>
  <r>
    <s v="4732"/>
    <x v="1"/>
    <x v="21"/>
    <x v="21"/>
    <n v="0.90606305311114843"/>
  </r>
  <r>
    <s v="4732"/>
    <x v="1"/>
    <x v="26"/>
    <x v="26"/>
    <n v="0.88739731653236331"/>
  </r>
  <r>
    <s v="4732"/>
    <x v="1"/>
    <x v="25"/>
    <x v="25"/>
    <n v="0.84476780024423836"/>
  </r>
  <r>
    <s v="4732"/>
    <x v="1"/>
    <x v="32"/>
    <x v="32"/>
    <n v="0.82477755288281429"/>
  </r>
  <r>
    <s v="4732"/>
    <x v="1"/>
    <x v="36"/>
    <x v="36"/>
    <n v="0.80213828395611342"/>
  </r>
  <r>
    <s v="4732"/>
    <x v="1"/>
    <x v="52"/>
    <x v="52"/>
    <n v="0.78832859852473802"/>
  </r>
  <r>
    <s v="4732"/>
    <x v="1"/>
    <x v="27"/>
    <x v="27"/>
    <n v="0.78258954018890248"/>
  </r>
  <r>
    <s v="4732"/>
    <x v="1"/>
    <x v="40"/>
    <x v="40"/>
    <n v="0.78214803659468946"/>
  </r>
  <r>
    <s v="4732"/>
    <x v="1"/>
    <x v="15"/>
    <x v="15"/>
    <n v="0.76259929282747863"/>
  </r>
  <r>
    <s v="4732"/>
    <x v="1"/>
    <x v="22"/>
    <x v="22"/>
    <n v="0.73277240399366372"/>
  </r>
  <r>
    <s v="4732"/>
    <x v="1"/>
    <x v="54"/>
    <x v="54"/>
    <n v="0.71511323700301199"/>
  </r>
  <r>
    <s v="4732"/>
    <x v="1"/>
    <x v="46"/>
    <x v="46"/>
    <n v="0.69997904078899797"/>
  </r>
  <r>
    <s v="4732"/>
    <x v="1"/>
    <x v="39"/>
    <x v="39"/>
    <n v="0.69953802558371692"/>
  </r>
  <r>
    <s v="4732"/>
    <x v="1"/>
    <x v="29"/>
    <x v="29"/>
    <n v="0.67910578623914841"/>
  </r>
  <r>
    <s v="4732"/>
    <x v="1"/>
    <x v="44"/>
    <x v="44"/>
    <n v="0.67822326743965433"/>
  </r>
  <r>
    <s v="4732"/>
    <x v="1"/>
    <x v="47"/>
    <x v="47"/>
    <n v="0.65911553887772456"/>
  </r>
  <r>
    <s v="4732"/>
    <x v="1"/>
    <x v="42"/>
    <x v="42"/>
    <n v="0.65690850929559197"/>
  </r>
  <r>
    <s v="4732"/>
    <x v="1"/>
    <x v="37"/>
    <x v="37"/>
    <n v="0.64177431308157806"/>
  </r>
  <r>
    <s v="4732"/>
    <x v="1"/>
    <x v="38"/>
    <x v="38"/>
    <n v="0.63780078073366231"/>
  </r>
  <r>
    <s v="4732"/>
    <x v="1"/>
    <x v="50"/>
    <x v="50"/>
    <n v="0.63780078073366231"/>
  </r>
  <r>
    <s v="4732"/>
    <x v="1"/>
    <x v="49"/>
    <x v="49"/>
    <n v="0.57606402427253911"/>
  </r>
  <r>
    <s v="4732"/>
    <x v="1"/>
    <x v="55"/>
    <x v="55"/>
    <n v="0.55607377691111526"/>
  </r>
  <r>
    <s v="4732"/>
    <x v="1"/>
    <x v="41"/>
    <x v="41"/>
    <n v="0.53652454475497258"/>
  </r>
  <r>
    <s v="4732"/>
    <x v="1"/>
    <x v="28"/>
    <x v="28"/>
    <n v="0.52025923977525412"/>
  </r>
  <r>
    <s v="4732"/>
    <x v="1"/>
    <x v="43"/>
    <x v="43"/>
    <n v="0.43878033752998608"/>
  </r>
  <r>
    <s v="4732"/>
    <x v="1"/>
    <x v="51"/>
    <x v="51"/>
    <n v="0.43789733034156036"/>
  </r>
  <r>
    <s v="4732"/>
    <x v="1"/>
    <x v="56"/>
    <x v="56"/>
    <n v="0.43259977559993751"/>
  </r>
  <r>
    <s v="4732"/>
    <x v="1"/>
    <x v="53"/>
    <x v="53"/>
    <n v="0.3721875299214531"/>
  </r>
  <r>
    <s v="4732"/>
    <x v="1"/>
    <x v="10"/>
    <x v="10"/>
    <n v="0.19536436366133364"/>
  </r>
  <r>
    <s v="4732"/>
    <x v="1"/>
    <x v="8"/>
    <x v="8"/>
    <n v="0.14763020625958811"/>
  </r>
  <r>
    <s v="4732"/>
    <x v="1"/>
    <x v="57"/>
    <x v="57"/>
    <n v="8.5443643592414131E-3"/>
  </r>
  <r>
    <s v="4732"/>
    <x v="1"/>
    <x v="58"/>
    <x v="58"/>
    <n v="1.5872640278670814E-3"/>
  </r>
  <r>
    <s v="4732"/>
    <x v="1"/>
    <x v="69"/>
    <x v="69"/>
    <n v="1.5091217988028559E-3"/>
  </r>
  <r>
    <s v="4732"/>
    <x v="1"/>
    <x v="75"/>
    <x v="75"/>
    <n v="9.0351952355510799E-4"/>
  </r>
  <r>
    <s v="4732"/>
    <x v="1"/>
    <x v="59"/>
    <x v="59"/>
    <n v="4.2489837053672641E-4"/>
  </r>
  <r>
    <s v="4732"/>
    <x v="1"/>
    <x v="61"/>
    <x v="61"/>
    <n v="1.7582001539450748E-4"/>
  </r>
  <r>
    <s v="4732"/>
    <x v="1"/>
    <x v="71"/>
    <x v="71"/>
    <n v="1.2453917757110946E-4"/>
  </r>
  <r>
    <s v="4732"/>
    <x v="1"/>
    <x v="65"/>
    <x v="65"/>
    <n v="7.0816395089454419E-5"/>
  </r>
  <r>
    <s v="4732"/>
    <x v="1"/>
    <x v="66"/>
    <x v="66"/>
    <n v="3.4187225215598683E-5"/>
  </r>
  <r>
    <s v="4732"/>
    <x v="1"/>
    <x v="70"/>
    <x v="70"/>
    <n v="0"/>
  </r>
  <r>
    <s v="4732"/>
    <x v="1"/>
    <x v="74"/>
    <x v="74"/>
    <n v="0"/>
  </r>
  <r>
    <s v="4732"/>
    <x v="1"/>
    <x v="62"/>
    <x v="62"/>
    <n v="0"/>
  </r>
  <r>
    <s v="4732"/>
    <x v="1"/>
    <x v="79"/>
    <x v="79"/>
    <n v="0"/>
  </r>
  <r>
    <s v="4732"/>
    <x v="1"/>
    <x v="76"/>
    <x v="76"/>
    <n v="0"/>
  </r>
  <r>
    <s v="4732"/>
    <x v="1"/>
    <x v="60"/>
    <x v="60"/>
    <n v="0"/>
  </r>
  <r>
    <s v="4732"/>
    <x v="1"/>
    <x v="64"/>
    <x v="64"/>
    <n v="0"/>
  </r>
  <r>
    <s v="4732"/>
    <x v="1"/>
    <x v="78"/>
    <x v="78"/>
    <n v="0"/>
  </r>
  <r>
    <s v="4732"/>
    <x v="1"/>
    <x v="73"/>
    <x v="73"/>
    <n v="0"/>
  </r>
  <r>
    <s v="4732"/>
    <x v="1"/>
    <x v="77"/>
    <x v="77"/>
    <n v="0"/>
  </r>
  <r>
    <s v="4732"/>
    <x v="1"/>
    <x v="68"/>
    <x v="68"/>
    <n v="0"/>
  </r>
  <r>
    <s v="4732"/>
    <x v="1"/>
    <x v="72"/>
    <x v="72"/>
    <n v="0"/>
  </r>
  <r>
    <s v="4732"/>
    <x v="1"/>
    <x v="81"/>
    <x v="81"/>
    <n v="0"/>
  </r>
  <r>
    <s v="4732"/>
    <x v="1"/>
    <x v="63"/>
    <x v="63"/>
    <n v="0"/>
  </r>
  <r>
    <s v="4732"/>
    <x v="1"/>
    <x v="88"/>
    <x v="88"/>
    <n v="0"/>
  </r>
  <r>
    <s v="4732"/>
    <x v="1"/>
    <x v="82"/>
    <x v="82"/>
    <n v="0"/>
  </r>
  <r>
    <s v="4732"/>
    <x v="1"/>
    <x v="67"/>
    <x v="67"/>
    <n v="0"/>
  </r>
  <r>
    <s v="4732"/>
    <x v="1"/>
    <x v="101"/>
    <x v="101"/>
    <n v="0"/>
  </r>
  <r>
    <s v="4732"/>
    <x v="1"/>
    <x v="99"/>
    <x v="99"/>
    <n v="0"/>
  </r>
  <r>
    <s v="4732"/>
    <x v="1"/>
    <x v="92"/>
    <x v="92"/>
    <n v="0"/>
  </r>
  <r>
    <s v="4732"/>
    <x v="1"/>
    <x v="90"/>
    <x v="90"/>
    <n v="0"/>
  </r>
  <r>
    <s v="4732"/>
    <x v="1"/>
    <x v="97"/>
    <x v="97"/>
    <n v="0"/>
  </r>
  <r>
    <s v="4732"/>
    <x v="1"/>
    <x v="89"/>
    <x v="89"/>
    <n v="0"/>
  </r>
  <r>
    <s v="4732"/>
    <x v="1"/>
    <x v="87"/>
    <x v="87"/>
    <n v="0"/>
  </r>
  <r>
    <s v="4732"/>
    <x v="1"/>
    <x v="86"/>
    <x v="86"/>
    <n v="0"/>
  </r>
  <r>
    <s v="4732"/>
    <x v="1"/>
    <x v="91"/>
    <x v="91"/>
    <n v="0"/>
  </r>
  <r>
    <s v="4732"/>
    <x v="1"/>
    <x v="83"/>
    <x v="83"/>
    <n v="0"/>
  </r>
  <r>
    <s v="4732"/>
    <x v="1"/>
    <x v="80"/>
    <x v="80"/>
    <n v="0"/>
  </r>
  <r>
    <s v="4732"/>
    <x v="1"/>
    <x v="103"/>
    <x v="103"/>
    <n v="0"/>
  </r>
  <r>
    <s v="4732"/>
    <x v="1"/>
    <x v="102"/>
    <x v="102"/>
    <n v="0"/>
  </r>
  <r>
    <s v="4732"/>
    <x v="1"/>
    <x v="0"/>
    <x v="0"/>
    <n v="0"/>
  </r>
  <r>
    <s v="4732"/>
    <x v="1"/>
    <x v="1"/>
    <x v="1"/>
    <n v="0"/>
  </r>
  <r>
    <s v="4732"/>
    <x v="1"/>
    <x v="100"/>
    <x v="100"/>
    <n v="0"/>
  </r>
  <r>
    <s v="4732"/>
    <x v="1"/>
    <x v="93"/>
    <x v="93"/>
    <n v="0"/>
  </r>
  <r>
    <s v="4732"/>
    <x v="1"/>
    <x v="98"/>
    <x v="98"/>
    <n v="0"/>
  </r>
  <r>
    <s v="4732"/>
    <x v="1"/>
    <x v="96"/>
    <x v="96"/>
    <n v="0"/>
  </r>
  <r>
    <s v="4732"/>
    <x v="1"/>
    <x v="45"/>
    <x v="45"/>
    <n v="0"/>
  </r>
  <r>
    <s v="4732"/>
    <x v="1"/>
    <x v="95"/>
    <x v="95"/>
    <n v="0"/>
  </r>
  <r>
    <s v="4732"/>
    <x v="1"/>
    <x v="94"/>
    <x v="94"/>
    <n v="0"/>
  </r>
  <r>
    <s v="4732"/>
    <x v="1"/>
    <x v="85"/>
    <x v="85"/>
    <n v="0"/>
  </r>
  <r>
    <s v="7101"/>
    <x v="2"/>
    <x v="104"/>
    <x v="104"/>
    <n v="96.789000000000001"/>
  </r>
  <r>
    <s v="7101"/>
    <x v="2"/>
    <x v="105"/>
    <x v="105"/>
    <n v="1.7390000000000001"/>
  </r>
  <r>
    <s v="7101"/>
    <x v="2"/>
    <x v="57"/>
    <x v="57"/>
    <n v="0.86699999999999999"/>
  </r>
  <r>
    <s v="7101"/>
    <x v="2"/>
    <x v="23"/>
    <x v="23"/>
    <n v="0.60499999999999998"/>
  </r>
  <r>
    <s v="7102"/>
    <x v="2"/>
    <x v="104"/>
    <x v="104"/>
    <n v="90.522999999999996"/>
  </r>
  <r>
    <s v="7102"/>
    <x v="2"/>
    <x v="58"/>
    <x v="58"/>
    <n v="4.258"/>
  </r>
  <r>
    <s v="7102"/>
    <x v="2"/>
    <x v="57"/>
    <x v="57"/>
    <n v="1.752"/>
  </r>
  <r>
    <s v="7102"/>
    <x v="2"/>
    <x v="105"/>
    <x v="105"/>
    <n v="1.679"/>
  </r>
  <r>
    <s v="7102"/>
    <x v="2"/>
    <x v="106"/>
    <x v="106"/>
    <n v="0.77600000000000002"/>
  </r>
  <r>
    <s v="7102"/>
    <x v="2"/>
    <x v="75"/>
    <x v="75"/>
    <n v="0.42399999999999999"/>
  </r>
  <r>
    <s v="7102"/>
    <x v="2"/>
    <x v="23"/>
    <x v="23"/>
    <n v="0.32"/>
  </r>
  <r>
    <s v="7102"/>
    <x v="2"/>
    <x v="18"/>
    <x v="18"/>
    <n v="0.26800000000000002"/>
  </r>
  <r>
    <s v="7103"/>
    <x v="2"/>
    <x v="104"/>
    <x v="104"/>
    <n v="95.34"/>
  </r>
  <r>
    <s v="7103"/>
    <x v="2"/>
    <x v="57"/>
    <x v="57"/>
    <n v="2.427"/>
  </r>
  <r>
    <s v="7103"/>
    <x v="2"/>
    <x v="105"/>
    <x v="105"/>
    <n v="1.1879999999999999"/>
  </r>
  <r>
    <s v="7103"/>
    <x v="2"/>
    <x v="75"/>
    <x v="75"/>
    <n v="1.0449999999999999"/>
  </r>
  <r>
    <s v="8783"/>
    <x v="3"/>
    <x v="104"/>
    <x v="104"/>
    <n v="51.40752518775956"/>
  </r>
  <r>
    <s v="8783"/>
    <x v="3"/>
    <x v="107"/>
    <x v="107"/>
    <n v="30.416119069424408"/>
  </r>
  <r>
    <s v="8783"/>
    <x v="3"/>
    <x v="108"/>
    <x v="108"/>
    <n v="4.2839604323132967"/>
  </r>
  <r>
    <s v="8783"/>
    <x v="3"/>
    <x v="109"/>
    <x v="109"/>
    <n v="2.5703762593879782"/>
  </r>
  <r>
    <s v="8783"/>
    <x v="3"/>
    <x v="110"/>
    <x v="110"/>
    <n v="1.8421029858947175"/>
  </r>
  <r>
    <s v="8783"/>
    <x v="3"/>
    <x v="69"/>
    <x v="69"/>
    <n v="1.7992633815715846"/>
  </r>
  <r>
    <s v="8783"/>
    <x v="3"/>
    <x v="111"/>
    <x v="111"/>
    <n v="1.0709901080783242"/>
  </r>
  <r>
    <s v="8783"/>
    <x v="3"/>
    <x v="58"/>
    <x v="58"/>
    <n v="0.8996316907857923"/>
  </r>
  <r>
    <s v="8783"/>
    <x v="3"/>
    <x v="112"/>
    <x v="112"/>
    <n v="0.81395248213952642"/>
  </r>
  <r>
    <s v="8783"/>
    <x v="3"/>
    <x v="113"/>
    <x v="113"/>
    <n v="0.77111287781639348"/>
  </r>
  <r>
    <s v="8783"/>
    <x v="3"/>
    <x v="75"/>
    <x v="75"/>
    <n v="0.68543366917012749"/>
  </r>
  <r>
    <s v="8783"/>
    <x v="3"/>
    <x v="114"/>
    <x v="114"/>
    <n v="0.59975446052386161"/>
  </r>
  <r>
    <s v="8783"/>
    <x v="3"/>
    <x v="115"/>
    <x v="115"/>
    <n v="0.55691485620072856"/>
  </r>
  <r>
    <s v="8783"/>
    <x v="3"/>
    <x v="116"/>
    <x v="116"/>
    <n v="0.55691485620072856"/>
  </r>
  <r>
    <s v="8783"/>
    <x v="3"/>
    <x v="117"/>
    <x v="117"/>
    <n v="0.22704990291260471"/>
  </r>
  <r>
    <s v="8783"/>
    <x v="3"/>
    <x v="71"/>
    <x v="71"/>
    <n v="0.22276594248029141"/>
  </r>
  <r>
    <s v="8783"/>
    <x v="3"/>
    <x v="57"/>
    <x v="57"/>
    <n v="0.18421029858947177"/>
  </r>
  <r>
    <s v="8783"/>
    <x v="3"/>
    <x v="118"/>
    <x v="118"/>
    <n v="0.1456546546986521"/>
  </r>
  <r>
    <s v="8783"/>
    <x v="3"/>
    <x v="119"/>
    <x v="119"/>
    <n v="0.11995089210477231"/>
  </r>
  <r>
    <s v="8783"/>
    <x v="3"/>
    <x v="81"/>
    <x v="81"/>
    <n v="0.10281505037551912"/>
  </r>
  <r>
    <s v="8783"/>
    <x v="3"/>
    <x v="120"/>
    <x v="120"/>
    <n v="9.8531089943205821E-2"/>
  </r>
  <r>
    <s v="8783"/>
    <x v="3"/>
    <x v="121"/>
    <x v="121"/>
    <n v="9.8531089943205821E-2"/>
  </r>
  <r>
    <s v="8783"/>
    <x v="3"/>
    <x v="0"/>
    <x v="0"/>
    <n v="7.2827327349326051E-2"/>
  </r>
  <r>
    <s v="8783"/>
    <x v="3"/>
    <x v="103"/>
    <x v="103"/>
    <n v="7.2827327349326051E-2"/>
  </r>
  <r>
    <s v="8783"/>
    <x v="3"/>
    <x v="65"/>
    <x v="65"/>
    <n v="6.8543366917012752E-2"/>
  </r>
  <r>
    <s v="8783"/>
    <x v="3"/>
    <x v="122"/>
    <x v="122"/>
    <n v="5.5691485620072853E-2"/>
  </r>
  <r>
    <s v="8783"/>
    <x v="3"/>
    <x v="123"/>
    <x v="123"/>
    <n v="5.140752518775956E-2"/>
  </r>
  <r>
    <s v="8783"/>
    <x v="3"/>
    <x v="124"/>
    <x v="124"/>
    <n v="3.8984039934051001E-2"/>
  </r>
  <r>
    <s v="8783"/>
    <x v="3"/>
    <x v="125"/>
    <x v="125"/>
    <n v="2.570376259387978E-2"/>
  </r>
  <r>
    <s v="8783"/>
    <x v="3"/>
    <x v="126"/>
    <x v="126"/>
    <n v="1.9277821945409838E-2"/>
  </r>
  <r>
    <s v="8783"/>
    <x v="3"/>
    <x v="127"/>
    <x v="127"/>
    <n v="1.5850653599559197E-2"/>
  </r>
  <r>
    <s v="8783"/>
    <x v="3"/>
    <x v="106"/>
    <x v="106"/>
    <n v="1.5850653599559197E-2"/>
  </r>
  <r>
    <s v="8783"/>
    <x v="3"/>
    <x v="128"/>
    <x v="128"/>
    <n v="1.5850653599559197E-2"/>
  </r>
  <r>
    <s v="8783"/>
    <x v="3"/>
    <x v="1"/>
    <x v="1"/>
    <n v="9.8531089943205835E-3"/>
  </r>
  <r>
    <s v="8783"/>
    <x v="3"/>
    <x v="129"/>
    <x v="129"/>
    <n v="8.1395248213952647E-3"/>
  </r>
  <r>
    <s v="8783"/>
    <x v="3"/>
    <x v="72"/>
    <x v="72"/>
    <n v="7.7111287781639337E-3"/>
  </r>
  <r>
    <s v="8783"/>
    <x v="3"/>
    <x v="18"/>
    <x v="18"/>
    <n v="6.8543366917012752E-3"/>
  </r>
  <r>
    <s v="8783"/>
    <x v="3"/>
    <x v="130"/>
    <x v="130"/>
    <n v="5.9975446052386158E-3"/>
  </r>
  <r>
    <s v="8783"/>
    <x v="3"/>
    <x v="131"/>
    <x v="131"/>
    <n v="5.5691485620072857E-3"/>
  </r>
  <r>
    <s v="8783"/>
    <x v="3"/>
    <x v="132"/>
    <x v="132"/>
    <n v="5.5691485620072857E-3"/>
  </r>
  <r>
    <s v="8783"/>
    <x v="3"/>
    <x v="30"/>
    <x v="30"/>
    <n v="5.1407525187759564E-3"/>
  </r>
  <r>
    <s v="8783"/>
    <x v="3"/>
    <x v="133"/>
    <x v="133"/>
    <n v="4.7123564755446263E-3"/>
  </r>
  <r>
    <s v="8783"/>
    <x v="3"/>
    <x v="48"/>
    <x v="48"/>
    <n v="4.283960432313297E-3"/>
  </r>
  <r>
    <s v="8783"/>
    <x v="3"/>
    <x v="33"/>
    <x v="33"/>
    <n v="3.470007950173771E-3"/>
  </r>
  <r>
    <s v="8783"/>
    <x v="3"/>
    <x v="79"/>
    <x v="79"/>
    <n v="2.0563010075103825E-3"/>
  </r>
  <r>
    <s v="8783"/>
    <x v="3"/>
    <x v="23"/>
    <x v="23"/>
    <n v="1.9706217988641169E-3"/>
  </r>
  <r>
    <s v="8783"/>
    <x v="3"/>
    <x v="134"/>
    <x v="134"/>
    <n v="9.8531089943205844E-4"/>
  </r>
  <r>
    <s v="8783"/>
    <x v="3"/>
    <x v="105"/>
    <x v="105"/>
    <n v="5.1407525187759562E-4"/>
  </r>
  <r>
    <s v="8783"/>
    <x v="3"/>
    <x v="49"/>
    <x v="49"/>
    <n v="4.283960432313297E-4"/>
  </r>
  <r>
    <s v="8783"/>
    <x v="3"/>
    <x v="22"/>
    <x v="22"/>
    <n v="3.6842059717894356E-4"/>
  </r>
  <r>
    <s v="8784"/>
    <x v="4"/>
    <x v="104"/>
    <x v="104"/>
    <n v="84.819770969308237"/>
  </r>
  <r>
    <s v="8784"/>
    <x v="4"/>
    <x v="117"/>
    <x v="117"/>
    <n v="6.3182074293464296"/>
  </r>
  <r>
    <s v="8784"/>
    <x v="4"/>
    <x v="108"/>
    <x v="108"/>
    <n v="2.0772188808810181"/>
  </r>
  <r>
    <s v="8784"/>
    <x v="4"/>
    <x v="69"/>
    <x v="69"/>
    <n v="2.0772188808810181"/>
  </r>
  <r>
    <s v="8784"/>
    <x v="4"/>
    <x v="58"/>
    <x v="58"/>
    <n v="1.1251602271438848"/>
  </r>
  <r>
    <s v="8784"/>
    <x v="4"/>
    <x v="0"/>
    <x v="0"/>
    <n v="1.0386094404405091"/>
  </r>
  <r>
    <s v="8784"/>
    <x v="4"/>
    <x v="30"/>
    <x v="30"/>
    <n v="0.86550786703375759"/>
  </r>
  <r>
    <s v="8784"/>
    <x v="4"/>
    <x v="118"/>
    <x v="118"/>
    <n v="0.31158283213215271"/>
  </r>
  <r>
    <s v="8784"/>
    <x v="4"/>
    <x v="115"/>
    <x v="115"/>
    <n v="0.25965236011012727"/>
  </r>
  <r>
    <s v="8784"/>
    <x v="4"/>
    <x v="1"/>
    <x v="1"/>
    <n v="0.24234220276945209"/>
  </r>
  <r>
    <s v="8784"/>
    <x v="4"/>
    <x v="105"/>
    <x v="105"/>
    <n v="0.18175665207708908"/>
  </r>
  <r>
    <s v="8784"/>
    <x v="4"/>
    <x v="75"/>
    <x v="75"/>
    <n v="0.15579141606607635"/>
  </r>
  <r>
    <s v="8784"/>
    <x v="4"/>
    <x v="113"/>
    <x v="113"/>
    <n v="0.15579141606607635"/>
  </r>
  <r>
    <s v="8784"/>
    <x v="4"/>
    <x v="116"/>
    <x v="116"/>
    <n v="0.15579141606607635"/>
  </r>
  <r>
    <s v="8784"/>
    <x v="4"/>
    <x v="126"/>
    <x v="126"/>
    <n v="3.115828321321527E-2"/>
  </r>
  <r>
    <s v="8784"/>
    <x v="4"/>
    <x v="57"/>
    <x v="57"/>
    <n v="2.5965236011012725E-2"/>
  </r>
  <r>
    <s v="8784"/>
    <x v="4"/>
    <x v="133"/>
    <x v="133"/>
    <n v="2.3368712409911452E-2"/>
  </r>
  <r>
    <s v="8784"/>
    <x v="4"/>
    <x v="107"/>
    <x v="107"/>
    <n v="1.9906680941776424E-2"/>
  </r>
  <r>
    <s v="8784"/>
    <x v="4"/>
    <x v="103"/>
    <x v="103"/>
    <n v="1.817566520770891E-2"/>
  </r>
  <r>
    <s v="8784"/>
    <x v="4"/>
    <x v="124"/>
    <x v="124"/>
    <n v="1.7310157340675151E-2"/>
  </r>
  <r>
    <s v="8784"/>
    <x v="4"/>
    <x v="125"/>
    <x v="125"/>
    <n v="1.5579141606607635E-2"/>
  </r>
  <r>
    <s v="8784"/>
    <x v="4"/>
    <x v="127"/>
    <x v="127"/>
    <n v="1.1251602271438847E-2"/>
  </r>
  <r>
    <s v="8784"/>
    <x v="4"/>
    <x v="122"/>
    <x v="122"/>
    <n v="9.5205865373713325E-3"/>
  </r>
  <r>
    <s v="8784"/>
    <x v="4"/>
    <x v="130"/>
    <x v="130"/>
    <n v="7.6164692298970656E-3"/>
  </r>
  <r>
    <s v="8784"/>
    <x v="4"/>
    <x v="18"/>
    <x v="18"/>
    <n v="7.3568168697869391E-3"/>
  </r>
  <r>
    <s v="8784"/>
    <x v="4"/>
    <x v="106"/>
    <x v="106"/>
    <n v="5.7989027091261761E-3"/>
  </r>
  <r>
    <s v="8784"/>
    <x v="4"/>
    <x v="65"/>
    <x v="65"/>
    <n v="5.7123519224227997E-3"/>
  </r>
  <r>
    <s v="8784"/>
    <x v="4"/>
    <x v="23"/>
    <x v="23"/>
    <n v="3.0292775346181513E-3"/>
  </r>
  <r>
    <s v="8784"/>
    <x v="4"/>
    <x v="129"/>
    <x v="129"/>
    <n v="3.0292775346181513E-3"/>
  </r>
  <r>
    <s v="8784"/>
    <x v="4"/>
    <x v="22"/>
    <x v="22"/>
    <n v="2.9427267479147758E-3"/>
  </r>
  <r>
    <s v="8784"/>
    <x v="4"/>
    <x v="48"/>
    <x v="48"/>
    <n v="2.7696251745080239E-3"/>
  </r>
  <r>
    <s v="8784"/>
    <x v="4"/>
    <x v="134"/>
    <x v="134"/>
    <n v="2.4234220276945213E-3"/>
  </r>
  <r>
    <s v="8784"/>
    <x v="4"/>
    <x v="33"/>
    <x v="33"/>
    <n v="1.3848125872540119E-3"/>
  </r>
  <r>
    <s v="8784"/>
    <x v="4"/>
    <x v="131"/>
    <x v="131"/>
    <n v="1.2982618005506364E-3"/>
  </r>
  <r>
    <s v="8785"/>
    <x v="5"/>
    <x v="104"/>
    <x v="104"/>
    <n v="78.778591508109002"/>
  </r>
  <r>
    <s v="8785"/>
    <x v="5"/>
    <x v="118"/>
    <x v="118"/>
    <n v="7.8778591508108997"/>
  </r>
  <r>
    <s v="8785"/>
    <x v="5"/>
    <x v="116"/>
    <x v="116"/>
    <n v="5.3569442225514114"/>
  </r>
  <r>
    <s v="8785"/>
    <x v="5"/>
    <x v="69"/>
    <x v="69"/>
    <n v="1.7016175765751544"/>
  </r>
  <r>
    <s v="8785"/>
    <x v="5"/>
    <x v="58"/>
    <x v="58"/>
    <n v="1.6701061399719104"/>
  </r>
  <r>
    <s v="8785"/>
    <x v="5"/>
    <x v="115"/>
    <x v="115"/>
    <n v="1.638594703368667"/>
  </r>
  <r>
    <s v="8785"/>
    <x v="5"/>
    <x v="75"/>
    <x v="75"/>
    <n v="1.1974345909232569"/>
  </r>
  <r>
    <s v="8785"/>
    <x v="5"/>
    <x v="108"/>
    <x v="108"/>
    <n v="1.0398774079070388"/>
  </r>
  <r>
    <s v="8785"/>
    <x v="5"/>
    <x v="57"/>
    <x v="57"/>
    <n v="0.31511436603243598"/>
  </r>
  <r>
    <s v="8785"/>
    <x v="5"/>
    <x v="106"/>
    <x v="106"/>
    <n v="0.13234803373362308"/>
  </r>
  <r>
    <s v="8785"/>
    <x v="5"/>
    <x v="113"/>
    <x v="113"/>
    <n v="6.6174016866811541E-2"/>
  </r>
  <r>
    <s v="8785"/>
    <x v="5"/>
    <x v="120"/>
    <x v="120"/>
    <n v="3.4662580263567958E-2"/>
  </r>
  <r>
    <s v="8785"/>
    <x v="5"/>
    <x v="103"/>
    <x v="103"/>
    <n v="3.4662580263567958E-2"/>
  </r>
  <r>
    <s v="8785"/>
    <x v="5"/>
    <x v="125"/>
    <x v="125"/>
    <n v="3.1511436603243598E-2"/>
  </r>
  <r>
    <s v="8785"/>
    <x v="5"/>
    <x v="107"/>
    <x v="107"/>
    <n v="2.5209149282594875E-2"/>
  </r>
  <r>
    <s v="8785"/>
    <x v="5"/>
    <x v="48"/>
    <x v="48"/>
    <n v="2.4263806184497572E-2"/>
  </r>
  <r>
    <s v="8785"/>
    <x v="5"/>
    <x v="126"/>
    <x v="126"/>
    <n v="1.2604574641297437E-2"/>
  </r>
  <r>
    <s v="8785"/>
    <x v="5"/>
    <x v="33"/>
    <x v="33"/>
    <n v="1.2289460275265004E-2"/>
  </r>
  <r>
    <s v="8785"/>
    <x v="5"/>
    <x v="124"/>
    <x v="124"/>
    <n v="8.5080878828757717E-3"/>
  </r>
  <r>
    <s v="8785"/>
    <x v="5"/>
    <x v="130"/>
    <x v="130"/>
    <n v="6.932516052713591E-3"/>
  </r>
  <r>
    <s v="8785"/>
    <x v="5"/>
    <x v="133"/>
    <x v="133"/>
    <n v="6.932516052713591E-3"/>
  </r>
  <r>
    <s v="8785"/>
    <x v="5"/>
    <x v="129"/>
    <x v="129"/>
    <n v="6.932516052713591E-3"/>
  </r>
  <r>
    <s v="8785"/>
    <x v="5"/>
    <x v="127"/>
    <x v="127"/>
    <n v="6.932516052713591E-3"/>
  </r>
  <r>
    <s v="8785"/>
    <x v="5"/>
    <x v="18"/>
    <x v="18"/>
    <n v="4.0964867584216674E-3"/>
  </r>
  <r>
    <s v="8785"/>
    <x v="5"/>
    <x v="22"/>
    <x v="22"/>
    <n v="3.1511436603243593E-3"/>
  </r>
  <r>
    <s v="8785"/>
    <x v="5"/>
    <x v="134"/>
    <x v="134"/>
    <n v="2.8360292942919236E-3"/>
  </r>
  <r>
    <s v="8785"/>
    <x v="5"/>
    <x v="23"/>
    <x v="23"/>
    <n v="1.9221976327978595E-3"/>
  </r>
  <r>
    <s v="8785"/>
    <x v="5"/>
    <x v="131"/>
    <x v="131"/>
    <n v="1.8906861961946156E-3"/>
  </r>
  <r>
    <s v="8786"/>
    <x v="6"/>
    <x v="104"/>
    <x v="104"/>
    <n v="95.239199460697705"/>
  </r>
  <r>
    <s v="8786"/>
    <x v="6"/>
    <x v="69"/>
    <x v="69"/>
    <n v="3.5197095452866547"/>
  </r>
  <r>
    <s v="8786"/>
    <x v="6"/>
    <x v="108"/>
    <x v="108"/>
    <n v="0.39337930212027311"/>
  </r>
  <r>
    <s v="8786"/>
    <x v="6"/>
    <x v="58"/>
    <x v="58"/>
    <n v="0.33126678073286159"/>
  </r>
  <r>
    <s v="8786"/>
    <x v="6"/>
    <x v="75"/>
    <x v="75"/>
    <n v="0.24845008554964615"/>
  </r>
  <r>
    <s v="8786"/>
    <x v="6"/>
    <x v="57"/>
    <x v="57"/>
    <n v="0.10766170373818001"/>
  </r>
  <r>
    <s v="8786"/>
    <x v="6"/>
    <x v="113"/>
    <x v="113"/>
    <n v="3.0642177217789696E-2"/>
  </r>
  <r>
    <s v="8786"/>
    <x v="6"/>
    <x v="107"/>
    <x v="107"/>
    <n v="2.0704173795803849E-2"/>
  </r>
  <r>
    <s v="8786"/>
    <x v="6"/>
    <x v="125"/>
    <x v="125"/>
    <n v="2.0290090319887773E-2"/>
  </r>
  <r>
    <s v="8786"/>
    <x v="6"/>
    <x v="126"/>
    <x v="126"/>
    <n v="1.0766170373818001E-2"/>
  </r>
  <r>
    <s v="8786"/>
    <x v="6"/>
    <x v="120"/>
    <x v="120"/>
    <n v="1.0352086897901925E-2"/>
  </r>
  <r>
    <s v="8786"/>
    <x v="6"/>
    <x v="48"/>
    <x v="48"/>
    <n v="9.9380034219858481E-3"/>
  </r>
  <r>
    <s v="8786"/>
    <x v="6"/>
    <x v="106"/>
    <x v="106"/>
    <n v="7.8675860424054622E-3"/>
  </r>
  <r>
    <s v="8786"/>
    <x v="6"/>
    <x v="124"/>
    <x v="124"/>
    <n v="7.4535025664893857E-3"/>
  </r>
  <r>
    <s v="8786"/>
    <x v="6"/>
    <x v="33"/>
    <x v="33"/>
    <n v="6.6253356146572309E-3"/>
  </r>
  <r>
    <s v="8786"/>
    <x v="6"/>
    <x v="133"/>
    <x v="133"/>
    <n v="6.2112521387411544E-3"/>
  </r>
  <r>
    <s v="8786"/>
    <x v="6"/>
    <x v="129"/>
    <x v="129"/>
    <n v="6.2112521387411544E-3"/>
  </r>
  <r>
    <s v="8786"/>
    <x v="6"/>
    <x v="130"/>
    <x v="130"/>
    <n v="6.2112521387411544E-3"/>
  </r>
  <r>
    <s v="8786"/>
    <x v="6"/>
    <x v="127"/>
    <x v="127"/>
    <n v="5.7971686628250779E-3"/>
  </r>
  <r>
    <s v="8786"/>
    <x v="6"/>
    <x v="103"/>
    <x v="103"/>
    <n v="3.7681596308363E-3"/>
  </r>
  <r>
    <s v="8786"/>
    <x v="6"/>
    <x v="23"/>
    <x v="23"/>
    <n v="2.6915425934545003E-3"/>
  </r>
  <r>
    <s v="8786"/>
    <x v="6"/>
    <x v="134"/>
    <x v="134"/>
    <n v="2.484500855496462E-3"/>
  </r>
  <r>
    <s v="8786"/>
    <x v="6"/>
    <x v="131"/>
    <x v="131"/>
    <n v="1.6563339036643077E-3"/>
  </r>
  <r>
    <s v="8786"/>
    <x v="6"/>
    <x v="18"/>
    <x v="18"/>
    <n v="6.6253356146572307E-4"/>
  </r>
  <r>
    <s v="8786"/>
    <x v="6"/>
    <x v="115"/>
    <x v="115"/>
    <n v="3.7267512832446924E-41"/>
  </r>
  <r>
    <s v="8786"/>
    <x v="6"/>
    <x v="116"/>
    <x v="116"/>
    <n v="3.2298511121454008E-41"/>
  </r>
  <r>
    <s v="8787"/>
    <x v="7"/>
    <x v="104"/>
    <x v="104"/>
    <n v="57.283748381864299"/>
  </r>
  <r>
    <s v="8787"/>
    <x v="7"/>
    <x v="116"/>
    <x v="116"/>
    <n v="9.547291396977382"/>
  </r>
  <r>
    <s v="8787"/>
    <x v="7"/>
    <x v="108"/>
    <x v="108"/>
    <n v="7.3774524431188873"/>
  </r>
  <r>
    <s v="8787"/>
    <x v="7"/>
    <x v="115"/>
    <x v="115"/>
    <n v="6.0755490708037891"/>
  </r>
  <r>
    <s v="8787"/>
    <x v="7"/>
    <x v="69"/>
    <x v="69"/>
    <n v="3.558535884327934"/>
  </r>
  <r>
    <s v="8787"/>
    <x v="7"/>
    <x v="114"/>
    <x v="114"/>
    <n v="2.1698389538584961"/>
  </r>
  <r>
    <s v="8787"/>
    <x v="7"/>
    <x v="0"/>
    <x v="0"/>
    <n v="1.9962518375498162"/>
  </r>
  <r>
    <s v="8787"/>
    <x v="7"/>
    <x v="112"/>
    <x v="112"/>
    <n v="1.9094582793954766"/>
  </r>
  <r>
    <s v="8787"/>
    <x v="7"/>
    <x v="1"/>
    <x v="1"/>
    <n v="1.8226647212411369"/>
  </r>
  <r>
    <s v="8787"/>
    <x v="7"/>
    <x v="113"/>
    <x v="113"/>
    <n v="1.6490776049324571"/>
  </r>
  <r>
    <s v="8787"/>
    <x v="7"/>
    <x v="58"/>
    <x v="58"/>
    <n v="1.3019033723150977"/>
  </r>
  <r>
    <s v="8787"/>
    <x v="7"/>
    <x v="75"/>
    <x v="75"/>
    <n v="1.0415226978520782"/>
  </r>
  <r>
    <s v="8787"/>
    <x v="7"/>
    <x v="118"/>
    <x v="118"/>
    <n v="0.95472913969773832"/>
  </r>
  <r>
    <s v="8787"/>
    <x v="7"/>
    <x v="117"/>
    <x v="117"/>
    <n v="0.85925622572796456"/>
  </r>
  <r>
    <s v="8787"/>
    <x v="7"/>
    <x v="111"/>
    <x v="111"/>
    <n v="0.65095168615754884"/>
  </r>
  <r>
    <s v="8787"/>
    <x v="7"/>
    <x v="132"/>
    <x v="132"/>
    <n v="0.30377745354018948"/>
  </r>
  <r>
    <s v="8787"/>
    <x v="7"/>
    <x v="135"/>
    <x v="135"/>
    <n v="0.26038067446301955"/>
  </r>
  <r>
    <s v="8787"/>
    <x v="7"/>
    <x v="123"/>
    <x v="123"/>
    <n v="0.26038067446301955"/>
  </r>
  <r>
    <s v="8787"/>
    <x v="7"/>
    <x v="30"/>
    <x v="30"/>
    <n v="0.17358711630867968"/>
  </r>
  <r>
    <s v="8787"/>
    <x v="7"/>
    <x v="136"/>
    <x v="136"/>
    <n v="0.13886969304694377"/>
  </r>
  <r>
    <s v="8787"/>
    <x v="7"/>
    <x v="57"/>
    <x v="57"/>
    <n v="0.13886969304694377"/>
  </r>
  <r>
    <s v="8787"/>
    <x v="7"/>
    <x v="109"/>
    <x v="109"/>
    <n v="8.4189751409709662E-2"/>
  </r>
  <r>
    <s v="8787"/>
    <x v="7"/>
    <x v="49"/>
    <x v="49"/>
    <n v="7.7246266757362458E-2"/>
  </r>
  <r>
    <s v="8787"/>
    <x v="7"/>
    <x v="71"/>
    <x v="71"/>
    <n v="6.9434846523471885E-2"/>
  </r>
  <r>
    <s v="8787"/>
    <x v="7"/>
    <x v="72"/>
    <x v="72"/>
    <n v="5.3812006055690705E-2"/>
  </r>
  <r>
    <s v="8787"/>
    <x v="7"/>
    <x v="119"/>
    <x v="119"/>
    <n v="4.6868521403343515E-2"/>
  </r>
  <r>
    <s v="8787"/>
    <x v="7"/>
    <x v="137"/>
    <x v="137"/>
    <n v="4.4264714658713324E-2"/>
  </r>
  <r>
    <s v="8787"/>
    <x v="7"/>
    <x v="124"/>
    <x v="124"/>
    <n v="4.0792972332539729E-2"/>
  </r>
  <r>
    <s v="8787"/>
    <x v="7"/>
    <x v="120"/>
    <x v="120"/>
    <n v="1.6490776049324571E-2"/>
  </r>
  <r>
    <s v="8787"/>
    <x v="7"/>
    <x v="103"/>
    <x v="103"/>
    <n v="1.5622840467781172E-2"/>
  </r>
  <r>
    <s v="8787"/>
    <x v="7"/>
    <x v="129"/>
    <x v="129"/>
    <n v="1.1283162560064178E-2"/>
  </r>
  <r>
    <s v="8787"/>
    <x v="7"/>
    <x v="79"/>
    <x v="79"/>
    <n v="1.0415226978520781E-2"/>
  </r>
  <r>
    <s v="8787"/>
    <x v="7"/>
    <x v="125"/>
    <x v="125"/>
    <n v="1.0415226978520781E-2"/>
  </r>
  <r>
    <s v="8787"/>
    <x v="7"/>
    <x v="107"/>
    <x v="107"/>
    <n v="8.6793558154339857E-3"/>
  </r>
  <r>
    <s v="8787"/>
    <x v="7"/>
    <x v="127"/>
    <x v="127"/>
    <n v="8.4189751409709645E-3"/>
  </r>
  <r>
    <s v="8787"/>
    <x v="7"/>
    <x v="65"/>
    <x v="65"/>
    <n v="6.8566910941928478E-3"/>
  </r>
  <r>
    <s v="8787"/>
    <x v="7"/>
    <x v="126"/>
    <x v="126"/>
    <n v="5.5547877218777497E-3"/>
  </r>
  <r>
    <s v="8787"/>
    <x v="7"/>
    <x v="138"/>
    <x v="138"/>
    <n v="4.8604392566430317E-3"/>
  </r>
  <r>
    <s v="8787"/>
    <x v="7"/>
    <x v="128"/>
    <x v="128"/>
    <n v="2.6038067446301954E-3"/>
  </r>
  <r>
    <s v="8787"/>
    <x v="7"/>
    <x v="18"/>
    <x v="18"/>
    <n v="1.9962518375498165E-3"/>
  </r>
  <r>
    <s v="8787"/>
    <x v="7"/>
    <x v="134"/>
    <x v="134"/>
    <n v="1.6490776049324571E-3"/>
  </r>
  <r>
    <s v="8787"/>
    <x v="7"/>
    <x v="105"/>
    <x v="105"/>
    <n v="1.3886969304694374E-3"/>
  </r>
  <r>
    <s v="8787"/>
    <x v="7"/>
    <x v="106"/>
    <x v="106"/>
    <n v="9.5472913969773827E-4"/>
  </r>
  <r>
    <s v="8787"/>
    <x v="7"/>
    <x v="48"/>
    <x v="48"/>
    <n v="4.7736456984886913E-4"/>
  </r>
  <r>
    <s v="8787"/>
    <x v="7"/>
    <x v="22"/>
    <x v="22"/>
    <n v="4.6000585821800115E-4"/>
  </r>
  <r>
    <s v="8787"/>
    <x v="7"/>
    <x v="131"/>
    <x v="131"/>
    <n v="4.5132650240256719E-4"/>
  </r>
  <r>
    <s v="8787"/>
    <x v="7"/>
    <x v="23"/>
    <x v="23"/>
    <n v="4.0792972332539721E-4"/>
  </r>
  <r>
    <s v="8787"/>
    <x v="7"/>
    <x v="130"/>
    <x v="130"/>
    <n v="1.6490776049324571E-4"/>
  </r>
  <r>
    <s v="8787"/>
    <x v="7"/>
    <x v="33"/>
    <x v="33"/>
    <n v="7.8114202338905848E-5"/>
  </r>
  <r>
    <s v="8787"/>
    <x v="7"/>
    <x v="133"/>
    <x v="133"/>
    <n v="6.4227233034211482E-5"/>
  </r>
  <r>
    <s v="8788"/>
    <x v="8"/>
    <x v="0"/>
    <x v="0"/>
    <n v="67.235018066178668"/>
  </r>
  <r>
    <s v="8788"/>
    <x v="8"/>
    <x v="1"/>
    <x v="1"/>
    <n v="18.618928079864858"/>
  </r>
  <r>
    <s v="8788"/>
    <x v="8"/>
    <x v="112"/>
    <x v="112"/>
    <n v="4.1892588179695931"/>
  </r>
  <r>
    <s v="8788"/>
    <x v="8"/>
    <x v="104"/>
    <x v="104"/>
    <n v="4.1892588179695931"/>
  </r>
  <r>
    <s v="8788"/>
    <x v="8"/>
    <x v="116"/>
    <x v="116"/>
    <n v="2.4308044993156903"/>
  </r>
  <r>
    <s v="8788"/>
    <x v="8"/>
    <x v="115"/>
    <x v="115"/>
    <n v="0.87922715932695172"/>
  </r>
  <r>
    <s v="8788"/>
    <x v="8"/>
    <x v="108"/>
    <x v="108"/>
    <n v="0.62063093599549535"/>
  </r>
  <r>
    <s v="8788"/>
    <x v="8"/>
    <x v="118"/>
    <x v="118"/>
    <n v="0.46547320199662146"/>
  </r>
  <r>
    <s v="8788"/>
    <x v="8"/>
    <x v="119"/>
    <x v="119"/>
    <n v="0.3310031658642642"/>
  </r>
  <r>
    <s v="8788"/>
    <x v="8"/>
    <x v="117"/>
    <x v="117"/>
    <n v="0.3051435435311185"/>
  </r>
  <r>
    <s v="8788"/>
    <x v="8"/>
    <x v="72"/>
    <x v="72"/>
    <n v="0.18618928079864858"/>
  </r>
  <r>
    <s v="8788"/>
    <x v="8"/>
    <x v="69"/>
    <x v="69"/>
    <n v="0.18101735633201949"/>
  </r>
  <r>
    <s v="8788"/>
    <x v="8"/>
    <x v="58"/>
    <x v="58"/>
    <n v="8.2750791466066051E-2"/>
  </r>
  <r>
    <s v="8788"/>
    <x v="8"/>
    <x v="75"/>
    <x v="75"/>
    <n v="7.7578866999436918E-2"/>
  </r>
  <r>
    <s v="8788"/>
    <x v="8"/>
    <x v="136"/>
    <x v="136"/>
    <n v="5.6891169132920402E-2"/>
  </r>
  <r>
    <s v="8788"/>
    <x v="8"/>
    <x v="113"/>
    <x v="113"/>
    <n v="5.1202052219628355E-2"/>
  </r>
  <r>
    <s v="8788"/>
    <x v="8"/>
    <x v="124"/>
    <x v="124"/>
    <n v="3.5169086373078071E-2"/>
  </r>
  <r>
    <s v="8788"/>
    <x v="8"/>
    <x v="125"/>
    <x v="125"/>
    <n v="1.7584543186539035E-2"/>
  </r>
  <r>
    <s v="8788"/>
    <x v="8"/>
    <x v="18"/>
    <x v="18"/>
    <n v="1.0343848933258256E-2"/>
  </r>
  <r>
    <s v="8788"/>
    <x v="8"/>
    <x v="103"/>
    <x v="103"/>
    <n v="8.2750791466066047E-3"/>
  </r>
  <r>
    <s v="8788"/>
    <x v="8"/>
    <x v="22"/>
    <x v="22"/>
    <n v="5.6891169132920402E-3"/>
  </r>
  <r>
    <s v="8788"/>
    <x v="8"/>
    <x v="129"/>
    <x v="129"/>
    <n v="5.1719244666291282E-3"/>
  </r>
  <r>
    <s v="8788"/>
    <x v="8"/>
    <x v="106"/>
    <x v="106"/>
    <n v="3.3617509033089326E-3"/>
  </r>
  <r>
    <s v="8788"/>
    <x v="8"/>
    <x v="48"/>
    <x v="48"/>
    <n v="3.1548739246437677E-3"/>
  </r>
  <r>
    <s v="8788"/>
    <x v="8"/>
    <x v="134"/>
    <x v="134"/>
    <n v="2.4308044993156899E-3"/>
  </r>
  <r>
    <s v="8788"/>
    <x v="8"/>
    <x v="126"/>
    <x v="126"/>
    <n v="2.1204890313179423E-3"/>
  </r>
  <r>
    <s v="8788"/>
    <x v="8"/>
    <x v="120"/>
    <x v="120"/>
    <n v="1.9653312973190685E-3"/>
  </r>
  <r>
    <s v="8788"/>
    <x v="8"/>
    <x v="57"/>
    <x v="57"/>
    <n v="1.3447003613235732E-3"/>
  </r>
  <r>
    <s v="8788"/>
    <x v="8"/>
    <x v="130"/>
    <x v="130"/>
    <n v="1.1895426273246994E-3"/>
  </r>
  <r>
    <s v="8788"/>
    <x v="8"/>
    <x v="33"/>
    <x v="33"/>
    <n v="7.2406942532807792E-4"/>
  </r>
  <r>
    <s v="8788"/>
    <x v="8"/>
    <x v="23"/>
    <x v="23"/>
    <n v="4.5512935306336324E-4"/>
  </r>
  <r>
    <s v="8788"/>
    <x v="8"/>
    <x v="107"/>
    <x v="107"/>
    <n v="3.5686278819740979E-4"/>
  </r>
  <r>
    <s v="8788"/>
    <x v="8"/>
    <x v="127"/>
    <x v="127"/>
    <n v="1.4481388506561556E-4"/>
  </r>
  <r>
    <s v="8788"/>
    <x v="8"/>
    <x v="133"/>
    <x v="133"/>
    <n v="1.1895426273246995E-4"/>
  </r>
  <r>
    <s v="8788"/>
    <x v="8"/>
    <x v="131"/>
    <x v="131"/>
    <n v="2.3273660099831074E-5"/>
  </r>
  <r>
    <s v="8789"/>
    <x v="9"/>
    <x v="104"/>
    <x v="104"/>
    <n v="17.442544259210162"/>
  </r>
  <r>
    <s v="8789"/>
    <x v="9"/>
    <x v="115"/>
    <x v="115"/>
    <n v="13.95403540736813"/>
  </r>
  <r>
    <s v="8789"/>
    <x v="9"/>
    <x v="116"/>
    <x v="116"/>
    <n v="13.455676999962124"/>
  </r>
  <r>
    <s v="8789"/>
    <x v="9"/>
    <x v="108"/>
    <x v="108"/>
    <n v="11.462243370338106"/>
  </r>
  <r>
    <s v="8789"/>
    <x v="9"/>
    <x v="117"/>
    <x v="117"/>
    <n v="7.4753761110900694"/>
  </r>
  <r>
    <s v="8789"/>
    <x v="9"/>
    <x v="1"/>
    <x v="1"/>
    <n v="6.4786592962780594"/>
  </r>
  <r>
    <s v="8789"/>
    <x v="9"/>
    <x v="139"/>
    <x v="139"/>
    <n v="5.9803008888720557"/>
  </r>
  <r>
    <s v="8789"/>
    <x v="9"/>
    <x v="0"/>
    <x v="0"/>
    <n v="4.3855539851728409"/>
  </r>
  <r>
    <s v="8789"/>
    <x v="9"/>
    <x v="69"/>
    <x v="69"/>
    <n v="4.0367030999886371"/>
  </r>
  <r>
    <s v="8789"/>
    <x v="9"/>
    <x v="58"/>
    <x v="58"/>
    <n v="2.7908070814736257"/>
  </r>
  <r>
    <s v="8789"/>
    <x v="9"/>
    <x v="118"/>
    <x v="118"/>
    <n v="2.691135399992425"/>
  </r>
  <r>
    <s v="8789"/>
    <x v="9"/>
    <x v="30"/>
    <x v="30"/>
    <n v="1.5947469036992148"/>
  </r>
  <r>
    <s v="8789"/>
    <x v="9"/>
    <x v="107"/>
    <x v="107"/>
    <n v="1.0963884962932102"/>
  </r>
  <r>
    <s v="8789"/>
    <x v="9"/>
    <x v="125"/>
    <x v="125"/>
    <n v="0.89704513333080838"/>
  </r>
  <r>
    <s v="8789"/>
    <x v="9"/>
    <x v="71"/>
    <x v="71"/>
    <n v="0.7973734518496074"/>
  </r>
  <r>
    <s v="8789"/>
    <x v="9"/>
    <x v="75"/>
    <x v="75"/>
    <n v="0.74753761110900696"/>
  </r>
  <r>
    <s v="8789"/>
    <x v="9"/>
    <x v="57"/>
    <x v="57"/>
    <n v="0.74753761110900696"/>
  </r>
  <r>
    <s v="8789"/>
    <x v="9"/>
    <x v="105"/>
    <x v="105"/>
    <n v="0.69770177036840642"/>
  </r>
  <r>
    <s v="8789"/>
    <x v="9"/>
    <x v="72"/>
    <x v="72"/>
    <n v="0.47344048703570435"/>
  </r>
  <r>
    <s v="8789"/>
    <x v="9"/>
    <x v="49"/>
    <x v="49"/>
    <n v="0.42360464629510386"/>
  </r>
  <r>
    <s v="8789"/>
    <x v="9"/>
    <x v="127"/>
    <x v="127"/>
    <n v="0.41862106222104389"/>
  </r>
  <r>
    <s v="8789"/>
    <x v="9"/>
    <x v="119"/>
    <x v="119"/>
    <n v="0.37376880555450348"/>
  </r>
  <r>
    <s v="8789"/>
    <x v="9"/>
    <x v="113"/>
    <x v="113"/>
    <n v="0.36878522148044346"/>
  </r>
  <r>
    <s v="8789"/>
    <x v="9"/>
    <x v="65"/>
    <x v="65"/>
    <n v="0.33888371703608317"/>
  </r>
  <r>
    <s v="8789"/>
    <x v="9"/>
    <x v="124"/>
    <x v="124"/>
    <n v="0.32393296481390299"/>
  </r>
  <r>
    <s v="8789"/>
    <x v="9"/>
    <x v="103"/>
    <x v="103"/>
    <n v="0.11462243370338107"/>
  </r>
  <r>
    <s v="8789"/>
    <x v="9"/>
    <x v="33"/>
    <x v="33"/>
    <n v="7.9737345184960756E-2"/>
  </r>
  <r>
    <s v="8789"/>
    <x v="9"/>
    <x v="126"/>
    <x v="126"/>
    <n v="5.4819424814660518E-2"/>
  </r>
  <r>
    <s v="8789"/>
    <x v="9"/>
    <x v="79"/>
    <x v="79"/>
    <n v="4.33571814443224E-2"/>
  </r>
  <r>
    <s v="8789"/>
    <x v="9"/>
    <x v="134"/>
    <x v="134"/>
    <n v="4.036703099988638E-2"/>
  </r>
  <r>
    <s v="8789"/>
    <x v="9"/>
    <x v="106"/>
    <x v="106"/>
    <n v="3.8373597370262358E-2"/>
  </r>
  <r>
    <s v="8789"/>
    <x v="9"/>
    <x v="133"/>
    <x v="133"/>
    <n v="2.990150444436028E-2"/>
  </r>
  <r>
    <s v="8789"/>
    <x v="9"/>
    <x v="130"/>
    <x v="130"/>
    <n v="2.990150444436028E-2"/>
  </r>
  <r>
    <s v="8789"/>
    <x v="9"/>
    <x v="129"/>
    <x v="129"/>
    <n v="2.990150444436028E-2"/>
  </r>
  <r>
    <s v="8789"/>
    <x v="9"/>
    <x v="18"/>
    <x v="18"/>
    <n v="2.6412995592518248E-2"/>
  </r>
  <r>
    <s v="8789"/>
    <x v="9"/>
    <x v="48"/>
    <x v="48"/>
    <n v="2.6412995592518248E-2"/>
  </r>
  <r>
    <s v="8789"/>
    <x v="9"/>
    <x v="131"/>
    <x v="131"/>
    <n v="1.2957318592556121E-2"/>
  </r>
  <r>
    <s v="8789"/>
    <x v="9"/>
    <x v="22"/>
    <x v="22"/>
    <n v="1.2458960185150116E-2"/>
  </r>
  <r>
    <s v="8789"/>
    <x v="9"/>
    <x v="120"/>
    <x v="120"/>
    <n v="5.4819424814660503E-3"/>
  </r>
  <r>
    <s v="8789"/>
    <x v="9"/>
    <x v="23"/>
    <x v="23"/>
    <n v="2.8904787629548271E-3"/>
  </r>
  <r>
    <s v="8790"/>
    <x v="10"/>
    <x v="118"/>
    <x v="118"/>
    <n v="38.910505836575879"/>
  </r>
  <r>
    <s v="8790"/>
    <x v="10"/>
    <x v="104"/>
    <x v="104"/>
    <n v="32.92427416941036"/>
  </r>
  <r>
    <s v="8790"/>
    <x v="10"/>
    <x v="69"/>
    <x v="69"/>
    <n v="15.96328444577472"/>
  </r>
  <r>
    <s v="8790"/>
    <x v="10"/>
    <x v="116"/>
    <x v="116"/>
    <n v="6.6846253616681643"/>
  </r>
  <r>
    <s v="8790"/>
    <x v="10"/>
    <x v="113"/>
    <x v="113"/>
    <n v="4.6892148059463237"/>
  </r>
  <r>
    <s v="8790"/>
    <x v="10"/>
    <x v="115"/>
    <x v="115"/>
    <n v="0.82809538062456356"/>
  </r>
  <r>
    <s v="8791"/>
    <x v="11"/>
    <x v="116"/>
    <x v="116"/>
    <n v="45.722713864306783"/>
  </r>
  <r>
    <s v="8791"/>
    <x v="11"/>
    <x v="113"/>
    <x v="113"/>
    <n v="41.297935103244839"/>
  </r>
  <r>
    <s v="8791"/>
    <x v="11"/>
    <x v="115"/>
    <x v="115"/>
    <n v="9.1445427728613566"/>
  </r>
  <r>
    <s v="8791"/>
    <x v="11"/>
    <x v="104"/>
    <x v="104"/>
    <n v="2.0648967551622417"/>
  </r>
  <r>
    <s v="8791"/>
    <x v="11"/>
    <x v="108"/>
    <x v="108"/>
    <n v="1.7699115044247788"/>
  </r>
  <r>
    <s v="8792"/>
    <x v="12"/>
    <x v="104"/>
    <x v="104"/>
    <n v="38.687762673788647"/>
  </r>
  <r>
    <s v="8792"/>
    <x v="12"/>
    <x v="116"/>
    <x v="116"/>
    <n v="36.108578495536072"/>
  </r>
  <r>
    <s v="8792"/>
    <x v="12"/>
    <x v="113"/>
    <x v="113"/>
    <n v="11.606328802136593"/>
  </r>
  <r>
    <s v="8792"/>
    <x v="12"/>
    <x v="108"/>
    <x v="108"/>
    <n v="2.4502249693399478"/>
  </r>
  <r>
    <s v="8792"/>
    <x v="12"/>
    <x v="75"/>
    <x v="75"/>
    <n v="2.0633473426020612"/>
  </r>
  <r>
    <s v="8792"/>
    <x v="12"/>
    <x v="69"/>
    <x v="69"/>
    <n v="2.0633473426020612"/>
  </r>
  <r>
    <s v="8792"/>
    <x v="12"/>
    <x v="115"/>
    <x v="115"/>
    <n v="1.2895920891262882"/>
  </r>
  <r>
    <s v="8792"/>
    <x v="12"/>
    <x v="107"/>
    <x v="107"/>
    <n v="1.2895920891262882"/>
  </r>
  <r>
    <s v="8792"/>
    <x v="12"/>
    <x v="103"/>
    <x v="103"/>
    <n v="1.2766961682350255"/>
  </r>
  <r>
    <s v="8792"/>
    <x v="12"/>
    <x v="118"/>
    <x v="118"/>
    <n v="0.92850630417092761"/>
  </r>
  <r>
    <s v="8792"/>
    <x v="12"/>
    <x v="0"/>
    <x v="0"/>
    <n v="0.876922620605876"/>
  </r>
  <r>
    <s v="8792"/>
    <x v="12"/>
    <x v="1"/>
    <x v="1"/>
    <n v="0.3610857849553607"/>
  </r>
  <r>
    <s v="8792"/>
    <x v="12"/>
    <x v="119"/>
    <x v="119"/>
    <n v="0.2321265760427319"/>
  </r>
  <r>
    <s v="8792"/>
    <x v="12"/>
    <x v="117"/>
    <x v="117"/>
    <n v="0.16764697158641748"/>
  </r>
  <r>
    <s v="8792"/>
    <x v="12"/>
    <x v="125"/>
    <x v="125"/>
    <n v="0.15475105069515457"/>
  </r>
  <r>
    <s v="8792"/>
    <x v="12"/>
    <x v="106"/>
    <x v="106"/>
    <n v="4.9004499386798954E-2"/>
  </r>
  <r>
    <s v="8792"/>
    <x v="12"/>
    <x v="133"/>
    <x v="133"/>
    <n v="4.9004499386798954E-2"/>
  </r>
  <r>
    <s v="8792"/>
    <x v="12"/>
    <x v="120"/>
    <x v="120"/>
    <n v="4.9004499386798954E-2"/>
  </r>
  <r>
    <s v="8792"/>
    <x v="12"/>
    <x v="132"/>
    <x v="132"/>
    <n v="4.6425315208546383E-2"/>
  </r>
  <r>
    <s v="8792"/>
    <x v="12"/>
    <x v="124"/>
    <x v="124"/>
    <n v="4.5135723119420088E-2"/>
  </r>
  <r>
    <s v="8792"/>
    <x v="12"/>
    <x v="33"/>
    <x v="33"/>
    <n v="4.5135723119420088E-2"/>
  </r>
  <r>
    <s v="8792"/>
    <x v="12"/>
    <x v="129"/>
    <x v="129"/>
    <n v="4.3846131030293806E-2"/>
  </r>
  <r>
    <s v="8792"/>
    <x v="12"/>
    <x v="58"/>
    <x v="58"/>
    <n v="2.0633473426020614E-2"/>
  </r>
  <r>
    <s v="8792"/>
    <x v="12"/>
    <x v="134"/>
    <x v="134"/>
    <n v="1.418551298038917E-2"/>
  </r>
  <r>
    <s v="8792"/>
    <x v="12"/>
    <x v="105"/>
    <x v="105"/>
    <n v="1.2895920891262885E-2"/>
  </r>
  <r>
    <s v="8792"/>
    <x v="12"/>
    <x v="57"/>
    <x v="57"/>
    <n v="9.5429814595345327E-3"/>
  </r>
  <r>
    <s v="8792"/>
    <x v="12"/>
    <x v="72"/>
    <x v="72"/>
    <n v="6.4479604456314423E-3"/>
  </r>
  <r>
    <s v="8792"/>
    <x v="12"/>
    <x v="127"/>
    <x v="127"/>
    <n v="6.4479604456314423E-3"/>
  </r>
  <r>
    <s v="8792"/>
    <x v="12"/>
    <x v="130"/>
    <x v="130"/>
    <n v="6.4479604456314423E-3"/>
  </r>
  <r>
    <s v="8792"/>
    <x v="12"/>
    <x v="131"/>
    <x v="131"/>
    <n v="5.8031644010682979E-3"/>
  </r>
  <r>
    <s v="8792"/>
    <x v="12"/>
    <x v="48"/>
    <x v="48"/>
    <n v="5.8031644010682979E-3"/>
  </r>
  <r>
    <s v="8792"/>
    <x v="12"/>
    <x v="49"/>
    <x v="49"/>
    <n v="5.8031644010682979E-3"/>
  </r>
  <r>
    <s v="8792"/>
    <x v="12"/>
    <x v="123"/>
    <x v="123"/>
    <n v="5.1583683565051535E-3"/>
  </r>
  <r>
    <s v="8792"/>
    <x v="12"/>
    <x v="22"/>
    <x v="22"/>
    <n v="5.0294091475925236E-3"/>
  </r>
  <r>
    <s v="8792"/>
    <x v="12"/>
    <x v="126"/>
    <x v="126"/>
    <n v="4.5135723119420082E-3"/>
  </r>
  <r>
    <s v="8792"/>
    <x v="12"/>
    <x v="23"/>
    <x v="23"/>
    <n v="3.8687762673788651E-3"/>
  </r>
  <r>
    <s v="8792"/>
    <x v="12"/>
    <x v="18"/>
    <x v="18"/>
    <n v="3.3529394317283493E-3"/>
  </r>
  <r>
    <s v="8793"/>
    <x v="13"/>
    <x v="0"/>
    <x v="0"/>
    <n v="40.363017489253878"/>
  </r>
  <r>
    <s v="8793"/>
    <x v="13"/>
    <x v="108"/>
    <x v="108"/>
    <n v="33.28908658907536"/>
  </r>
  <r>
    <s v="8793"/>
    <x v="13"/>
    <x v="1"/>
    <x v="1"/>
    <n v="17.060656876901124"/>
  </r>
  <r>
    <s v="8793"/>
    <x v="13"/>
    <x v="140"/>
    <x v="140"/>
    <n v="3.4121313753802252"/>
  </r>
  <r>
    <s v="8793"/>
    <x v="13"/>
    <x v="104"/>
    <x v="104"/>
    <n v="3.2872973006711921"/>
  </r>
  <r>
    <s v="8793"/>
    <x v="13"/>
    <x v="141"/>
    <x v="141"/>
    <n v="0.70739309001785144"/>
  </r>
  <r>
    <s v="8793"/>
    <x v="13"/>
    <x v="109"/>
    <x v="109"/>
    <n v="0.54094765707247461"/>
  </r>
  <r>
    <s v="8793"/>
    <x v="13"/>
    <x v="69"/>
    <x v="69"/>
    <n v="0.1456397538272047"/>
  </r>
  <r>
    <s v="8793"/>
    <x v="13"/>
    <x v="142"/>
    <x v="142"/>
    <n v="0.14147861800357031"/>
  </r>
  <r>
    <s v="8793"/>
    <x v="13"/>
    <x v="107"/>
    <x v="107"/>
    <n v="0.1040283955908605"/>
  </r>
  <r>
    <s v="8793"/>
    <x v="13"/>
    <x v="110"/>
    <x v="110"/>
    <n v="8.3222716472688404E-2"/>
  </r>
  <r>
    <s v="8793"/>
    <x v="13"/>
    <x v="127"/>
    <x v="127"/>
    <n v="6.24170373545163E-2"/>
  </r>
  <r>
    <s v="8793"/>
    <x v="13"/>
    <x v="133"/>
    <x v="133"/>
    <n v="6.24170373545163E-2"/>
  </r>
  <r>
    <s v="8793"/>
    <x v="13"/>
    <x v="72"/>
    <x v="72"/>
    <n v="6.24170373545163E-2"/>
  </r>
  <r>
    <s v="8793"/>
    <x v="13"/>
    <x v="130"/>
    <x v="130"/>
    <n v="6.24170373545163E-2"/>
  </r>
  <r>
    <s v="8793"/>
    <x v="13"/>
    <x v="105"/>
    <x v="105"/>
    <n v="5.4094765707247465E-2"/>
  </r>
  <r>
    <s v="8793"/>
    <x v="13"/>
    <x v="22"/>
    <x v="22"/>
    <n v="4.1611358236344202E-2"/>
  </r>
  <r>
    <s v="8793"/>
    <x v="13"/>
    <x v="117"/>
    <x v="117"/>
    <n v="4.1611358236344202E-2"/>
  </r>
  <r>
    <s v="8793"/>
    <x v="13"/>
    <x v="131"/>
    <x v="131"/>
    <n v="4.1611358236344202E-2"/>
  </r>
  <r>
    <s v="8793"/>
    <x v="13"/>
    <x v="48"/>
    <x v="48"/>
    <n v="4.1611358236344202E-2"/>
  </r>
  <r>
    <s v="8793"/>
    <x v="13"/>
    <x v="106"/>
    <x v="106"/>
    <n v="4.1611358236344202E-2"/>
  </r>
  <r>
    <s v="8793"/>
    <x v="13"/>
    <x v="126"/>
    <x v="126"/>
    <n v="4.1611358236344202E-2"/>
  </r>
  <r>
    <s v="8793"/>
    <x v="13"/>
    <x v="119"/>
    <x v="119"/>
    <n v="4.1611358236344202E-2"/>
  </r>
  <r>
    <s v="8793"/>
    <x v="13"/>
    <x v="23"/>
    <x v="23"/>
    <n v="4.1611358236344202E-2"/>
  </r>
  <r>
    <s v="8793"/>
    <x v="13"/>
    <x v="33"/>
    <x v="33"/>
    <n v="4.1611358236344202E-2"/>
  </r>
  <r>
    <s v="8793"/>
    <x v="13"/>
    <x v="30"/>
    <x v="30"/>
    <n v="4.1611358236344202E-2"/>
  </r>
  <r>
    <s v="8793"/>
    <x v="13"/>
    <x v="18"/>
    <x v="18"/>
    <n v="4.1611358236344202E-2"/>
  </r>
  <r>
    <s v="8793"/>
    <x v="13"/>
    <x v="49"/>
    <x v="49"/>
    <n v="4.1611358236344202E-2"/>
  </r>
  <r>
    <s v="8793"/>
    <x v="13"/>
    <x v="118"/>
    <x v="118"/>
    <n v="3.0376291512531267E-2"/>
  </r>
  <r>
    <s v="8793"/>
    <x v="13"/>
    <x v="134"/>
    <x v="134"/>
    <n v="2.0805679118172101E-2"/>
  </r>
  <r>
    <s v="8793"/>
    <x v="13"/>
    <x v="113"/>
    <x v="113"/>
    <n v="6.2417037354516296E-3"/>
  </r>
  <r>
    <s v="8793"/>
    <x v="13"/>
    <x v="75"/>
    <x v="75"/>
    <n v="4.5772494059978623E-3"/>
  </r>
  <r>
    <s v="8793"/>
    <x v="13"/>
    <x v="116"/>
    <x v="116"/>
    <n v="1.2899521053266701E-20"/>
  </r>
  <r>
    <s v="8793"/>
    <x v="13"/>
    <x v="115"/>
    <x v="115"/>
    <n v="1.3731748217993586E-30"/>
  </r>
  <r>
    <s v="8794"/>
    <x v="14"/>
    <x v="104"/>
    <x v="104"/>
    <n v="20.403396920746541"/>
  </r>
  <r>
    <s v="8794"/>
    <x v="14"/>
    <x v="0"/>
    <x v="0"/>
    <n v="19.043170459363441"/>
  </r>
  <r>
    <s v="8794"/>
    <x v="14"/>
    <x v="118"/>
    <x v="118"/>
    <n v="19.043170459363441"/>
  </r>
  <r>
    <s v="8794"/>
    <x v="14"/>
    <x v="108"/>
    <x v="108"/>
    <n v="17.682943997980335"/>
  </r>
  <r>
    <s v="8794"/>
    <x v="14"/>
    <x v="1"/>
    <x v="1"/>
    <n v="10.881811691064822"/>
  </r>
  <r>
    <s v="8794"/>
    <x v="14"/>
    <x v="69"/>
    <x v="69"/>
    <n v="4.3527246764259298"/>
  </r>
  <r>
    <s v="8794"/>
    <x v="14"/>
    <x v="115"/>
    <x v="115"/>
    <n v="4.0806793841493088"/>
  </r>
  <r>
    <s v="8794"/>
    <x v="14"/>
    <x v="132"/>
    <x v="132"/>
    <n v="1.0881811691064824"/>
  </r>
  <r>
    <s v="8794"/>
    <x v="14"/>
    <x v="105"/>
    <x v="105"/>
    <n v="0.82973814144369273"/>
  </r>
  <r>
    <s v="8794"/>
    <x v="14"/>
    <x v="75"/>
    <x v="75"/>
    <n v="0.78893134760219963"/>
  </r>
  <r>
    <s v="8794"/>
    <x v="14"/>
    <x v="134"/>
    <x v="134"/>
    <n v="0.29924982150428259"/>
  </r>
  <r>
    <s v="8794"/>
    <x v="14"/>
    <x v="125"/>
    <x v="125"/>
    <n v="0.28564755689045157"/>
  </r>
  <r>
    <s v="8794"/>
    <x v="14"/>
    <x v="113"/>
    <x v="113"/>
    <n v="0.27204529227662061"/>
  </r>
  <r>
    <s v="8794"/>
    <x v="14"/>
    <x v="116"/>
    <x v="116"/>
    <n v="0.17682943997980335"/>
  </r>
  <r>
    <s v="8794"/>
    <x v="14"/>
    <x v="123"/>
    <x v="123"/>
    <n v="0.16322717536597231"/>
  </r>
  <r>
    <s v="8794"/>
    <x v="14"/>
    <x v="107"/>
    <x v="107"/>
    <n v="0.14962491075214129"/>
  </r>
  <r>
    <s v="8794"/>
    <x v="14"/>
    <x v="103"/>
    <x v="103"/>
    <n v="0.12514083444724544"/>
  </r>
  <r>
    <s v="8794"/>
    <x v="14"/>
    <x v="30"/>
    <x v="30"/>
    <n v="7.889313476021996E-2"/>
  </r>
  <r>
    <s v="8794"/>
    <x v="14"/>
    <x v="124"/>
    <x v="124"/>
    <n v="4.4887473225642391E-2"/>
  </r>
  <r>
    <s v="8794"/>
    <x v="14"/>
    <x v="106"/>
    <x v="106"/>
    <n v="4.0806793841493078E-2"/>
  </r>
  <r>
    <s v="8794"/>
    <x v="14"/>
    <x v="33"/>
    <x v="33"/>
    <n v="3.8086340918726876E-2"/>
  </r>
  <r>
    <s v="8794"/>
    <x v="14"/>
    <x v="18"/>
    <x v="18"/>
    <n v="3.8086340918726876E-2"/>
  </r>
  <r>
    <s v="8794"/>
    <x v="14"/>
    <x v="129"/>
    <x v="129"/>
    <n v="2.8564755689045158E-2"/>
  </r>
  <r>
    <s v="8794"/>
    <x v="14"/>
    <x v="23"/>
    <x v="23"/>
    <n v="1.4962491075214131E-2"/>
  </r>
  <r>
    <s v="8794"/>
    <x v="14"/>
    <x v="126"/>
    <x v="126"/>
    <n v="1.2378060798586235E-2"/>
  </r>
  <r>
    <s v="8794"/>
    <x v="14"/>
    <x v="130"/>
    <x v="130"/>
    <n v="1.0881811691064823E-2"/>
  </r>
  <r>
    <s v="8794"/>
    <x v="14"/>
    <x v="48"/>
    <x v="48"/>
    <n v="9.3855625835434081E-3"/>
  </r>
  <r>
    <s v="8794"/>
    <x v="14"/>
    <x v="131"/>
    <x v="131"/>
    <n v="5.4409058455324117E-3"/>
  </r>
  <r>
    <s v="8794"/>
    <x v="14"/>
    <x v="133"/>
    <x v="133"/>
    <n v="5.4409058455324117E-3"/>
  </r>
  <r>
    <s v="8794"/>
    <x v="14"/>
    <x v="58"/>
    <x v="58"/>
    <n v="2.4484076304895851E-3"/>
  </r>
  <r>
    <s v="8794"/>
    <x v="14"/>
    <x v="127"/>
    <x v="127"/>
    <n v="2.1763623382129644E-3"/>
  </r>
  <r>
    <s v="8794"/>
    <x v="14"/>
    <x v="22"/>
    <x v="22"/>
    <n v="1.0473743752649892E-3"/>
  </r>
  <r>
    <s v="8795"/>
    <x v="15"/>
    <x v="115"/>
    <x v="115"/>
    <n v="32.90556103981573"/>
  </r>
  <r>
    <s v="8795"/>
    <x v="15"/>
    <x v="104"/>
    <x v="104"/>
    <n v="24.130744762531535"/>
  </r>
  <r>
    <s v="8795"/>
    <x v="15"/>
    <x v="108"/>
    <x v="108"/>
    <n v="14.259076450586816"/>
  </r>
  <r>
    <s v="8795"/>
    <x v="15"/>
    <x v="0"/>
    <x v="0"/>
    <n v="10.091038718876822"/>
  </r>
  <r>
    <s v="8795"/>
    <x v="15"/>
    <x v="1"/>
    <x v="1"/>
    <n v="5.0455193594384111"/>
  </r>
  <r>
    <s v="8795"/>
    <x v="15"/>
    <x v="113"/>
    <x v="113"/>
    <n v="2.1937040693210488"/>
  </r>
  <r>
    <s v="8795"/>
    <x v="15"/>
    <x v="132"/>
    <x v="132"/>
    <n v="1.6452780519907864"/>
  </r>
  <r>
    <s v="8795"/>
    <x v="15"/>
    <x v="118"/>
    <x v="118"/>
    <n v="1.6452780519907864"/>
  </r>
  <r>
    <s v="8795"/>
    <x v="15"/>
    <x v="107"/>
    <x v="107"/>
    <n v="1.6452780519907864"/>
  </r>
  <r>
    <s v="8795"/>
    <x v="15"/>
    <x v="123"/>
    <x v="123"/>
    <n v="1.6452780519907864"/>
  </r>
  <r>
    <s v="8795"/>
    <x v="15"/>
    <x v="69"/>
    <x v="69"/>
    <n v="1.6452780519907864"/>
  </r>
  <r>
    <s v="8795"/>
    <x v="15"/>
    <x v="30"/>
    <x v="30"/>
    <n v="1.6452780519907864"/>
  </r>
  <r>
    <s v="8795"/>
    <x v="15"/>
    <x v="116"/>
    <x v="116"/>
    <n v="1.4259076450586816"/>
  </r>
  <r>
    <s v="8795"/>
    <x v="15"/>
    <x v="120"/>
    <x v="120"/>
    <n v="7.6779642426236694E-2"/>
  </r>
  <r>
    <s v="8796"/>
    <x v="16"/>
    <x v="104"/>
    <x v="104"/>
    <n v="70.806974304372204"/>
  </r>
  <r>
    <s v="8796"/>
    <x v="16"/>
    <x v="113"/>
    <x v="113"/>
    <n v="15.554540678133339"/>
  </r>
  <r>
    <s v="8796"/>
    <x v="16"/>
    <x v="116"/>
    <x v="116"/>
    <n v="8.1154125277217428"/>
  </r>
  <r>
    <s v="8796"/>
    <x v="16"/>
    <x v="69"/>
    <x v="69"/>
    <n v="1.4878256300823194"/>
  </r>
  <r>
    <s v="8796"/>
    <x v="16"/>
    <x v="115"/>
    <x v="115"/>
    <n v="1.0820550036962324"/>
  </r>
  <r>
    <s v="8796"/>
    <x v="16"/>
    <x v="143"/>
    <x v="143"/>
    <n v="0.81154125277217415"/>
  </r>
  <r>
    <s v="8796"/>
    <x v="16"/>
    <x v="58"/>
    <x v="58"/>
    <n v="0.74391281504115969"/>
  </r>
  <r>
    <s v="8796"/>
    <x v="16"/>
    <x v="106"/>
    <x v="106"/>
    <n v="0.64923300221773939"/>
  </r>
  <r>
    <s v="8796"/>
    <x v="16"/>
    <x v="75"/>
    <x v="75"/>
    <n v="0.29756512601646384"/>
  </r>
  <r>
    <s v="8796"/>
    <x v="16"/>
    <x v="1"/>
    <x v="1"/>
    <n v="0.10820550036962323"/>
  </r>
  <r>
    <s v="8796"/>
    <x v="16"/>
    <x v="0"/>
    <x v="0"/>
    <n v="0.10820550036962323"/>
  </r>
  <r>
    <s v="8796"/>
    <x v="16"/>
    <x v="22"/>
    <x v="22"/>
    <n v="6.2218162712533352E-2"/>
  </r>
  <r>
    <s v="8796"/>
    <x v="16"/>
    <x v="18"/>
    <x v="18"/>
    <n v="3.5843071997437699E-2"/>
  </r>
  <r>
    <s v="8796"/>
    <x v="16"/>
    <x v="132"/>
    <x v="132"/>
    <n v="2.7051375092405808E-2"/>
  </r>
  <r>
    <s v="8796"/>
    <x v="16"/>
    <x v="105"/>
    <x v="105"/>
    <n v="2.4346237583165228E-2"/>
  </r>
  <r>
    <s v="8796"/>
    <x v="16"/>
    <x v="125"/>
    <x v="125"/>
    <n v="1.6907109432753632E-2"/>
  </r>
  <r>
    <s v="8796"/>
    <x v="16"/>
    <x v="134"/>
    <x v="134"/>
    <n v="1.284940316889276E-2"/>
  </r>
  <r>
    <s v="8796"/>
    <x v="16"/>
    <x v="107"/>
    <x v="107"/>
    <n v="1.0820550036962324E-2"/>
  </r>
  <r>
    <s v="8796"/>
    <x v="16"/>
    <x v="103"/>
    <x v="103"/>
    <n v="1.0820550036962324E-2"/>
  </r>
  <r>
    <s v="8796"/>
    <x v="16"/>
    <x v="33"/>
    <x v="33"/>
    <n v="1.0144265659652178E-2"/>
  </r>
  <r>
    <s v="8796"/>
    <x v="16"/>
    <x v="133"/>
    <x v="133"/>
    <n v="5.5455318939431906E-3"/>
  </r>
  <r>
    <s v="8796"/>
    <x v="16"/>
    <x v="23"/>
    <x v="23"/>
    <n v="4.1253347015918857E-3"/>
  </r>
  <r>
    <s v="8796"/>
    <x v="16"/>
    <x v="48"/>
    <x v="48"/>
    <n v="2.84039438470261E-3"/>
  </r>
  <r>
    <s v="8796"/>
    <x v="16"/>
    <x v="118"/>
    <x v="118"/>
    <n v="2.7051375092405809E-3"/>
  </r>
  <r>
    <s v="8796"/>
    <x v="16"/>
    <x v="123"/>
    <x v="123"/>
    <n v="2.7051375092405809E-3"/>
  </r>
  <r>
    <s v="8796"/>
    <x v="16"/>
    <x v="130"/>
    <x v="130"/>
    <n v="2.4346237583165228E-3"/>
  </r>
  <r>
    <s v="8796"/>
    <x v="16"/>
    <x v="124"/>
    <x v="124"/>
    <n v="9.467981282342032E-4"/>
  </r>
  <r>
    <s v="8796"/>
    <x v="16"/>
    <x v="57"/>
    <x v="57"/>
    <n v="8.1154125277217433E-4"/>
  </r>
  <r>
    <s v="8796"/>
    <x v="16"/>
    <x v="129"/>
    <x v="129"/>
    <n v="7.4391281504115978E-4"/>
  </r>
  <r>
    <s v="8796"/>
    <x v="16"/>
    <x v="126"/>
    <x v="126"/>
    <n v="2.7051375092405807E-4"/>
  </r>
  <r>
    <s v="8796"/>
    <x v="16"/>
    <x v="127"/>
    <x v="127"/>
    <n v="1.4201971923513047E-4"/>
  </r>
  <r>
    <s v="8796"/>
    <x v="16"/>
    <x v="120"/>
    <x v="120"/>
    <n v="1.3525687546202904E-4"/>
  </r>
  <r>
    <s v="8796"/>
    <x v="16"/>
    <x v="131"/>
    <x v="131"/>
    <n v="1.2173118791582613E-4"/>
  </r>
  <r>
    <s v="8797"/>
    <x v="17"/>
    <x v="113"/>
    <x v="113"/>
    <n v="28.212548559056039"/>
  </r>
  <r>
    <s v="8797"/>
    <x v="17"/>
    <x v="116"/>
    <x v="116"/>
    <n v="25.821654613373322"/>
  </r>
  <r>
    <s v="8797"/>
    <x v="17"/>
    <x v="104"/>
    <x v="104"/>
    <n v="13.389006095823206"/>
  </r>
  <r>
    <s v="8797"/>
    <x v="17"/>
    <x v="108"/>
    <x v="108"/>
    <n v="10.998112150140491"/>
  </r>
  <r>
    <s v="8797"/>
    <x v="17"/>
    <x v="0"/>
    <x v="0"/>
    <n v="5.7381454696385159"/>
  </r>
  <r>
    <s v="8797"/>
    <x v="17"/>
    <x v="69"/>
    <x v="69"/>
    <n v="4.2079733444015783"/>
  </r>
  <r>
    <s v="8797"/>
    <x v="17"/>
    <x v="115"/>
    <x v="115"/>
    <n v="3.8254303130923444"/>
  </r>
  <r>
    <s v="8797"/>
    <x v="17"/>
    <x v="1"/>
    <x v="1"/>
    <n v="2.6778012191646412"/>
  </r>
  <r>
    <s v="8797"/>
    <x v="17"/>
    <x v="75"/>
    <x v="75"/>
    <n v="0.90853969935943169"/>
  </r>
  <r>
    <s v="8797"/>
    <x v="17"/>
    <x v="118"/>
    <x v="118"/>
    <n v="0.6694503047911603"/>
  </r>
  <r>
    <s v="8797"/>
    <x v="17"/>
    <x v="103"/>
    <x v="103"/>
    <n v="0.52599666805019729"/>
  </r>
  <r>
    <s v="8797"/>
    <x v="17"/>
    <x v="107"/>
    <x v="107"/>
    <n v="0.52599666805019729"/>
  </r>
  <r>
    <s v="8797"/>
    <x v="17"/>
    <x v="106"/>
    <x v="106"/>
    <n v="0.46383342546244671"/>
  </r>
  <r>
    <s v="8797"/>
    <x v="17"/>
    <x v="105"/>
    <x v="105"/>
    <n v="0.34907051606967643"/>
  </r>
  <r>
    <s v="8797"/>
    <x v="17"/>
    <x v="134"/>
    <x v="134"/>
    <n v="0.33472515239558015"/>
  </r>
  <r>
    <s v="8797"/>
    <x v="17"/>
    <x v="119"/>
    <x v="119"/>
    <n v="0.27256190980782952"/>
  </r>
  <r>
    <s v="8797"/>
    <x v="17"/>
    <x v="132"/>
    <x v="132"/>
    <n v="0.22474403089417522"/>
  </r>
  <r>
    <s v="8797"/>
    <x v="17"/>
    <x v="58"/>
    <x v="58"/>
    <n v="0.18170793987188635"/>
  </r>
  <r>
    <s v="8797"/>
    <x v="17"/>
    <x v="125"/>
    <x v="125"/>
    <n v="0.1577990004150592"/>
  </r>
  <r>
    <s v="8797"/>
    <x v="17"/>
    <x v="33"/>
    <x v="33"/>
    <n v="0.10519933361003947"/>
  </r>
  <r>
    <s v="8797"/>
    <x v="17"/>
    <x v="49"/>
    <x v="49"/>
    <n v="6.6945030479116027E-2"/>
  </r>
  <r>
    <s v="8797"/>
    <x v="17"/>
    <x v="124"/>
    <x v="124"/>
    <n v="6.2163242587750592E-2"/>
  </r>
  <r>
    <s v="8797"/>
    <x v="17"/>
    <x v="18"/>
    <x v="18"/>
    <n v="5.7381454696385156E-2"/>
  </r>
  <r>
    <s v="8797"/>
    <x v="17"/>
    <x v="123"/>
    <x v="123"/>
    <n v="5.7381454696385156E-2"/>
  </r>
  <r>
    <s v="8797"/>
    <x v="17"/>
    <x v="129"/>
    <x v="129"/>
    <n v="2.6299833402509867E-2"/>
  </r>
  <r>
    <s v="8797"/>
    <x v="17"/>
    <x v="133"/>
    <x v="133"/>
    <n v="2.4387118245963697E-2"/>
  </r>
  <r>
    <s v="8797"/>
    <x v="17"/>
    <x v="120"/>
    <x v="120"/>
    <n v="2.1518045511144435E-2"/>
  </r>
  <r>
    <s v="8797"/>
    <x v="17"/>
    <x v="22"/>
    <x v="22"/>
    <n v="2.0083509143734808E-2"/>
  </r>
  <r>
    <s v="8797"/>
    <x v="17"/>
    <x v="130"/>
    <x v="130"/>
    <n v="1.9127151565461721E-2"/>
  </r>
  <r>
    <s v="8797"/>
    <x v="17"/>
    <x v="127"/>
    <x v="127"/>
    <n v="1.9127151565461721E-2"/>
  </r>
  <r>
    <s v="8797"/>
    <x v="17"/>
    <x v="131"/>
    <x v="131"/>
    <n v="1.769261519805209E-2"/>
  </r>
  <r>
    <s v="8797"/>
    <x v="17"/>
    <x v="30"/>
    <x v="30"/>
    <n v="5.2599666805019729E-3"/>
  </r>
  <r>
    <s v="8797"/>
    <x v="17"/>
    <x v="23"/>
    <x v="23"/>
    <n v="4.3992448600561956E-3"/>
  </r>
  <r>
    <s v="8797"/>
    <x v="17"/>
    <x v="126"/>
    <x v="126"/>
    <n v="4.3514269811425416E-3"/>
  </r>
  <r>
    <s v="8797"/>
    <x v="17"/>
    <x v="48"/>
    <x v="48"/>
    <n v="3.5863409185240723E-3"/>
  </r>
  <r>
    <s v="8798"/>
    <x v="18"/>
    <x v="113"/>
    <x v="113"/>
    <n v="31.171855723971635"/>
  </r>
  <r>
    <s v="8798"/>
    <x v="18"/>
    <x v="116"/>
    <x v="116"/>
    <n v="28.530173035499466"/>
  </r>
  <r>
    <s v="8798"/>
    <x v="18"/>
    <x v="1"/>
    <x v="1"/>
    <n v="11.095067291583124"/>
  </r>
  <r>
    <s v="8798"/>
    <x v="18"/>
    <x v="0"/>
    <x v="0"/>
    <n v="10.038394216194256"/>
  </r>
  <r>
    <s v="8798"/>
    <x v="18"/>
    <x v="108"/>
    <x v="108"/>
    <n v="5.8117019146387801"/>
  </r>
  <r>
    <s v="8798"/>
    <x v="18"/>
    <x v="115"/>
    <x v="115"/>
    <n v="4.2266923015554765"/>
  </r>
  <r>
    <s v="8798"/>
    <x v="18"/>
    <x v="140"/>
    <x v="140"/>
    <n v="3.1700192261666071"/>
  </r>
  <r>
    <s v="8798"/>
    <x v="18"/>
    <x v="104"/>
    <x v="104"/>
    <n v="2.2718471120860682"/>
  </r>
  <r>
    <s v="8798"/>
    <x v="18"/>
    <x v="141"/>
    <x v="141"/>
    <n v="1.0038394216194255"/>
  </r>
  <r>
    <s v="8798"/>
    <x v="18"/>
    <x v="5"/>
    <x v="5"/>
    <n v="0.58117019146387794"/>
  </r>
  <r>
    <s v="8798"/>
    <x v="18"/>
    <x v="125"/>
    <x v="125"/>
    <n v="0.36983557638610415"/>
  </r>
  <r>
    <s v="8798"/>
    <x v="18"/>
    <x v="57"/>
    <x v="57"/>
    <n v="0.28530173035499468"/>
  </r>
  <r>
    <s v="8798"/>
    <x v="18"/>
    <x v="103"/>
    <x v="103"/>
    <n v="0.26416826884721728"/>
  </r>
  <r>
    <s v="8798"/>
    <x v="18"/>
    <x v="18"/>
    <x v="18"/>
    <n v="0.25888490347027293"/>
  </r>
  <r>
    <s v="8798"/>
    <x v="18"/>
    <x v="69"/>
    <x v="69"/>
    <n v="0.24831817271638423"/>
  </r>
  <r>
    <s v="8798"/>
    <x v="18"/>
    <x v="75"/>
    <x v="75"/>
    <n v="0.13208413442360864"/>
  </r>
  <r>
    <s v="8798"/>
    <x v="18"/>
    <x v="106"/>
    <x v="106"/>
    <n v="0.11095067291583124"/>
  </r>
  <r>
    <s v="8798"/>
    <x v="18"/>
    <x v="22"/>
    <x v="22"/>
    <n v="0.11095067291583124"/>
  </r>
  <r>
    <s v="8798"/>
    <x v="18"/>
    <x v="142"/>
    <x v="142"/>
    <n v="8.4533846031109527E-2"/>
  </r>
  <r>
    <s v="8798"/>
    <x v="18"/>
    <x v="105"/>
    <x v="105"/>
    <n v="7.9250480654165179E-2"/>
  </r>
  <r>
    <s v="8798"/>
    <x v="18"/>
    <x v="118"/>
    <x v="118"/>
    <n v="7.9250480654165179E-2"/>
  </r>
  <r>
    <s v="8798"/>
    <x v="18"/>
    <x v="30"/>
    <x v="30"/>
    <n v="4.4380269166332503E-2"/>
  </r>
  <r>
    <s v="8798"/>
    <x v="18"/>
    <x v="131"/>
    <x v="131"/>
    <n v="2.7473499960110594E-2"/>
  </r>
  <r>
    <s v="8798"/>
    <x v="18"/>
    <x v="107"/>
    <x v="107"/>
    <n v="1.7963442281610773E-3"/>
  </r>
  <r>
    <s v="8798"/>
    <x v="18"/>
    <x v="33"/>
    <x v="33"/>
    <n v="7.925048065416518E-4"/>
  </r>
  <r>
    <s v="8798"/>
    <x v="18"/>
    <x v="48"/>
    <x v="48"/>
    <n v="7.925048065416518E-4"/>
  </r>
  <r>
    <s v="8798"/>
    <x v="18"/>
    <x v="23"/>
    <x v="23"/>
    <n v="4.7550288392499108E-4"/>
  </r>
  <r>
    <s v="8799"/>
    <x v="19"/>
    <x v="143"/>
    <x v="143"/>
    <n v="74.719986849282321"/>
  </r>
  <r>
    <s v="8799"/>
    <x v="19"/>
    <x v="104"/>
    <x v="104"/>
    <n v="12.367446099191554"/>
  </r>
  <r>
    <s v="8799"/>
    <x v="19"/>
    <x v="116"/>
    <x v="116"/>
    <n v="9.5332397014601575"/>
  </r>
  <r>
    <s v="8799"/>
    <x v="19"/>
    <x v="69"/>
    <x v="69"/>
    <n v="0.95332397014601566"/>
  </r>
  <r>
    <s v="8799"/>
    <x v="19"/>
    <x v="107"/>
    <x v="107"/>
    <n v="0.69566884307952492"/>
  </r>
  <r>
    <s v="8799"/>
    <x v="19"/>
    <x v="58"/>
    <x v="58"/>
    <n v="0.69566884307952492"/>
  </r>
  <r>
    <s v="8799"/>
    <x v="19"/>
    <x v="115"/>
    <x v="115"/>
    <n v="0.36071717789308694"/>
  </r>
  <r>
    <s v="8799"/>
    <x v="19"/>
    <x v="75"/>
    <x v="75"/>
    <n v="0.21127720419452239"/>
  </r>
  <r>
    <s v="8799"/>
    <x v="19"/>
    <x v="113"/>
    <x v="113"/>
    <n v="0.12109790972125063"/>
  </r>
  <r>
    <s v="8799"/>
    <x v="19"/>
    <x v="103"/>
    <x v="103"/>
    <n v="8.2449640661277024E-2"/>
  </r>
  <r>
    <s v="8799"/>
    <x v="19"/>
    <x v="18"/>
    <x v="18"/>
    <n v="7.4719986849282299E-2"/>
  </r>
  <r>
    <s v="8799"/>
    <x v="19"/>
    <x v="22"/>
    <x v="22"/>
    <n v="3.3495166518643787E-2"/>
  </r>
  <r>
    <s v="8799"/>
    <x v="19"/>
    <x v="131"/>
    <x v="131"/>
    <n v="2.576551270664907E-2"/>
  </r>
  <r>
    <s v="8799"/>
    <x v="19"/>
    <x v="133"/>
    <x v="133"/>
    <n v="1.9839444784119788E-2"/>
  </r>
  <r>
    <s v="8799"/>
    <x v="19"/>
    <x v="106"/>
    <x v="106"/>
    <n v="1.5459307623989444E-2"/>
  </r>
  <r>
    <s v="8799"/>
    <x v="19"/>
    <x v="126"/>
    <x v="126"/>
    <n v="1.5459307623989444E-2"/>
  </r>
  <r>
    <s v="8799"/>
    <x v="19"/>
    <x v="33"/>
    <x v="33"/>
    <n v="1.4428687115723478E-2"/>
  </r>
  <r>
    <s v="8799"/>
    <x v="19"/>
    <x v="130"/>
    <x v="130"/>
    <n v="8.7602743202606845E-3"/>
  </r>
  <r>
    <s v="8799"/>
    <x v="19"/>
    <x v="129"/>
    <x v="129"/>
    <n v="8.7602743202606845E-3"/>
  </r>
  <r>
    <s v="8799"/>
    <x v="19"/>
    <x v="127"/>
    <x v="127"/>
    <n v="8.7602743202606845E-3"/>
  </r>
  <r>
    <s v="8799"/>
    <x v="19"/>
    <x v="134"/>
    <x v="134"/>
    <n v="8.2449640661277027E-3"/>
  </r>
  <r>
    <s v="8799"/>
    <x v="19"/>
    <x v="120"/>
    <x v="120"/>
    <n v="7.2143435578617392E-3"/>
  </r>
  <r>
    <s v="8799"/>
    <x v="19"/>
    <x v="124"/>
    <x v="124"/>
    <n v="6.6990333037287592E-3"/>
  </r>
  <r>
    <s v="8799"/>
    <x v="19"/>
    <x v="57"/>
    <x v="57"/>
    <n v="4.6377922871968322E-3"/>
  </r>
  <r>
    <s v="8799"/>
    <x v="19"/>
    <x v="125"/>
    <x v="125"/>
    <n v="4.1224820330638514E-3"/>
  </r>
  <r>
    <s v="8799"/>
    <x v="19"/>
    <x v="48"/>
    <x v="48"/>
    <n v="2.3188961435984161E-3"/>
  </r>
  <r>
    <s v="8799"/>
    <x v="19"/>
    <x v="23"/>
    <x v="23"/>
    <n v="4.3801371601303425E-4"/>
  </r>
  <r>
    <s v="8800"/>
    <x v="20"/>
    <x v="104"/>
    <x v="104"/>
    <n v="58.194636117253872"/>
  </r>
  <r>
    <s v="8800"/>
    <x v="20"/>
    <x v="108"/>
    <x v="108"/>
    <n v="14.465523834860248"/>
  </r>
  <r>
    <s v="8800"/>
    <x v="20"/>
    <x v="119"/>
    <x v="119"/>
    <n v="9.1448713898541794"/>
  </r>
  <r>
    <s v="8800"/>
    <x v="20"/>
    <x v="69"/>
    <x v="69"/>
    <n v="4.8218412782867492"/>
  </r>
  <r>
    <s v="8800"/>
    <x v="20"/>
    <x v="23"/>
    <x v="23"/>
    <n v="2.4940558335965939"/>
  </r>
  <r>
    <s v="8800"/>
    <x v="20"/>
    <x v="120"/>
    <x v="120"/>
    <n v="1.8289742779708358"/>
  </r>
  <r>
    <s v="8800"/>
    <x v="20"/>
    <x v="75"/>
    <x v="75"/>
    <n v="1.2802819945795851"/>
  </r>
  <r>
    <s v="8800"/>
    <x v="20"/>
    <x v="57"/>
    <x v="57"/>
    <n v="1.2137738390170092"/>
  </r>
  <r>
    <s v="8800"/>
    <x v="20"/>
    <x v="58"/>
    <x v="58"/>
    <n v="1.1971468001263652"/>
  </r>
  <r>
    <s v="8800"/>
    <x v="20"/>
    <x v="48"/>
    <x v="48"/>
    <n v="1.0142493723292816"/>
  </r>
  <r>
    <s v="8800"/>
    <x v="20"/>
    <x v="33"/>
    <x v="33"/>
    <n v="0.74821675007897837"/>
  </r>
  <r>
    <s v="8800"/>
    <x v="20"/>
    <x v="113"/>
    <x v="113"/>
    <n v="0.66508155562575855"/>
  </r>
  <r>
    <s v="8800"/>
    <x v="20"/>
    <x v="22"/>
    <x v="22"/>
    <n v="0.49881116671931885"/>
  </r>
  <r>
    <s v="8800"/>
    <x v="20"/>
    <x v="115"/>
    <x v="115"/>
    <n v="0.46555708893803094"/>
  </r>
  <r>
    <s v="8800"/>
    <x v="20"/>
    <x v="125"/>
    <x v="125"/>
    <n v="0.41567597226609904"/>
  </r>
  <r>
    <s v="8800"/>
    <x v="20"/>
    <x v="0"/>
    <x v="0"/>
    <n v="0.33254077781287927"/>
  </r>
  <r>
    <s v="8800"/>
    <x v="20"/>
    <x v="107"/>
    <x v="107"/>
    <n v="0.24940558335965943"/>
  </r>
  <r>
    <s v="8800"/>
    <x v="20"/>
    <x v="126"/>
    <x v="126"/>
    <n v="0.14964335001579565"/>
  </r>
  <r>
    <s v="8800"/>
    <x v="20"/>
    <x v="133"/>
    <x v="133"/>
    <n v="0.11638927223450773"/>
  </r>
  <r>
    <s v="8800"/>
    <x v="20"/>
    <x v="124"/>
    <x v="124"/>
    <n v="0.11638927223450773"/>
  </r>
  <r>
    <s v="8800"/>
    <x v="20"/>
    <x v="129"/>
    <x v="129"/>
    <n v="9.9762233343863763E-2"/>
  </r>
  <r>
    <s v="8800"/>
    <x v="20"/>
    <x v="127"/>
    <x v="127"/>
    <n v="9.9762233343863763E-2"/>
  </r>
  <r>
    <s v="8800"/>
    <x v="20"/>
    <x v="130"/>
    <x v="130"/>
    <n v="9.9762233343863763E-2"/>
  </r>
  <r>
    <s v="8800"/>
    <x v="20"/>
    <x v="116"/>
    <x v="116"/>
    <n v="8.4797898342284211E-2"/>
  </r>
  <r>
    <s v="8800"/>
    <x v="20"/>
    <x v="1"/>
    <x v="1"/>
    <n v="6.6508155562575846E-2"/>
  </r>
  <r>
    <s v="8800"/>
    <x v="20"/>
    <x v="134"/>
    <x v="134"/>
    <n v="3.8242189448481109E-2"/>
  </r>
  <r>
    <s v="8800"/>
    <x v="20"/>
    <x v="103"/>
    <x v="103"/>
    <n v="3.159137389222353E-2"/>
  </r>
  <r>
    <s v="8800"/>
    <x v="20"/>
    <x v="131"/>
    <x v="131"/>
    <n v="2.6603262225030341E-2"/>
  </r>
  <r>
    <s v="8800"/>
    <x v="20"/>
    <x v="18"/>
    <x v="18"/>
    <n v="2.1615150557837151E-2"/>
  </r>
  <r>
    <s v="8800"/>
    <x v="20"/>
    <x v="106"/>
    <x v="106"/>
    <n v="1.8289742779708362E-2"/>
  </r>
  <r>
    <s v="8801"/>
    <x v="21"/>
    <x v="108"/>
    <x v="108"/>
    <n v="37.176695522863668"/>
  </r>
  <r>
    <s v="8801"/>
    <x v="21"/>
    <x v="116"/>
    <x v="116"/>
    <n v="24.695947740188007"/>
  </r>
  <r>
    <s v="8801"/>
    <x v="21"/>
    <x v="104"/>
    <x v="104"/>
    <n v="15.932869509798714"/>
  </r>
  <r>
    <s v="8801"/>
    <x v="21"/>
    <x v="115"/>
    <x v="115"/>
    <n v="14.605130383982154"/>
  </r>
  <r>
    <s v="8801"/>
    <x v="21"/>
    <x v="69"/>
    <x v="69"/>
    <n v="4.2487652026129901"/>
  </r>
  <r>
    <s v="8801"/>
    <x v="21"/>
    <x v="113"/>
    <x v="113"/>
    <n v="2.3899304264698067"/>
  </r>
  <r>
    <s v="8801"/>
    <x v="21"/>
    <x v="75"/>
    <x v="75"/>
    <n v="0.20978278187901642"/>
  </r>
  <r>
    <s v="8801"/>
    <x v="21"/>
    <x v="48"/>
    <x v="48"/>
    <n v="0.11949652132349035"/>
  </r>
  <r>
    <s v="8801"/>
    <x v="21"/>
    <x v="58"/>
    <x v="58"/>
    <n v="0.10356365181369163"/>
  </r>
  <r>
    <s v="8801"/>
    <x v="21"/>
    <x v="120"/>
    <x v="120"/>
    <n v="8.4975304052259809E-2"/>
  </r>
  <r>
    <s v="8801"/>
    <x v="21"/>
    <x v="106"/>
    <x v="106"/>
    <n v="7.7008869297360449E-2"/>
  </r>
  <r>
    <s v="8801"/>
    <x v="21"/>
    <x v="103"/>
    <x v="103"/>
    <n v="6.3731478039194864E-2"/>
  </r>
  <r>
    <s v="8801"/>
    <x v="21"/>
    <x v="33"/>
    <x v="33"/>
    <n v="6.1075999787561744E-2"/>
  </r>
  <r>
    <s v="8801"/>
    <x v="21"/>
    <x v="130"/>
    <x v="130"/>
    <n v="5.3109565032662384E-2"/>
  </r>
  <r>
    <s v="8801"/>
    <x v="21"/>
    <x v="18"/>
    <x v="18"/>
    <n v="4.2487652026129905E-2"/>
  </r>
  <r>
    <s v="8801"/>
    <x v="21"/>
    <x v="57"/>
    <x v="57"/>
    <n v="2.6554782516331192E-2"/>
  </r>
  <r>
    <s v="8801"/>
    <x v="21"/>
    <x v="107"/>
    <x v="107"/>
    <n v="1.9916086887248389E-2"/>
  </r>
  <r>
    <s v="8801"/>
    <x v="21"/>
    <x v="22"/>
    <x v="22"/>
    <n v="1.9119443411758457E-2"/>
  </r>
  <r>
    <s v="8801"/>
    <x v="21"/>
    <x v="129"/>
    <x v="129"/>
    <n v="1.8057252111105208E-2"/>
  </r>
  <r>
    <s v="8801"/>
    <x v="21"/>
    <x v="134"/>
    <x v="134"/>
    <n v="1.4605130383982154E-2"/>
  </r>
  <r>
    <s v="8801"/>
    <x v="21"/>
    <x v="126"/>
    <x v="126"/>
    <n v="9.8252695310425409E-3"/>
  </r>
  <r>
    <s v="8801"/>
    <x v="21"/>
    <x v="23"/>
    <x v="23"/>
    <n v="6.3731478039194865E-3"/>
  </r>
  <r>
    <s v="8801"/>
    <x v="21"/>
    <x v="133"/>
    <x v="133"/>
    <n v="5.5765043284295495E-3"/>
  </r>
  <r>
    <s v="8801"/>
    <x v="21"/>
    <x v="125"/>
    <x v="125"/>
    <n v="4.7798608529396143E-3"/>
  </r>
  <r>
    <s v="8801"/>
    <x v="21"/>
    <x v="127"/>
    <x v="127"/>
    <n v="4.5143130277763019E-3"/>
  </r>
  <r>
    <s v="8801"/>
    <x v="21"/>
    <x v="124"/>
    <x v="124"/>
    <n v="4.5143130277763019E-3"/>
  </r>
  <r>
    <s v="8801"/>
    <x v="21"/>
    <x v="131"/>
    <x v="131"/>
    <n v="1.5932869509798716E-3"/>
  </r>
  <r>
    <s v="8802"/>
    <x v="22"/>
    <x v="104"/>
    <x v="104"/>
    <n v="26.59339436449152"/>
  </r>
  <r>
    <s v="8802"/>
    <x v="22"/>
    <x v="116"/>
    <x v="116"/>
    <n v="19.433634343282264"/>
  </r>
  <r>
    <s v="8802"/>
    <x v="22"/>
    <x v="113"/>
    <x v="113"/>
    <n v="13.29669718224576"/>
  </r>
  <r>
    <s v="8802"/>
    <x v="22"/>
    <x v="115"/>
    <x v="115"/>
    <n v="12.478438894107558"/>
  </r>
  <r>
    <s v="8802"/>
    <x v="22"/>
    <x v="69"/>
    <x v="69"/>
    <n v="5.7278080169674039"/>
  </r>
  <r>
    <s v="8802"/>
    <x v="22"/>
    <x v="119"/>
    <x v="119"/>
    <n v="4.5004205847601026"/>
  </r>
  <r>
    <s v="8802"/>
    <x v="22"/>
    <x v="58"/>
    <x v="58"/>
    <n v="4.0912914406910028"/>
  </r>
  <r>
    <s v="8802"/>
    <x v="22"/>
    <x v="118"/>
    <x v="118"/>
    <n v="2.6593394364491516"/>
  </r>
  <r>
    <s v="8802"/>
    <x v="22"/>
    <x v="75"/>
    <x v="75"/>
    <n v="2.6593394364491516"/>
  </r>
  <r>
    <s v="8802"/>
    <x v="22"/>
    <x v="108"/>
    <x v="108"/>
    <n v="2.0251892631420465"/>
  </r>
  <r>
    <s v="8802"/>
    <x v="22"/>
    <x v="107"/>
    <x v="107"/>
    <n v="1.9433634343282262"/>
  </r>
  <r>
    <s v="8802"/>
    <x v="22"/>
    <x v="30"/>
    <x v="30"/>
    <n v="0.96145348856238566"/>
  </r>
  <r>
    <s v="8802"/>
    <x v="22"/>
    <x v="117"/>
    <x v="117"/>
    <n v="0.96145348856238566"/>
  </r>
  <r>
    <s v="8802"/>
    <x v="22"/>
    <x v="72"/>
    <x v="72"/>
    <n v="0.96145348856238566"/>
  </r>
  <r>
    <s v="8802"/>
    <x v="22"/>
    <x v="49"/>
    <x v="49"/>
    <n v="0.94099703135893076"/>
  </r>
  <r>
    <s v="8802"/>
    <x v="22"/>
    <x v="18"/>
    <x v="18"/>
    <n v="0.49095497288292028"/>
  </r>
  <r>
    <s v="8802"/>
    <x v="22"/>
    <x v="57"/>
    <x v="57"/>
    <n v="0.10228228601727508"/>
  </r>
  <r>
    <s v="8802"/>
    <x v="22"/>
    <x v="79"/>
    <x v="79"/>
    <n v="5.7278080169674041E-2"/>
  </r>
  <r>
    <s v="8802"/>
    <x v="22"/>
    <x v="125"/>
    <x v="125"/>
    <n v="4.500420584760103E-2"/>
  </r>
  <r>
    <s v="8802"/>
    <x v="22"/>
    <x v="103"/>
    <x v="103"/>
    <n v="2.863904008483702E-2"/>
  </r>
  <r>
    <s v="8802"/>
    <x v="22"/>
    <x v="120"/>
    <x v="120"/>
    <n v="1.0841922317831159E-2"/>
  </r>
  <r>
    <s v="8802"/>
    <x v="22"/>
    <x v="106"/>
    <x v="106"/>
    <n v="4.5004205847601038E-3"/>
  </r>
  <r>
    <s v="8802"/>
    <x v="22"/>
    <x v="48"/>
    <x v="48"/>
    <n v="4.2958560127255531E-3"/>
  </r>
  <r>
    <s v="8802"/>
    <x v="22"/>
    <x v="126"/>
    <x v="126"/>
    <n v="4.0912914406910032E-3"/>
  </r>
  <r>
    <s v="8802"/>
    <x v="22"/>
    <x v="124"/>
    <x v="124"/>
    <n v="2.863904008483702E-3"/>
  </r>
  <r>
    <s v="8802"/>
    <x v="22"/>
    <x v="129"/>
    <x v="129"/>
    <n v="2.863904008483702E-3"/>
  </r>
  <r>
    <s v="8802"/>
    <x v="22"/>
    <x v="133"/>
    <x v="133"/>
    <n v="2.2502102923800519E-3"/>
  </r>
  <r>
    <s v="8802"/>
    <x v="22"/>
    <x v="130"/>
    <x v="130"/>
    <n v="2.2502102923800519E-3"/>
  </r>
  <r>
    <s v="8802"/>
    <x v="22"/>
    <x v="127"/>
    <x v="127"/>
    <n v="2.2502102923800519E-3"/>
  </r>
  <r>
    <s v="8802"/>
    <x v="22"/>
    <x v="22"/>
    <x v="22"/>
    <n v="2.0456457203455016E-3"/>
  </r>
  <r>
    <s v="8802"/>
    <x v="22"/>
    <x v="33"/>
    <x v="33"/>
    <n v="1.6978859478867664E-3"/>
  </r>
  <r>
    <s v="8802"/>
    <x v="22"/>
    <x v="131"/>
    <x v="131"/>
    <n v="6.546066305105605E-4"/>
  </r>
  <r>
    <s v="8802"/>
    <x v="22"/>
    <x v="23"/>
    <x v="23"/>
    <n v="5.7278080169674041E-4"/>
  </r>
  <r>
    <s v="8802"/>
    <x v="22"/>
    <x v="134"/>
    <x v="134"/>
    <n v="3.8867268686564532E-4"/>
  </r>
  <r>
    <s v="8803"/>
    <x v="23"/>
    <x v="104"/>
    <x v="104"/>
    <n v="91.470951792336209"/>
  </r>
  <r>
    <s v="8803"/>
    <x v="23"/>
    <x v="69"/>
    <x v="69"/>
    <n v="2.966625463535228"/>
  </r>
  <r>
    <s v="8803"/>
    <x v="23"/>
    <x v="108"/>
    <x v="108"/>
    <n v="1.0877626699629168"/>
  </r>
  <r>
    <s v="8803"/>
    <x v="23"/>
    <x v="115"/>
    <x v="115"/>
    <n v="1.0383189122373297"/>
  </r>
  <r>
    <s v="8803"/>
    <x v="23"/>
    <x v="58"/>
    <x v="58"/>
    <n v="0.76637824474660066"/>
  </r>
  <r>
    <s v="8803"/>
    <x v="23"/>
    <x v="117"/>
    <x v="117"/>
    <n v="0.64276885043263277"/>
  </r>
  <r>
    <s v="8803"/>
    <x v="23"/>
    <x v="118"/>
    <x v="118"/>
    <n v="0.56860321384425205"/>
  </r>
  <r>
    <s v="8803"/>
    <x v="23"/>
    <x v="119"/>
    <x v="119"/>
    <n v="0.49443757725587134"/>
  </r>
  <r>
    <s v="8803"/>
    <x v="23"/>
    <x v="113"/>
    <x v="113"/>
    <n v="0.3955500618046971"/>
  </r>
  <r>
    <s v="8803"/>
    <x v="23"/>
    <x v="75"/>
    <x v="75"/>
    <n v="0.37082818294190351"/>
  </r>
  <r>
    <s v="8803"/>
    <x v="23"/>
    <x v="116"/>
    <x v="116"/>
    <n v="0.19777503090234855"/>
  </r>
  <r>
    <s v="8804"/>
    <x v="24"/>
    <x v="112"/>
    <x v="112"/>
    <n v="45.723559323041378"/>
  </r>
  <r>
    <s v="8804"/>
    <x v="24"/>
    <x v="116"/>
    <x v="116"/>
    <n v="19.051483051267244"/>
  </r>
  <r>
    <s v="8804"/>
    <x v="24"/>
    <x v="104"/>
    <x v="104"/>
    <n v="9.1447118646082757"/>
  </r>
  <r>
    <s v="8804"/>
    <x v="24"/>
    <x v="115"/>
    <x v="115"/>
    <n v="8.7636822035829312"/>
  </r>
  <r>
    <s v="8804"/>
    <x v="24"/>
    <x v="0"/>
    <x v="0"/>
    <n v="6.4775042374308631"/>
  </r>
  <r>
    <s v="8804"/>
    <x v="24"/>
    <x v="1"/>
    <x v="1"/>
    <n v="6.4775042374308631"/>
  </r>
  <r>
    <s v="8804"/>
    <x v="24"/>
    <x v="118"/>
    <x v="118"/>
    <n v="0.80016228815322432"/>
  </r>
  <r>
    <s v="8804"/>
    <x v="24"/>
    <x v="119"/>
    <x v="119"/>
    <n v="0.72395635594815522"/>
  </r>
  <r>
    <s v="8804"/>
    <x v="24"/>
    <x v="72"/>
    <x v="72"/>
    <n v="0.60964745764055184"/>
  </r>
  <r>
    <s v="8804"/>
    <x v="24"/>
    <x v="75"/>
    <x v="75"/>
    <n v="0.41913262712787935"/>
  </r>
  <r>
    <s v="8804"/>
    <x v="24"/>
    <x v="107"/>
    <x v="107"/>
    <n v="0.41913262712787935"/>
  </r>
  <r>
    <s v="8804"/>
    <x v="24"/>
    <x v="108"/>
    <x v="108"/>
    <n v="0.38102966102534486"/>
  </r>
  <r>
    <s v="8804"/>
    <x v="24"/>
    <x v="69"/>
    <x v="69"/>
    <n v="0.32387521187154311"/>
  </r>
  <r>
    <s v="8804"/>
    <x v="24"/>
    <x v="58"/>
    <x v="58"/>
    <n v="0.1981354237331793"/>
  </r>
  <r>
    <s v="8804"/>
    <x v="24"/>
    <x v="113"/>
    <x v="113"/>
    <n v="0.14098097457937761"/>
  </r>
  <r>
    <s v="8804"/>
    <x v="24"/>
    <x v="49"/>
    <x v="49"/>
    <n v="0.10287800847684311"/>
  </r>
  <r>
    <s v="8804"/>
    <x v="24"/>
    <x v="117"/>
    <x v="117"/>
    <n v="0.10287800847684311"/>
  </r>
  <r>
    <s v="8804"/>
    <x v="24"/>
    <x v="30"/>
    <x v="30"/>
    <n v="0.10287800847684311"/>
  </r>
  <r>
    <s v="8804"/>
    <x v="24"/>
    <x v="79"/>
    <x v="79"/>
    <n v="1.0668830508709655E-2"/>
  </r>
  <r>
    <s v="8804"/>
    <x v="24"/>
    <x v="103"/>
    <x v="103"/>
    <n v="1.0287800847684311E-2"/>
  </r>
  <r>
    <s v="8804"/>
    <x v="24"/>
    <x v="57"/>
    <x v="57"/>
    <n v="3.4292669492281039E-3"/>
  </r>
  <r>
    <s v="8804"/>
    <x v="24"/>
    <x v="120"/>
    <x v="120"/>
    <n v="2.7815165254850174E-3"/>
  </r>
  <r>
    <s v="8804"/>
    <x v="24"/>
    <x v="124"/>
    <x v="124"/>
    <n v="2.4004868644596725E-3"/>
  </r>
  <r>
    <s v="8804"/>
    <x v="24"/>
    <x v="126"/>
    <x v="126"/>
    <n v="1.8670453390241897E-3"/>
  </r>
  <r>
    <s v="8804"/>
    <x v="24"/>
    <x v="129"/>
    <x v="129"/>
    <n v="1.028780084768431E-3"/>
  </r>
  <r>
    <s v="8804"/>
    <x v="24"/>
    <x v="130"/>
    <x v="130"/>
    <n v="1.028780084768431E-3"/>
  </r>
  <r>
    <s v="8804"/>
    <x v="24"/>
    <x v="22"/>
    <x v="22"/>
    <n v="7.6205932205068976E-4"/>
  </r>
  <r>
    <s v="8804"/>
    <x v="24"/>
    <x v="134"/>
    <x v="134"/>
    <n v="4.5723559323041386E-4"/>
  </r>
  <r>
    <s v="8804"/>
    <x v="24"/>
    <x v="125"/>
    <x v="125"/>
    <n v="4.5723559323041386E-4"/>
  </r>
  <r>
    <s v="8804"/>
    <x v="24"/>
    <x v="106"/>
    <x v="106"/>
    <n v="4.1913262712787932E-4"/>
  </r>
  <r>
    <s v="8804"/>
    <x v="24"/>
    <x v="18"/>
    <x v="18"/>
    <n v="3.2768550848179658E-4"/>
  </r>
  <r>
    <s v="8804"/>
    <x v="24"/>
    <x v="33"/>
    <x v="33"/>
    <n v="2.4766927966647412E-4"/>
  </r>
  <r>
    <s v="8804"/>
    <x v="24"/>
    <x v="133"/>
    <x v="133"/>
    <n v="2.2861779661520693E-4"/>
  </r>
  <r>
    <s v="8804"/>
    <x v="24"/>
    <x v="127"/>
    <x v="127"/>
    <n v="1.9813542373317929E-4"/>
  </r>
  <r>
    <s v="8804"/>
    <x v="24"/>
    <x v="23"/>
    <x v="23"/>
    <n v="1.6384275424089829E-4"/>
  </r>
  <r>
    <s v="8804"/>
    <x v="24"/>
    <x v="48"/>
    <x v="48"/>
    <n v="6.8585338984562068E-5"/>
  </r>
  <r>
    <s v="8804"/>
    <x v="24"/>
    <x v="131"/>
    <x v="131"/>
    <n v="4.5723559323041383E-5"/>
  </r>
  <r>
    <s v="8805"/>
    <x v="25"/>
    <x v="104"/>
    <x v="104"/>
    <n v="68.746675238918726"/>
  </r>
  <r>
    <s v="8805"/>
    <x v="25"/>
    <x v="58"/>
    <x v="58"/>
    <n v="6.0497074210248485"/>
  </r>
  <r>
    <s v="8805"/>
    <x v="25"/>
    <x v="69"/>
    <x v="69"/>
    <n v="4.3997872152907993"/>
  </r>
  <r>
    <s v="8805"/>
    <x v="25"/>
    <x v="115"/>
    <x v="115"/>
    <n v="3.8498138133794493"/>
  </r>
  <r>
    <s v="8805"/>
    <x v="25"/>
    <x v="113"/>
    <x v="113"/>
    <n v="2.7498670095567492"/>
  </r>
  <r>
    <s v="8805"/>
    <x v="25"/>
    <x v="75"/>
    <x v="75"/>
    <n v="1.7599148861163199"/>
  </r>
  <r>
    <s v="8805"/>
    <x v="25"/>
    <x v="108"/>
    <x v="108"/>
    <n v="1.7324162160207521"/>
  </r>
  <r>
    <s v="8805"/>
    <x v="25"/>
    <x v="116"/>
    <x v="116"/>
    <n v="1.7049175459251844"/>
  </r>
  <r>
    <s v="8805"/>
    <x v="25"/>
    <x v="61"/>
    <x v="61"/>
    <n v="1.5124268552562121"/>
  </r>
  <r>
    <s v="8805"/>
    <x v="25"/>
    <x v="135"/>
    <x v="135"/>
    <n v="1.1274454739182673"/>
  </r>
  <r>
    <s v="8805"/>
    <x v="25"/>
    <x v="136"/>
    <x v="136"/>
    <n v="0.74246409258032242"/>
  </r>
  <r>
    <s v="8805"/>
    <x v="25"/>
    <x v="118"/>
    <x v="118"/>
    <n v="0.71496542248475481"/>
  </r>
  <r>
    <s v="8805"/>
    <x v="25"/>
    <x v="1"/>
    <x v="1"/>
    <n v="0.52247473181578241"/>
  </r>
  <r>
    <s v="8805"/>
    <x v="25"/>
    <x v="114"/>
    <x v="114"/>
    <n v="0.49497606172021491"/>
  </r>
  <r>
    <s v="8805"/>
    <x v="25"/>
    <x v="49"/>
    <x v="49"/>
    <n v="0.43997872152907996"/>
  </r>
  <r>
    <s v="8805"/>
    <x v="25"/>
    <x v="71"/>
    <x v="71"/>
    <n v="0.41248005143351246"/>
  </r>
  <r>
    <s v="8805"/>
    <x v="25"/>
    <x v="112"/>
    <x v="112"/>
    <n v="0.41248005143351246"/>
  </r>
  <r>
    <s v="8805"/>
    <x v="25"/>
    <x v="81"/>
    <x v="81"/>
    <n v="0.25298776487922092"/>
  </r>
  <r>
    <s v="8805"/>
    <x v="25"/>
    <x v="105"/>
    <x v="105"/>
    <n v="0.24748803086010746"/>
  </r>
  <r>
    <s v="8805"/>
    <x v="25"/>
    <x v="0"/>
    <x v="0"/>
    <n v="0.23373869581232368"/>
  </r>
  <r>
    <s v="8805"/>
    <x v="25"/>
    <x v="78"/>
    <x v="78"/>
    <n v="0.20898989272631296"/>
  </r>
  <r>
    <s v="8805"/>
    <x v="25"/>
    <x v="30"/>
    <x v="30"/>
    <n v="0.20624002571675623"/>
  </r>
  <r>
    <s v="8805"/>
    <x v="25"/>
    <x v="57"/>
    <x v="57"/>
    <n v="0.20074029169764268"/>
  </r>
  <r>
    <s v="8805"/>
    <x v="25"/>
    <x v="117"/>
    <x v="117"/>
    <n v="0.19249069066897245"/>
  </r>
  <r>
    <s v="8805"/>
    <x v="25"/>
    <x v="18"/>
    <x v="18"/>
    <n v="0.16499202057340495"/>
  </r>
  <r>
    <s v="8805"/>
    <x v="25"/>
    <x v="65"/>
    <x v="65"/>
    <n v="0.14299308449695095"/>
  </r>
  <r>
    <s v="8805"/>
    <x v="25"/>
    <x v="138"/>
    <x v="138"/>
    <n v="0.13474348346828072"/>
  </r>
  <r>
    <s v="8805"/>
    <x v="25"/>
    <x v="64"/>
    <x v="64"/>
    <n v="0.12924374944916722"/>
  </r>
  <r>
    <s v="8805"/>
    <x v="25"/>
    <x v="125"/>
    <x v="125"/>
    <n v="0.10724481337271322"/>
  </r>
  <r>
    <s v="8805"/>
    <x v="25"/>
    <x v="109"/>
    <x v="109"/>
    <n v="7.9746143277145728E-2"/>
  </r>
  <r>
    <s v="8805"/>
    <x v="25"/>
    <x v="79"/>
    <x v="79"/>
    <n v="4.674773916246474E-2"/>
  </r>
  <r>
    <s v="8805"/>
    <x v="25"/>
    <x v="66"/>
    <x v="66"/>
    <n v="3.8498138133794491E-2"/>
  </r>
  <r>
    <s v="8805"/>
    <x v="25"/>
    <x v="72"/>
    <x v="72"/>
    <n v="3.0248537105124242E-2"/>
  </r>
  <r>
    <s v="8805"/>
    <x v="25"/>
    <x v="119"/>
    <x v="119"/>
    <n v="2.4473816385055067E-2"/>
  </r>
  <r>
    <s v="8805"/>
    <x v="25"/>
    <x v="144"/>
    <x v="144"/>
    <n v="2.392384298314372E-2"/>
  </r>
  <r>
    <s v="8805"/>
    <x v="25"/>
    <x v="124"/>
    <x v="124"/>
    <n v="2.337386958123237E-2"/>
  </r>
  <r>
    <s v="8805"/>
    <x v="25"/>
    <x v="133"/>
    <x v="133"/>
    <n v="1.9249069066897245E-2"/>
  </r>
  <r>
    <s v="8805"/>
    <x v="25"/>
    <x v="129"/>
    <x v="129"/>
    <n v="1.9249069066897245E-2"/>
  </r>
  <r>
    <s v="8805"/>
    <x v="25"/>
    <x v="73"/>
    <x v="73"/>
    <n v="1.8974082365941568E-2"/>
  </r>
  <r>
    <s v="8805"/>
    <x v="25"/>
    <x v="128"/>
    <x v="128"/>
    <n v="1.6499202057340498E-2"/>
  </r>
  <r>
    <s v="8805"/>
    <x v="25"/>
    <x v="145"/>
    <x v="145"/>
    <n v="1.5949228655429148E-2"/>
  </r>
  <r>
    <s v="8805"/>
    <x v="25"/>
    <x v="103"/>
    <x v="103"/>
    <n v="1.0174507935359973E-2"/>
  </r>
  <r>
    <s v="8805"/>
    <x v="25"/>
    <x v="106"/>
    <x v="106"/>
    <n v="8.5245877296259241E-3"/>
  </r>
  <r>
    <s v="8805"/>
    <x v="25"/>
    <x v="22"/>
    <x v="22"/>
    <n v="6.8746675238918744E-3"/>
  </r>
  <r>
    <s v="8805"/>
    <x v="25"/>
    <x v="127"/>
    <x v="127"/>
    <n v="6.5996808229361985E-3"/>
  </r>
  <r>
    <s v="8805"/>
    <x v="25"/>
    <x v="146"/>
    <x v="146"/>
    <n v="3.2998404114680992E-3"/>
  </r>
  <r>
    <s v="8805"/>
    <x v="25"/>
    <x v="132"/>
    <x v="132"/>
    <n v="3.2998404114680992E-3"/>
  </r>
  <r>
    <s v="8805"/>
    <x v="25"/>
    <x v="147"/>
    <x v="147"/>
    <n v="1.897408236594157E-3"/>
  </r>
  <r>
    <s v="8805"/>
    <x v="25"/>
    <x v="148"/>
    <x v="148"/>
    <n v="1.7324162160207521E-3"/>
  </r>
  <r>
    <s v="8805"/>
    <x v="25"/>
    <x v="131"/>
    <x v="131"/>
    <n v="1.2099414842049697E-3"/>
  </r>
  <r>
    <s v="8805"/>
    <x v="25"/>
    <x v="126"/>
    <x v="126"/>
    <n v="1.1549441440138347E-3"/>
  </r>
  <r>
    <s v="8805"/>
    <x v="25"/>
    <x v="134"/>
    <x v="134"/>
    <n v="7.1496542248475489E-4"/>
  </r>
  <r>
    <s v="8805"/>
    <x v="25"/>
    <x v="121"/>
    <x v="121"/>
    <n v="7.1496542248475489E-4"/>
  </r>
  <r>
    <s v="8805"/>
    <x v="25"/>
    <x v="23"/>
    <x v="23"/>
    <n v="6.5996808229361987E-4"/>
  </r>
  <r>
    <s v="8805"/>
    <x v="25"/>
    <x v="111"/>
    <x v="111"/>
    <n v="6.5996808229361987E-4"/>
  </r>
  <r>
    <s v="8805"/>
    <x v="25"/>
    <x v="33"/>
    <x v="33"/>
    <n v="6.0497074210248485E-4"/>
  </r>
  <r>
    <s v="8805"/>
    <x v="25"/>
    <x v="48"/>
    <x v="48"/>
    <n v="1.4299308449695097E-4"/>
  </r>
  <r>
    <s v="8805"/>
    <x v="25"/>
    <x v="107"/>
    <x v="107"/>
    <n v="6.5996808229361987E-5"/>
  </r>
  <r>
    <s v="8805"/>
    <x v="25"/>
    <x v="130"/>
    <x v="130"/>
    <n v="5.224747318157824E-5"/>
  </r>
  <r>
    <s v="8806"/>
    <x v="26"/>
    <x v="104"/>
    <x v="104"/>
    <n v="34.388545054015658"/>
  </r>
  <r>
    <s v="8806"/>
    <x v="26"/>
    <x v="138"/>
    <x v="138"/>
    <n v="9.2306094618673598"/>
  </r>
  <r>
    <s v="8806"/>
    <x v="26"/>
    <x v="108"/>
    <x v="108"/>
    <n v="9.049617119477805"/>
  </r>
  <r>
    <s v="8806"/>
    <x v="26"/>
    <x v="114"/>
    <x v="114"/>
    <n v="8.1446554075300224"/>
  </r>
  <r>
    <s v="8806"/>
    <x v="26"/>
    <x v="112"/>
    <x v="112"/>
    <n v="4.8867932445180138"/>
  </r>
  <r>
    <s v="8806"/>
    <x v="26"/>
    <x v="113"/>
    <x v="113"/>
    <n v="4.5248085597389025"/>
  </r>
  <r>
    <s v="8806"/>
    <x v="26"/>
    <x v="136"/>
    <x v="136"/>
    <n v="4.343816217349346"/>
  </r>
  <r>
    <s v="8806"/>
    <x v="26"/>
    <x v="147"/>
    <x v="147"/>
    <n v="4.1628238749597894"/>
  </r>
  <r>
    <s v="8806"/>
    <x v="26"/>
    <x v="58"/>
    <x v="58"/>
    <n v="3.4388545054015651"/>
  </r>
  <r>
    <s v="8806"/>
    <x v="26"/>
    <x v="117"/>
    <x v="117"/>
    <n v="3.312159866"/>
  </r>
  <r>
    <s v="8806"/>
    <x v="26"/>
    <x v="69"/>
    <x v="69"/>
    <n v="3.257862163012009"/>
  </r>
  <r>
    <s v="8806"/>
    <x v="26"/>
    <x v="110"/>
    <x v="110"/>
    <n v="2.5338927934537852"/>
  </r>
  <r>
    <s v="8806"/>
    <x v="26"/>
    <x v="75"/>
    <x v="75"/>
    <n v="1.5022364418333154"/>
  </r>
  <r>
    <s v="8806"/>
    <x v="26"/>
    <x v="123"/>
    <x v="123"/>
    <n v="1.5022364418333154"/>
  </r>
  <r>
    <s v="8806"/>
    <x v="26"/>
    <x v="119"/>
    <x v="119"/>
    <n v="0.77826707227509118"/>
  </r>
  <r>
    <s v="8806"/>
    <x v="26"/>
    <x v="135"/>
    <x v="135"/>
    <n v="0.72396936955822433"/>
  </r>
  <r>
    <s v="8806"/>
    <x v="26"/>
    <x v="115"/>
    <x v="115"/>
    <n v="0.65157243260240183"/>
  </r>
  <r>
    <s v="8806"/>
    <x v="26"/>
    <x v="23"/>
    <x v="23"/>
    <n v="0.59727472988553509"/>
  </r>
  <r>
    <s v="8806"/>
    <x v="26"/>
    <x v="120"/>
    <x v="120"/>
    <n v="0.36198468477911216"/>
  </r>
  <r>
    <s v="8806"/>
    <x v="26"/>
    <x v="109"/>
    <x v="109"/>
    <n v="0.30768698206224532"/>
  </r>
  <r>
    <s v="8806"/>
    <x v="26"/>
    <x v="129"/>
    <x v="129"/>
    <n v="0.25338927934537853"/>
  </r>
  <r>
    <s v="8806"/>
    <x v="26"/>
    <x v="133"/>
    <x v="133"/>
    <n v="0.25338927934537853"/>
  </r>
  <r>
    <s v="8806"/>
    <x v="26"/>
    <x v="144"/>
    <x v="144"/>
    <n v="0.23529004510642287"/>
  </r>
  <r>
    <s v="8806"/>
    <x v="26"/>
    <x v="57"/>
    <x v="57"/>
    <n v="0.17375264869397383"/>
  </r>
  <r>
    <s v="8806"/>
    <x v="26"/>
    <x v="18"/>
    <x v="18"/>
    <n v="0.13212440994437594"/>
  </r>
  <r>
    <s v="8806"/>
    <x v="26"/>
    <x v="116"/>
    <x v="116"/>
    <n v="0.12126486940100256"/>
  </r>
  <r>
    <s v="8806"/>
    <x v="26"/>
    <x v="148"/>
    <x v="148"/>
    <n v="0.1104053288576292"/>
  </r>
  <r>
    <s v="8806"/>
    <x v="26"/>
    <x v="149"/>
    <x v="149"/>
    <n v="0.10859540543373364"/>
  </r>
  <r>
    <s v="8806"/>
    <x v="26"/>
    <x v="125"/>
    <x v="125"/>
    <n v="0.10859540543373364"/>
  </r>
  <r>
    <s v="8806"/>
    <x v="26"/>
    <x v="61"/>
    <x v="61"/>
    <n v="0.10497555858594253"/>
  </r>
  <r>
    <s v="8806"/>
    <x v="26"/>
    <x v="103"/>
    <x v="103"/>
    <n v="9.0496171194778041E-2"/>
  </r>
  <r>
    <s v="8806"/>
    <x v="26"/>
    <x v="145"/>
    <x v="145"/>
    <n v="8.8686247770882479E-2"/>
  </r>
  <r>
    <s v="8806"/>
    <x v="26"/>
    <x v="81"/>
    <x v="81"/>
    <n v="8.5066400923091354E-2"/>
  </r>
  <r>
    <s v="8806"/>
    <x v="26"/>
    <x v="64"/>
    <x v="64"/>
    <n v="7.7826707227509104E-2"/>
  </r>
  <r>
    <s v="8806"/>
    <x v="26"/>
    <x v="131"/>
    <x v="131"/>
    <n v="6.8777090108031305E-2"/>
  </r>
  <r>
    <s v="8806"/>
    <x v="26"/>
    <x v="150"/>
    <x v="150"/>
    <n v="5.4297702716866819E-2"/>
  </r>
  <r>
    <s v="8806"/>
    <x v="26"/>
    <x v="65"/>
    <x v="65"/>
    <n v="5.0677855869075701E-2"/>
  </r>
  <r>
    <s v="8806"/>
    <x v="26"/>
    <x v="78"/>
    <x v="78"/>
    <n v="4.7058009021284576E-2"/>
  </r>
  <r>
    <s v="8806"/>
    <x v="26"/>
    <x v="66"/>
    <x v="66"/>
    <n v="3.6198468477911222E-2"/>
  </r>
  <r>
    <s v="8806"/>
    <x v="26"/>
    <x v="118"/>
    <x v="118"/>
    <n v="3.2578621630120097E-2"/>
  </r>
  <r>
    <s v="8806"/>
    <x v="26"/>
    <x v="73"/>
    <x v="73"/>
    <n v="1.8099234238955611E-2"/>
  </r>
  <r>
    <s v="8806"/>
    <x v="26"/>
    <x v="126"/>
    <x v="126"/>
    <n v="9.5925941466464722E-3"/>
  </r>
  <r>
    <s v="8806"/>
    <x v="26"/>
    <x v="105"/>
    <x v="105"/>
    <n v="8.8686247770882482E-3"/>
  </r>
  <r>
    <s v="8806"/>
    <x v="26"/>
    <x v="106"/>
    <x v="106"/>
    <n v="5.4297702716866823E-3"/>
  </r>
  <r>
    <s v="8806"/>
    <x v="26"/>
    <x v="151"/>
    <x v="151"/>
    <n v="5.0677855869075703E-3"/>
  </r>
  <r>
    <s v="8806"/>
    <x v="26"/>
    <x v="134"/>
    <x v="134"/>
    <n v="4.8867932445180139E-3"/>
  </r>
  <r>
    <s v="8806"/>
    <x v="26"/>
    <x v="132"/>
    <x v="132"/>
    <n v="2.8958774782328971E-3"/>
  </r>
  <r>
    <s v="8806"/>
    <x v="26"/>
    <x v="72"/>
    <x v="72"/>
    <n v="2.5338927934537851E-3"/>
  </r>
  <r>
    <s v="8806"/>
    <x v="26"/>
    <x v="0"/>
    <x v="0"/>
    <n v="2.3529004510642287E-3"/>
  </r>
  <r>
    <s v="8806"/>
    <x v="26"/>
    <x v="146"/>
    <x v="146"/>
    <n v="1.9909157662851167E-3"/>
  </r>
  <r>
    <s v="8806"/>
    <x v="26"/>
    <x v="152"/>
    <x v="152"/>
    <n v="1.6108318472670489E-3"/>
  </r>
  <r>
    <s v="8806"/>
    <x v="26"/>
    <x v="33"/>
    <x v="33"/>
    <n v="9.0496171194778038E-4"/>
  </r>
  <r>
    <s v="8806"/>
    <x v="26"/>
    <x v="130"/>
    <x v="130"/>
    <n v="5.9727472988553511E-4"/>
  </r>
  <r>
    <s v="8806"/>
    <x v="26"/>
    <x v="1"/>
    <x v="1"/>
    <n v="5.9727472988553511E-4"/>
  </r>
  <r>
    <s v="8806"/>
    <x v="26"/>
    <x v="22"/>
    <x v="22"/>
    <n v="4.5248085597389019E-4"/>
  </r>
  <r>
    <s v="8806"/>
    <x v="26"/>
    <x v="127"/>
    <x v="127"/>
    <n v="3.6198468477911214E-4"/>
  </r>
  <r>
    <s v="8806"/>
    <x v="26"/>
    <x v="153"/>
    <x v="153"/>
    <n v="3.0768698206224538E-4"/>
  </r>
  <r>
    <s v="8806"/>
    <x v="26"/>
    <x v="30"/>
    <x v="30"/>
    <n v="1.5022364418333154E-4"/>
  </r>
  <r>
    <s v="8806"/>
    <x v="26"/>
    <x v="48"/>
    <x v="48"/>
    <n v="9.5925941466464725E-5"/>
  </r>
  <r>
    <s v="8806"/>
    <x v="26"/>
    <x v="111"/>
    <x v="111"/>
    <n v="8.32564774991958E-5"/>
  </r>
  <r>
    <s v="8806"/>
    <x v="26"/>
    <x v="107"/>
    <x v="107"/>
    <n v="5.0677855869075696E-6"/>
  </r>
  <r>
    <s v="8806"/>
    <x v="26"/>
    <x v="49"/>
    <x v="49"/>
    <n v="2.7148851358433407E-6"/>
  </r>
  <r>
    <s v="8807"/>
    <x v="27"/>
    <x v="104"/>
    <x v="104"/>
    <n v="29.131355932203373"/>
  </r>
  <r>
    <s v="8807"/>
    <x v="27"/>
    <x v="30"/>
    <x v="30"/>
    <n v="9.9311440677966054"/>
  </r>
  <r>
    <s v="8807"/>
    <x v="27"/>
    <x v="117"/>
    <x v="117"/>
    <n v="8.6069915254237248"/>
  </r>
  <r>
    <s v="8807"/>
    <x v="27"/>
    <x v="49"/>
    <x v="49"/>
    <n v="8.6069915254237248"/>
  </r>
  <r>
    <s v="8807"/>
    <x v="27"/>
    <x v="72"/>
    <x v="72"/>
    <n v="7.9449152542372854"/>
  </r>
  <r>
    <s v="8807"/>
    <x v="27"/>
    <x v="119"/>
    <x v="119"/>
    <n v="7.2828389830508433"/>
  </r>
  <r>
    <s v="8807"/>
    <x v="27"/>
    <x v="65"/>
    <x v="65"/>
    <n v="4.634533898305083"/>
  </r>
  <r>
    <s v="8807"/>
    <x v="27"/>
    <x v="105"/>
    <x v="105"/>
    <n v="4.634533898305083"/>
  </r>
  <r>
    <s v="8807"/>
    <x v="27"/>
    <x v="118"/>
    <x v="118"/>
    <n v="3.6414194915254217"/>
  </r>
  <r>
    <s v="8807"/>
    <x v="27"/>
    <x v="57"/>
    <x v="57"/>
    <n v="3.1779661016949139"/>
  </r>
  <r>
    <s v="8807"/>
    <x v="27"/>
    <x v="108"/>
    <x v="108"/>
    <n v="1.5227754237288129"/>
  </r>
  <r>
    <s v="8807"/>
    <x v="27"/>
    <x v="69"/>
    <x v="69"/>
    <n v="1.3903601694915249"/>
  </r>
  <r>
    <s v="8807"/>
    <x v="27"/>
    <x v="0"/>
    <x v="0"/>
    <n v="0.99311440677966067"/>
  </r>
  <r>
    <s v="8807"/>
    <x v="27"/>
    <x v="113"/>
    <x v="113"/>
    <n v="0.99311440677966067"/>
  </r>
  <r>
    <s v="8807"/>
    <x v="27"/>
    <x v="132"/>
    <x v="132"/>
    <n v="0.79449152542372847"/>
  </r>
  <r>
    <s v="8807"/>
    <x v="27"/>
    <x v="1"/>
    <x v="1"/>
    <n v="0.64883474576271161"/>
  </r>
  <r>
    <s v="8807"/>
    <x v="27"/>
    <x v="75"/>
    <x v="75"/>
    <n v="0.62235169491525399"/>
  </r>
  <r>
    <s v="8807"/>
    <x v="27"/>
    <x v="125"/>
    <x v="125"/>
    <n v="0.50979872881355914"/>
  </r>
  <r>
    <s v="8807"/>
    <x v="27"/>
    <x v="116"/>
    <x v="116"/>
    <n v="0.45021186440677952"/>
  </r>
  <r>
    <s v="8807"/>
    <x v="27"/>
    <x v="23"/>
    <x v="23"/>
    <n v="0.42372881355932185"/>
  </r>
  <r>
    <s v="8807"/>
    <x v="27"/>
    <x v="129"/>
    <x v="129"/>
    <n v="0.39724576271186424"/>
  </r>
  <r>
    <s v="8807"/>
    <x v="27"/>
    <x v="133"/>
    <x v="133"/>
    <n v="0.39724576271186424"/>
  </r>
  <r>
    <s v="8807"/>
    <x v="27"/>
    <x v="127"/>
    <x v="127"/>
    <n v="0.39724576271186424"/>
  </r>
  <r>
    <s v="8807"/>
    <x v="27"/>
    <x v="130"/>
    <x v="130"/>
    <n v="0.39724576271186424"/>
  </r>
  <r>
    <s v="8807"/>
    <x v="27"/>
    <x v="103"/>
    <x v="103"/>
    <n v="0.37076271186440657"/>
  </r>
  <r>
    <s v="8807"/>
    <x v="27"/>
    <x v="126"/>
    <x v="126"/>
    <n v="0.3177966101694914"/>
  </r>
  <r>
    <s v="8807"/>
    <x v="27"/>
    <x v="124"/>
    <x v="124"/>
    <n v="0.3177966101694914"/>
  </r>
  <r>
    <s v="8807"/>
    <x v="27"/>
    <x v="58"/>
    <x v="58"/>
    <n v="0.27807203389830498"/>
  </r>
  <r>
    <s v="8807"/>
    <x v="27"/>
    <x v="48"/>
    <x v="48"/>
    <n v="0.21848516949152533"/>
  </r>
  <r>
    <s v="8807"/>
    <x v="27"/>
    <x v="134"/>
    <x v="134"/>
    <n v="0.17213983050847448"/>
  </r>
  <r>
    <s v="8807"/>
    <x v="27"/>
    <x v="135"/>
    <x v="135"/>
    <n v="0.17213983050847448"/>
  </r>
  <r>
    <s v="8807"/>
    <x v="27"/>
    <x v="22"/>
    <x v="22"/>
    <n v="0.1655190677966101"/>
  </r>
  <r>
    <s v="8807"/>
    <x v="27"/>
    <x v="115"/>
    <x v="115"/>
    <n v="0.1588983050847457"/>
  </r>
  <r>
    <s v="8807"/>
    <x v="27"/>
    <x v="131"/>
    <x v="131"/>
    <n v="0.11917372881355928"/>
  </r>
  <r>
    <s v="8807"/>
    <x v="27"/>
    <x v="33"/>
    <x v="33"/>
    <n v="0.11917372881355928"/>
  </r>
  <r>
    <s v="8807"/>
    <x v="27"/>
    <x v="106"/>
    <x v="106"/>
    <n v="2.1848516949152533E-2"/>
  </r>
  <r>
    <s v="8807"/>
    <x v="27"/>
    <x v="18"/>
    <x v="18"/>
    <n v="2.1848516949152533E-2"/>
  </r>
  <r>
    <s v="8807"/>
    <x v="27"/>
    <x v="107"/>
    <x v="107"/>
    <n v="1.5889830508474569E-2"/>
  </r>
  <r>
    <s v="8808"/>
    <x v="28"/>
    <x v="104"/>
    <x v="104"/>
    <n v="61.121297994110115"/>
  </r>
  <r>
    <s v="8808"/>
    <x v="28"/>
    <x v="108"/>
    <x v="108"/>
    <n v="15.558148580318939"/>
  </r>
  <r>
    <s v="8808"/>
    <x v="28"/>
    <x v="118"/>
    <x v="118"/>
    <n v="10.001666944490745"/>
  </r>
  <r>
    <s v="8808"/>
    <x v="28"/>
    <x v="154"/>
    <x v="154"/>
    <n v="4.0006667777962983"/>
  </r>
  <r>
    <s v="8808"/>
    <x v="28"/>
    <x v="115"/>
    <x v="115"/>
    <n v="1.6669444907484576"/>
  </r>
  <r>
    <s v="8808"/>
    <x v="28"/>
    <x v="69"/>
    <x v="69"/>
    <n v="1.6113796743901756"/>
  </r>
  <r>
    <s v="8808"/>
    <x v="28"/>
    <x v="116"/>
    <x v="116"/>
    <n v="1.1112963271656384"/>
  </r>
  <r>
    <s v="8808"/>
    <x v="28"/>
    <x v="58"/>
    <x v="58"/>
    <n v="1.0001666944490746"/>
  </r>
  <r>
    <s v="8808"/>
    <x v="28"/>
    <x v="113"/>
    <x v="113"/>
    <n v="0.88903706173251074"/>
  </r>
  <r>
    <s v="8808"/>
    <x v="28"/>
    <x v="107"/>
    <x v="107"/>
    <n v="0.38895371450797345"/>
  </r>
  <r>
    <s v="8808"/>
    <x v="28"/>
    <x v="125"/>
    <x v="125"/>
    <n v="0.32227593487803508"/>
  </r>
  <r>
    <s v="8808"/>
    <x v="28"/>
    <x v="138"/>
    <x v="138"/>
    <n v="0.26115463688392504"/>
  </r>
  <r>
    <s v="8808"/>
    <x v="28"/>
    <x v="133"/>
    <x v="133"/>
    <n v="0.25559815524809681"/>
  </r>
  <r>
    <s v="8808"/>
    <x v="28"/>
    <x v="57"/>
    <x v="57"/>
    <n v="0.18336389398233036"/>
  </r>
  <r>
    <s v="8808"/>
    <x v="28"/>
    <x v="33"/>
    <x v="33"/>
    <n v="0.17780741234650216"/>
  </r>
  <r>
    <s v="8808"/>
    <x v="28"/>
    <x v="48"/>
    <x v="48"/>
    <n v="0.17780741234650216"/>
  </r>
  <r>
    <s v="8808"/>
    <x v="28"/>
    <x v="122"/>
    <x v="122"/>
    <n v="0.17225093071067393"/>
  </r>
  <r>
    <s v="8808"/>
    <x v="28"/>
    <x v="135"/>
    <x v="135"/>
    <n v="0.16113796743901754"/>
  </r>
  <r>
    <s v="8808"/>
    <x v="28"/>
    <x v="129"/>
    <x v="129"/>
    <n v="0.1389120408957048"/>
  </r>
  <r>
    <s v="8808"/>
    <x v="28"/>
    <x v="127"/>
    <x v="127"/>
    <n v="0.1389120408957048"/>
  </r>
  <r>
    <s v="8808"/>
    <x v="28"/>
    <x v="120"/>
    <x v="120"/>
    <n v="0.10557315108073566"/>
  </r>
  <r>
    <s v="8808"/>
    <x v="28"/>
    <x v="103"/>
    <x v="103"/>
    <n v="0.10001666944490745"/>
  </r>
  <r>
    <s v="8808"/>
    <x v="28"/>
    <x v="131"/>
    <x v="131"/>
    <n v="9.4460187809079249E-2"/>
  </r>
  <r>
    <s v="8808"/>
    <x v="28"/>
    <x v="18"/>
    <x v="18"/>
    <n v="8.3347224537422882E-2"/>
  </r>
  <r>
    <s v="8808"/>
    <x v="28"/>
    <x v="106"/>
    <x v="106"/>
    <n v="7.2234261265766486E-2"/>
  </r>
  <r>
    <s v="8808"/>
    <x v="28"/>
    <x v="134"/>
    <x v="134"/>
    <n v="6.1121297994110112E-2"/>
  </r>
  <r>
    <s v="8808"/>
    <x v="28"/>
    <x v="22"/>
    <x v="22"/>
    <n v="6.1121297994110112E-2"/>
  </r>
  <r>
    <s v="8808"/>
    <x v="28"/>
    <x v="126"/>
    <x v="126"/>
    <n v="2.278157470689559E-2"/>
  </r>
  <r>
    <s v="8808"/>
    <x v="28"/>
    <x v="75"/>
    <x v="75"/>
    <n v="2.111463021614713E-2"/>
  </r>
  <r>
    <s v="8808"/>
    <x v="28"/>
    <x v="155"/>
    <x v="155"/>
    <n v="2.055898205256431E-2"/>
  </r>
  <r>
    <s v="8808"/>
    <x v="28"/>
    <x v="23"/>
    <x v="23"/>
    <n v="1.5558148580318936E-2"/>
  </r>
  <r>
    <s v="8808"/>
    <x v="28"/>
    <x v="148"/>
    <x v="148"/>
    <n v="2.4448519197644045E-3"/>
  </r>
  <r>
    <s v="8808"/>
    <x v="28"/>
    <x v="49"/>
    <x v="49"/>
    <n v="5.2786575540367828E-4"/>
  </r>
  <r>
    <s v="8808"/>
    <x v="28"/>
    <x v="130"/>
    <x v="130"/>
    <n v="3.6117130632883245E-4"/>
  </r>
  <r>
    <s v="8809"/>
    <x v="29"/>
    <x v="108"/>
    <x v="108"/>
    <n v="18.55305373668099"/>
  </r>
  <r>
    <s v="8809"/>
    <x v="29"/>
    <x v="135"/>
    <x v="135"/>
    <n v="8.3168861578225126"/>
  </r>
  <r>
    <s v="8809"/>
    <x v="29"/>
    <x v="114"/>
    <x v="114"/>
    <n v="7.6771256841438582"/>
  </r>
  <r>
    <s v="8809"/>
    <x v="29"/>
    <x v="104"/>
    <x v="104"/>
    <n v="7.6771256841438582"/>
  </r>
  <r>
    <s v="8809"/>
    <x v="29"/>
    <x v="123"/>
    <x v="123"/>
    <n v="7.0373652104652029"/>
  </r>
  <r>
    <s v="8809"/>
    <x v="29"/>
    <x v="118"/>
    <x v="118"/>
    <n v="7.0373652104652029"/>
  </r>
  <r>
    <s v="8809"/>
    <x v="29"/>
    <x v="112"/>
    <x v="112"/>
    <n v="6.3976047367865485"/>
  </r>
  <r>
    <s v="8809"/>
    <x v="29"/>
    <x v="110"/>
    <x v="110"/>
    <n v="6.0777244999472213"/>
  </r>
  <r>
    <s v="8809"/>
    <x v="29"/>
    <x v="57"/>
    <x v="57"/>
    <n v="3.5186826052326015"/>
  </r>
  <r>
    <s v="8809"/>
    <x v="29"/>
    <x v="65"/>
    <x v="65"/>
    <n v="3.5186826052326015"/>
  </r>
  <r>
    <s v="8809"/>
    <x v="29"/>
    <x v="30"/>
    <x v="30"/>
    <n v="3.5186826052326015"/>
  </r>
  <r>
    <s v="8809"/>
    <x v="29"/>
    <x v="72"/>
    <x v="72"/>
    <n v="3.5186826052326015"/>
  </r>
  <r>
    <s v="8809"/>
    <x v="29"/>
    <x v="58"/>
    <x v="58"/>
    <n v="3.5186826052326015"/>
  </r>
  <r>
    <s v="8809"/>
    <x v="29"/>
    <x v="117"/>
    <x v="117"/>
    <n v="3.0068742262896779"/>
  </r>
  <r>
    <s v="8809"/>
    <x v="29"/>
    <x v="136"/>
    <x v="136"/>
    <n v="2.495065847346754"/>
  </r>
  <r>
    <s v="8809"/>
    <x v="29"/>
    <x v="49"/>
    <x v="49"/>
    <n v="1.9192814210359646"/>
  </r>
  <r>
    <s v="8809"/>
    <x v="29"/>
    <x v="109"/>
    <x v="109"/>
    <n v="1.9192814210359646"/>
  </r>
  <r>
    <s v="8809"/>
    <x v="29"/>
    <x v="138"/>
    <x v="138"/>
    <n v="1.0875928052537132"/>
  </r>
  <r>
    <s v="8809"/>
    <x v="29"/>
    <x v="105"/>
    <x v="105"/>
    <n v="0.55659161210042973"/>
  </r>
  <r>
    <s v="8809"/>
    <x v="29"/>
    <x v="69"/>
    <x v="69"/>
    <n v="0.51820598367971038"/>
  </r>
  <r>
    <s v="8809"/>
    <x v="29"/>
    <x v="133"/>
    <x v="133"/>
    <n v="0.24310897999788886"/>
  </r>
  <r>
    <s v="8809"/>
    <x v="29"/>
    <x v="129"/>
    <x v="129"/>
    <n v="0.23671137526110231"/>
  </r>
  <r>
    <s v="8809"/>
    <x v="29"/>
    <x v="127"/>
    <x v="127"/>
    <n v="0.23671137526110231"/>
  </r>
  <r>
    <s v="8809"/>
    <x v="29"/>
    <x v="23"/>
    <x v="23"/>
    <n v="0.21112095631395611"/>
  </r>
  <r>
    <s v="8809"/>
    <x v="29"/>
    <x v="119"/>
    <x v="119"/>
    <n v="0.17273532789323681"/>
  </r>
  <r>
    <s v="8809"/>
    <x v="29"/>
    <x v="124"/>
    <x v="124"/>
    <n v="0.16633772315645026"/>
  </r>
  <r>
    <s v="8809"/>
    <x v="29"/>
    <x v="48"/>
    <x v="48"/>
    <n v="0.13434969947251754"/>
  </r>
  <r>
    <s v="8809"/>
    <x v="29"/>
    <x v="106"/>
    <x v="106"/>
    <n v="0.12795209473573096"/>
  </r>
  <r>
    <s v="8809"/>
    <x v="29"/>
    <x v="120"/>
    <x v="120"/>
    <n v="0.12155448999894443"/>
  </r>
  <r>
    <s v="8809"/>
    <x v="29"/>
    <x v="148"/>
    <x v="148"/>
    <n v="0.10236167578858478"/>
  </r>
  <r>
    <s v="8809"/>
    <x v="29"/>
    <x v="125"/>
    <x v="125"/>
    <n v="8.3168861578225131E-2"/>
  </r>
  <r>
    <s v="8809"/>
    <x v="29"/>
    <x v="154"/>
    <x v="154"/>
    <n v="5.118083789429239E-2"/>
  </r>
  <r>
    <s v="8809"/>
    <x v="29"/>
    <x v="130"/>
    <x v="130"/>
    <n v="5.118083789429239E-2"/>
  </r>
  <r>
    <s v="8809"/>
    <x v="29"/>
    <x v="103"/>
    <x v="103"/>
    <n v="3.6466346999683326E-2"/>
  </r>
  <r>
    <s v="8809"/>
    <x v="29"/>
    <x v="75"/>
    <x v="75"/>
    <n v="2.750970036818216E-2"/>
  </r>
  <r>
    <s v="8809"/>
    <x v="29"/>
    <x v="147"/>
    <x v="147"/>
    <n v="2.6869939894503501E-2"/>
  </r>
  <r>
    <s v="8809"/>
    <x v="29"/>
    <x v="113"/>
    <x v="113"/>
    <n v="1.5354251368287716E-2"/>
  </r>
  <r>
    <s v="8809"/>
    <x v="29"/>
    <x v="0"/>
    <x v="0"/>
    <n v="1.4074730420930406E-2"/>
  </r>
  <r>
    <s v="8809"/>
    <x v="29"/>
    <x v="134"/>
    <x v="134"/>
    <n v="1.3434969947251751E-2"/>
  </r>
  <r>
    <s v="8809"/>
    <x v="29"/>
    <x v="22"/>
    <x v="22"/>
    <n v="1.3434969947251751E-2"/>
  </r>
  <r>
    <s v="8809"/>
    <x v="29"/>
    <x v="18"/>
    <x v="18"/>
    <n v="9.5964071051798244E-3"/>
  </r>
  <r>
    <s v="8809"/>
    <x v="29"/>
    <x v="131"/>
    <x v="131"/>
    <n v="7.0373652104652028E-3"/>
  </r>
  <r>
    <s v="8809"/>
    <x v="29"/>
    <x v="1"/>
    <x v="1"/>
    <n v="6.2696526420508176E-3"/>
  </r>
  <r>
    <s v="8809"/>
    <x v="29"/>
    <x v="111"/>
    <x v="111"/>
    <n v="5.5659161210042975E-3"/>
  </r>
  <r>
    <s v="8809"/>
    <x v="29"/>
    <x v="33"/>
    <x v="33"/>
    <n v="4.3503712210148527E-3"/>
  </r>
  <r>
    <s v="8809"/>
    <x v="29"/>
    <x v="115"/>
    <x v="115"/>
    <n v="2.8789221315539469E-3"/>
  </r>
  <r>
    <s v="8809"/>
    <x v="29"/>
    <x v="126"/>
    <x v="126"/>
    <n v="2.6869939894503501E-3"/>
  </r>
  <r>
    <s v="8809"/>
    <x v="29"/>
    <x v="107"/>
    <x v="107"/>
    <n v="2.3031377052431575E-3"/>
  </r>
  <r>
    <s v="8809"/>
    <x v="29"/>
    <x v="132"/>
    <x v="132"/>
    <n v="2.1112095631395612E-3"/>
  </r>
  <r>
    <s v="8809"/>
    <x v="29"/>
    <x v="116"/>
    <x v="116"/>
    <n v="1.0236167578858478E-3"/>
  </r>
  <r>
    <s v="8810"/>
    <x v="30"/>
    <x v="104"/>
    <x v="104"/>
    <n v="27.014016492597342"/>
  </r>
  <r>
    <s v="8810"/>
    <x v="30"/>
    <x v="123"/>
    <x v="123"/>
    <n v="18.90981154481814"/>
  </r>
  <r>
    <s v="8810"/>
    <x v="30"/>
    <x v="57"/>
    <x v="57"/>
    <n v="8.5953688840082467"/>
  </r>
  <r>
    <s v="8810"/>
    <x v="30"/>
    <x v="156"/>
    <x v="156"/>
    <n v="7.3674590434356393"/>
  </r>
  <r>
    <s v="8810"/>
    <x v="30"/>
    <x v="112"/>
    <x v="112"/>
    <n v="4.6660573941759047"/>
  </r>
  <r>
    <s v="8810"/>
    <x v="30"/>
    <x v="109"/>
    <x v="109"/>
    <n v="3.6837295217178196"/>
  </r>
  <r>
    <s v="8810"/>
    <x v="30"/>
    <x v="69"/>
    <x v="69"/>
    <n v="3.4381475536032982"/>
  </r>
  <r>
    <s v="8810"/>
    <x v="30"/>
    <x v="113"/>
    <x v="113"/>
    <n v="3.4381475536032982"/>
  </r>
  <r>
    <s v="8810"/>
    <x v="30"/>
    <x v="105"/>
    <x v="105"/>
    <n v="3.1925655854887767"/>
  </r>
  <r>
    <s v="8810"/>
    <x v="30"/>
    <x v="72"/>
    <x v="72"/>
    <n v="2.3330286970879524"/>
  </r>
  <r>
    <s v="8810"/>
    <x v="30"/>
    <x v="58"/>
    <x v="58"/>
    <n v="2.2102377130306916"/>
  </r>
  <r>
    <s v="8810"/>
    <x v="30"/>
    <x v="117"/>
    <x v="117"/>
    <n v="2.0874467289734309"/>
  </r>
  <r>
    <s v="8810"/>
    <x v="30"/>
    <x v="119"/>
    <x v="119"/>
    <n v="1.8418647608589098"/>
  </r>
  <r>
    <s v="8810"/>
    <x v="30"/>
    <x v="81"/>
    <x v="81"/>
    <n v="1.4243754150642236"/>
  </r>
  <r>
    <s v="8810"/>
    <x v="30"/>
    <x v="135"/>
    <x v="135"/>
    <n v="1.2279098405726065"/>
  </r>
  <r>
    <s v="8810"/>
    <x v="30"/>
    <x v="115"/>
    <x v="115"/>
    <n v="1.1542352501382502"/>
  </r>
  <r>
    <s v="8810"/>
    <x v="30"/>
    <x v="61"/>
    <x v="61"/>
    <n v="1.1296770533267981"/>
  </r>
  <r>
    <s v="8810"/>
    <x v="30"/>
    <x v="108"/>
    <x v="108"/>
    <n v="0.85953688840082454"/>
  </r>
  <r>
    <s v="8810"/>
    <x v="30"/>
    <x v="146"/>
    <x v="146"/>
    <n v="0.61395492028630327"/>
  </r>
  <r>
    <s v="8810"/>
    <x v="30"/>
    <x v="136"/>
    <x v="136"/>
    <n v="0.58939672347485117"/>
  </r>
  <r>
    <s v="8810"/>
    <x v="30"/>
    <x v="78"/>
    <x v="78"/>
    <n v="0.51572213304049475"/>
  </r>
  <r>
    <s v="8810"/>
    <x v="30"/>
    <x v="66"/>
    <x v="66"/>
    <n v="0.49116393622904264"/>
  </r>
  <r>
    <s v="8810"/>
    <x v="30"/>
    <x v="118"/>
    <x v="118"/>
    <n v="0.44204754260613843"/>
  </r>
  <r>
    <s v="8810"/>
    <x v="30"/>
    <x v="79"/>
    <x v="79"/>
    <n v="0.31925655854887769"/>
  </r>
  <r>
    <s v="8810"/>
    <x v="30"/>
    <x v="103"/>
    <x v="103"/>
    <n v="0.29469836173742558"/>
  </r>
  <r>
    <s v="8810"/>
    <x v="30"/>
    <x v="138"/>
    <x v="138"/>
    <n v="0.27014016492597343"/>
  </r>
  <r>
    <s v="8810"/>
    <x v="30"/>
    <x v="114"/>
    <x v="114"/>
    <n v="0.27014016492597343"/>
  </r>
  <r>
    <s v="8810"/>
    <x v="30"/>
    <x v="65"/>
    <x v="65"/>
    <n v="0.21856795162192394"/>
  </r>
  <r>
    <s v="8810"/>
    <x v="30"/>
    <x v="111"/>
    <x v="111"/>
    <n v="0.20383303353505269"/>
  </r>
  <r>
    <s v="8810"/>
    <x v="30"/>
    <x v="116"/>
    <x v="116"/>
    <n v="0.15226082023100321"/>
  </r>
  <r>
    <s v="8810"/>
    <x v="30"/>
    <x v="145"/>
    <x v="145"/>
    <n v="0.1129677053326798"/>
  </r>
  <r>
    <s v="8810"/>
    <x v="30"/>
    <x v="154"/>
    <x v="154"/>
    <n v="0.10805606597038937"/>
  </r>
  <r>
    <s v="8810"/>
    <x v="30"/>
    <x v="129"/>
    <x v="129"/>
    <n v="0.10068860692695374"/>
  </r>
  <r>
    <s v="8810"/>
    <x v="30"/>
    <x v="64"/>
    <x v="64"/>
    <n v="9.8232787245808528E-2"/>
  </r>
  <r>
    <s v="8810"/>
    <x v="30"/>
    <x v="157"/>
    <x v="157"/>
    <n v="9.5776967564663307E-2"/>
  </r>
  <r>
    <s v="8810"/>
    <x v="30"/>
    <x v="147"/>
    <x v="147"/>
    <n v="9.0865328202372891E-2"/>
  </r>
  <r>
    <s v="8810"/>
    <x v="30"/>
    <x v="125"/>
    <x v="125"/>
    <n v="6.3851311709775538E-2"/>
  </r>
  <r>
    <s v="8810"/>
    <x v="30"/>
    <x v="120"/>
    <x v="120"/>
    <n v="4.4204754260613835E-2"/>
  </r>
  <r>
    <s v="8810"/>
    <x v="30"/>
    <x v="158"/>
    <x v="158"/>
    <n v="4.4204754260613835E-2"/>
  </r>
  <r>
    <s v="8810"/>
    <x v="30"/>
    <x v="127"/>
    <x v="127"/>
    <n v="3.6837295217178198E-2"/>
  </r>
  <r>
    <s v="8810"/>
    <x v="30"/>
    <x v="73"/>
    <x v="73"/>
    <n v="3.6837295217178198E-2"/>
  </r>
  <r>
    <s v="8810"/>
    <x v="30"/>
    <x v="132"/>
    <x v="132"/>
    <n v="3.6837295217178198E-2"/>
  </r>
  <r>
    <s v="8810"/>
    <x v="30"/>
    <x v="148"/>
    <x v="148"/>
    <n v="3.1925655854887769E-2"/>
  </r>
  <r>
    <s v="8810"/>
    <x v="30"/>
    <x v="1"/>
    <x v="1"/>
    <n v="2.7014016492597343E-2"/>
  </r>
  <r>
    <s v="8810"/>
    <x v="30"/>
    <x v="159"/>
    <x v="159"/>
    <n v="2.4558196811452132E-2"/>
  </r>
  <r>
    <s v="8810"/>
    <x v="30"/>
    <x v="134"/>
    <x v="134"/>
    <n v="1.8418647608589099E-2"/>
  </r>
  <r>
    <s v="8810"/>
    <x v="30"/>
    <x v="133"/>
    <x v="133"/>
    <n v="1.6453991863672926E-2"/>
  </r>
  <r>
    <s v="8810"/>
    <x v="30"/>
    <x v="0"/>
    <x v="0"/>
    <n v="1.129677053326798E-2"/>
  </r>
  <r>
    <s v="8810"/>
    <x v="30"/>
    <x v="150"/>
    <x v="150"/>
    <n v="1.0314442660809895E-2"/>
  </r>
  <r>
    <s v="8810"/>
    <x v="30"/>
    <x v="124"/>
    <x v="124"/>
    <n v="9.0865328202372891E-3"/>
  </r>
  <r>
    <s v="8810"/>
    <x v="30"/>
    <x v="107"/>
    <x v="107"/>
    <n v="5.6483852666339898E-3"/>
  </r>
  <r>
    <s v="8810"/>
    <x v="30"/>
    <x v="131"/>
    <x v="131"/>
    <n v="4.9116393622904257E-3"/>
  </r>
  <r>
    <s v="8810"/>
    <x v="30"/>
    <x v="18"/>
    <x v="18"/>
    <n v="4.4204754260613833E-3"/>
  </r>
  <r>
    <s v="8810"/>
    <x v="30"/>
    <x v="75"/>
    <x v="75"/>
    <n v="3.4381475536032985E-3"/>
  </r>
  <r>
    <s v="8810"/>
    <x v="30"/>
    <x v="126"/>
    <x v="126"/>
    <n v="2.0383303353505265E-3"/>
  </r>
  <r>
    <s v="8810"/>
    <x v="30"/>
    <x v="22"/>
    <x v="22"/>
    <n v="1.4489336118756755E-3"/>
  </r>
  <r>
    <s v="8810"/>
    <x v="30"/>
    <x v="130"/>
    <x v="130"/>
    <n v="1.4489336118756755E-3"/>
  </r>
  <r>
    <s v="8810"/>
    <x v="30"/>
    <x v="23"/>
    <x v="23"/>
    <n v="1.3507008246298672E-3"/>
  </r>
  <r>
    <s v="8810"/>
    <x v="30"/>
    <x v="106"/>
    <x v="106"/>
    <n v="7.3674590434356392E-4"/>
  </r>
  <r>
    <s v="8810"/>
    <x v="30"/>
    <x v="30"/>
    <x v="30"/>
    <n v="7.1218770753211176E-4"/>
  </r>
  <r>
    <s v="8810"/>
    <x v="30"/>
    <x v="48"/>
    <x v="48"/>
    <n v="4.6660573941759056E-4"/>
  </r>
  <r>
    <s v="8810"/>
    <x v="30"/>
    <x v="33"/>
    <x v="33"/>
    <n v="1.15423525013825E-4"/>
  </r>
  <r>
    <s v="8810"/>
    <x v="30"/>
    <x v="49"/>
    <x v="49"/>
    <n v="3.6837295217178198E-5"/>
  </r>
  <r>
    <s v="8811"/>
    <x v="31"/>
    <x v="0"/>
    <x v="0"/>
    <n v="59.332566589224733"/>
  </r>
  <r>
    <s v="8811"/>
    <x v="31"/>
    <x v="1"/>
    <x v="1"/>
    <n v="22.135611381364612"/>
  </r>
  <r>
    <s v="8811"/>
    <x v="31"/>
    <x v="132"/>
    <x v="132"/>
    <n v="10.269098063519664"/>
  </r>
  <r>
    <s v="8811"/>
    <x v="31"/>
    <x v="104"/>
    <x v="104"/>
    <n v="2.1222802664607308"/>
  </r>
  <r>
    <s v="8811"/>
    <x v="31"/>
    <x v="123"/>
    <x v="123"/>
    <n v="1.5061343826495508"/>
  </r>
  <r>
    <s v="8811"/>
    <x v="31"/>
    <x v="108"/>
    <x v="108"/>
    <n v="1.1638311138655619"/>
  </r>
  <r>
    <s v="8811"/>
    <x v="31"/>
    <x v="138"/>
    <x v="138"/>
    <n v="0.70742675548691025"/>
  </r>
  <r>
    <s v="8811"/>
    <x v="31"/>
    <x v="30"/>
    <x v="30"/>
    <n v="0.68460653756797762"/>
  </r>
  <r>
    <s v="8811"/>
    <x v="31"/>
    <x v="69"/>
    <x v="69"/>
    <n v="0.52486501213544956"/>
  </r>
  <r>
    <s v="8811"/>
    <x v="31"/>
    <x v="119"/>
    <x v="119"/>
    <n v="0.43358414045971916"/>
  </r>
  <r>
    <s v="8811"/>
    <x v="31"/>
    <x v="22"/>
    <x v="22"/>
    <n v="0.3194830508650563"/>
  </r>
  <r>
    <s v="8811"/>
    <x v="31"/>
    <x v="147"/>
    <x v="147"/>
    <n v="0.25102239710825847"/>
  </r>
  <r>
    <s v="8811"/>
    <x v="31"/>
    <x v="113"/>
    <x v="113"/>
    <n v="0.13920332930548882"/>
  </r>
  <r>
    <s v="8811"/>
    <x v="31"/>
    <x v="116"/>
    <x v="116"/>
    <n v="5.9332566589224728E-2"/>
  </r>
  <r>
    <s v="8811"/>
    <x v="31"/>
    <x v="115"/>
    <x v="115"/>
    <n v="4.564043583786518E-2"/>
  </r>
  <r>
    <s v="8811"/>
    <x v="31"/>
    <x v="18"/>
    <x v="18"/>
    <n v="3.6512348670292141E-2"/>
  </r>
  <r>
    <s v="8811"/>
    <x v="31"/>
    <x v="134"/>
    <x v="134"/>
    <n v="3.6512348670292141E-2"/>
  </r>
  <r>
    <s v="8811"/>
    <x v="31"/>
    <x v="75"/>
    <x v="75"/>
    <n v="3.4230326878398887E-2"/>
  </r>
  <r>
    <s v="8811"/>
    <x v="31"/>
    <x v="48"/>
    <x v="48"/>
    <n v="3.4230326878398887E-2"/>
  </r>
  <r>
    <s v="8811"/>
    <x v="31"/>
    <x v="148"/>
    <x v="148"/>
    <n v="2.9666283294612364E-2"/>
  </r>
  <r>
    <s v="8811"/>
    <x v="31"/>
    <x v="124"/>
    <x v="124"/>
    <n v="2.9666283294612364E-2"/>
  </r>
  <r>
    <s v="8811"/>
    <x v="31"/>
    <x v="133"/>
    <x v="133"/>
    <n v="2.9666283294612364E-2"/>
  </r>
  <r>
    <s v="8811"/>
    <x v="31"/>
    <x v="58"/>
    <x v="58"/>
    <n v="2.5102239710825848E-2"/>
  </r>
  <r>
    <s v="8811"/>
    <x v="31"/>
    <x v="103"/>
    <x v="103"/>
    <n v="1.3235726392980901E-2"/>
  </r>
  <r>
    <s v="8811"/>
    <x v="31"/>
    <x v="71"/>
    <x v="71"/>
    <n v="1.1181906780276968E-2"/>
  </r>
  <r>
    <s v="8811"/>
    <x v="31"/>
    <x v="106"/>
    <x v="106"/>
    <n v="5.9332566589224726E-3"/>
  </r>
  <r>
    <s v="8811"/>
    <x v="31"/>
    <x v="127"/>
    <x v="127"/>
    <n v="3.8794370462185406E-3"/>
  </r>
  <r>
    <s v="8811"/>
    <x v="31"/>
    <x v="130"/>
    <x v="130"/>
    <n v="3.1948305086505618E-3"/>
  </r>
  <r>
    <s v="8811"/>
    <x v="31"/>
    <x v="33"/>
    <x v="33"/>
    <n v="2.9666283294612363E-3"/>
  </r>
  <r>
    <s v="8811"/>
    <x v="31"/>
    <x v="23"/>
    <x v="23"/>
    <n v="2.9666283294612363E-3"/>
  </r>
  <r>
    <s v="8811"/>
    <x v="31"/>
    <x v="120"/>
    <x v="120"/>
    <n v="1.5745950364063487E-3"/>
  </r>
  <r>
    <s v="8811"/>
    <x v="31"/>
    <x v="131"/>
    <x v="131"/>
    <n v="1.0725502421898316E-3"/>
  </r>
  <r>
    <s v="8811"/>
    <x v="31"/>
    <x v="111"/>
    <x v="111"/>
    <n v="8.8998849883837087E-4"/>
  </r>
  <r>
    <s v="8811"/>
    <x v="31"/>
    <x v="118"/>
    <x v="118"/>
    <n v="6.8460653756797769E-4"/>
  </r>
  <r>
    <s v="8811"/>
    <x v="31"/>
    <x v="125"/>
    <x v="125"/>
    <n v="6.1614588381117986E-4"/>
  </r>
  <r>
    <s v="8811"/>
    <x v="31"/>
    <x v="129"/>
    <x v="129"/>
    <n v="6.1614588381117986E-4"/>
  </r>
  <r>
    <s v="8811"/>
    <x v="31"/>
    <x v="49"/>
    <x v="49"/>
    <n v="2.5102239710825849E-4"/>
  </r>
  <r>
    <s v="8811"/>
    <x v="31"/>
    <x v="105"/>
    <x v="105"/>
    <n v="2.5102239710825849E-4"/>
  </r>
  <r>
    <s v="8811"/>
    <x v="31"/>
    <x v="107"/>
    <x v="107"/>
    <n v="1.7115163439199442E-4"/>
  </r>
  <r>
    <s v="8811"/>
    <x v="31"/>
    <x v="121"/>
    <x v="121"/>
    <n v="1.5745950364063488E-4"/>
  </r>
  <r>
    <s v="8811"/>
    <x v="31"/>
    <x v="126"/>
    <x v="126"/>
    <n v="8.4434806300050583E-5"/>
  </r>
  <r>
    <s v="8812"/>
    <x v="32"/>
    <x v="104"/>
    <x v="104"/>
    <n v="51.122130770410514"/>
  </r>
  <r>
    <s v="8812"/>
    <x v="32"/>
    <x v="108"/>
    <x v="108"/>
    <n v="37.489562564967713"/>
  </r>
  <r>
    <s v="8812"/>
    <x v="32"/>
    <x v="58"/>
    <x v="58"/>
    <n v="4.6861953206209641"/>
  </r>
  <r>
    <s v="8812"/>
    <x v="32"/>
    <x v="69"/>
    <x v="69"/>
    <n v="1.8744781282483853"/>
  </r>
  <r>
    <s v="8812"/>
    <x v="32"/>
    <x v="57"/>
    <x v="57"/>
    <n v="0.93723906412419267"/>
  </r>
  <r>
    <s v="8812"/>
    <x v="32"/>
    <x v="115"/>
    <x v="115"/>
    <n v="0.85203551284017531"/>
  </r>
  <r>
    <s v="8812"/>
    <x v="32"/>
    <x v="75"/>
    <x v="75"/>
    <n v="0.40471686859908323"/>
  </r>
  <r>
    <s v="8812"/>
    <x v="32"/>
    <x v="120"/>
    <x v="120"/>
    <n v="0.38341598077807881"/>
  </r>
  <r>
    <s v="8812"/>
    <x v="32"/>
    <x v="116"/>
    <x v="116"/>
    <n v="0.29821242949406135"/>
  </r>
  <r>
    <s v="8812"/>
    <x v="32"/>
    <x v="134"/>
    <x v="134"/>
    <n v="0.26413100898045433"/>
  </r>
  <r>
    <s v="8812"/>
    <x v="32"/>
    <x v="107"/>
    <x v="107"/>
    <n v="0.25561065385205256"/>
  </r>
  <r>
    <s v="8812"/>
    <x v="32"/>
    <x v="125"/>
    <x v="125"/>
    <n v="0.23430976603104817"/>
  </r>
  <r>
    <s v="8812"/>
    <x v="32"/>
    <x v="113"/>
    <x v="113"/>
    <n v="0.23430976603104817"/>
  </r>
  <r>
    <s v="8812"/>
    <x v="32"/>
    <x v="124"/>
    <x v="124"/>
    <n v="0.13206550449022716"/>
  </r>
  <r>
    <s v="8812"/>
    <x v="32"/>
    <x v="127"/>
    <x v="127"/>
    <n v="0.12780532692602628"/>
  </r>
  <r>
    <s v="8812"/>
    <x v="32"/>
    <x v="126"/>
    <x v="126"/>
    <n v="0.10224426154082102"/>
  </r>
  <r>
    <s v="8812"/>
    <x v="32"/>
    <x v="106"/>
    <x v="106"/>
    <n v="9.7984083976620145E-2"/>
  </r>
  <r>
    <s v="8812"/>
    <x v="32"/>
    <x v="103"/>
    <x v="103"/>
    <n v="8.9463728848218405E-2"/>
  </r>
  <r>
    <s v="8812"/>
    <x v="32"/>
    <x v="33"/>
    <x v="33"/>
    <n v="7.2423018591414895E-2"/>
  </r>
  <r>
    <s v="8812"/>
    <x v="32"/>
    <x v="129"/>
    <x v="129"/>
    <n v="7.2423018591414895E-2"/>
  </r>
  <r>
    <s v="8812"/>
    <x v="32"/>
    <x v="48"/>
    <x v="48"/>
    <n v="6.390266346301314E-2"/>
  </r>
  <r>
    <s v="8812"/>
    <x v="32"/>
    <x v="18"/>
    <x v="18"/>
    <n v="5.1122130770410508E-2"/>
  </r>
  <r>
    <s v="8812"/>
    <x v="32"/>
    <x v="133"/>
    <x v="133"/>
    <n v="4.6861953206209638E-2"/>
  </r>
  <r>
    <s v="8812"/>
    <x v="32"/>
    <x v="130"/>
    <x v="130"/>
    <n v="3.8341598077807883E-2"/>
  </r>
  <r>
    <s v="8812"/>
    <x v="32"/>
    <x v="23"/>
    <x v="23"/>
    <n v="3.6211509295707447E-2"/>
  </r>
  <r>
    <s v="8812"/>
    <x v="32"/>
    <x v="22"/>
    <x v="22"/>
    <n v="1.6614692500383416E-2"/>
  </r>
  <r>
    <s v="8812"/>
    <x v="32"/>
    <x v="131"/>
    <x v="131"/>
    <n v="1.6188674743963329E-2"/>
  </r>
  <r>
    <s v="8813"/>
    <x v="33"/>
    <x v="104"/>
    <x v="104"/>
    <n v="29.057870180895474"/>
  </r>
  <r>
    <s v="8813"/>
    <x v="33"/>
    <x v="108"/>
    <x v="108"/>
    <n v="25.783743963329787"/>
  </r>
  <r>
    <s v="8813"/>
    <x v="33"/>
    <x v="58"/>
    <x v="58"/>
    <n v="13.505770647458458"/>
  </r>
  <r>
    <s v="8813"/>
    <x v="33"/>
    <x v="115"/>
    <x v="115"/>
    <n v="5.3204551035442416"/>
  </r>
  <r>
    <s v="8813"/>
    <x v="33"/>
    <x v="125"/>
    <x v="125"/>
    <n v="4.9111893263485307"/>
  </r>
  <r>
    <s v="8813"/>
    <x v="33"/>
    <x v="116"/>
    <x v="116"/>
    <n v="3.2741262175656871"/>
  </r>
  <r>
    <s v="8813"/>
    <x v="33"/>
    <x v="69"/>
    <x v="69"/>
    <n v="2.4555946631742653"/>
  </r>
  <r>
    <s v="8813"/>
    <x v="33"/>
    <x v="113"/>
    <x v="113"/>
    <n v="2.0463288859785544"/>
  </r>
  <r>
    <s v="8813"/>
    <x v="33"/>
    <x v="57"/>
    <x v="57"/>
    <n v="1.9644757305394123"/>
  </r>
  <r>
    <s v="8813"/>
    <x v="33"/>
    <x v="124"/>
    <x v="124"/>
    <n v="1.6370631087828436"/>
  </r>
  <r>
    <s v="8813"/>
    <x v="33"/>
    <x v="107"/>
    <x v="107"/>
    <n v="1.5552099533437014"/>
  </r>
  <r>
    <s v="8813"/>
    <x v="33"/>
    <x v="103"/>
    <x v="103"/>
    <n v="1.0640910207088483"/>
  </r>
  <r>
    <s v="8813"/>
    <x v="33"/>
    <x v="75"/>
    <x v="75"/>
    <n v="0.98223786526970613"/>
  </r>
  <r>
    <s v="8813"/>
    <x v="33"/>
    <x v="120"/>
    <x v="120"/>
    <n v="0.90038470983056407"/>
  </r>
  <r>
    <s v="8813"/>
    <x v="33"/>
    <x v="106"/>
    <x v="106"/>
    <n v="0.81853155439142178"/>
  </r>
  <r>
    <s v="8813"/>
    <x v="33"/>
    <x v="126"/>
    <x v="126"/>
    <n v="0.77760497667185069"/>
  </r>
  <r>
    <s v="8813"/>
    <x v="33"/>
    <x v="134"/>
    <x v="134"/>
    <n v="0.65482524351313742"/>
  </r>
  <r>
    <s v="8813"/>
    <x v="33"/>
    <x v="48"/>
    <x v="48"/>
    <n v="0.57297208807399524"/>
  </r>
  <r>
    <s v="8813"/>
    <x v="33"/>
    <x v="127"/>
    <x v="127"/>
    <n v="0.45019235491528203"/>
  </r>
  <r>
    <s v="8813"/>
    <x v="33"/>
    <x v="129"/>
    <x v="129"/>
    <n v="0.45019235491528203"/>
  </r>
  <r>
    <s v="8813"/>
    <x v="33"/>
    <x v="133"/>
    <x v="133"/>
    <n v="0.45019235491528203"/>
  </r>
  <r>
    <s v="8813"/>
    <x v="33"/>
    <x v="130"/>
    <x v="130"/>
    <n v="0.45019235491528203"/>
  </r>
  <r>
    <s v="8813"/>
    <x v="33"/>
    <x v="131"/>
    <x v="131"/>
    <n v="0.34787591061635426"/>
  </r>
  <r>
    <s v="8813"/>
    <x v="33"/>
    <x v="33"/>
    <x v="33"/>
    <n v="0.24555946631742653"/>
  </r>
  <r>
    <s v="8813"/>
    <x v="33"/>
    <x v="23"/>
    <x v="23"/>
    <n v="0.15961365310632725"/>
  </r>
  <r>
    <s v="8813"/>
    <x v="33"/>
    <x v="22"/>
    <x v="22"/>
    <n v="9.4131128755013505E-2"/>
  </r>
  <r>
    <s v="8813"/>
    <x v="33"/>
    <x v="18"/>
    <x v="18"/>
    <n v="6.9575182123270851E-2"/>
  </r>
  <r>
    <s v="8814"/>
    <x v="34"/>
    <x v="105"/>
    <x v="105"/>
    <n v="35.811139199763836"/>
  </r>
  <r>
    <s v="8814"/>
    <x v="34"/>
    <x v="1"/>
    <x v="1"/>
    <n v="11.101453151926789"/>
  </r>
  <r>
    <s v="8814"/>
    <x v="34"/>
    <x v="104"/>
    <x v="104"/>
    <n v="10.265859903932299"/>
  </r>
  <r>
    <s v="8814"/>
    <x v="34"/>
    <x v="57"/>
    <x v="57"/>
    <n v="8.4753029439441097"/>
  </r>
  <r>
    <s v="8814"/>
    <x v="34"/>
    <x v="126"/>
    <x v="126"/>
    <n v="4.1779662399724478"/>
  </r>
  <r>
    <s v="8814"/>
    <x v="34"/>
    <x v="22"/>
    <x v="22"/>
    <n v="3.4617434559771709"/>
  </r>
  <r>
    <s v="8814"/>
    <x v="34"/>
    <x v="23"/>
    <x v="23"/>
    <n v="3.2230025279787453"/>
  </r>
  <r>
    <s v="8814"/>
    <x v="34"/>
    <x v="58"/>
    <x v="58"/>
    <n v="2.7455206719818945"/>
  </r>
  <r>
    <s v="8814"/>
    <x v="34"/>
    <x v="69"/>
    <x v="69"/>
    <n v="2.3874092799842561"/>
  </r>
  <r>
    <s v="8814"/>
    <x v="34"/>
    <x v="64"/>
    <x v="64"/>
    <n v="1.5518160319897663"/>
  </r>
  <r>
    <s v="8814"/>
    <x v="34"/>
    <x v="133"/>
    <x v="133"/>
    <n v="1.4324455679905534"/>
  </r>
  <r>
    <s v="8814"/>
    <x v="34"/>
    <x v="135"/>
    <x v="135"/>
    <n v="1.1937046399921281"/>
  </r>
  <r>
    <s v="8814"/>
    <x v="34"/>
    <x v="81"/>
    <x v="81"/>
    <n v="1.110145315192679"/>
  </r>
  <r>
    <s v="8814"/>
    <x v="34"/>
    <x v="134"/>
    <x v="134"/>
    <n v="0.9310896191938598"/>
  </r>
  <r>
    <s v="8814"/>
    <x v="34"/>
    <x v="118"/>
    <x v="118"/>
    <n v="0.81171915519464688"/>
  </r>
  <r>
    <s v="8814"/>
    <x v="34"/>
    <x v="71"/>
    <x v="71"/>
    <n v="0.72815983039519805"/>
  </r>
  <r>
    <s v="8814"/>
    <x v="34"/>
    <x v="61"/>
    <x v="61"/>
    <n v="0.72815983039519805"/>
  </r>
  <r>
    <s v="8814"/>
    <x v="34"/>
    <x v="121"/>
    <x v="121"/>
    <n v="0.65653755199567032"/>
  </r>
  <r>
    <s v="8814"/>
    <x v="34"/>
    <x v="125"/>
    <x v="125"/>
    <n v="0.65653755199567032"/>
  </r>
  <r>
    <s v="8814"/>
    <x v="34"/>
    <x v="124"/>
    <x v="124"/>
    <n v="0.62072641279590646"/>
  </r>
  <r>
    <s v="8814"/>
    <x v="34"/>
    <x v="73"/>
    <x v="73"/>
    <n v="0.53716708799645752"/>
  </r>
  <r>
    <s v="8814"/>
    <x v="34"/>
    <x v="155"/>
    <x v="155"/>
    <n v="0.5252300415965363"/>
  </r>
  <r>
    <s v="8814"/>
    <x v="34"/>
    <x v="130"/>
    <x v="130"/>
    <n v="0.50135594879669365"/>
  </r>
  <r>
    <s v="8814"/>
    <x v="34"/>
    <x v="147"/>
    <x v="147"/>
    <n v="0.48941890239677249"/>
  </r>
  <r>
    <s v="8814"/>
    <x v="34"/>
    <x v="127"/>
    <x v="127"/>
    <n v="0.4655448095969299"/>
  </r>
  <r>
    <s v="8814"/>
    <x v="34"/>
    <x v="107"/>
    <x v="107"/>
    <n v="0.4416707167970873"/>
  </r>
  <r>
    <s v="8814"/>
    <x v="34"/>
    <x v="66"/>
    <x v="66"/>
    <n v="0.39392253119740223"/>
  </r>
  <r>
    <s v="8814"/>
    <x v="34"/>
    <x v="146"/>
    <x v="146"/>
    <n v="0.39392253119740223"/>
  </r>
  <r>
    <s v="8814"/>
    <x v="34"/>
    <x v="160"/>
    <x v="160"/>
    <n v="0.39392253119740223"/>
  </r>
  <r>
    <s v="8814"/>
    <x v="34"/>
    <x v="103"/>
    <x v="103"/>
    <n v="0.3819854847974809"/>
  </r>
  <r>
    <s v="8814"/>
    <x v="34"/>
    <x v="129"/>
    <x v="129"/>
    <n v="0.34617434559771709"/>
  </r>
  <r>
    <s v="8814"/>
    <x v="34"/>
    <x v="18"/>
    <x v="18"/>
    <n v="0.32230025279787455"/>
  </r>
  <r>
    <s v="8814"/>
    <x v="34"/>
    <x v="161"/>
    <x v="161"/>
    <n v="0.27455206719818942"/>
  </r>
  <r>
    <s v="8814"/>
    <x v="34"/>
    <x v="138"/>
    <x v="138"/>
    <n v="0.27455206719818942"/>
  </r>
  <r>
    <s v="8814"/>
    <x v="34"/>
    <x v="106"/>
    <x v="106"/>
    <n v="0.27455206719818942"/>
  </r>
  <r>
    <s v="8814"/>
    <x v="34"/>
    <x v="30"/>
    <x v="30"/>
    <n v="0.21486683519858302"/>
  </r>
  <r>
    <s v="8814"/>
    <x v="34"/>
    <x v="137"/>
    <x v="137"/>
    <n v="0.21486683519858302"/>
  </r>
  <r>
    <s v="8814"/>
    <x v="34"/>
    <x v="48"/>
    <x v="48"/>
    <n v="0.20292978879866172"/>
  </r>
  <r>
    <s v="8814"/>
    <x v="34"/>
    <x v="131"/>
    <x v="131"/>
    <n v="0.20292978879866172"/>
  </r>
  <r>
    <s v="8814"/>
    <x v="34"/>
    <x v="148"/>
    <x v="148"/>
    <n v="0.17905569599881918"/>
  </r>
  <r>
    <s v="8814"/>
    <x v="34"/>
    <x v="162"/>
    <x v="162"/>
    <n v="0.15518160319897661"/>
  </r>
  <r>
    <s v="8814"/>
    <x v="34"/>
    <x v="79"/>
    <x v="79"/>
    <n v="0.13130751039913408"/>
  </r>
  <r>
    <s v="8814"/>
    <x v="34"/>
    <x v="145"/>
    <x v="145"/>
    <n v="0.10982082687927576"/>
  </r>
  <r>
    <s v="8814"/>
    <x v="34"/>
    <x v="119"/>
    <x v="119"/>
    <n v="0.10862712223928363"/>
  </r>
  <r>
    <s v="8814"/>
    <x v="34"/>
    <x v="75"/>
    <x v="75"/>
    <n v="0.10743341759929151"/>
  </r>
  <r>
    <s v="8814"/>
    <x v="34"/>
    <x v="49"/>
    <x v="49"/>
    <n v="8.1171915519464705E-2"/>
  </r>
  <r>
    <s v="8814"/>
    <x v="34"/>
    <x v="33"/>
    <x v="33"/>
    <n v="6.3266345919582773E-2"/>
  </r>
  <r>
    <s v="8814"/>
    <x v="34"/>
    <x v="65"/>
    <x v="65"/>
    <n v="3.5811139199763836E-2"/>
  </r>
  <r>
    <s v="8814"/>
    <x v="34"/>
    <x v="132"/>
    <x v="132"/>
    <n v="3.1036320639795327E-2"/>
  </r>
  <r>
    <s v="8814"/>
    <x v="34"/>
    <x v="163"/>
    <x v="163"/>
    <n v="2.5067797439834682E-2"/>
  </r>
  <r>
    <s v="8814"/>
    <x v="34"/>
    <x v="164"/>
    <x v="164"/>
    <n v="1.1937046399921278E-2"/>
  </r>
  <r>
    <s v="8814"/>
    <x v="34"/>
    <x v="165"/>
    <x v="165"/>
    <n v="1.1220823615926001E-2"/>
  </r>
  <r>
    <s v="8814"/>
    <x v="34"/>
    <x v="166"/>
    <x v="166"/>
    <n v="7.400968767951193E-3"/>
  </r>
  <r>
    <s v="8814"/>
    <x v="34"/>
    <x v="0"/>
    <x v="0"/>
    <n v="4.0585957759732344E-3"/>
  </r>
  <r>
    <s v="8814"/>
    <x v="34"/>
    <x v="109"/>
    <x v="109"/>
    <n v="3.9392253119740223E-3"/>
  </r>
  <r>
    <s v="8814"/>
    <x v="34"/>
    <x v="72"/>
    <x v="72"/>
    <n v="3.1036320639795324E-3"/>
  </r>
  <r>
    <s v="8814"/>
    <x v="34"/>
    <x v="167"/>
    <x v="167"/>
    <n v="3.1036320639795324E-3"/>
  </r>
  <r>
    <s v="8814"/>
    <x v="34"/>
    <x v="168"/>
    <x v="168"/>
    <n v="1.4324455679905533E-3"/>
  </r>
  <r>
    <s v="8814"/>
    <x v="34"/>
    <x v="169"/>
    <x v="169"/>
    <n v="1.3130751039913408E-3"/>
  </r>
  <r>
    <s v="8814"/>
    <x v="34"/>
    <x v="159"/>
    <x v="159"/>
    <n v="5.610411807963001E-4"/>
  </r>
  <r>
    <s v="8814"/>
    <x v="34"/>
    <x v="170"/>
    <x v="170"/>
    <n v="5.4910413439637881E-4"/>
  </r>
  <r>
    <s v="8814"/>
    <x v="34"/>
    <x v="171"/>
    <x v="171"/>
    <n v="5.0135594879669376E-4"/>
  </r>
  <r>
    <s v="8814"/>
    <x v="34"/>
    <x v="172"/>
    <x v="172"/>
    <n v="3.5811139199763833E-4"/>
  </r>
  <r>
    <s v="8814"/>
    <x v="34"/>
    <x v="173"/>
    <x v="173"/>
    <n v="2.864891135981107E-4"/>
  </r>
  <r>
    <s v="8814"/>
    <x v="34"/>
    <x v="174"/>
    <x v="174"/>
    <n v="6.5653755199567029E-5"/>
  </r>
  <r>
    <s v="8814"/>
    <x v="34"/>
    <x v="175"/>
    <x v="175"/>
    <n v="4.0585957759732348E-5"/>
  </r>
  <r>
    <s v="8814"/>
    <x v="34"/>
    <x v="176"/>
    <x v="176"/>
    <n v="2.1486683519858302E-5"/>
  </r>
  <r>
    <s v="8814"/>
    <x v="34"/>
    <x v="177"/>
    <x v="177"/>
    <n v="1.0743341759929151E-5"/>
  </r>
  <r>
    <s v="8814"/>
    <x v="34"/>
    <x v="178"/>
    <x v="178"/>
    <n v="9.5496371199370231E-6"/>
  </r>
  <r>
    <s v="8814"/>
    <x v="34"/>
    <x v="179"/>
    <x v="179"/>
    <n v="3.2230025279787451E-6"/>
  </r>
  <r>
    <s v="8815"/>
    <x v="35"/>
    <x v="104"/>
    <x v="104"/>
    <n v="63.51518057544753"/>
  </r>
  <r>
    <s v="8815"/>
    <x v="35"/>
    <x v="58"/>
    <x v="58"/>
    <n v="11.629540105363633"/>
  </r>
  <r>
    <s v="8815"/>
    <x v="35"/>
    <x v="135"/>
    <x v="135"/>
    <n v="8.0512200729440533"/>
  </r>
  <r>
    <s v="8815"/>
    <x v="35"/>
    <x v="180"/>
    <x v="180"/>
    <n v="6.5304340591657324"/>
  </r>
  <r>
    <s v="8815"/>
    <x v="35"/>
    <x v="18"/>
    <x v="18"/>
    <n v="4.0256100364720266"/>
  </r>
  <r>
    <s v="8815"/>
    <x v="35"/>
    <x v="107"/>
    <x v="107"/>
    <n v="2.3259080210727263"/>
  </r>
  <r>
    <s v="8815"/>
    <x v="35"/>
    <x v="119"/>
    <x v="119"/>
    <n v="1.3418700121573424"/>
  </r>
  <r>
    <s v="8815"/>
    <x v="35"/>
    <x v="71"/>
    <x v="71"/>
    <n v="1.0734960097258737"/>
  </r>
  <r>
    <s v="8815"/>
    <x v="35"/>
    <x v="126"/>
    <x v="126"/>
    <n v="0.73355560664601382"/>
  </r>
  <r>
    <s v="8815"/>
    <x v="35"/>
    <x v="57"/>
    <x v="57"/>
    <n v="0.67988080615972013"/>
  </r>
  <r>
    <s v="8815"/>
    <x v="35"/>
    <x v="181"/>
    <x v="181"/>
    <n v="2.0575340186412581E-2"/>
  </r>
  <r>
    <s v="8815"/>
    <x v="35"/>
    <x v="1"/>
    <x v="1"/>
    <n v="1.9680760178307687E-2"/>
  </r>
  <r>
    <s v="8815"/>
    <x v="35"/>
    <x v="132"/>
    <x v="132"/>
    <n v="1.5207860137783212E-2"/>
  </r>
  <r>
    <s v="8815"/>
    <x v="35"/>
    <x v="0"/>
    <x v="0"/>
    <n v="1.5207860137783212E-2"/>
  </r>
  <r>
    <s v="8815"/>
    <x v="35"/>
    <x v="30"/>
    <x v="30"/>
    <n v="1.2524120113468528E-2"/>
  </r>
  <r>
    <s v="8815"/>
    <x v="35"/>
    <x v="75"/>
    <x v="75"/>
    <n v="4.9201900445769216E-3"/>
  </r>
  <r>
    <s v="8815"/>
    <x v="35"/>
    <x v="123"/>
    <x v="123"/>
    <n v="3.3099460299881112E-3"/>
  </r>
  <r>
    <s v="8815"/>
    <x v="35"/>
    <x v="140"/>
    <x v="140"/>
    <n v="1.8786180170202789E-3"/>
  </r>
  <r>
    <s v="8816"/>
    <x v="36"/>
    <x v="0"/>
    <x v="0"/>
    <n v="55.330685972819872"/>
  </r>
  <r>
    <s v="8816"/>
    <x v="36"/>
    <x v="119"/>
    <x v="119"/>
    <n v="13.619861162540275"/>
  </r>
  <r>
    <s v="8816"/>
    <x v="36"/>
    <x v="104"/>
    <x v="104"/>
    <n v="8.5124132265876717"/>
  </r>
  <r>
    <s v="8816"/>
    <x v="36"/>
    <x v="180"/>
    <x v="180"/>
    <n v="5.107447935952603"/>
  </r>
  <r>
    <s v="8816"/>
    <x v="36"/>
    <x v="1"/>
    <x v="1"/>
    <n v="4.0433962826291445"/>
  </r>
  <r>
    <s v="8816"/>
    <x v="36"/>
    <x v="140"/>
    <x v="140"/>
    <n v="2.7665342986409933"/>
  </r>
  <r>
    <s v="8816"/>
    <x v="36"/>
    <x v="58"/>
    <x v="58"/>
    <n v="2.5537239679763015"/>
  </r>
  <r>
    <s v="8816"/>
    <x v="36"/>
    <x v="107"/>
    <x v="107"/>
    <n v="2.1281033066469179"/>
  </r>
  <r>
    <s v="8816"/>
    <x v="36"/>
    <x v="18"/>
    <x v="18"/>
    <n v="1.6599205791845959"/>
  </r>
  <r>
    <s v="8816"/>
    <x v="36"/>
    <x v="123"/>
    <x v="123"/>
    <n v="1.4258292154534351"/>
  </r>
  <r>
    <s v="8816"/>
    <x v="36"/>
    <x v="71"/>
    <x v="71"/>
    <n v="1.2342999178552123"/>
  </r>
  <r>
    <s v="8816"/>
    <x v="36"/>
    <x v="135"/>
    <x v="135"/>
    <n v="0.65971202506054449"/>
  </r>
  <r>
    <s v="8816"/>
    <x v="36"/>
    <x v="57"/>
    <x v="57"/>
    <n v="0.5533068597281986"/>
  </r>
  <r>
    <s v="8816"/>
    <x v="36"/>
    <x v="181"/>
    <x v="181"/>
    <n v="0.29793446293056847"/>
  </r>
  <r>
    <s v="8816"/>
    <x v="36"/>
    <x v="75"/>
    <x v="75"/>
    <n v="4.6818272746232195E-2"/>
  </r>
  <r>
    <s v="8816"/>
    <x v="36"/>
    <x v="126"/>
    <x v="126"/>
    <n v="3.1921549599703766E-2"/>
  </r>
  <r>
    <s v="8816"/>
    <x v="36"/>
    <x v="30"/>
    <x v="30"/>
    <n v="2.5537239679763013E-2"/>
  </r>
  <r>
    <s v="8816"/>
    <x v="36"/>
    <x v="132"/>
    <x v="132"/>
    <n v="2.5537239679763015E-3"/>
  </r>
  <r>
    <s v="8817"/>
    <x v="37"/>
    <x v="18"/>
    <x v="18"/>
    <n v="37.706981871897135"/>
  </r>
  <r>
    <s v="8817"/>
    <x v="37"/>
    <x v="107"/>
    <x v="107"/>
    <n v="32.050934591112565"/>
  </r>
  <r>
    <s v="8817"/>
    <x v="37"/>
    <x v="104"/>
    <x v="104"/>
    <n v="11.123559652209654"/>
  </r>
  <r>
    <s v="8817"/>
    <x v="37"/>
    <x v="58"/>
    <x v="58"/>
    <n v="9.0496756492553114"/>
  </r>
  <r>
    <s v="8817"/>
    <x v="37"/>
    <x v="75"/>
    <x v="75"/>
    <n v="3.7706981871897129"/>
  </r>
  <r>
    <s v="8817"/>
    <x v="37"/>
    <x v="180"/>
    <x v="180"/>
    <n v="1.7910816389151138"/>
  </r>
  <r>
    <s v="8817"/>
    <x v="37"/>
    <x v="135"/>
    <x v="135"/>
    <n v="1.2820373836445025"/>
  </r>
  <r>
    <s v="8817"/>
    <x v="37"/>
    <x v="71"/>
    <x v="71"/>
    <n v="1.2254769108366568"/>
  </r>
  <r>
    <s v="8817"/>
    <x v="37"/>
    <x v="119"/>
    <x v="119"/>
    <n v="1.0180885105412227"/>
  </r>
  <r>
    <s v="8817"/>
    <x v="37"/>
    <x v="126"/>
    <x v="126"/>
    <n v="0.65987218275819981"/>
  </r>
  <r>
    <s v="8817"/>
    <x v="37"/>
    <x v="57"/>
    <x v="57"/>
    <n v="0.20738840029543423"/>
  </r>
  <r>
    <s v="8817"/>
    <x v="37"/>
    <x v="140"/>
    <x v="140"/>
    <n v="7.5413963743794277E-2"/>
  </r>
  <r>
    <s v="8817"/>
    <x v="37"/>
    <x v="132"/>
    <x v="132"/>
    <n v="2.8280236403922854E-2"/>
  </r>
  <r>
    <s v="8817"/>
    <x v="37"/>
    <x v="0"/>
    <x v="0"/>
    <n v="5.844582190144056E-3"/>
  </r>
  <r>
    <s v="8817"/>
    <x v="37"/>
    <x v="181"/>
    <x v="181"/>
    <n v="4.3363029152681705E-3"/>
  </r>
  <r>
    <s v="8817"/>
    <x v="37"/>
    <x v="30"/>
    <x v="30"/>
    <n v="2.2624189123138279E-4"/>
  </r>
  <r>
    <s v="8817"/>
    <x v="37"/>
    <x v="1"/>
    <x v="1"/>
    <n v="1.0369420014771711E-4"/>
  </r>
  <r>
    <s v="8818"/>
    <x v="38"/>
    <x v="0"/>
    <x v="0"/>
    <n v="61.731737694265455"/>
  </r>
  <r>
    <s v="8818"/>
    <x v="38"/>
    <x v="104"/>
    <x v="104"/>
    <n v="16.245194130069855"/>
  </r>
  <r>
    <s v="8818"/>
    <x v="38"/>
    <x v="1"/>
    <x v="1"/>
    <n v="12.996155304055884"/>
  </r>
  <r>
    <s v="8818"/>
    <x v="38"/>
    <x v="140"/>
    <x v="140"/>
    <n v="2.9241349434125743"/>
  </r>
  <r>
    <s v="8818"/>
    <x v="38"/>
    <x v="58"/>
    <x v="58"/>
    <n v="2.3826284724102456"/>
  </r>
  <r>
    <s v="8818"/>
    <x v="38"/>
    <x v="119"/>
    <x v="119"/>
    <n v="1.0505225537445173"/>
  </r>
  <r>
    <s v="8818"/>
    <x v="38"/>
    <x v="123"/>
    <x v="123"/>
    <n v="0.95305138896409836"/>
  </r>
  <r>
    <s v="8818"/>
    <x v="38"/>
    <x v="180"/>
    <x v="180"/>
    <n v="0.5523366004223752"/>
  </r>
  <r>
    <s v="8818"/>
    <x v="38"/>
    <x v="30"/>
    <x v="30"/>
    <n v="0.32490388260139713"/>
  </r>
  <r>
    <s v="8818"/>
    <x v="38"/>
    <x v="71"/>
    <x v="71"/>
    <n v="0.24909297666107114"/>
  </r>
  <r>
    <s v="8818"/>
    <x v="38"/>
    <x v="132"/>
    <x v="132"/>
    <n v="0.18411220014079169"/>
  </r>
  <r>
    <s v="8818"/>
    <x v="38"/>
    <x v="57"/>
    <x v="57"/>
    <n v="0.16245194130069857"/>
  </r>
  <r>
    <s v="8818"/>
    <x v="38"/>
    <x v="126"/>
    <x v="126"/>
    <n v="8.5558022418367907E-2"/>
  </r>
  <r>
    <s v="8818"/>
    <x v="38"/>
    <x v="75"/>
    <x v="75"/>
    <n v="6.3897763578274772E-2"/>
  </r>
  <r>
    <s v="8818"/>
    <x v="38"/>
    <x v="135"/>
    <x v="135"/>
    <n v="4.007147885417231E-2"/>
  </r>
  <r>
    <s v="8818"/>
    <x v="38"/>
    <x v="18"/>
    <x v="18"/>
    <n v="2.0577245898088486E-2"/>
  </r>
  <r>
    <s v="8818"/>
    <x v="38"/>
    <x v="107"/>
    <x v="107"/>
    <n v="1.8411220014079171E-2"/>
  </r>
  <r>
    <s v="8818"/>
    <x v="38"/>
    <x v="181"/>
    <x v="181"/>
    <n v="1.5162181188065199E-2"/>
  </r>
  <r>
    <s v="8819"/>
    <x v="39"/>
    <x v="0"/>
    <x v="0"/>
    <n v="55.692587227095139"/>
  </r>
  <r>
    <s v="8819"/>
    <x v="39"/>
    <x v="1"/>
    <x v="1"/>
    <n v="34.944368456216559"/>
  </r>
  <r>
    <s v="8819"/>
    <x v="39"/>
    <x v="140"/>
    <x v="140"/>
    <n v="4.8048506627297769"/>
  </r>
  <r>
    <s v="8819"/>
    <x v="39"/>
    <x v="30"/>
    <x v="30"/>
    <n v="0.99373047797365832"/>
  </r>
  <r>
    <s v="8819"/>
    <x v="39"/>
    <x v="104"/>
    <x v="104"/>
    <n v="0.99373047797365832"/>
  </r>
  <r>
    <s v="8819"/>
    <x v="39"/>
    <x v="180"/>
    <x v="180"/>
    <n v="0.85176898112027855"/>
  </r>
  <r>
    <s v="8819"/>
    <x v="39"/>
    <x v="119"/>
    <x v="119"/>
    <n v="0.73164771455203415"/>
  </r>
  <r>
    <s v="8819"/>
    <x v="39"/>
    <x v="58"/>
    <x v="58"/>
    <n v="0.45864483598784228"/>
  </r>
  <r>
    <s v="8819"/>
    <x v="39"/>
    <x v="123"/>
    <x v="123"/>
    <n v="0.14196149685337975"/>
  </r>
  <r>
    <s v="8819"/>
    <x v="39"/>
    <x v="135"/>
    <x v="135"/>
    <n v="7.9716840540744016E-2"/>
  </r>
  <r>
    <s v="8819"/>
    <x v="39"/>
    <x v="71"/>
    <x v="71"/>
    <n v="7.0980748426689874E-2"/>
  </r>
  <r>
    <s v="8819"/>
    <x v="39"/>
    <x v="181"/>
    <x v="181"/>
    <n v="6.2244656312635739E-2"/>
  </r>
  <r>
    <s v="8819"/>
    <x v="39"/>
    <x v="132"/>
    <x v="132"/>
    <n v="5.7876610255608675E-2"/>
  </r>
  <r>
    <s v="8819"/>
    <x v="39"/>
    <x v="18"/>
    <x v="18"/>
    <n v="5.3508564198581597E-2"/>
  </r>
  <r>
    <s v="8819"/>
    <x v="39"/>
    <x v="57"/>
    <x v="57"/>
    <n v="3.9312414513243625E-2"/>
  </r>
  <r>
    <s v="8819"/>
    <x v="39"/>
    <x v="126"/>
    <x v="126"/>
    <n v="2.2932241799392114E-2"/>
  </r>
  <r>
    <s v="8819"/>
    <x v="39"/>
    <x v="107"/>
    <x v="107"/>
    <n v="1.201212665682444E-4"/>
  </r>
  <r>
    <s v="8819"/>
    <x v="39"/>
    <x v="75"/>
    <x v="75"/>
    <n v="1.7472184228108278E-5"/>
  </r>
  <r>
    <s v="8820"/>
    <x v="40"/>
    <x v="0"/>
    <x v="0"/>
    <n v="47.607454894641457"/>
  </r>
  <r>
    <s v="8820"/>
    <x v="40"/>
    <x v="1"/>
    <x v="1"/>
    <n v="36.787578782222937"/>
  </r>
  <r>
    <s v="8820"/>
    <x v="40"/>
    <x v="123"/>
    <x v="123"/>
    <n v="8.8722984121831807"/>
  </r>
  <r>
    <s v="8820"/>
    <x v="40"/>
    <x v="140"/>
    <x v="140"/>
    <n v="4.7607454894641448"/>
  </r>
  <r>
    <s v="8820"/>
    <x v="40"/>
    <x v="104"/>
    <x v="104"/>
    <n v="0.71411182341962187"/>
  </r>
  <r>
    <s v="8820"/>
    <x v="40"/>
    <x v="58"/>
    <x v="58"/>
    <n v="0.3895155400470664"/>
  </r>
  <r>
    <s v="8820"/>
    <x v="40"/>
    <x v="30"/>
    <x v="30"/>
    <n v="0.1666260921312451"/>
  </r>
  <r>
    <s v="8820"/>
    <x v="40"/>
    <x v="132"/>
    <x v="132"/>
    <n v="0.15364224079634289"/>
  </r>
  <r>
    <s v="8820"/>
    <x v="40"/>
    <x v="107"/>
    <x v="107"/>
    <n v="0.11901863723660362"/>
  </r>
  <r>
    <s v="8820"/>
    <x v="40"/>
    <x v="119"/>
    <x v="119"/>
    <n v="0.11469068679163623"/>
  </r>
  <r>
    <s v="8820"/>
    <x v="40"/>
    <x v="135"/>
    <x v="135"/>
    <n v="6.9247207119478488E-2"/>
  </r>
  <r>
    <s v="8820"/>
    <x v="40"/>
    <x v="181"/>
    <x v="181"/>
    <n v="6.9247207119478488E-2"/>
  </r>
  <r>
    <s v="8820"/>
    <x v="40"/>
    <x v="18"/>
    <x v="18"/>
    <n v="5.1935405339608852E-2"/>
  </r>
  <r>
    <s v="8820"/>
    <x v="40"/>
    <x v="71"/>
    <x v="71"/>
    <n v="4.7607454894641459E-2"/>
  </r>
  <r>
    <s v="8820"/>
    <x v="40"/>
    <x v="57"/>
    <x v="57"/>
    <n v="3.2459628337255533E-2"/>
  </r>
  <r>
    <s v="8820"/>
    <x v="40"/>
    <x v="75"/>
    <x v="75"/>
    <n v="2.8131677892288133E-2"/>
  </r>
  <r>
    <s v="8820"/>
    <x v="40"/>
    <x v="180"/>
    <x v="180"/>
    <n v="1.4065838946144067E-2"/>
  </r>
  <r>
    <s v="8820"/>
    <x v="40"/>
    <x v="126"/>
    <x v="126"/>
    <n v="1.6229814168627766E-3"/>
  </r>
  <r>
    <s v="7100"/>
    <x v="41"/>
    <x v="104"/>
    <x v="104"/>
    <n v="58.442"/>
  </r>
  <r>
    <s v="7100"/>
    <x v="41"/>
    <x v="57"/>
    <x v="57"/>
    <n v="41.558"/>
  </r>
  <r>
    <s v="7104"/>
    <x v="42"/>
    <x v="104"/>
    <x v="104"/>
    <n v="72.070999999999998"/>
  </r>
  <r>
    <s v="7104"/>
    <x v="42"/>
    <x v="58"/>
    <x v="58"/>
    <n v="9.2449999999999992"/>
  </r>
  <r>
    <s v="7104"/>
    <x v="42"/>
    <x v="23"/>
    <x v="23"/>
    <n v="6.8970000000000002"/>
  </r>
  <r>
    <s v="7104"/>
    <x v="42"/>
    <x v="134"/>
    <x v="134"/>
    <n v="6.1769999999999996"/>
  </r>
  <r>
    <s v="7104"/>
    <x v="42"/>
    <x v="57"/>
    <x v="57"/>
    <n v="5.6109999999999998"/>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11" cacheId="5" applyNumberFormats="0" applyBorderFormats="0" applyFontFormats="0" applyPatternFormats="0" applyAlignmentFormats="0" applyWidthHeightFormats="1" dataCaption="Values" updatedVersion="4" minRefreshableVersion="3" colGrandTotals="0" itemPrintTitles="1" createdVersion="4" indent="0" outline="1" outlineData="1" multipleFieldFilters="0">
  <location ref="A3:AS187" firstHeaderRow="1" firstDataRow="2" firstDataCol="2"/>
  <pivotFields count="5">
    <pivotField showAll="0" defaultSubtotal="0"/>
    <pivotField axis="axisCol" showAll="0">
      <items count="44">
        <item x="2"/>
        <item x="1"/>
        <item x="0"/>
        <item x="8"/>
        <item x="14"/>
        <item x="12"/>
        <item x="10"/>
        <item x="15"/>
        <item x="13"/>
        <item x="11"/>
        <item x="37"/>
        <item x="19"/>
        <item x="25"/>
        <item x="26"/>
        <item x="29"/>
        <item x="3"/>
        <item x="20"/>
        <item x="27"/>
        <item x="4"/>
        <item x="33"/>
        <item x="32"/>
        <item x="9"/>
        <item x="17"/>
        <item x="18"/>
        <item x="16"/>
        <item x="30"/>
        <item x="31"/>
        <item x="39"/>
        <item x="40"/>
        <item x="38"/>
        <item x="5"/>
        <item x="6"/>
        <item x="35"/>
        <item x="22"/>
        <item x="28"/>
        <item x="24"/>
        <item x="7"/>
        <item x="36"/>
        <item x="21"/>
        <item x="23"/>
        <item x="34"/>
        <item x="41"/>
        <item x="42"/>
        <item t="default"/>
      </items>
    </pivotField>
    <pivotField axis="axisRow" outline="0" showAll="0" defaultSubtotal="0">
      <items count="182">
        <item x="130"/>
        <item x="133"/>
        <item x="93"/>
        <item x="46"/>
        <item x="160"/>
        <item x="53"/>
        <item x="101"/>
        <item x="50"/>
        <item x="98"/>
        <item x="84"/>
        <item x="12"/>
        <item x="42"/>
        <item x="56"/>
        <item x="29"/>
        <item x="132"/>
        <item x="102"/>
        <item x="80"/>
        <item x="38"/>
        <item x="67"/>
        <item x="88"/>
        <item x="15"/>
        <item x="20"/>
        <item x="37"/>
        <item x="13"/>
        <item x="11"/>
        <item x="24"/>
        <item x="85"/>
        <item x="92"/>
        <item x="86"/>
        <item x="97"/>
        <item x="77"/>
        <item x="44"/>
        <item x="47"/>
        <item x="157"/>
        <item x="10"/>
        <item x="99"/>
        <item x="39"/>
        <item x="14"/>
        <item x="19"/>
        <item x="87"/>
        <item x="58"/>
        <item x="69"/>
        <item x="8"/>
        <item x="134"/>
        <item x="152"/>
        <item x="65"/>
        <item x="23"/>
        <item x="156"/>
        <item x="111"/>
        <item x="162"/>
        <item x="61"/>
        <item x="141"/>
        <item x="136"/>
        <item x="144"/>
        <item x="131"/>
        <item x="107"/>
        <item x="25"/>
        <item x="91"/>
        <item x="31"/>
        <item x="79"/>
        <item x="34"/>
        <item x="128"/>
        <item x="35"/>
        <item x="89"/>
        <item x="2"/>
        <item x="159"/>
        <item x="146"/>
        <item x="126"/>
        <item x="116"/>
        <item x="118"/>
        <item x="49"/>
        <item x="9"/>
        <item x="121"/>
        <item x="129"/>
        <item x="57"/>
        <item x="164"/>
        <item x="43"/>
        <item x="52"/>
        <item x="122"/>
        <item x="17"/>
        <item x="153"/>
        <item x="41"/>
        <item x="105"/>
        <item x="30"/>
        <item x="78"/>
        <item x="33"/>
        <item x="110"/>
        <item x="104"/>
        <item x="148"/>
        <item x="138"/>
        <item x="75"/>
        <item x="106"/>
        <item x="113"/>
        <item x="21"/>
        <item x="26"/>
        <item x="16"/>
        <item x="51"/>
        <item x="94"/>
        <item x="36"/>
        <item x="22"/>
        <item x="55"/>
        <item x="27"/>
        <item x="32"/>
        <item x="54"/>
        <item x="74"/>
        <item x="45"/>
        <item x="135"/>
        <item x="117"/>
        <item x="48"/>
        <item x="124"/>
        <item x="119"/>
        <item x="6"/>
        <item x="71"/>
        <item x="28"/>
        <item x="103"/>
        <item x="143"/>
        <item x="68"/>
        <item x="18"/>
        <item x="40"/>
        <item x="83"/>
        <item x="90"/>
        <item x="127"/>
        <item x="147"/>
        <item x="154"/>
        <item x="137"/>
        <item x="59"/>
        <item x="66"/>
        <item x="81"/>
        <item x="180"/>
        <item x="161"/>
        <item x="72"/>
        <item x="1"/>
        <item x="100"/>
        <item x="140"/>
        <item x="70"/>
        <item x="62"/>
        <item x="96"/>
        <item x="0"/>
        <item x="63"/>
        <item x="76"/>
        <item x="60"/>
        <item x="95"/>
        <item x="82"/>
        <item x="64"/>
        <item x="145"/>
        <item x="73"/>
        <item x="109"/>
        <item x="151"/>
        <item x="4"/>
        <item x="5"/>
        <item x="158"/>
        <item x="112"/>
        <item x="3"/>
        <item x="108"/>
        <item x="7"/>
        <item x="150"/>
        <item x="155"/>
        <item x="139"/>
        <item x="125"/>
        <item x="149"/>
        <item x="115"/>
        <item x="120"/>
        <item x="173"/>
        <item x="167"/>
        <item x="165"/>
        <item x="171"/>
        <item x="123"/>
        <item x="163"/>
        <item x="168"/>
        <item x="166"/>
        <item x="172"/>
        <item x="179"/>
        <item x="177"/>
        <item x="169"/>
        <item x="178"/>
        <item x="114"/>
        <item x="176"/>
        <item x="170"/>
        <item x="175"/>
        <item x="174"/>
        <item x="142"/>
        <item x="181"/>
      </items>
      <extLst>
        <ext xmlns:x14="http://schemas.microsoft.com/office/spreadsheetml/2009/9/main" uri="{2946ED86-A175-432a-8AC1-64E0C546D7DE}">
          <x14:pivotField fillDownLabels="1"/>
        </ext>
      </extLst>
    </pivotField>
    <pivotField axis="axisRow" showAll="0">
      <items count="183">
        <item x="140"/>
        <item x="130"/>
        <item x="133"/>
        <item x="93"/>
        <item x="125"/>
        <item x="46"/>
        <item x="120"/>
        <item x="160"/>
        <item x="181"/>
        <item x="53"/>
        <item x="101"/>
        <item x="50"/>
        <item x="98"/>
        <item x="100"/>
        <item x="95"/>
        <item x="84"/>
        <item x="12"/>
        <item x="42"/>
        <item x="56"/>
        <item x="29"/>
        <item x="132"/>
        <item x="102"/>
        <item x="80"/>
        <item x="38"/>
        <item x="67"/>
        <item x="82"/>
        <item x="96"/>
        <item x="174"/>
        <item x="88"/>
        <item x="178"/>
        <item x="15"/>
        <item x="20"/>
        <item x="176"/>
        <item x="37"/>
        <item x="76"/>
        <item x="13"/>
        <item x="11"/>
        <item x="173"/>
        <item x="24"/>
        <item x="167"/>
        <item x="165"/>
        <item x="73"/>
        <item x="172"/>
        <item x="85"/>
        <item x="92"/>
        <item x="86"/>
        <item x="97"/>
        <item x="77"/>
        <item x="44"/>
        <item x="47"/>
        <item x="157"/>
        <item x="10"/>
        <item x="171"/>
        <item x="123"/>
        <item x="99"/>
        <item x="39"/>
        <item x="14"/>
        <item x="19"/>
        <item x="163"/>
        <item x="87"/>
        <item x="168"/>
        <item x="58"/>
        <item x="69"/>
        <item x="72"/>
        <item x="8"/>
        <item x="134"/>
        <item x="152"/>
        <item x="0"/>
        <item x="109"/>
        <item x="151"/>
        <item x="65"/>
        <item x="23"/>
        <item x="161"/>
        <item x="156"/>
        <item x="1"/>
        <item x="180"/>
        <item x="166"/>
        <item x="4"/>
        <item x="111"/>
        <item x="162"/>
        <item x="61"/>
        <item x="5"/>
        <item x="141"/>
        <item x="136"/>
        <item x="144"/>
        <item x="131"/>
        <item x="107"/>
        <item x="158"/>
        <item x="25"/>
        <item x="91"/>
        <item x="31"/>
        <item x="79"/>
        <item x="34"/>
        <item x="128"/>
        <item x="35"/>
        <item x="89"/>
        <item x="179"/>
        <item x="159"/>
        <item x="146"/>
        <item x="177"/>
        <item x="126"/>
        <item x="155"/>
        <item x="115"/>
        <item x="116"/>
        <item x="169"/>
        <item x="2"/>
        <item x="118"/>
        <item x="49"/>
        <item x="9"/>
        <item x="121"/>
        <item x="129"/>
        <item x="57"/>
        <item x="142"/>
        <item x="59"/>
        <item x="164"/>
        <item x="114"/>
        <item x="112"/>
        <item x="66"/>
        <item x="43"/>
        <item x="52"/>
        <item x="122"/>
        <item x="150"/>
        <item x="17"/>
        <item x="153"/>
        <item x="41"/>
        <item x="105"/>
        <item x="30"/>
        <item x="78"/>
        <item x="139"/>
        <item x="145"/>
        <item x="33"/>
        <item x="110"/>
        <item x="104"/>
        <item x="148"/>
        <item x="138"/>
        <item x="75"/>
        <item x="149"/>
        <item x="106"/>
        <item x="113"/>
        <item x="21"/>
        <item x="26"/>
        <item x="60"/>
        <item x="3"/>
        <item x="135"/>
        <item x="16"/>
        <item x="51"/>
        <item x="94"/>
        <item x="36"/>
        <item x="22"/>
        <item x="55"/>
        <item x="27"/>
        <item x="70"/>
        <item x="32"/>
        <item x="54"/>
        <item x="74"/>
        <item x="45"/>
        <item x="117"/>
        <item x="62"/>
        <item x="64"/>
        <item x="48"/>
        <item x="170"/>
        <item x="124"/>
        <item x="119"/>
        <item x="6"/>
        <item x="71"/>
        <item x="28"/>
        <item x="63"/>
        <item x="103"/>
        <item x="143"/>
        <item x="108"/>
        <item x="175"/>
        <item x="68"/>
        <item x="18"/>
        <item x="40"/>
        <item x="83"/>
        <item x="90"/>
        <item x="127"/>
        <item x="147"/>
        <item x="7"/>
        <item x="81"/>
        <item x="154"/>
        <item x="137"/>
        <item t="default"/>
      </items>
    </pivotField>
    <pivotField dataField="1" numFmtId="2" showAll="0"/>
  </pivotFields>
  <rowFields count="2">
    <field x="2"/>
    <field x="3"/>
  </rowFields>
  <rowItems count="183">
    <i>
      <x/>
      <x v="1"/>
    </i>
    <i>
      <x v="1"/>
      <x v="2"/>
    </i>
    <i>
      <x v="2"/>
      <x v="3"/>
    </i>
    <i>
      <x v="3"/>
      <x v="5"/>
    </i>
    <i>
      <x v="4"/>
      <x v="7"/>
    </i>
    <i>
      <x v="5"/>
      <x v="9"/>
    </i>
    <i>
      <x v="6"/>
      <x v="10"/>
    </i>
    <i>
      <x v="7"/>
      <x v="11"/>
    </i>
    <i>
      <x v="8"/>
      <x v="12"/>
    </i>
    <i>
      <x v="9"/>
      <x v="15"/>
    </i>
    <i>
      <x v="10"/>
      <x v="16"/>
    </i>
    <i>
      <x v="11"/>
      <x v="17"/>
    </i>
    <i>
      <x v="12"/>
      <x v="18"/>
    </i>
    <i>
      <x v="13"/>
      <x v="19"/>
    </i>
    <i>
      <x v="14"/>
      <x v="20"/>
    </i>
    <i>
      <x v="15"/>
      <x v="21"/>
    </i>
    <i>
      <x v="16"/>
      <x v="22"/>
    </i>
    <i>
      <x v="17"/>
      <x v="23"/>
    </i>
    <i>
      <x v="18"/>
      <x v="24"/>
    </i>
    <i>
      <x v="19"/>
      <x v="28"/>
    </i>
    <i>
      <x v="20"/>
      <x v="30"/>
    </i>
    <i>
      <x v="21"/>
      <x v="31"/>
    </i>
    <i>
      <x v="22"/>
      <x v="33"/>
    </i>
    <i>
      <x v="23"/>
      <x v="35"/>
    </i>
    <i>
      <x v="24"/>
      <x v="36"/>
    </i>
    <i>
      <x v="25"/>
      <x v="38"/>
    </i>
    <i>
      <x v="26"/>
      <x v="43"/>
    </i>
    <i>
      <x v="27"/>
      <x v="44"/>
    </i>
    <i>
      <x v="28"/>
      <x v="45"/>
    </i>
    <i>
      <x v="29"/>
      <x v="46"/>
    </i>
    <i>
      <x v="30"/>
      <x v="47"/>
    </i>
    <i>
      <x v="31"/>
      <x v="48"/>
    </i>
    <i>
      <x v="32"/>
      <x v="49"/>
    </i>
    <i>
      <x v="33"/>
      <x v="50"/>
    </i>
    <i>
      <x v="34"/>
      <x v="51"/>
    </i>
    <i>
      <x v="35"/>
      <x v="54"/>
    </i>
    <i>
      <x v="36"/>
      <x v="55"/>
    </i>
    <i>
      <x v="37"/>
      <x v="56"/>
    </i>
    <i>
      <x v="38"/>
      <x v="57"/>
    </i>
    <i>
      <x v="39"/>
      <x v="59"/>
    </i>
    <i>
      <x v="40"/>
      <x v="61"/>
    </i>
    <i>
      <x v="41"/>
      <x v="62"/>
    </i>
    <i>
      <x v="42"/>
      <x v="64"/>
    </i>
    <i>
      <x v="43"/>
      <x v="65"/>
    </i>
    <i>
      <x v="44"/>
      <x v="66"/>
    </i>
    <i>
      <x v="45"/>
      <x v="70"/>
    </i>
    <i>
      <x v="46"/>
      <x v="71"/>
    </i>
    <i>
      <x v="47"/>
      <x v="73"/>
    </i>
    <i>
      <x v="48"/>
      <x v="78"/>
    </i>
    <i>
      <x v="49"/>
      <x v="79"/>
    </i>
    <i>
      <x v="50"/>
      <x v="80"/>
    </i>
    <i>
      <x v="51"/>
      <x v="82"/>
    </i>
    <i>
      <x v="52"/>
      <x v="83"/>
    </i>
    <i>
      <x v="53"/>
      <x v="84"/>
    </i>
    <i>
      <x v="54"/>
      <x v="85"/>
    </i>
    <i>
      <x v="55"/>
      <x v="86"/>
    </i>
    <i>
      <x v="56"/>
      <x v="88"/>
    </i>
    <i>
      <x v="57"/>
      <x v="89"/>
    </i>
    <i>
      <x v="58"/>
      <x v="90"/>
    </i>
    <i>
      <x v="59"/>
      <x v="91"/>
    </i>
    <i>
      <x v="60"/>
      <x v="92"/>
    </i>
    <i>
      <x v="61"/>
      <x v="93"/>
    </i>
    <i>
      <x v="62"/>
      <x v="94"/>
    </i>
    <i>
      <x v="63"/>
      <x v="95"/>
    </i>
    <i>
      <x v="64"/>
      <x v="105"/>
    </i>
    <i>
      <x v="65"/>
      <x v="97"/>
    </i>
    <i>
      <x v="66"/>
      <x v="98"/>
    </i>
    <i>
      <x v="67"/>
      <x v="100"/>
    </i>
    <i>
      <x v="68"/>
      <x v="103"/>
    </i>
    <i>
      <x v="69"/>
      <x v="106"/>
    </i>
    <i>
      <x v="70"/>
      <x v="107"/>
    </i>
    <i>
      <x v="71"/>
      <x v="108"/>
    </i>
    <i>
      <x v="72"/>
      <x v="109"/>
    </i>
    <i>
      <x v="73"/>
      <x v="110"/>
    </i>
    <i>
      <x v="74"/>
      <x v="111"/>
    </i>
    <i>
      <x v="75"/>
      <x v="114"/>
    </i>
    <i>
      <x v="76"/>
      <x v="118"/>
    </i>
    <i>
      <x v="77"/>
      <x v="119"/>
    </i>
    <i>
      <x v="78"/>
      <x v="120"/>
    </i>
    <i>
      <x v="79"/>
      <x v="122"/>
    </i>
    <i>
      <x v="80"/>
      <x v="123"/>
    </i>
    <i>
      <x v="81"/>
      <x v="124"/>
    </i>
    <i>
      <x v="82"/>
      <x v="125"/>
    </i>
    <i>
      <x v="83"/>
      <x v="126"/>
    </i>
    <i>
      <x v="84"/>
      <x v="127"/>
    </i>
    <i>
      <x v="85"/>
      <x v="130"/>
    </i>
    <i>
      <x v="86"/>
      <x v="131"/>
    </i>
    <i>
      <x v="87"/>
      <x v="132"/>
    </i>
    <i>
      <x v="88"/>
      <x v="133"/>
    </i>
    <i>
      <x v="89"/>
      <x v="134"/>
    </i>
    <i>
      <x v="90"/>
      <x v="135"/>
    </i>
    <i>
      <x v="91"/>
      <x v="137"/>
    </i>
    <i>
      <x v="92"/>
      <x v="138"/>
    </i>
    <i>
      <x v="93"/>
      <x v="139"/>
    </i>
    <i>
      <x v="94"/>
      <x v="140"/>
    </i>
    <i>
      <x v="95"/>
      <x v="144"/>
    </i>
    <i>
      <x v="96"/>
      <x v="145"/>
    </i>
    <i>
      <x v="97"/>
      <x v="146"/>
    </i>
    <i>
      <x v="98"/>
      <x v="147"/>
    </i>
    <i>
      <x v="99"/>
      <x v="148"/>
    </i>
    <i>
      <x v="100"/>
      <x v="149"/>
    </i>
    <i>
      <x v="101"/>
      <x v="150"/>
    </i>
    <i>
      <x v="102"/>
      <x v="152"/>
    </i>
    <i>
      <x v="103"/>
      <x v="153"/>
    </i>
    <i>
      <x v="104"/>
      <x v="154"/>
    </i>
    <i>
      <x v="105"/>
      <x v="155"/>
    </i>
    <i>
      <x v="106"/>
      <x v="143"/>
    </i>
    <i>
      <x v="107"/>
      <x v="156"/>
    </i>
    <i>
      <x v="108"/>
      <x v="159"/>
    </i>
    <i>
      <x v="109"/>
      <x v="161"/>
    </i>
    <i>
      <x v="110"/>
      <x v="162"/>
    </i>
    <i>
      <x v="111"/>
      <x v="163"/>
    </i>
    <i>
      <x v="112"/>
      <x v="164"/>
    </i>
    <i>
      <x v="113"/>
      <x v="165"/>
    </i>
    <i>
      <x v="114"/>
      <x v="167"/>
    </i>
    <i>
      <x v="115"/>
      <x v="168"/>
    </i>
    <i>
      <x v="116"/>
      <x v="171"/>
    </i>
    <i>
      <x v="117"/>
      <x v="172"/>
    </i>
    <i>
      <x v="118"/>
      <x v="173"/>
    </i>
    <i>
      <x v="119"/>
      <x v="174"/>
    </i>
    <i>
      <x v="120"/>
      <x v="175"/>
    </i>
    <i>
      <x v="121"/>
      <x v="176"/>
    </i>
    <i>
      <x v="122"/>
      <x v="177"/>
    </i>
    <i>
      <x v="123"/>
      <x v="180"/>
    </i>
    <i>
      <x v="124"/>
      <x v="181"/>
    </i>
    <i>
      <x v="125"/>
      <x v="113"/>
    </i>
    <i>
      <x v="126"/>
      <x v="117"/>
    </i>
    <i>
      <x v="127"/>
      <x v="179"/>
    </i>
    <i>
      <x v="128"/>
      <x v="75"/>
    </i>
    <i>
      <x v="129"/>
      <x v="72"/>
    </i>
    <i>
      <x v="130"/>
      <x v="63"/>
    </i>
    <i>
      <x v="131"/>
      <x v="74"/>
    </i>
    <i>
      <x v="132"/>
      <x v="13"/>
    </i>
    <i>
      <x v="133"/>
      <x/>
    </i>
    <i>
      <x v="134"/>
      <x v="151"/>
    </i>
    <i>
      <x v="135"/>
      <x v="157"/>
    </i>
    <i>
      <x v="136"/>
      <x v="26"/>
    </i>
    <i>
      <x v="137"/>
      <x v="67"/>
    </i>
    <i>
      <x v="138"/>
      <x v="166"/>
    </i>
    <i>
      <x v="139"/>
      <x v="34"/>
    </i>
    <i>
      <x v="140"/>
      <x v="141"/>
    </i>
    <i>
      <x v="141"/>
      <x v="14"/>
    </i>
    <i>
      <x v="142"/>
      <x v="25"/>
    </i>
    <i>
      <x v="143"/>
      <x v="158"/>
    </i>
    <i>
      <x v="144"/>
      <x v="129"/>
    </i>
    <i>
      <x v="145"/>
      <x v="41"/>
    </i>
    <i>
      <x v="146"/>
      <x v="68"/>
    </i>
    <i>
      <x v="147"/>
      <x v="69"/>
    </i>
    <i>
      <x v="148"/>
      <x v="77"/>
    </i>
    <i>
      <x v="149"/>
      <x v="81"/>
    </i>
    <i>
      <x v="150"/>
      <x v="87"/>
    </i>
    <i>
      <x v="151"/>
      <x v="116"/>
    </i>
    <i>
      <x v="152"/>
      <x v="142"/>
    </i>
    <i>
      <x v="153"/>
      <x v="169"/>
    </i>
    <i>
      <x v="154"/>
      <x v="178"/>
    </i>
    <i>
      <x v="155"/>
      <x v="121"/>
    </i>
    <i>
      <x v="156"/>
      <x v="101"/>
    </i>
    <i>
      <x v="157"/>
      <x v="128"/>
    </i>
    <i>
      <x v="158"/>
      <x v="4"/>
    </i>
    <i>
      <x v="159"/>
      <x v="136"/>
    </i>
    <i>
      <x v="160"/>
      <x v="102"/>
    </i>
    <i>
      <x v="161"/>
      <x v="6"/>
    </i>
    <i>
      <x v="162"/>
      <x v="37"/>
    </i>
    <i>
      <x v="163"/>
      <x v="39"/>
    </i>
    <i>
      <x v="164"/>
      <x v="40"/>
    </i>
    <i>
      <x v="165"/>
      <x v="52"/>
    </i>
    <i>
      <x v="166"/>
      <x v="53"/>
    </i>
    <i>
      <x v="167"/>
      <x v="58"/>
    </i>
    <i>
      <x v="168"/>
      <x v="60"/>
    </i>
    <i>
      <x v="169"/>
      <x v="76"/>
    </i>
    <i>
      <x v="170"/>
      <x v="42"/>
    </i>
    <i>
      <x v="171"/>
      <x v="96"/>
    </i>
    <i>
      <x v="172"/>
      <x v="99"/>
    </i>
    <i>
      <x v="173"/>
      <x v="104"/>
    </i>
    <i>
      <x v="174"/>
      <x v="29"/>
    </i>
    <i>
      <x v="175"/>
      <x v="115"/>
    </i>
    <i>
      <x v="176"/>
      <x v="32"/>
    </i>
    <i>
      <x v="177"/>
      <x v="160"/>
    </i>
    <i>
      <x v="178"/>
      <x v="170"/>
    </i>
    <i>
      <x v="179"/>
      <x v="27"/>
    </i>
    <i>
      <x v="180"/>
      <x v="112"/>
    </i>
    <i>
      <x v="181"/>
      <x v="8"/>
    </i>
    <i t="grand">
      <x/>
    </i>
  </rowItems>
  <colFields count="1">
    <field x="1"/>
  </colFields>
  <colItems count="43">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i>
      <x v="42"/>
    </i>
  </colItems>
  <dataFields count="1">
    <dataField name="Sum of WEIGHT_PER" fld="4" baseField="3" baseItem="1" numFmtId="164"/>
  </dataFields>
  <formats count="187">
    <format dxfId="188">
      <pivotArea field="3" type="button" dataOnly="0" labelOnly="1" outline="0" axis="axisRow" fieldPosition="1"/>
    </format>
    <format dxfId="187">
      <pivotArea dataOnly="0" labelOnly="1" grandRow="1" outline="0" fieldPosition="0"/>
    </format>
    <format dxfId="186">
      <pivotArea dataOnly="0" labelOnly="1" fieldPosition="0">
        <references count="2">
          <reference field="2" count="1" selected="0">
            <x v="0"/>
          </reference>
          <reference field="3" count="1">
            <x v="1"/>
          </reference>
        </references>
      </pivotArea>
    </format>
    <format dxfId="185">
      <pivotArea dataOnly="0" labelOnly="1" fieldPosition="0">
        <references count="2">
          <reference field="2" count="1" selected="0">
            <x v="1"/>
          </reference>
          <reference field="3" count="1">
            <x v="2"/>
          </reference>
        </references>
      </pivotArea>
    </format>
    <format dxfId="184">
      <pivotArea dataOnly="0" labelOnly="1" fieldPosition="0">
        <references count="2">
          <reference field="2" count="1" selected="0">
            <x v="2"/>
          </reference>
          <reference field="3" count="1">
            <x v="3"/>
          </reference>
        </references>
      </pivotArea>
    </format>
    <format dxfId="183">
      <pivotArea dataOnly="0" labelOnly="1" fieldPosition="0">
        <references count="2">
          <reference field="2" count="1" selected="0">
            <x v="3"/>
          </reference>
          <reference field="3" count="1">
            <x v="5"/>
          </reference>
        </references>
      </pivotArea>
    </format>
    <format dxfId="182">
      <pivotArea dataOnly="0" labelOnly="1" fieldPosition="0">
        <references count="2">
          <reference field="2" count="1" selected="0">
            <x v="4"/>
          </reference>
          <reference field="3" count="1">
            <x v="7"/>
          </reference>
        </references>
      </pivotArea>
    </format>
    <format dxfId="181">
      <pivotArea dataOnly="0" labelOnly="1" fieldPosition="0">
        <references count="2">
          <reference field="2" count="1" selected="0">
            <x v="5"/>
          </reference>
          <reference field="3" count="1">
            <x v="9"/>
          </reference>
        </references>
      </pivotArea>
    </format>
    <format dxfId="180">
      <pivotArea dataOnly="0" labelOnly="1" fieldPosition="0">
        <references count="2">
          <reference field="2" count="1" selected="0">
            <x v="6"/>
          </reference>
          <reference field="3" count="1">
            <x v="10"/>
          </reference>
        </references>
      </pivotArea>
    </format>
    <format dxfId="179">
      <pivotArea dataOnly="0" labelOnly="1" fieldPosition="0">
        <references count="2">
          <reference field="2" count="1" selected="0">
            <x v="7"/>
          </reference>
          <reference field="3" count="1">
            <x v="11"/>
          </reference>
        </references>
      </pivotArea>
    </format>
    <format dxfId="178">
      <pivotArea dataOnly="0" labelOnly="1" fieldPosition="0">
        <references count="2">
          <reference field="2" count="1" selected="0">
            <x v="8"/>
          </reference>
          <reference field="3" count="1">
            <x v="12"/>
          </reference>
        </references>
      </pivotArea>
    </format>
    <format dxfId="177">
      <pivotArea dataOnly="0" labelOnly="1" fieldPosition="0">
        <references count="2">
          <reference field="2" count="1" selected="0">
            <x v="9"/>
          </reference>
          <reference field="3" count="1">
            <x v="15"/>
          </reference>
        </references>
      </pivotArea>
    </format>
    <format dxfId="176">
      <pivotArea dataOnly="0" labelOnly="1" fieldPosition="0">
        <references count="2">
          <reference field="2" count="1" selected="0">
            <x v="10"/>
          </reference>
          <reference field="3" count="1">
            <x v="16"/>
          </reference>
        </references>
      </pivotArea>
    </format>
    <format dxfId="175">
      <pivotArea dataOnly="0" labelOnly="1" fieldPosition="0">
        <references count="2">
          <reference field="2" count="1" selected="0">
            <x v="11"/>
          </reference>
          <reference field="3" count="1">
            <x v="17"/>
          </reference>
        </references>
      </pivotArea>
    </format>
    <format dxfId="174">
      <pivotArea dataOnly="0" labelOnly="1" fieldPosition="0">
        <references count="2">
          <reference field="2" count="1" selected="0">
            <x v="12"/>
          </reference>
          <reference field="3" count="1">
            <x v="18"/>
          </reference>
        </references>
      </pivotArea>
    </format>
    <format dxfId="173">
      <pivotArea dataOnly="0" labelOnly="1" fieldPosition="0">
        <references count="2">
          <reference field="2" count="1" selected="0">
            <x v="13"/>
          </reference>
          <reference field="3" count="1">
            <x v="19"/>
          </reference>
        </references>
      </pivotArea>
    </format>
    <format dxfId="172">
      <pivotArea dataOnly="0" labelOnly="1" fieldPosition="0">
        <references count="2">
          <reference field="2" count="1" selected="0">
            <x v="14"/>
          </reference>
          <reference field="3" count="1">
            <x v="20"/>
          </reference>
        </references>
      </pivotArea>
    </format>
    <format dxfId="171">
      <pivotArea dataOnly="0" labelOnly="1" fieldPosition="0">
        <references count="2">
          <reference field="2" count="1" selected="0">
            <x v="15"/>
          </reference>
          <reference field="3" count="1">
            <x v="21"/>
          </reference>
        </references>
      </pivotArea>
    </format>
    <format dxfId="170">
      <pivotArea dataOnly="0" labelOnly="1" fieldPosition="0">
        <references count="2">
          <reference field="2" count="1" selected="0">
            <x v="16"/>
          </reference>
          <reference field="3" count="1">
            <x v="22"/>
          </reference>
        </references>
      </pivotArea>
    </format>
    <format dxfId="169">
      <pivotArea dataOnly="0" labelOnly="1" fieldPosition="0">
        <references count="2">
          <reference field="2" count="1" selected="0">
            <x v="17"/>
          </reference>
          <reference field="3" count="1">
            <x v="23"/>
          </reference>
        </references>
      </pivotArea>
    </format>
    <format dxfId="168">
      <pivotArea dataOnly="0" labelOnly="1" fieldPosition="0">
        <references count="2">
          <reference field="2" count="1" selected="0">
            <x v="18"/>
          </reference>
          <reference field="3" count="1">
            <x v="24"/>
          </reference>
        </references>
      </pivotArea>
    </format>
    <format dxfId="167">
      <pivotArea dataOnly="0" labelOnly="1" fieldPosition="0">
        <references count="2">
          <reference field="2" count="1" selected="0">
            <x v="19"/>
          </reference>
          <reference field="3" count="1">
            <x v="28"/>
          </reference>
        </references>
      </pivotArea>
    </format>
    <format dxfId="166">
      <pivotArea dataOnly="0" labelOnly="1" fieldPosition="0">
        <references count="2">
          <reference field="2" count="1" selected="0">
            <x v="20"/>
          </reference>
          <reference field="3" count="1">
            <x v="30"/>
          </reference>
        </references>
      </pivotArea>
    </format>
    <format dxfId="165">
      <pivotArea dataOnly="0" labelOnly="1" fieldPosition="0">
        <references count="2">
          <reference field="2" count="1" selected="0">
            <x v="21"/>
          </reference>
          <reference field="3" count="1">
            <x v="31"/>
          </reference>
        </references>
      </pivotArea>
    </format>
    <format dxfId="164">
      <pivotArea dataOnly="0" labelOnly="1" fieldPosition="0">
        <references count="2">
          <reference field="2" count="1" selected="0">
            <x v="22"/>
          </reference>
          <reference field="3" count="1">
            <x v="33"/>
          </reference>
        </references>
      </pivotArea>
    </format>
    <format dxfId="163">
      <pivotArea dataOnly="0" labelOnly="1" fieldPosition="0">
        <references count="2">
          <reference field="2" count="1" selected="0">
            <x v="23"/>
          </reference>
          <reference field="3" count="1">
            <x v="35"/>
          </reference>
        </references>
      </pivotArea>
    </format>
    <format dxfId="162">
      <pivotArea dataOnly="0" labelOnly="1" fieldPosition="0">
        <references count="2">
          <reference field="2" count="1" selected="0">
            <x v="24"/>
          </reference>
          <reference field="3" count="1">
            <x v="36"/>
          </reference>
        </references>
      </pivotArea>
    </format>
    <format dxfId="161">
      <pivotArea dataOnly="0" labelOnly="1" fieldPosition="0">
        <references count="2">
          <reference field="2" count="1" selected="0">
            <x v="25"/>
          </reference>
          <reference field="3" count="1">
            <x v="38"/>
          </reference>
        </references>
      </pivotArea>
    </format>
    <format dxfId="160">
      <pivotArea dataOnly="0" labelOnly="1" fieldPosition="0">
        <references count="2">
          <reference field="2" count="1" selected="0">
            <x v="26"/>
          </reference>
          <reference field="3" count="1">
            <x v="43"/>
          </reference>
        </references>
      </pivotArea>
    </format>
    <format dxfId="159">
      <pivotArea dataOnly="0" labelOnly="1" fieldPosition="0">
        <references count="2">
          <reference field="2" count="1" selected="0">
            <x v="27"/>
          </reference>
          <reference field="3" count="1">
            <x v="44"/>
          </reference>
        </references>
      </pivotArea>
    </format>
    <format dxfId="158">
      <pivotArea dataOnly="0" labelOnly="1" fieldPosition="0">
        <references count="2">
          <reference field="2" count="1" selected="0">
            <x v="28"/>
          </reference>
          <reference field="3" count="1">
            <x v="45"/>
          </reference>
        </references>
      </pivotArea>
    </format>
    <format dxfId="157">
      <pivotArea dataOnly="0" labelOnly="1" fieldPosition="0">
        <references count="2">
          <reference field="2" count="1" selected="0">
            <x v="29"/>
          </reference>
          <reference field="3" count="1">
            <x v="46"/>
          </reference>
        </references>
      </pivotArea>
    </format>
    <format dxfId="156">
      <pivotArea dataOnly="0" labelOnly="1" fieldPosition="0">
        <references count="2">
          <reference field="2" count="1" selected="0">
            <x v="30"/>
          </reference>
          <reference field="3" count="1">
            <x v="47"/>
          </reference>
        </references>
      </pivotArea>
    </format>
    <format dxfId="155">
      <pivotArea dataOnly="0" labelOnly="1" fieldPosition="0">
        <references count="2">
          <reference field="2" count="1" selected="0">
            <x v="31"/>
          </reference>
          <reference field="3" count="1">
            <x v="48"/>
          </reference>
        </references>
      </pivotArea>
    </format>
    <format dxfId="154">
      <pivotArea dataOnly="0" labelOnly="1" fieldPosition="0">
        <references count="2">
          <reference field="2" count="1" selected="0">
            <x v="32"/>
          </reference>
          <reference field="3" count="1">
            <x v="49"/>
          </reference>
        </references>
      </pivotArea>
    </format>
    <format dxfId="153">
      <pivotArea dataOnly="0" labelOnly="1" fieldPosition="0">
        <references count="2">
          <reference field="2" count="1" selected="0">
            <x v="33"/>
          </reference>
          <reference field="3" count="1">
            <x v="50"/>
          </reference>
        </references>
      </pivotArea>
    </format>
    <format dxfId="152">
      <pivotArea dataOnly="0" labelOnly="1" fieldPosition="0">
        <references count="2">
          <reference field="2" count="1" selected="0">
            <x v="34"/>
          </reference>
          <reference field="3" count="1">
            <x v="51"/>
          </reference>
        </references>
      </pivotArea>
    </format>
    <format dxfId="151">
      <pivotArea dataOnly="0" labelOnly="1" fieldPosition="0">
        <references count="2">
          <reference field="2" count="1" selected="0">
            <x v="35"/>
          </reference>
          <reference field="3" count="1">
            <x v="54"/>
          </reference>
        </references>
      </pivotArea>
    </format>
    <format dxfId="150">
      <pivotArea dataOnly="0" labelOnly="1" fieldPosition="0">
        <references count="2">
          <reference field="2" count="1" selected="0">
            <x v="36"/>
          </reference>
          <reference field="3" count="1">
            <x v="55"/>
          </reference>
        </references>
      </pivotArea>
    </format>
    <format dxfId="149">
      <pivotArea dataOnly="0" labelOnly="1" fieldPosition="0">
        <references count="2">
          <reference field="2" count="1" selected="0">
            <x v="37"/>
          </reference>
          <reference field="3" count="1">
            <x v="56"/>
          </reference>
        </references>
      </pivotArea>
    </format>
    <format dxfId="148">
      <pivotArea dataOnly="0" labelOnly="1" fieldPosition="0">
        <references count="2">
          <reference field="2" count="1" selected="0">
            <x v="38"/>
          </reference>
          <reference field="3" count="1">
            <x v="57"/>
          </reference>
        </references>
      </pivotArea>
    </format>
    <format dxfId="147">
      <pivotArea dataOnly="0" labelOnly="1" fieldPosition="0">
        <references count="2">
          <reference field="2" count="1" selected="0">
            <x v="39"/>
          </reference>
          <reference field="3" count="1">
            <x v="59"/>
          </reference>
        </references>
      </pivotArea>
    </format>
    <format dxfId="146">
      <pivotArea dataOnly="0" labelOnly="1" fieldPosition="0">
        <references count="2">
          <reference field="2" count="1" selected="0">
            <x v="40"/>
          </reference>
          <reference field="3" count="1">
            <x v="61"/>
          </reference>
        </references>
      </pivotArea>
    </format>
    <format dxfId="145">
      <pivotArea dataOnly="0" labelOnly="1" fieldPosition="0">
        <references count="2">
          <reference field="2" count="1" selected="0">
            <x v="41"/>
          </reference>
          <reference field="3" count="1">
            <x v="62"/>
          </reference>
        </references>
      </pivotArea>
    </format>
    <format dxfId="144">
      <pivotArea dataOnly="0" labelOnly="1" fieldPosition="0">
        <references count="2">
          <reference field="2" count="1" selected="0">
            <x v="42"/>
          </reference>
          <reference field="3" count="1">
            <x v="64"/>
          </reference>
        </references>
      </pivotArea>
    </format>
    <format dxfId="143">
      <pivotArea dataOnly="0" labelOnly="1" fieldPosition="0">
        <references count="2">
          <reference field="2" count="1" selected="0">
            <x v="43"/>
          </reference>
          <reference field="3" count="1">
            <x v="65"/>
          </reference>
        </references>
      </pivotArea>
    </format>
    <format dxfId="142">
      <pivotArea dataOnly="0" labelOnly="1" fieldPosition="0">
        <references count="2">
          <reference field="2" count="1" selected="0">
            <x v="44"/>
          </reference>
          <reference field="3" count="1">
            <x v="66"/>
          </reference>
        </references>
      </pivotArea>
    </format>
    <format dxfId="141">
      <pivotArea dataOnly="0" labelOnly="1" fieldPosition="0">
        <references count="2">
          <reference field="2" count="1" selected="0">
            <x v="45"/>
          </reference>
          <reference field="3" count="1">
            <x v="70"/>
          </reference>
        </references>
      </pivotArea>
    </format>
    <format dxfId="140">
      <pivotArea dataOnly="0" labelOnly="1" fieldPosition="0">
        <references count="2">
          <reference field="2" count="1" selected="0">
            <x v="46"/>
          </reference>
          <reference field="3" count="1">
            <x v="71"/>
          </reference>
        </references>
      </pivotArea>
    </format>
    <format dxfId="139">
      <pivotArea dataOnly="0" labelOnly="1" fieldPosition="0">
        <references count="2">
          <reference field="2" count="1" selected="0">
            <x v="47"/>
          </reference>
          <reference field="3" count="1">
            <x v="73"/>
          </reference>
        </references>
      </pivotArea>
    </format>
    <format dxfId="138">
      <pivotArea dataOnly="0" labelOnly="1" fieldPosition="0">
        <references count="2">
          <reference field="2" count="1" selected="0">
            <x v="48"/>
          </reference>
          <reference field="3" count="1">
            <x v="78"/>
          </reference>
        </references>
      </pivotArea>
    </format>
    <format dxfId="137">
      <pivotArea dataOnly="0" labelOnly="1" fieldPosition="0">
        <references count="2">
          <reference field="2" count="1" selected="0">
            <x v="49"/>
          </reference>
          <reference field="3" count="1">
            <x v="79"/>
          </reference>
        </references>
      </pivotArea>
    </format>
    <format dxfId="136">
      <pivotArea dataOnly="0" labelOnly="1" fieldPosition="0">
        <references count="2">
          <reference field="2" count="1" selected="0">
            <x v="50"/>
          </reference>
          <reference field="3" count="1">
            <x v="80"/>
          </reference>
        </references>
      </pivotArea>
    </format>
    <format dxfId="135">
      <pivotArea dataOnly="0" labelOnly="1" fieldPosition="0">
        <references count="2">
          <reference field="2" count="1" selected="0">
            <x v="51"/>
          </reference>
          <reference field="3" count="1">
            <x v="82"/>
          </reference>
        </references>
      </pivotArea>
    </format>
    <format dxfId="134">
      <pivotArea dataOnly="0" labelOnly="1" fieldPosition="0">
        <references count="2">
          <reference field="2" count="1" selected="0">
            <x v="52"/>
          </reference>
          <reference field="3" count="1">
            <x v="83"/>
          </reference>
        </references>
      </pivotArea>
    </format>
    <format dxfId="133">
      <pivotArea dataOnly="0" labelOnly="1" fieldPosition="0">
        <references count="2">
          <reference field="2" count="1" selected="0">
            <x v="53"/>
          </reference>
          <reference field="3" count="1">
            <x v="84"/>
          </reference>
        </references>
      </pivotArea>
    </format>
    <format dxfId="132">
      <pivotArea dataOnly="0" labelOnly="1" fieldPosition="0">
        <references count="2">
          <reference field="2" count="1" selected="0">
            <x v="54"/>
          </reference>
          <reference field="3" count="1">
            <x v="85"/>
          </reference>
        </references>
      </pivotArea>
    </format>
    <format dxfId="131">
      <pivotArea dataOnly="0" labelOnly="1" fieldPosition="0">
        <references count="2">
          <reference field="2" count="1" selected="0">
            <x v="55"/>
          </reference>
          <reference field="3" count="1">
            <x v="86"/>
          </reference>
        </references>
      </pivotArea>
    </format>
    <format dxfId="130">
      <pivotArea dataOnly="0" labelOnly="1" fieldPosition="0">
        <references count="2">
          <reference field="2" count="1" selected="0">
            <x v="56"/>
          </reference>
          <reference field="3" count="1">
            <x v="88"/>
          </reference>
        </references>
      </pivotArea>
    </format>
    <format dxfId="129">
      <pivotArea dataOnly="0" labelOnly="1" fieldPosition="0">
        <references count="2">
          <reference field="2" count="1" selected="0">
            <x v="57"/>
          </reference>
          <reference field="3" count="1">
            <x v="89"/>
          </reference>
        </references>
      </pivotArea>
    </format>
    <format dxfId="128">
      <pivotArea dataOnly="0" labelOnly="1" fieldPosition="0">
        <references count="2">
          <reference field="2" count="1" selected="0">
            <x v="58"/>
          </reference>
          <reference field="3" count="1">
            <x v="90"/>
          </reference>
        </references>
      </pivotArea>
    </format>
    <format dxfId="127">
      <pivotArea dataOnly="0" labelOnly="1" fieldPosition="0">
        <references count="2">
          <reference field="2" count="1" selected="0">
            <x v="59"/>
          </reference>
          <reference field="3" count="1">
            <x v="91"/>
          </reference>
        </references>
      </pivotArea>
    </format>
    <format dxfId="126">
      <pivotArea dataOnly="0" labelOnly="1" fieldPosition="0">
        <references count="2">
          <reference field="2" count="1" selected="0">
            <x v="60"/>
          </reference>
          <reference field="3" count="1">
            <x v="92"/>
          </reference>
        </references>
      </pivotArea>
    </format>
    <format dxfId="125">
      <pivotArea dataOnly="0" labelOnly="1" fieldPosition="0">
        <references count="2">
          <reference field="2" count="1" selected="0">
            <x v="61"/>
          </reference>
          <reference field="3" count="1">
            <x v="93"/>
          </reference>
        </references>
      </pivotArea>
    </format>
    <format dxfId="124">
      <pivotArea dataOnly="0" labelOnly="1" fieldPosition="0">
        <references count="2">
          <reference field="2" count="1" selected="0">
            <x v="62"/>
          </reference>
          <reference field="3" count="1">
            <x v="94"/>
          </reference>
        </references>
      </pivotArea>
    </format>
    <format dxfId="123">
      <pivotArea dataOnly="0" labelOnly="1" fieldPosition="0">
        <references count="2">
          <reference field="2" count="1" selected="0">
            <x v="63"/>
          </reference>
          <reference field="3" count="1">
            <x v="95"/>
          </reference>
        </references>
      </pivotArea>
    </format>
    <format dxfId="122">
      <pivotArea dataOnly="0" labelOnly="1" fieldPosition="0">
        <references count="2">
          <reference field="2" count="1" selected="0">
            <x v="64"/>
          </reference>
          <reference field="3" count="1">
            <x v="105"/>
          </reference>
        </references>
      </pivotArea>
    </format>
    <format dxfId="121">
      <pivotArea dataOnly="0" labelOnly="1" fieldPosition="0">
        <references count="2">
          <reference field="2" count="1" selected="0">
            <x v="65"/>
          </reference>
          <reference field="3" count="1">
            <x v="97"/>
          </reference>
        </references>
      </pivotArea>
    </format>
    <format dxfId="120">
      <pivotArea dataOnly="0" labelOnly="1" fieldPosition="0">
        <references count="2">
          <reference field="2" count="1" selected="0">
            <x v="66"/>
          </reference>
          <reference field="3" count="1">
            <x v="98"/>
          </reference>
        </references>
      </pivotArea>
    </format>
    <format dxfId="119">
      <pivotArea dataOnly="0" labelOnly="1" fieldPosition="0">
        <references count="2">
          <reference field="2" count="1" selected="0">
            <x v="67"/>
          </reference>
          <reference field="3" count="1">
            <x v="100"/>
          </reference>
        </references>
      </pivotArea>
    </format>
    <format dxfId="118">
      <pivotArea dataOnly="0" labelOnly="1" fieldPosition="0">
        <references count="2">
          <reference field="2" count="1" selected="0">
            <x v="68"/>
          </reference>
          <reference field="3" count="1">
            <x v="103"/>
          </reference>
        </references>
      </pivotArea>
    </format>
    <format dxfId="117">
      <pivotArea dataOnly="0" labelOnly="1" fieldPosition="0">
        <references count="2">
          <reference field="2" count="1" selected="0">
            <x v="69"/>
          </reference>
          <reference field="3" count="1">
            <x v="106"/>
          </reference>
        </references>
      </pivotArea>
    </format>
    <format dxfId="116">
      <pivotArea dataOnly="0" labelOnly="1" fieldPosition="0">
        <references count="2">
          <reference field="2" count="1" selected="0">
            <x v="70"/>
          </reference>
          <reference field="3" count="1">
            <x v="107"/>
          </reference>
        </references>
      </pivotArea>
    </format>
    <format dxfId="115">
      <pivotArea dataOnly="0" labelOnly="1" fieldPosition="0">
        <references count="2">
          <reference field="2" count="1" selected="0">
            <x v="71"/>
          </reference>
          <reference field="3" count="1">
            <x v="108"/>
          </reference>
        </references>
      </pivotArea>
    </format>
    <format dxfId="114">
      <pivotArea dataOnly="0" labelOnly="1" fieldPosition="0">
        <references count="2">
          <reference field="2" count="1" selected="0">
            <x v="72"/>
          </reference>
          <reference field="3" count="1">
            <x v="109"/>
          </reference>
        </references>
      </pivotArea>
    </format>
    <format dxfId="113">
      <pivotArea dataOnly="0" labelOnly="1" fieldPosition="0">
        <references count="2">
          <reference field="2" count="1" selected="0">
            <x v="73"/>
          </reference>
          <reference field="3" count="1">
            <x v="110"/>
          </reference>
        </references>
      </pivotArea>
    </format>
    <format dxfId="112">
      <pivotArea dataOnly="0" labelOnly="1" fieldPosition="0">
        <references count="2">
          <reference field="2" count="1" selected="0">
            <x v="74"/>
          </reference>
          <reference field="3" count="1">
            <x v="111"/>
          </reference>
        </references>
      </pivotArea>
    </format>
    <format dxfId="111">
      <pivotArea dataOnly="0" labelOnly="1" fieldPosition="0">
        <references count="2">
          <reference field="2" count="1" selected="0">
            <x v="75"/>
          </reference>
          <reference field="3" count="1">
            <x v="114"/>
          </reference>
        </references>
      </pivotArea>
    </format>
    <format dxfId="110">
      <pivotArea dataOnly="0" labelOnly="1" fieldPosition="0">
        <references count="2">
          <reference field="2" count="1" selected="0">
            <x v="76"/>
          </reference>
          <reference field="3" count="1">
            <x v="118"/>
          </reference>
        </references>
      </pivotArea>
    </format>
    <format dxfId="109">
      <pivotArea dataOnly="0" labelOnly="1" fieldPosition="0">
        <references count="2">
          <reference field="2" count="1" selected="0">
            <x v="77"/>
          </reference>
          <reference field="3" count="1">
            <x v="119"/>
          </reference>
        </references>
      </pivotArea>
    </format>
    <format dxfId="108">
      <pivotArea dataOnly="0" labelOnly="1" fieldPosition="0">
        <references count="2">
          <reference field="2" count="1" selected="0">
            <x v="78"/>
          </reference>
          <reference field="3" count="1">
            <x v="120"/>
          </reference>
        </references>
      </pivotArea>
    </format>
    <format dxfId="107">
      <pivotArea dataOnly="0" labelOnly="1" fieldPosition="0">
        <references count="2">
          <reference field="2" count="1" selected="0">
            <x v="79"/>
          </reference>
          <reference field="3" count="1">
            <x v="122"/>
          </reference>
        </references>
      </pivotArea>
    </format>
    <format dxfId="106">
      <pivotArea dataOnly="0" labelOnly="1" fieldPosition="0">
        <references count="2">
          <reference field="2" count="1" selected="0">
            <x v="80"/>
          </reference>
          <reference field="3" count="1">
            <x v="123"/>
          </reference>
        </references>
      </pivotArea>
    </format>
    <format dxfId="105">
      <pivotArea dataOnly="0" labelOnly="1" fieldPosition="0">
        <references count="2">
          <reference field="2" count="1" selected="0">
            <x v="81"/>
          </reference>
          <reference field="3" count="1">
            <x v="124"/>
          </reference>
        </references>
      </pivotArea>
    </format>
    <format dxfId="104">
      <pivotArea dataOnly="0" labelOnly="1" fieldPosition="0">
        <references count="2">
          <reference field="2" count="1" selected="0">
            <x v="82"/>
          </reference>
          <reference field="3" count="1">
            <x v="125"/>
          </reference>
        </references>
      </pivotArea>
    </format>
    <format dxfId="103">
      <pivotArea dataOnly="0" labelOnly="1" fieldPosition="0">
        <references count="2">
          <reference field="2" count="1" selected="0">
            <x v="83"/>
          </reference>
          <reference field="3" count="1">
            <x v="126"/>
          </reference>
        </references>
      </pivotArea>
    </format>
    <format dxfId="102">
      <pivotArea dataOnly="0" labelOnly="1" fieldPosition="0">
        <references count="2">
          <reference field="2" count="1" selected="0">
            <x v="84"/>
          </reference>
          <reference field="3" count="1">
            <x v="127"/>
          </reference>
        </references>
      </pivotArea>
    </format>
    <format dxfId="101">
      <pivotArea dataOnly="0" labelOnly="1" fieldPosition="0">
        <references count="2">
          <reference field="2" count="1" selected="0">
            <x v="85"/>
          </reference>
          <reference field="3" count="1">
            <x v="130"/>
          </reference>
        </references>
      </pivotArea>
    </format>
    <format dxfId="100">
      <pivotArea dataOnly="0" labelOnly="1" fieldPosition="0">
        <references count="2">
          <reference field="2" count="1" selected="0">
            <x v="86"/>
          </reference>
          <reference field="3" count="1">
            <x v="131"/>
          </reference>
        </references>
      </pivotArea>
    </format>
    <format dxfId="99">
      <pivotArea dataOnly="0" labelOnly="1" fieldPosition="0">
        <references count="2">
          <reference field="2" count="1" selected="0">
            <x v="87"/>
          </reference>
          <reference field="3" count="1">
            <x v="132"/>
          </reference>
        </references>
      </pivotArea>
    </format>
    <format dxfId="98">
      <pivotArea dataOnly="0" labelOnly="1" fieldPosition="0">
        <references count="2">
          <reference field="2" count="1" selected="0">
            <x v="88"/>
          </reference>
          <reference field="3" count="1">
            <x v="133"/>
          </reference>
        </references>
      </pivotArea>
    </format>
    <format dxfId="97">
      <pivotArea dataOnly="0" labelOnly="1" fieldPosition="0">
        <references count="2">
          <reference field="2" count="1" selected="0">
            <x v="89"/>
          </reference>
          <reference field="3" count="1">
            <x v="134"/>
          </reference>
        </references>
      </pivotArea>
    </format>
    <format dxfId="96">
      <pivotArea dataOnly="0" labelOnly="1" fieldPosition="0">
        <references count="2">
          <reference field="2" count="1" selected="0">
            <x v="90"/>
          </reference>
          <reference field="3" count="1">
            <x v="135"/>
          </reference>
        </references>
      </pivotArea>
    </format>
    <format dxfId="95">
      <pivotArea dataOnly="0" labelOnly="1" fieldPosition="0">
        <references count="2">
          <reference field="2" count="1" selected="0">
            <x v="91"/>
          </reference>
          <reference field="3" count="1">
            <x v="137"/>
          </reference>
        </references>
      </pivotArea>
    </format>
    <format dxfId="94">
      <pivotArea dataOnly="0" labelOnly="1" fieldPosition="0">
        <references count="2">
          <reference field="2" count="1" selected="0">
            <x v="92"/>
          </reference>
          <reference field="3" count="1">
            <x v="138"/>
          </reference>
        </references>
      </pivotArea>
    </format>
    <format dxfId="93">
      <pivotArea dataOnly="0" labelOnly="1" fieldPosition="0">
        <references count="2">
          <reference field="2" count="1" selected="0">
            <x v="93"/>
          </reference>
          <reference field="3" count="1">
            <x v="139"/>
          </reference>
        </references>
      </pivotArea>
    </format>
    <format dxfId="92">
      <pivotArea dataOnly="0" labelOnly="1" fieldPosition="0">
        <references count="2">
          <reference field="2" count="1" selected="0">
            <x v="94"/>
          </reference>
          <reference field="3" count="1">
            <x v="140"/>
          </reference>
        </references>
      </pivotArea>
    </format>
    <format dxfId="91">
      <pivotArea dataOnly="0" labelOnly="1" fieldPosition="0">
        <references count="2">
          <reference field="2" count="1" selected="0">
            <x v="95"/>
          </reference>
          <reference field="3" count="1">
            <x v="144"/>
          </reference>
        </references>
      </pivotArea>
    </format>
    <format dxfId="90">
      <pivotArea dataOnly="0" labelOnly="1" fieldPosition="0">
        <references count="2">
          <reference field="2" count="1" selected="0">
            <x v="96"/>
          </reference>
          <reference field="3" count="1">
            <x v="145"/>
          </reference>
        </references>
      </pivotArea>
    </format>
    <format dxfId="89">
      <pivotArea dataOnly="0" labelOnly="1" fieldPosition="0">
        <references count="2">
          <reference field="2" count="1" selected="0">
            <x v="97"/>
          </reference>
          <reference field="3" count="1">
            <x v="146"/>
          </reference>
        </references>
      </pivotArea>
    </format>
    <format dxfId="88">
      <pivotArea dataOnly="0" labelOnly="1" fieldPosition="0">
        <references count="2">
          <reference field="2" count="1" selected="0">
            <x v="98"/>
          </reference>
          <reference field="3" count="1">
            <x v="147"/>
          </reference>
        </references>
      </pivotArea>
    </format>
    <format dxfId="87">
      <pivotArea dataOnly="0" labelOnly="1" fieldPosition="0">
        <references count="2">
          <reference field="2" count="1" selected="0">
            <x v="99"/>
          </reference>
          <reference field="3" count="1">
            <x v="148"/>
          </reference>
        </references>
      </pivotArea>
    </format>
    <format dxfId="86">
      <pivotArea dataOnly="0" labelOnly="1" fieldPosition="0">
        <references count="2">
          <reference field="2" count="1" selected="0">
            <x v="100"/>
          </reference>
          <reference field="3" count="1">
            <x v="149"/>
          </reference>
        </references>
      </pivotArea>
    </format>
    <format dxfId="85">
      <pivotArea dataOnly="0" labelOnly="1" fieldPosition="0">
        <references count="2">
          <reference field="2" count="1" selected="0">
            <x v="101"/>
          </reference>
          <reference field="3" count="1">
            <x v="150"/>
          </reference>
        </references>
      </pivotArea>
    </format>
    <format dxfId="84">
      <pivotArea dataOnly="0" labelOnly="1" fieldPosition="0">
        <references count="2">
          <reference field="2" count="1" selected="0">
            <x v="102"/>
          </reference>
          <reference field="3" count="1">
            <x v="152"/>
          </reference>
        </references>
      </pivotArea>
    </format>
    <format dxfId="83">
      <pivotArea dataOnly="0" labelOnly="1" fieldPosition="0">
        <references count="2">
          <reference field="2" count="1" selected="0">
            <x v="103"/>
          </reference>
          <reference field="3" count="1">
            <x v="153"/>
          </reference>
        </references>
      </pivotArea>
    </format>
    <format dxfId="82">
      <pivotArea dataOnly="0" labelOnly="1" fieldPosition="0">
        <references count="2">
          <reference field="2" count="1" selected="0">
            <x v="104"/>
          </reference>
          <reference field="3" count="1">
            <x v="154"/>
          </reference>
        </references>
      </pivotArea>
    </format>
    <format dxfId="81">
      <pivotArea dataOnly="0" labelOnly="1" fieldPosition="0">
        <references count="2">
          <reference field="2" count="1" selected="0">
            <x v="105"/>
          </reference>
          <reference field="3" count="1">
            <x v="155"/>
          </reference>
        </references>
      </pivotArea>
    </format>
    <format dxfId="80">
      <pivotArea dataOnly="0" labelOnly="1" fieldPosition="0">
        <references count="2">
          <reference field="2" count="1" selected="0">
            <x v="106"/>
          </reference>
          <reference field="3" count="1">
            <x v="143"/>
          </reference>
        </references>
      </pivotArea>
    </format>
    <format dxfId="79">
      <pivotArea dataOnly="0" labelOnly="1" fieldPosition="0">
        <references count="2">
          <reference field="2" count="1" selected="0">
            <x v="107"/>
          </reference>
          <reference field="3" count="1">
            <x v="156"/>
          </reference>
        </references>
      </pivotArea>
    </format>
    <format dxfId="78">
      <pivotArea dataOnly="0" labelOnly="1" fieldPosition="0">
        <references count="2">
          <reference field="2" count="1" selected="0">
            <x v="108"/>
          </reference>
          <reference field="3" count="1">
            <x v="159"/>
          </reference>
        </references>
      </pivotArea>
    </format>
    <format dxfId="77">
      <pivotArea dataOnly="0" labelOnly="1" fieldPosition="0">
        <references count="2">
          <reference field="2" count="1" selected="0">
            <x v="109"/>
          </reference>
          <reference field="3" count="1">
            <x v="161"/>
          </reference>
        </references>
      </pivotArea>
    </format>
    <format dxfId="76">
      <pivotArea dataOnly="0" labelOnly="1" fieldPosition="0">
        <references count="2">
          <reference field="2" count="1" selected="0">
            <x v="110"/>
          </reference>
          <reference field="3" count="1">
            <x v="162"/>
          </reference>
        </references>
      </pivotArea>
    </format>
    <format dxfId="75">
      <pivotArea dataOnly="0" labelOnly="1" fieldPosition="0">
        <references count="2">
          <reference field="2" count="1" selected="0">
            <x v="111"/>
          </reference>
          <reference field="3" count="1">
            <x v="163"/>
          </reference>
        </references>
      </pivotArea>
    </format>
    <format dxfId="74">
      <pivotArea dataOnly="0" labelOnly="1" fieldPosition="0">
        <references count="2">
          <reference field="2" count="1" selected="0">
            <x v="112"/>
          </reference>
          <reference field="3" count="1">
            <x v="164"/>
          </reference>
        </references>
      </pivotArea>
    </format>
    <format dxfId="73">
      <pivotArea dataOnly="0" labelOnly="1" fieldPosition="0">
        <references count="2">
          <reference field="2" count="1" selected="0">
            <x v="113"/>
          </reference>
          <reference field="3" count="1">
            <x v="165"/>
          </reference>
        </references>
      </pivotArea>
    </format>
    <format dxfId="72">
      <pivotArea dataOnly="0" labelOnly="1" fieldPosition="0">
        <references count="2">
          <reference field="2" count="1" selected="0">
            <x v="114"/>
          </reference>
          <reference field="3" count="1">
            <x v="167"/>
          </reference>
        </references>
      </pivotArea>
    </format>
    <format dxfId="71">
      <pivotArea dataOnly="0" labelOnly="1" fieldPosition="0">
        <references count="2">
          <reference field="2" count="1" selected="0">
            <x v="115"/>
          </reference>
          <reference field="3" count="1">
            <x v="168"/>
          </reference>
        </references>
      </pivotArea>
    </format>
    <format dxfId="70">
      <pivotArea dataOnly="0" labelOnly="1" fieldPosition="0">
        <references count="2">
          <reference field="2" count="1" selected="0">
            <x v="116"/>
          </reference>
          <reference field="3" count="1">
            <x v="171"/>
          </reference>
        </references>
      </pivotArea>
    </format>
    <format dxfId="69">
      <pivotArea dataOnly="0" labelOnly="1" fieldPosition="0">
        <references count="2">
          <reference field="2" count="1" selected="0">
            <x v="117"/>
          </reference>
          <reference field="3" count="1">
            <x v="172"/>
          </reference>
        </references>
      </pivotArea>
    </format>
    <format dxfId="68">
      <pivotArea dataOnly="0" labelOnly="1" fieldPosition="0">
        <references count="2">
          <reference field="2" count="1" selected="0">
            <x v="118"/>
          </reference>
          <reference field="3" count="1">
            <x v="173"/>
          </reference>
        </references>
      </pivotArea>
    </format>
    <format dxfId="67">
      <pivotArea dataOnly="0" labelOnly="1" fieldPosition="0">
        <references count="2">
          <reference field="2" count="1" selected="0">
            <x v="119"/>
          </reference>
          <reference field="3" count="1">
            <x v="174"/>
          </reference>
        </references>
      </pivotArea>
    </format>
    <format dxfId="66">
      <pivotArea dataOnly="0" labelOnly="1" fieldPosition="0">
        <references count="2">
          <reference field="2" count="1" selected="0">
            <x v="120"/>
          </reference>
          <reference field="3" count="1">
            <x v="175"/>
          </reference>
        </references>
      </pivotArea>
    </format>
    <format dxfId="65">
      <pivotArea dataOnly="0" labelOnly="1" fieldPosition="0">
        <references count="2">
          <reference field="2" count="1" selected="0">
            <x v="121"/>
          </reference>
          <reference field="3" count="1">
            <x v="176"/>
          </reference>
        </references>
      </pivotArea>
    </format>
    <format dxfId="64">
      <pivotArea dataOnly="0" labelOnly="1" fieldPosition="0">
        <references count="2">
          <reference field="2" count="1" selected="0">
            <x v="122"/>
          </reference>
          <reference field="3" count="1">
            <x v="177"/>
          </reference>
        </references>
      </pivotArea>
    </format>
    <format dxfId="63">
      <pivotArea dataOnly="0" labelOnly="1" fieldPosition="0">
        <references count="2">
          <reference field="2" count="1" selected="0">
            <x v="123"/>
          </reference>
          <reference field="3" count="1">
            <x v="180"/>
          </reference>
        </references>
      </pivotArea>
    </format>
    <format dxfId="62">
      <pivotArea dataOnly="0" labelOnly="1" fieldPosition="0">
        <references count="2">
          <reference field="2" count="1" selected="0">
            <x v="124"/>
          </reference>
          <reference field="3" count="1">
            <x v="181"/>
          </reference>
        </references>
      </pivotArea>
    </format>
    <format dxfId="61">
      <pivotArea dataOnly="0" labelOnly="1" fieldPosition="0">
        <references count="2">
          <reference field="2" count="1" selected="0">
            <x v="125"/>
          </reference>
          <reference field="3" count="1">
            <x v="113"/>
          </reference>
        </references>
      </pivotArea>
    </format>
    <format dxfId="60">
      <pivotArea dataOnly="0" labelOnly="1" fieldPosition="0">
        <references count="2">
          <reference field="2" count="1" selected="0">
            <x v="126"/>
          </reference>
          <reference field="3" count="1">
            <x v="117"/>
          </reference>
        </references>
      </pivotArea>
    </format>
    <format dxfId="59">
      <pivotArea dataOnly="0" labelOnly="1" fieldPosition="0">
        <references count="2">
          <reference field="2" count="1" selected="0">
            <x v="127"/>
          </reference>
          <reference field="3" count="1">
            <x v="179"/>
          </reference>
        </references>
      </pivotArea>
    </format>
    <format dxfId="58">
      <pivotArea dataOnly="0" labelOnly="1" fieldPosition="0">
        <references count="2">
          <reference field="2" count="1" selected="0">
            <x v="128"/>
          </reference>
          <reference field="3" count="1">
            <x v="75"/>
          </reference>
        </references>
      </pivotArea>
    </format>
    <format dxfId="57">
      <pivotArea dataOnly="0" labelOnly="1" fieldPosition="0">
        <references count="2">
          <reference field="2" count="1" selected="0">
            <x v="129"/>
          </reference>
          <reference field="3" count="1">
            <x v="72"/>
          </reference>
        </references>
      </pivotArea>
    </format>
    <format dxfId="56">
      <pivotArea dataOnly="0" labelOnly="1" fieldPosition="0">
        <references count="2">
          <reference field="2" count="1" selected="0">
            <x v="130"/>
          </reference>
          <reference field="3" count="1">
            <x v="63"/>
          </reference>
        </references>
      </pivotArea>
    </format>
    <format dxfId="55">
      <pivotArea dataOnly="0" labelOnly="1" fieldPosition="0">
        <references count="2">
          <reference field="2" count="1" selected="0">
            <x v="131"/>
          </reference>
          <reference field="3" count="1">
            <x v="74"/>
          </reference>
        </references>
      </pivotArea>
    </format>
    <format dxfId="54">
      <pivotArea dataOnly="0" labelOnly="1" fieldPosition="0">
        <references count="2">
          <reference field="2" count="1" selected="0">
            <x v="132"/>
          </reference>
          <reference field="3" count="1">
            <x v="13"/>
          </reference>
        </references>
      </pivotArea>
    </format>
    <format dxfId="53">
      <pivotArea dataOnly="0" labelOnly="1" fieldPosition="0">
        <references count="2">
          <reference field="2" count="1" selected="0">
            <x v="133"/>
          </reference>
          <reference field="3" count="1">
            <x v="0"/>
          </reference>
        </references>
      </pivotArea>
    </format>
    <format dxfId="52">
      <pivotArea dataOnly="0" labelOnly="1" fieldPosition="0">
        <references count="2">
          <reference field="2" count="1" selected="0">
            <x v="134"/>
          </reference>
          <reference field="3" count="1">
            <x v="151"/>
          </reference>
        </references>
      </pivotArea>
    </format>
    <format dxfId="51">
      <pivotArea dataOnly="0" labelOnly="1" fieldPosition="0">
        <references count="2">
          <reference field="2" count="1" selected="0">
            <x v="135"/>
          </reference>
          <reference field="3" count="1">
            <x v="157"/>
          </reference>
        </references>
      </pivotArea>
    </format>
    <format dxfId="50">
      <pivotArea dataOnly="0" labelOnly="1" fieldPosition="0">
        <references count="2">
          <reference field="2" count="1" selected="0">
            <x v="136"/>
          </reference>
          <reference field="3" count="1">
            <x v="26"/>
          </reference>
        </references>
      </pivotArea>
    </format>
    <format dxfId="49">
      <pivotArea dataOnly="0" labelOnly="1" fieldPosition="0">
        <references count="2">
          <reference field="2" count="1" selected="0">
            <x v="137"/>
          </reference>
          <reference field="3" count="1">
            <x v="67"/>
          </reference>
        </references>
      </pivotArea>
    </format>
    <format dxfId="48">
      <pivotArea dataOnly="0" labelOnly="1" fieldPosition="0">
        <references count="2">
          <reference field="2" count="1" selected="0">
            <x v="138"/>
          </reference>
          <reference field="3" count="1">
            <x v="166"/>
          </reference>
        </references>
      </pivotArea>
    </format>
    <format dxfId="47">
      <pivotArea dataOnly="0" labelOnly="1" fieldPosition="0">
        <references count="2">
          <reference field="2" count="1" selected="0">
            <x v="139"/>
          </reference>
          <reference field="3" count="1">
            <x v="34"/>
          </reference>
        </references>
      </pivotArea>
    </format>
    <format dxfId="46">
      <pivotArea dataOnly="0" labelOnly="1" fieldPosition="0">
        <references count="2">
          <reference field="2" count="1" selected="0">
            <x v="140"/>
          </reference>
          <reference field="3" count="1">
            <x v="141"/>
          </reference>
        </references>
      </pivotArea>
    </format>
    <format dxfId="45">
      <pivotArea dataOnly="0" labelOnly="1" fieldPosition="0">
        <references count="2">
          <reference field="2" count="1" selected="0">
            <x v="141"/>
          </reference>
          <reference field="3" count="1">
            <x v="14"/>
          </reference>
        </references>
      </pivotArea>
    </format>
    <format dxfId="44">
      <pivotArea dataOnly="0" labelOnly="1" fieldPosition="0">
        <references count="2">
          <reference field="2" count="1" selected="0">
            <x v="142"/>
          </reference>
          <reference field="3" count="1">
            <x v="25"/>
          </reference>
        </references>
      </pivotArea>
    </format>
    <format dxfId="43">
      <pivotArea dataOnly="0" labelOnly="1" fieldPosition="0">
        <references count="2">
          <reference field="2" count="1" selected="0">
            <x v="143"/>
          </reference>
          <reference field="3" count="1">
            <x v="158"/>
          </reference>
        </references>
      </pivotArea>
    </format>
    <format dxfId="42">
      <pivotArea dataOnly="0" labelOnly="1" fieldPosition="0">
        <references count="2">
          <reference field="2" count="1" selected="0">
            <x v="144"/>
          </reference>
          <reference field="3" count="1">
            <x v="129"/>
          </reference>
        </references>
      </pivotArea>
    </format>
    <format dxfId="41">
      <pivotArea dataOnly="0" labelOnly="1" fieldPosition="0">
        <references count="2">
          <reference field="2" count="1" selected="0">
            <x v="145"/>
          </reference>
          <reference field="3" count="1">
            <x v="41"/>
          </reference>
        </references>
      </pivotArea>
    </format>
    <format dxfId="40">
      <pivotArea dataOnly="0" labelOnly="1" fieldPosition="0">
        <references count="2">
          <reference field="2" count="1" selected="0">
            <x v="146"/>
          </reference>
          <reference field="3" count="1">
            <x v="68"/>
          </reference>
        </references>
      </pivotArea>
    </format>
    <format dxfId="39">
      <pivotArea dataOnly="0" labelOnly="1" fieldPosition="0">
        <references count="2">
          <reference field="2" count="1" selected="0">
            <x v="147"/>
          </reference>
          <reference field="3" count="1">
            <x v="69"/>
          </reference>
        </references>
      </pivotArea>
    </format>
    <format dxfId="38">
      <pivotArea dataOnly="0" labelOnly="1" fieldPosition="0">
        <references count="2">
          <reference field="2" count="1" selected="0">
            <x v="148"/>
          </reference>
          <reference field="3" count="1">
            <x v="77"/>
          </reference>
        </references>
      </pivotArea>
    </format>
    <format dxfId="37">
      <pivotArea dataOnly="0" labelOnly="1" fieldPosition="0">
        <references count="2">
          <reference field="2" count="1" selected="0">
            <x v="149"/>
          </reference>
          <reference field="3" count="1">
            <x v="81"/>
          </reference>
        </references>
      </pivotArea>
    </format>
    <format dxfId="36">
      <pivotArea dataOnly="0" labelOnly="1" fieldPosition="0">
        <references count="2">
          <reference field="2" count="1" selected="0">
            <x v="150"/>
          </reference>
          <reference field="3" count="1">
            <x v="87"/>
          </reference>
        </references>
      </pivotArea>
    </format>
    <format dxfId="35">
      <pivotArea dataOnly="0" labelOnly="1" fieldPosition="0">
        <references count="2">
          <reference field="2" count="1" selected="0">
            <x v="151"/>
          </reference>
          <reference field="3" count="1">
            <x v="116"/>
          </reference>
        </references>
      </pivotArea>
    </format>
    <format dxfId="34">
      <pivotArea dataOnly="0" labelOnly="1" fieldPosition="0">
        <references count="2">
          <reference field="2" count="1" selected="0">
            <x v="152"/>
          </reference>
          <reference field="3" count="1">
            <x v="142"/>
          </reference>
        </references>
      </pivotArea>
    </format>
    <format dxfId="33">
      <pivotArea dataOnly="0" labelOnly="1" fieldPosition="0">
        <references count="2">
          <reference field="2" count="1" selected="0">
            <x v="153"/>
          </reference>
          <reference field="3" count="1">
            <x v="169"/>
          </reference>
        </references>
      </pivotArea>
    </format>
    <format dxfId="32">
      <pivotArea dataOnly="0" labelOnly="1" fieldPosition="0">
        <references count="2">
          <reference field="2" count="1" selected="0">
            <x v="154"/>
          </reference>
          <reference field="3" count="1">
            <x v="178"/>
          </reference>
        </references>
      </pivotArea>
    </format>
    <format dxfId="31">
      <pivotArea dataOnly="0" labelOnly="1" fieldPosition="0">
        <references count="2">
          <reference field="2" count="1" selected="0">
            <x v="155"/>
          </reference>
          <reference field="3" count="1">
            <x v="121"/>
          </reference>
        </references>
      </pivotArea>
    </format>
    <format dxfId="30">
      <pivotArea dataOnly="0" labelOnly="1" fieldPosition="0">
        <references count="2">
          <reference field="2" count="1" selected="0">
            <x v="156"/>
          </reference>
          <reference field="3" count="1">
            <x v="101"/>
          </reference>
        </references>
      </pivotArea>
    </format>
    <format dxfId="29">
      <pivotArea dataOnly="0" labelOnly="1" fieldPosition="0">
        <references count="2">
          <reference field="2" count="1" selected="0">
            <x v="157"/>
          </reference>
          <reference field="3" count="1">
            <x v="128"/>
          </reference>
        </references>
      </pivotArea>
    </format>
    <format dxfId="28">
      <pivotArea dataOnly="0" labelOnly="1" fieldPosition="0">
        <references count="2">
          <reference field="2" count="1" selected="0">
            <x v="158"/>
          </reference>
          <reference field="3" count="1">
            <x v="4"/>
          </reference>
        </references>
      </pivotArea>
    </format>
    <format dxfId="27">
      <pivotArea dataOnly="0" labelOnly="1" fieldPosition="0">
        <references count="2">
          <reference field="2" count="1" selected="0">
            <x v="159"/>
          </reference>
          <reference field="3" count="1">
            <x v="136"/>
          </reference>
        </references>
      </pivotArea>
    </format>
    <format dxfId="26">
      <pivotArea dataOnly="0" labelOnly="1" fieldPosition="0">
        <references count="2">
          <reference field="2" count="1" selected="0">
            <x v="160"/>
          </reference>
          <reference field="3" count="1">
            <x v="102"/>
          </reference>
        </references>
      </pivotArea>
    </format>
    <format dxfId="25">
      <pivotArea dataOnly="0" labelOnly="1" fieldPosition="0">
        <references count="2">
          <reference field="2" count="1" selected="0">
            <x v="161"/>
          </reference>
          <reference field="3" count="1">
            <x v="6"/>
          </reference>
        </references>
      </pivotArea>
    </format>
    <format dxfId="24">
      <pivotArea dataOnly="0" labelOnly="1" fieldPosition="0">
        <references count="2">
          <reference field="2" count="1" selected="0">
            <x v="162"/>
          </reference>
          <reference field="3" count="1">
            <x v="37"/>
          </reference>
        </references>
      </pivotArea>
    </format>
    <format dxfId="23">
      <pivotArea dataOnly="0" labelOnly="1" fieldPosition="0">
        <references count="2">
          <reference field="2" count="1" selected="0">
            <x v="163"/>
          </reference>
          <reference field="3" count="1">
            <x v="39"/>
          </reference>
        </references>
      </pivotArea>
    </format>
    <format dxfId="22">
      <pivotArea dataOnly="0" labelOnly="1" fieldPosition="0">
        <references count="2">
          <reference field="2" count="1" selected="0">
            <x v="164"/>
          </reference>
          <reference field="3" count="1">
            <x v="40"/>
          </reference>
        </references>
      </pivotArea>
    </format>
    <format dxfId="21">
      <pivotArea dataOnly="0" labelOnly="1" fieldPosition="0">
        <references count="2">
          <reference field="2" count="1" selected="0">
            <x v="165"/>
          </reference>
          <reference field="3" count="1">
            <x v="52"/>
          </reference>
        </references>
      </pivotArea>
    </format>
    <format dxfId="20">
      <pivotArea dataOnly="0" labelOnly="1" fieldPosition="0">
        <references count="2">
          <reference field="2" count="1" selected="0">
            <x v="166"/>
          </reference>
          <reference field="3" count="1">
            <x v="53"/>
          </reference>
        </references>
      </pivotArea>
    </format>
    <format dxfId="19">
      <pivotArea dataOnly="0" labelOnly="1" fieldPosition="0">
        <references count="2">
          <reference field="2" count="1" selected="0">
            <x v="167"/>
          </reference>
          <reference field="3" count="1">
            <x v="58"/>
          </reference>
        </references>
      </pivotArea>
    </format>
    <format dxfId="18">
      <pivotArea dataOnly="0" labelOnly="1" fieldPosition="0">
        <references count="2">
          <reference field="2" count="1" selected="0">
            <x v="168"/>
          </reference>
          <reference field="3" count="1">
            <x v="60"/>
          </reference>
        </references>
      </pivotArea>
    </format>
    <format dxfId="17">
      <pivotArea dataOnly="0" labelOnly="1" fieldPosition="0">
        <references count="2">
          <reference field="2" count="1" selected="0">
            <x v="169"/>
          </reference>
          <reference field="3" count="1">
            <x v="76"/>
          </reference>
        </references>
      </pivotArea>
    </format>
    <format dxfId="16">
      <pivotArea dataOnly="0" labelOnly="1" fieldPosition="0">
        <references count="2">
          <reference field="2" count="1" selected="0">
            <x v="170"/>
          </reference>
          <reference field="3" count="1">
            <x v="42"/>
          </reference>
        </references>
      </pivotArea>
    </format>
    <format dxfId="15">
      <pivotArea dataOnly="0" labelOnly="1" fieldPosition="0">
        <references count="2">
          <reference field="2" count="1" selected="0">
            <x v="171"/>
          </reference>
          <reference field="3" count="1">
            <x v="96"/>
          </reference>
        </references>
      </pivotArea>
    </format>
    <format dxfId="14">
      <pivotArea dataOnly="0" labelOnly="1" fieldPosition="0">
        <references count="2">
          <reference field="2" count="1" selected="0">
            <x v="172"/>
          </reference>
          <reference field="3" count="1">
            <x v="99"/>
          </reference>
        </references>
      </pivotArea>
    </format>
    <format dxfId="13">
      <pivotArea dataOnly="0" labelOnly="1" fieldPosition="0">
        <references count="2">
          <reference field="2" count="1" selected="0">
            <x v="173"/>
          </reference>
          <reference field="3" count="1">
            <x v="104"/>
          </reference>
        </references>
      </pivotArea>
    </format>
    <format dxfId="12">
      <pivotArea dataOnly="0" labelOnly="1" fieldPosition="0">
        <references count="2">
          <reference field="2" count="1" selected="0">
            <x v="174"/>
          </reference>
          <reference field="3" count="1">
            <x v="29"/>
          </reference>
        </references>
      </pivotArea>
    </format>
    <format dxfId="11">
      <pivotArea dataOnly="0" labelOnly="1" fieldPosition="0">
        <references count="2">
          <reference field="2" count="1" selected="0">
            <x v="175"/>
          </reference>
          <reference field="3" count="1">
            <x v="115"/>
          </reference>
        </references>
      </pivotArea>
    </format>
    <format dxfId="10">
      <pivotArea dataOnly="0" labelOnly="1" fieldPosition="0">
        <references count="2">
          <reference field="2" count="1" selected="0">
            <x v="176"/>
          </reference>
          <reference field="3" count="1">
            <x v="32"/>
          </reference>
        </references>
      </pivotArea>
    </format>
    <format dxfId="9">
      <pivotArea dataOnly="0" labelOnly="1" fieldPosition="0">
        <references count="2">
          <reference field="2" count="1" selected="0">
            <x v="177"/>
          </reference>
          <reference field="3" count="1">
            <x v="160"/>
          </reference>
        </references>
      </pivotArea>
    </format>
    <format dxfId="8">
      <pivotArea dataOnly="0" labelOnly="1" fieldPosition="0">
        <references count="2">
          <reference field="2" count="1" selected="0">
            <x v="178"/>
          </reference>
          <reference field="3" count="1">
            <x v="170"/>
          </reference>
        </references>
      </pivotArea>
    </format>
    <format dxfId="7">
      <pivotArea dataOnly="0" labelOnly="1" fieldPosition="0">
        <references count="2">
          <reference field="2" count="1" selected="0">
            <x v="179"/>
          </reference>
          <reference field="3" count="1">
            <x v="27"/>
          </reference>
        </references>
      </pivotArea>
    </format>
    <format dxfId="6">
      <pivotArea dataOnly="0" labelOnly="1" fieldPosition="0">
        <references count="2">
          <reference field="2" count="1" selected="0">
            <x v="180"/>
          </reference>
          <reference field="3" count="1">
            <x v="112"/>
          </reference>
        </references>
      </pivotArea>
    </format>
    <format dxfId="5">
      <pivotArea dataOnly="0" labelOnly="1" fieldPosition="0">
        <references count="2">
          <reference field="2" count="1" selected="0">
            <x v="181"/>
          </reference>
          <reference field="3" count="1">
            <x v="8"/>
          </reference>
        </references>
      </pivotArea>
    </format>
    <format dxfId="4">
      <pivotArea collapsedLevelsAreSubtotals="1" fieldPosition="0">
        <references count="2">
          <reference field="2" count="1" selected="0">
            <x v="86"/>
          </reference>
          <reference field="3" count="1">
            <x v="131"/>
          </reference>
        </references>
      </pivotArea>
    </format>
    <format dxfId="3">
      <pivotArea dataOnly="0" labelOnly="1" fieldPosition="0">
        <references count="1">
          <reference field="2" count="1">
            <x v="86"/>
          </reference>
        </references>
      </pivotArea>
    </format>
    <format dxfId="2">
      <pivotArea dataOnly="0" labelOnly="1" fieldPosition="0">
        <references count="2">
          <reference field="2" count="1" selected="0">
            <x v="86"/>
          </reference>
          <reference field="3" count="1">
            <x v="131"/>
          </reference>
        </references>
      </pivotArea>
    </format>
  </formats>
  <pivotTableStyleInfo name="PivotStyleLight16" showRowHeaders="1" showColHeaders="1" showRowStripes="0" showColStripes="1"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2.xml><?xml version="1.0" encoding="utf-8"?>
<pivotTableDefinition xmlns="http://schemas.openxmlformats.org/spreadsheetml/2006/main" name="PivotTable4" cacheId="4" applyNumberFormats="0" applyBorderFormats="0" applyFontFormats="0" applyPatternFormats="0" applyAlignmentFormats="0" applyWidthHeightFormats="1" dataCaption="Values" updatedVersion="4" minRefreshableVersion="3" useAutoFormatting="1" rowGrandTotals="0" itemPrintTitles="1" createdVersion="4" indent="0" outline="1" outlineData="1" multipleFieldFilters="0">
  <location ref="C1:D7" firstHeaderRow="1" firstDataRow="1" firstDataCol="1"/>
  <pivotFields count="4">
    <pivotField showAll="0"/>
    <pivotField showAll="0"/>
    <pivotField dataField="1" showAll="0"/>
    <pivotField axis="axisRow" showAll="0" sortType="descending">
      <items count="8">
        <item x="0"/>
        <item x="5"/>
        <item x="1"/>
        <item x="4"/>
        <item x="6"/>
        <item x="3"/>
        <item h="1" x="2"/>
        <item t="default"/>
      </items>
      <autoSortScope>
        <pivotArea dataOnly="0" outline="0" fieldPosition="0">
          <references count="1">
            <reference field="4294967294" count="1" selected="0">
              <x v="0"/>
            </reference>
          </references>
        </pivotArea>
      </autoSortScope>
    </pivotField>
  </pivotFields>
  <rowFields count="1">
    <field x="3"/>
  </rowFields>
  <rowItems count="6">
    <i>
      <x/>
    </i>
    <i>
      <x v="2"/>
    </i>
    <i>
      <x v="5"/>
    </i>
    <i>
      <x v="3"/>
    </i>
    <i>
      <x v="4"/>
    </i>
    <i>
      <x v="1"/>
    </i>
  </rowItems>
  <colItems count="1">
    <i/>
  </colItems>
  <dataFields count="1">
    <dataField name="Sum of VOC(tpy)" fld="2" baseField="3" baseItem="0" numFmtId="4"/>
  </dataFields>
  <formats count="2">
    <format dxfId="1">
      <pivotArea outline="0" collapsedLevelsAreSubtotals="1" fieldPosition="0"/>
    </format>
    <format dxfId="0">
      <pivotArea dataOnly="0" labelOnly="1" fieldPosition="0">
        <references count="1">
          <reference field="3" count="0"/>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pivotTable" Target="../pivotTables/pivotTable1.xml"/></Relationships>
</file>

<file path=xl/worksheets/_rels/sheet6.xml.rels><?xml version="1.0" encoding="UTF-8" standalone="yes"?>
<Relationships xmlns="http://schemas.openxmlformats.org/package/2006/relationships"><Relationship Id="rId1" Type="http://schemas.openxmlformats.org/officeDocument/2006/relationships/pivotTable" Target="../pivotTables/pivot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0000"/>
  </sheetPr>
  <dimension ref="B1:D14"/>
  <sheetViews>
    <sheetView topLeftCell="A7" workbookViewId="0">
      <selection activeCell="C11" sqref="C11"/>
    </sheetView>
  </sheetViews>
  <sheetFormatPr defaultColWidth="9.109375" defaultRowHeight="14.4" x14ac:dyDescent="0.3"/>
  <cols>
    <col min="1" max="1" width="9.109375" style="104"/>
    <col min="2" max="2" width="19.44140625" style="104" customWidth="1"/>
    <col min="3" max="3" width="96.44140625" style="103" customWidth="1"/>
    <col min="4" max="4" width="9.109375" style="104"/>
    <col min="5" max="8" width="9.109375" style="104" customWidth="1"/>
    <col min="9" max="16384" width="9.109375" style="104"/>
  </cols>
  <sheetData>
    <row r="1" spans="2:4" ht="15" x14ac:dyDescent="0.25">
      <c r="B1" s="103"/>
    </row>
    <row r="2" spans="2:4" ht="15" x14ac:dyDescent="0.25">
      <c r="B2" t="s">
        <v>909</v>
      </c>
      <c r="C2" s="7"/>
    </row>
    <row r="3" spans="2:4" ht="15" x14ac:dyDescent="0.25">
      <c r="B3" t="s">
        <v>905</v>
      </c>
      <c r="C3" s="7"/>
    </row>
    <row r="4" spans="2:4" ht="15" x14ac:dyDescent="0.25">
      <c r="B4" t="s">
        <v>906</v>
      </c>
      <c r="C4" s="7"/>
    </row>
    <row r="5" spans="2:4" ht="15" x14ac:dyDescent="0.25">
      <c r="B5"/>
      <c r="C5" s="7"/>
    </row>
    <row r="6" spans="2:4" ht="15" x14ac:dyDescent="0.25">
      <c r="B6"/>
      <c r="C6" s="7"/>
    </row>
    <row r="7" spans="2:4" ht="15" x14ac:dyDescent="0.25">
      <c r="B7" s="130" t="s">
        <v>907</v>
      </c>
      <c r="C7" s="131" t="s">
        <v>908</v>
      </c>
    </row>
    <row r="8" spans="2:4" ht="24" customHeight="1" x14ac:dyDescent="0.25">
      <c r="B8" s="133" t="s">
        <v>665</v>
      </c>
      <c r="C8" s="133" t="s">
        <v>666</v>
      </c>
    </row>
    <row r="9" spans="2:4" ht="27.75" customHeight="1" x14ac:dyDescent="0.25">
      <c r="B9" s="105" t="s">
        <v>670</v>
      </c>
      <c r="C9" s="105" t="s">
        <v>673</v>
      </c>
    </row>
    <row r="10" spans="2:4" ht="137.25" customHeight="1" x14ac:dyDescent="0.3">
      <c r="B10" s="132" t="s">
        <v>886</v>
      </c>
      <c r="C10" s="132" t="s">
        <v>915</v>
      </c>
      <c r="D10" s="106"/>
    </row>
    <row r="11" spans="2:4" ht="82.5" customHeight="1" x14ac:dyDescent="0.3">
      <c r="B11" s="134" t="s">
        <v>900</v>
      </c>
      <c r="C11" s="134" t="s">
        <v>904</v>
      </c>
      <c r="D11" s="106"/>
    </row>
    <row r="12" spans="2:4" ht="36" customHeight="1" x14ac:dyDescent="0.3">
      <c r="B12" s="105" t="s">
        <v>887</v>
      </c>
      <c r="C12" s="105" t="s">
        <v>888</v>
      </c>
      <c r="D12" s="106"/>
    </row>
    <row r="13" spans="2:4" ht="57.75" customHeight="1" x14ac:dyDescent="0.3">
      <c r="B13" s="105" t="s">
        <v>667</v>
      </c>
      <c r="C13" s="105" t="s">
        <v>675</v>
      </c>
    </row>
    <row r="14" spans="2:4" ht="39.75" customHeight="1" x14ac:dyDescent="0.3">
      <c r="B14" s="105" t="s">
        <v>668</v>
      </c>
      <c r="C14" s="105" t="s">
        <v>669</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55"/>
  <sheetViews>
    <sheetView workbookViewId="0">
      <selection activeCell="I150" sqref="I150"/>
    </sheetView>
  </sheetViews>
  <sheetFormatPr defaultRowHeight="14.4" x14ac:dyDescent="0.3"/>
  <cols>
    <col min="1" max="1" width="8.88671875" style="170"/>
    <col min="2" max="2" width="8.88671875" style="171"/>
    <col min="3" max="3" width="8.88671875" style="172"/>
    <col min="4" max="4" width="11.33203125" style="173" customWidth="1"/>
    <col min="5" max="5" width="8.88671875" style="170"/>
    <col min="6" max="6" width="14.33203125" style="170" customWidth="1"/>
    <col min="7" max="7" width="8.88671875" style="170"/>
  </cols>
  <sheetData>
    <row r="1" spans="1:7" s="169" customFormat="1" x14ac:dyDescent="0.3">
      <c r="A1" s="166" t="s">
        <v>922</v>
      </c>
      <c r="B1" s="166" t="s">
        <v>224</v>
      </c>
      <c r="C1" s="167" t="s">
        <v>0</v>
      </c>
      <c r="D1" s="168" t="s">
        <v>226</v>
      </c>
      <c r="E1" s="166" t="s">
        <v>923</v>
      </c>
      <c r="F1" s="166" t="s">
        <v>924</v>
      </c>
      <c r="G1" s="166" t="s">
        <v>925</v>
      </c>
    </row>
    <row r="2" spans="1:7" x14ac:dyDescent="0.3">
      <c r="A2" s="170">
        <v>194697</v>
      </c>
      <c r="B2" s="171">
        <v>4</v>
      </c>
      <c r="C2" s="172" t="s">
        <v>921</v>
      </c>
      <c r="D2" s="173">
        <v>3.1048934284837143E-3</v>
      </c>
      <c r="E2" s="170">
        <v>-99</v>
      </c>
      <c r="F2" s="170" t="s">
        <v>926</v>
      </c>
      <c r="G2" s="170" t="s">
        <v>926</v>
      </c>
    </row>
    <row r="3" spans="1:7" x14ac:dyDescent="0.3">
      <c r="A3" s="170">
        <v>194698</v>
      </c>
      <c r="B3" s="171">
        <v>7</v>
      </c>
      <c r="C3" s="172" t="s">
        <v>921</v>
      </c>
      <c r="D3" s="173">
        <v>1.0466237804852799E-2</v>
      </c>
      <c r="E3" s="170">
        <v>-99</v>
      </c>
      <c r="F3" s="170" t="s">
        <v>926</v>
      </c>
      <c r="G3" s="170" t="s">
        <v>926</v>
      </c>
    </row>
    <row r="4" spans="1:7" x14ac:dyDescent="0.3">
      <c r="A4" s="170">
        <v>194699</v>
      </c>
      <c r="B4" s="171">
        <v>30</v>
      </c>
      <c r="C4" s="172" t="s">
        <v>921</v>
      </c>
      <c r="D4" s="173">
        <v>0.25033913285117437</v>
      </c>
      <c r="E4" s="170">
        <v>-99</v>
      </c>
      <c r="F4" s="170" t="s">
        <v>926</v>
      </c>
      <c r="G4" s="170" t="s">
        <v>926</v>
      </c>
    </row>
    <row r="5" spans="1:7" x14ac:dyDescent="0.3">
      <c r="A5" s="170">
        <v>194700</v>
      </c>
      <c r="B5" s="171">
        <v>34</v>
      </c>
      <c r="C5" s="172" t="s">
        <v>921</v>
      </c>
      <c r="D5" s="173">
        <v>0.17642764461652166</v>
      </c>
      <c r="E5" s="170">
        <v>-99</v>
      </c>
      <c r="F5" s="170" t="s">
        <v>926</v>
      </c>
      <c r="G5" s="170" t="s">
        <v>926</v>
      </c>
    </row>
    <row r="6" spans="1:7" x14ac:dyDescent="0.3">
      <c r="A6" s="170">
        <v>194701</v>
      </c>
      <c r="B6" s="171">
        <v>44</v>
      </c>
      <c r="C6" s="172" t="s">
        <v>921</v>
      </c>
      <c r="D6" s="173">
        <v>0.18532739979073506</v>
      </c>
      <c r="E6" s="170">
        <v>-99</v>
      </c>
      <c r="F6" s="170" t="s">
        <v>926</v>
      </c>
      <c r="G6" s="170" t="s">
        <v>926</v>
      </c>
    </row>
    <row r="7" spans="1:7" x14ac:dyDescent="0.3">
      <c r="A7" s="170">
        <v>194702</v>
      </c>
      <c r="B7" s="171">
        <v>51</v>
      </c>
      <c r="C7" s="172" t="s">
        <v>921</v>
      </c>
      <c r="D7" s="173">
        <v>0.24057340356181578</v>
      </c>
      <c r="E7" s="170">
        <v>-99</v>
      </c>
      <c r="F7" s="170" t="s">
        <v>926</v>
      </c>
      <c r="G7" s="170" t="s">
        <v>926</v>
      </c>
    </row>
    <row r="8" spans="1:7" x14ac:dyDescent="0.3">
      <c r="A8" s="170">
        <v>194703</v>
      </c>
      <c r="B8" s="171">
        <v>76</v>
      </c>
      <c r="C8" s="172" t="s">
        <v>921</v>
      </c>
      <c r="D8" s="173">
        <v>0.39588561472302647</v>
      </c>
      <c r="E8" s="170">
        <v>-99</v>
      </c>
      <c r="F8" s="170" t="s">
        <v>926</v>
      </c>
      <c r="G8" s="170" t="s">
        <v>926</v>
      </c>
    </row>
    <row r="9" spans="1:7" x14ac:dyDescent="0.3">
      <c r="A9" s="170">
        <v>194704</v>
      </c>
      <c r="B9" s="171">
        <v>78</v>
      </c>
      <c r="C9" s="172" t="s">
        <v>921</v>
      </c>
      <c r="D9" s="173">
        <v>0.67275945577978491</v>
      </c>
      <c r="E9" s="170">
        <v>-99</v>
      </c>
      <c r="F9" s="170" t="s">
        <v>926</v>
      </c>
      <c r="G9" s="170" t="s">
        <v>926</v>
      </c>
    </row>
    <row r="10" spans="1:7" x14ac:dyDescent="0.3">
      <c r="A10" s="170">
        <v>194705</v>
      </c>
      <c r="B10" s="171">
        <v>80</v>
      </c>
      <c r="C10" s="172" t="s">
        <v>921</v>
      </c>
      <c r="D10" s="173">
        <v>0.29421221647637508</v>
      </c>
      <c r="E10" s="170">
        <v>-99</v>
      </c>
      <c r="F10" s="170" t="s">
        <v>926</v>
      </c>
      <c r="G10" s="170" t="s">
        <v>926</v>
      </c>
    </row>
    <row r="11" spans="1:7" x14ac:dyDescent="0.3">
      <c r="A11" s="170">
        <v>194706</v>
      </c>
      <c r="B11" s="171">
        <v>89</v>
      </c>
      <c r="C11" s="172" t="s">
        <v>921</v>
      </c>
      <c r="D11" s="173">
        <v>0.19375017529141048</v>
      </c>
      <c r="E11" s="170">
        <v>-99</v>
      </c>
      <c r="F11" s="170" t="s">
        <v>926</v>
      </c>
      <c r="G11" s="170" t="s">
        <v>926</v>
      </c>
    </row>
    <row r="12" spans="1:7" x14ac:dyDescent="0.3">
      <c r="A12" s="170">
        <v>194707</v>
      </c>
      <c r="B12" s="171">
        <v>94</v>
      </c>
      <c r="C12" s="172" t="s">
        <v>921</v>
      </c>
      <c r="D12" s="173">
        <v>0.36545883443352417</v>
      </c>
      <c r="E12" s="170">
        <v>-99</v>
      </c>
      <c r="F12" s="170" t="s">
        <v>926</v>
      </c>
      <c r="G12" s="170" t="s">
        <v>926</v>
      </c>
    </row>
    <row r="13" spans="1:7" x14ac:dyDescent="0.3">
      <c r="A13" s="170">
        <v>194708</v>
      </c>
      <c r="B13" s="171">
        <v>97</v>
      </c>
      <c r="C13" s="172" t="s">
        <v>921</v>
      </c>
      <c r="D13" s="173">
        <v>1.8645577592859584E-2</v>
      </c>
      <c r="E13" s="170">
        <v>-99</v>
      </c>
      <c r="F13" s="170" t="s">
        <v>926</v>
      </c>
      <c r="G13" s="170" t="s">
        <v>926</v>
      </c>
    </row>
    <row r="14" spans="1:7" x14ac:dyDescent="0.3">
      <c r="A14" s="170">
        <v>194709</v>
      </c>
      <c r="B14" s="171">
        <v>108</v>
      </c>
      <c r="C14" s="172" t="s">
        <v>921</v>
      </c>
      <c r="D14" s="173">
        <v>0.29237094877619391</v>
      </c>
      <c r="E14" s="170">
        <v>-99</v>
      </c>
      <c r="F14" s="170" t="s">
        <v>926</v>
      </c>
      <c r="G14" s="170" t="s">
        <v>926</v>
      </c>
    </row>
    <row r="15" spans="1:7" x14ac:dyDescent="0.3">
      <c r="A15" s="170">
        <v>194710</v>
      </c>
      <c r="B15" s="171">
        <v>118</v>
      </c>
      <c r="C15" s="172" t="s">
        <v>921</v>
      </c>
      <c r="D15" s="173">
        <v>0.52493938922155292</v>
      </c>
      <c r="E15" s="170">
        <v>-99</v>
      </c>
      <c r="F15" s="170" t="s">
        <v>926</v>
      </c>
      <c r="G15" s="170" t="s">
        <v>926</v>
      </c>
    </row>
    <row r="16" spans="1:7" x14ac:dyDescent="0.3">
      <c r="A16" s="170">
        <v>194711</v>
      </c>
      <c r="B16" s="171">
        <v>122</v>
      </c>
      <c r="C16" s="172" t="s">
        <v>921</v>
      </c>
      <c r="D16" s="173">
        <v>0.68171256705919603</v>
      </c>
      <c r="E16" s="170">
        <v>-99</v>
      </c>
      <c r="F16" s="170" t="s">
        <v>926</v>
      </c>
      <c r="G16" s="170" t="s">
        <v>926</v>
      </c>
    </row>
    <row r="17" spans="1:7" x14ac:dyDescent="0.3">
      <c r="A17" s="170">
        <v>194712</v>
      </c>
      <c r="B17" s="171">
        <v>130</v>
      </c>
      <c r="C17" s="172" t="s">
        <v>921</v>
      </c>
      <c r="D17" s="173">
        <v>0.31595951171006725</v>
      </c>
      <c r="E17" s="170">
        <v>-99</v>
      </c>
      <c r="F17" s="170" t="s">
        <v>926</v>
      </c>
      <c r="G17" s="170" t="s">
        <v>926</v>
      </c>
    </row>
    <row r="18" spans="1:7" x14ac:dyDescent="0.3">
      <c r="A18" s="170">
        <v>194713</v>
      </c>
      <c r="B18" s="171">
        <v>136</v>
      </c>
      <c r="C18" s="172" t="s">
        <v>921</v>
      </c>
      <c r="D18" s="173">
        <v>0.61785414158379004</v>
      </c>
      <c r="E18" s="170">
        <v>-99</v>
      </c>
      <c r="F18" s="170" t="s">
        <v>926</v>
      </c>
      <c r="G18" s="170" t="s">
        <v>926</v>
      </c>
    </row>
    <row r="19" spans="1:7" x14ac:dyDescent="0.3">
      <c r="A19" s="170">
        <v>194714</v>
      </c>
      <c r="B19" s="171">
        <v>140</v>
      </c>
      <c r="C19" s="172" t="s">
        <v>921</v>
      </c>
      <c r="D19" s="173">
        <v>0.7581303716347827</v>
      </c>
      <c r="E19" s="170">
        <v>-99</v>
      </c>
      <c r="F19" s="170" t="s">
        <v>926</v>
      </c>
      <c r="G19" s="170" t="s">
        <v>926</v>
      </c>
    </row>
    <row r="20" spans="1:7" x14ac:dyDescent="0.3">
      <c r="A20" s="170">
        <v>194715</v>
      </c>
      <c r="B20" s="171">
        <v>152</v>
      </c>
      <c r="C20" s="172" t="s">
        <v>921</v>
      </c>
      <c r="D20" s="173">
        <v>0.42838170993112556</v>
      </c>
      <c r="E20" s="170">
        <v>-99</v>
      </c>
      <c r="F20" s="170" t="s">
        <v>926</v>
      </c>
      <c r="G20" s="170" t="s">
        <v>926</v>
      </c>
    </row>
    <row r="21" spans="1:7" x14ac:dyDescent="0.3">
      <c r="A21" s="170">
        <v>194716</v>
      </c>
      <c r="B21" s="171">
        <v>193</v>
      </c>
      <c r="C21" s="172" t="s">
        <v>921</v>
      </c>
      <c r="D21" s="173">
        <v>0.30119647751276485</v>
      </c>
      <c r="E21" s="170">
        <v>-99</v>
      </c>
      <c r="F21" s="170" t="s">
        <v>926</v>
      </c>
      <c r="G21" s="170" t="s">
        <v>926</v>
      </c>
    </row>
    <row r="22" spans="1:7" x14ac:dyDescent="0.3">
      <c r="A22" s="170">
        <v>194717</v>
      </c>
      <c r="B22" s="171">
        <v>194</v>
      </c>
      <c r="C22" s="172" t="s">
        <v>921</v>
      </c>
      <c r="D22" s="173">
        <v>0.28230010705974296</v>
      </c>
      <c r="E22" s="170">
        <v>-99</v>
      </c>
      <c r="F22" s="170" t="s">
        <v>926</v>
      </c>
      <c r="G22" s="170" t="s">
        <v>926</v>
      </c>
    </row>
    <row r="23" spans="1:7" x14ac:dyDescent="0.3">
      <c r="A23" s="170">
        <v>194718</v>
      </c>
      <c r="B23" s="171">
        <v>196</v>
      </c>
      <c r="C23" s="172" t="s">
        <v>921</v>
      </c>
      <c r="D23" s="173">
        <v>4.2896009894592121E-2</v>
      </c>
      <c r="E23" s="170">
        <v>-99</v>
      </c>
      <c r="F23" s="170" t="s">
        <v>926</v>
      </c>
      <c r="G23" s="170" t="s">
        <v>926</v>
      </c>
    </row>
    <row r="24" spans="1:7" x14ac:dyDescent="0.3">
      <c r="A24" s="170">
        <v>194719</v>
      </c>
      <c r="B24" s="171">
        <v>199</v>
      </c>
      <c r="C24" s="172" t="s">
        <v>921</v>
      </c>
      <c r="D24" s="173">
        <v>1.0104671003520744</v>
      </c>
      <c r="E24" s="170">
        <v>-99</v>
      </c>
      <c r="F24" s="170" t="s">
        <v>926</v>
      </c>
      <c r="G24" s="170" t="s">
        <v>926</v>
      </c>
    </row>
    <row r="25" spans="1:7" x14ac:dyDescent="0.3">
      <c r="A25" s="170">
        <v>194720</v>
      </c>
      <c r="B25" s="171">
        <v>244</v>
      </c>
      <c r="C25" s="172" t="s">
        <v>921</v>
      </c>
      <c r="D25" s="173">
        <v>0.31330486681803982</v>
      </c>
      <c r="E25" s="170">
        <v>-99</v>
      </c>
      <c r="F25" s="170" t="s">
        <v>926</v>
      </c>
      <c r="G25" s="170" t="s">
        <v>926</v>
      </c>
    </row>
    <row r="26" spans="1:7" x14ac:dyDescent="0.3">
      <c r="A26" s="170">
        <v>194721</v>
      </c>
      <c r="B26" s="171">
        <v>245</v>
      </c>
      <c r="C26" s="172" t="s">
        <v>921</v>
      </c>
      <c r="D26" s="173">
        <v>0.45175425198584129</v>
      </c>
      <c r="E26" s="170">
        <v>-99</v>
      </c>
      <c r="F26" s="170" t="s">
        <v>926</v>
      </c>
      <c r="G26" s="170" t="s">
        <v>926</v>
      </c>
    </row>
    <row r="27" spans="1:7" x14ac:dyDescent="0.3">
      <c r="A27" s="170">
        <v>194722</v>
      </c>
      <c r="B27" s="171">
        <v>248</v>
      </c>
      <c r="C27" s="172" t="s">
        <v>921</v>
      </c>
      <c r="D27" s="173">
        <v>0.54508107265445482</v>
      </c>
      <c r="E27" s="170">
        <v>-99</v>
      </c>
      <c r="F27" s="170" t="s">
        <v>926</v>
      </c>
      <c r="G27" s="170" t="s">
        <v>926</v>
      </c>
    </row>
    <row r="28" spans="1:7" x14ac:dyDescent="0.3">
      <c r="A28" s="170">
        <v>194723</v>
      </c>
      <c r="B28" s="171">
        <v>279</v>
      </c>
      <c r="C28" s="172" t="s">
        <v>921</v>
      </c>
      <c r="D28" s="173">
        <v>0.47593929404970459</v>
      </c>
      <c r="E28" s="170">
        <v>-99</v>
      </c>
      <c r="F28" s="170" t="s">
        <v>926</v>
      </c>
      <c r="G28" s="170" t="s">
        <v>926</v>
      </c>
    </row>
    <row r="29" spans="1:7" x14ac:dyDescent="0.3">
      <c r="A29" s="170">
        <v>194724</v>
      </c>
      <c r="B29" s="171">
        <v>281</v>
      </c>
      <c r="C29" s="172" t="s">
        <v>921</v>
      </c>
      <c r="D29" s="173">
        <v>0.88182474688778512</v>
      </c>
      <c r="E29" s="170">
        <v>-99</v>
      </c>
      <c r="F29" s="170" t="s">
        <v>926</v>
      </c>
      <c r="G29" s="170" t="s">
        <v>926</v>
      </c>
    </row>
    <row r="30" spans="1:7" x14ac:dyDescent="0.3">
      <c r="A30" s="170">
        <v>194725</v>
      </c>
      <c r="B30" s="171">
        <v>282</v>
      </c>
      <c r="C30" s="172" t="s">
        <v>921</v>
      </c>
      <c r="D30" s="173">
        <v>0.18895706225020872</v>
      </c>
      <c r="E30" s="170">
        <v>-99</v>
      </c>
      <c r="F30" s="170" t="s">
        <v>926</v>
      </c>
      <c r="G30" s="170" t="s">
        <v>926</v>
      </c>
    </row>
    <row r="31" spans="1:7" x14ac:dyDescent="0.3">
      <c r="A31" s="170">
        <v>194726</v>
      </c>
      <c r="B31" s="171">
        <v>283</v>
      </c>
      <c r="C31" s="172" t="s">
        <v>921</v>
      </c>
      <c r="D31" s="173">
        <v>6.4472897505130303E-3</v>
      </c>
      <c r="E31" s="170">
        <v>-99</v>
      </c>
      <c r="F31" s="170" t="s">
        <v>926</v>
      </c>
      <c r="G31" s="170" t="s">
        <v>926</v>
      </c>
    </row>
    <row r="32" spans="1:7" x14ac:dyDescent="0.3">
      <c r="A32" s="170">
        <v>194727</v>
      </c>
      <c r="B32" s="171">
        <v>285</v>
      </c>
      <c r="C32" s="172" t="s">
        <v>921</v>
      </c>
      <c r="D32" s="173">
        <v>7.2144964093000881E-4</v>
      </c>
      <c r="E32" s="170">
        <v>-99</v>
      </c>
      <c r="F32" s="170" t="s">
        <v>926</v>
      </c>
      <c r="G32" s="170" t="s">
        <v>926</v>
      </c>
    </row>
    <row r="33" spans="1:7" x14ac:dyDescent="0.3">
      <c r="A33" s="170">
        <v>194728</v>
      </c>
      <c r="B33" s="171">
        <v>301</v>
      </c>
      <c r="C33" s="172" t="s">
        <v>921</v>
      </c>
      <c r="D33" s="173">
        <v>2.2697292074202523E-2</v>
      </c>
      <c r="E33" s="170">
        <v>-99</v>
      </c>
      <c r="F33" s="170" t="s">
        <v>926</v>
      </c>
      <c r="G33" s="170" t="s">
        <v>926</v>
      </c>
    </row>
    <row r="34" spans="1:7" x14ac:dyDescent="0.3">
      <c r="A34" s="170">
        <v>194729</v>
      </c>
      <c r="B34" s="171">
        <v>302</v>
      </c>
      <c r="C34" s="172" t="s">
        <v>921</v>
      </c>
      <c r="D34" s="173">
        <v>2.4123370892399215E-3</v>
      </c>
      <c r="E34" s="170">
        <v>-99</v>
      </c>
      <c r="F34" s="170" t="s">
        <v>926</v>
      </c>
      <c r="G34" s="170" t="s">
        <v>926</v>
      </c>
    </row>
    <row r="35" spans="1:7" x14ac:dyDescent="0.3">
      <c r="A35" s="170">
        <v>194730</v>
      </c>
      <c r="B35" s="171">
        <v>306</v>
      </c>
      <c r="C35" s="172" t="s">
        <v>921</v>
      </c>
      <c r="D35" s="173">
        <v>3.2996930688147788</v>
      </c>
      <c r="E35" s="170">
        <v>-99</v>
      </c>
      <c r="F35" s="170" t="s">
        <v>926</v>
      </c>
      <c r="G35" s="170" t="s">
        <v>926</v>
      </c>
    </row>
    <row r="36" spans="1:7" x14ac:dyDescent="0.3">
      <c r="A36" s="170">
        <v>194731</v>
      </c>
      <c r="B36" s="171">
        <v>308</v>
      </c>
      <c r="C36" s="172" t="s">
        <v>921</v>
      </c>
      <c r="D36" s="173">
        <v>2.4928289031272118E-3</v>
      </c>
      <c r="E36" s="170">
        <v>-99</v>
      </c>
      <c r="F36" s="170" t="s">
        <v>926</v>
      </c>
      <c r="G36" s="170" t="s">
        <v>926</v>
      </c>
    </row>
    <row r="37" spans="1:7" x14ac:dyDescent="0.3">
      <c r="A37" s="170">
        <v>194732</v>
      </c>
      <c r="B37" s="171">
        <v>311</v>
      </c>
      <c r="C37" s="172" t="s">
        <v>921</v>
      </c>
      <c r="D37" s="173">
        <v>6.9501799394387304E-2</v>
      </c>
      <c r="E37" s="170">
        <v>-99</v>
      </c>
      <c r="F37" s="170" t="s">
        <v>926</v>
      </c>
      <c r="G37" s="170" t="s">
        <v>926</v>
      </c>
    </row>
    <row r="38" spans="1:7" x14ac:dyDescent="0.3">
      <c r="A38" s="170">
        <v>194733</v>
      </c>
      <c r="B38" s="171">
        <v>313</v>
      </c>
      <c r="C38" s="172" t="s">
        <v>921</v>
      </c>
      <c r="D38" s="173">
        <v>4.7015819296562379E-2</v>
      </c>
      <c r="E38" s="170">
        <v>-99</v>
      </c>
      <c r="F38" s="170" t="s">
        <v>926</v>
      </c>
      <c r="G38" s="170" t="s">
        <v>926</v>
      </c>
    </row>
    <row r="39" spans="1:7" x14ac:dyDescent="0.3">
      <c r="A39" s="170">
        <v>194734</v>
      </c>
      <c r="B39" s="171">
        <v>330</v>
      </c>
      <c r="C39" s="172" t="s">
        <v>921</v>
      </c>
      <c r="D39" s="173">
        <v>0.38320824211510629</v>
      </c>
      <c r="E39" s="170">
        <v>-99</v>
      </c>
      <c r="F39" s="170" t="s">
        <v>926</v>
      </c>
      <c r="G39" s="170" t="s">
        <v>926</v>
      </c>
    </row>
    <row r="40" spans="1:7" x14ac:dyDescent="0.3">
      <c r="A40" s="170">
        <v>194735</v>
      </c>
      <c r="B40" s="171">
        <v>335</v>
      </c>
      <c r="C40" s="172" t="s">
        <v>921</v>
      </c>
      <c r="D40" s="173">
        <v>0.29825289000275679</v>
      </c>
      <c r="E40" s="170">
        <v>-99</v>
      </c>
      <c r="F40" s="170" t="s">
        <v>926</v>
      </c>
      <c r="G40" s="170" t="s">
        <v>926</v>
      </c>
    </row>
    <row r="41" spans="1:7" x14ac:dyDescent="0.3">
      <c r="A41" s="170">
        <v>194736</v>
      </c>
      <c r="B41" s="171">
        <v>339</v>
      </c>
      <c r="C41" s="172" t="s">
        <v>921</v>
      </c>
      <c r="D41" s="173">
        <v>5.8047575482062776E-2</v>
      </c>
      <c r="E41" s="170">
        <v>-99</v>
      </c>
      <c r="F41" s="170" t="s">
        <v>926</v>
      </c>
      <c r="G41" s="170" t="s">
        <v>926</v>
      </c>
    </row>
    <row r="42" spans="1:7" x14ac:dyDescent="0.3">
      <c r="A42" s="170">
        <v>194737</v>
      </c>
      <c r="B42" s="171">
        <v>340</v>
      </c>
      <c r="C42" s="172" t="s">
        <v>921</v>
      </c>
      <c r="D42" s="173">
        <v>2.5466814297452822E-3</v>
      </c>
      <c r="E42" s="170">
        <v>-99</v>
      </c>
      <c r="F42" s="170" t="s">
        <v>926</v>
      </c>
      <c r="G42" s="170" t="s">
        <v>926</v>
      </c>
    </row>
    <row r="43" spans="1:7" x14ac:dyDescent="0.3">
      <c r="A43" s="170">
        <v>194738</v>
      </c>
      <c r="B43" s="171">
        <v>343</v>
      </c>
      <c r="C43" s="172" t="s">
        <v>921</v>
      </c>
      <c r="D43" s="173">
        <v>5.3305348565095459E-2</v>
      </c>
      <c r="E43" s="170">
        <v>-99</v>
      </c>
      <c r="F43" s="170" t="s">
        <v>926</v>
      </c>
      <c r="G43" s="170" t="s">
        <v>926</v>
      </c>
    </row>
    <row r="44" spans="1:7" x14ac:dyDescent="0.3">
      <c r="A44" s="170">
        <v>194739</v>
      </c>
      <c r="B44" s="171">
        <v>367</v>
      </c>
      <c r="C44" s="172" t="s">
        <v>921</v>
      </c>
      <c r="D44" s="173">
        <v>0.39902697727222569</v>
      </c>
      <c r="E44" s="170">
        <v>-99</v>
      </c>
      <c r="F44" s="170" t="s">
        <v>926</v>
      </c>
      <c r="G44" s="170" t="s">
        <v>926</v>
      </c>
    </row>
    <row r="45" spans="1:7" x14ac:dyDescent="0.3">
      <c r="A45" s="170">
        <v>194740</v>
      </c>
      <c r="B45" s="171">
        <v>371</v>
      </c>
      <c r="C45" s="172" t="s">
        <v>921</v>
      </c>
      <c r="D45" s="173">
        <v>0.39920698377236247</v>
      </c>
      <c r="E45" s="170">
        <v>-99</v>
      </c>
      <c r="F45" s="170" t="s">
        <v>926</v>
      </c>
      <c r="G45" s="170" t="s">
        <v>926</v>
      </c>
    </row>
    <row r="46" spans="1:7" x14ac:dyDescent="0.3">
      <c r="A46" s="170">
        <v>194741</v>
      </c>
      <c r="B46" s="171">
        <v>382</v>
      </c>
      <c r="C46" s="172" t="s">
        <v>921</v>
      </c>
      <c r="D46" s="173">
        <v>4.7782913857275294E-3</v>
      </c>
      <c r="E46" s="170">
        <v>-99</v>
      </c>
      <c r="F46" s="170" t="s">
        <v>926</v>
      </c>
      <c r="G46" s="170" t="s">
        <v>926</v>
      </c>
    </row>
    <row r="47" spans="1:7" x14ac:dyDescent="0.3">
      <c r="A47" s="170">
        <v>194742</v>
      </c>
      <c r="B47" s="171">
        <v>385</v>
      </c>
      <c r="C47" s="172" t="s">
        <v>921</v>
      </c>
      <c r="D47" s="173">
        <v>0.51561267746124739</v>
      </c>
      <c r="E47" s="170">
        <v>-99</v>
      </c>
      <c r="F47" s="170" t="s">
        <v>926</v>
      </c>
      <c r="G47" s="170" t="s">
        <v>926</v>
      </c>
    </row>
    <row r="48" spans="1:7" x14ac:dyDescent="0.3">
      <c r="A48" s="170">
        <v>194743</v>
      </c>
      <c r="B48" s="171">
        <v>387</v>
      </c>
      <c r="C48" s="172" t="s">
        <v>921</v>
      </c>
      <c r="D48" s="173">
        <v>7.0990950218108809E-3</v>
      </c>
      <c r="E48" s="170">
        <v>-99</v>
      </c>
      <c r="F48" s="170" t="s">
        <v>926</v>
      </c>
      <c r="G48" s="170" t="s">
        <v>926</v>
      </c>
    </row>
    <row r="49" spans="1:7" x14ac:dyDescent="0.3">
      <c r="A49" s="170">
        <v>194744</v>
      </c>
      <c r="B49" s="171">
        <v>390</v>
      </c>
      <c r="C49" s="172" t="s">
        <v>921</v>
      </c>
      <c r="D49" s="173">
        <v>0.37885755730603193</v>
      </c>
      <c r="E49" s="170">
        <v>-99</v>
      </c>
      <c r="F49" s="170" t="s">
        <v>926</v>
      </c>
      <c r="G49" s="170" t="s">
        <v>926</v>
      </c>
    </row>
    <row r="50" spans="1:7" x14ac:dyDescent="0.3">
      <c r="A50" s="170">
        <v>194745</v>
      </c>
      <c r="B50" s="171">
        <v>392</v>
      </c>
      <c r="C50" s="172" t="s">
        <v>921</v>
      </c>
      <c r="D50" s="173">
        <v>3.5785129532984281</v>
      </c>
      <c r="E50" s="170">
        <v>-99</v>
      </c>
      <c r="F50" s="170" t="s">
        <v>926</v>
      </c>
      <c r="G50" s="170" t="s">
        <v>926</v>
      </c>
    </row>
    <row r="51" spans="1:7" x14ac:dyDescent="0.3">
      <c r="A51" s="170">
        <v>194746</v>
      </c>
      <c r="B51" s="171">
        <v>394</v>
      </c>
      <c r="C51" s="172" t="s">
        <v>921</v>
      </c>
      <c r="D51" s="173">
        <v>5.6251263161606396E-3</v>
      </c>
      <c r="E51" s="170">
        <v>-99</v>
      </c>
      <c r="F51" s="170" t="s">
        <v>926</v>
      </c>
      <c r="G51" s="170" t="s">
        <v>926</v>
      </c>
    </row>
    <row r="52" spans="1:7" x14ac:dyDescent="0.3">
      <c r="A52" s="170">
        <v>194747</v>
      </c>
      <c r="B52" s="171">
        <v>398</v>
      </c>
      <c r="C52" s="172" t="s">
        <v>921</v>
      </c>
      <c r="D52" s="173">
        <v>8.8952778607150465E-2</v>
      </c>
      <c r="E52" s="170">
        <v>-99</v>
      </c>
      <c r="F52" s="170" t="s">
        <v>926</v>
      </c>
      <c r="G52" s="170" t="s">
        <v>926</v>
      </c>
    </row>
    <row r="53" spans="1:7" x14ac:dyDescent="0.3">
      <c r="A53" s="170">
        <v>194748</v>
      </c>
      <c r="B53" s="171">
        <v>401</v>
      </c>
      <c r="C53" s="172" t="s">
        <v>921</v>
      </c>
      <c r="D53" s="173">
        <v>5.6452607790612981E-3</v>
      </c>
      <c r="E53" s="170">
        <v>-99</v>
      </c>
      <c r="F53" s="170" t="s">
        <v>926</v>
      </c>
      <c r="G53" s="170" t="s">
        <v>926</v>
      </c>
    </row>
    <row r="54" spans="1:7" x14ac:dyDescent="0.3">
      <c r="A54" s="170">
        <v>194749</v>
      </c>
      <c r="B54" s="171">
        <v>421</v>
      </c>
      <c r="C54" s="172" t="s">
        <v>921</v>
      </c>
      <c r="D54" s="173">
        <v>0.76358817551927916</v>
      </c>
      <c r="E54" s="170">
        <v>-99</v>
      </c>
      <c r="F54" s="170" t="s">
        <v>926</v>
      </c>
      <c r="G54" s="170" t="s">
        <v>926</v>
      </c>
    </row>
    <row r="55" spans="1:7" x14ac:dyDescent="0.3">
      <c r="A55" s="170">
        <v>194750</v>
      </c>
      <c r="B55" s="171">
        <v>442</v>
      </c>
      <c r="C55" s="172" t="s">
        <v>921</v>
      </c>
      <c r="D55" s="173">
        <v>0.35837185392956483</v>
      </c>
      <c r="E55" s="170">
        <v>-99</v>
      </c>
      <c r="F55" s="170" t="s">
        <v>926</v>
      </c>
      <c r="G55" s="170" t="s">
        <v>926</v>
      </c>
    </row>
    <row r="56" spans="1:7" x14ac:dyDescent="0.3">
      <c r="A56" s="170">
        <v>194751</v>
      </c>
      <c r="B56" s="171">
        <v>449</v>
      </c>
      <c r="C56" s="172" t="s">
        <v>921</v>
      </c>
      <c r="D56" s="173">
        <v>3.635478737552568E-2</v>
      </c>
      <c r="E56" s="170">
        <v>-99</v>
      </c>
      <c r="F56" s="170" t="s">
        <v>926</v>
      </c>
      <c r="G56" s="170" t="s">
        <v>926</v>
      </c>
    </row>
    <row r="57" spans="1:7" x14ac:dyDescent="0.3">
      <c r="A57" s="170">
        <v>194752</v>
      </c>
      <c r="B57" s="171">
        <v>452</v>
      </c>
      <c r="C57" s="172" t="s">
        <v>921</v>
      </c>
      <c r="D57" s="173">
        <v>1.1575086056357038</v>
      </c>
      <c r="E57" s="170">
        <v>-99</v>
      </c>
      <c r="F57" s="170" t="s">
        <v>926</v>
      </c>
      <c r="G57" s="170" t="s">
        <v>926</v>
      </c>
    </row>
    <row r="58" spans="1:7" x14ac:dyDescent="0.3">
      <c r="A58" s="170">
        <v>194753</v>
      </c>
      <c r="B58" s="171">
        <v>453</v>
      </c>
      <c r="C58" s="172" t="s">
        <v>921</v>
      </c>
      <c r="D58" s="173">
        <v>2.2224861995613059E-2</v>
      </c>
      <c r="E58" s="170">
        <v>-99</v>
      </c>
      <c r="F58" s="170" t="s">
        <v>926</v>
      </c>
      <c r="G58" s="170" t="s">
        <v>926</v>
      </c>
    </row>
    <row r="59" spans="1:7" x14ac:dyDescent="0.3">
      <c r="A59" s="170">
        <v>194754</v>
      </c>
      <c r="B59" s="171">
        <v>454</v>
      </c>
      <c r="C59" s="172" t="s">
        <v>921</v>
      </c>
      <c r="D59" s="173">
        <v>1.0200083698078856E-2</v>
      </c>
      <c r="E59" s="170">
        <v>-99</v>
      </c>
      <c r="F59" s="170" t="s">
        <v>926</v>
      </c>
      <c r="G59" s="170" t="s">
        <v>926</v>
      </c>
    </row>
    <row r="60" spans="1:7" x14ac:dyDescent="0.3">
      <c r="A60" s="170">
        <v>194755</v>
      </c>
      <c r="B60" s="171">
        <v>465</v>
      </c>
      <c r="C60" s="172" t="s">
        <v>921</v>
      </c>
      <c r="D60" s="173">
        <v>8.6204672948830732E-2</v>
      </c>
      <c r="E60" s="170">
        <v>-99</v>
      </c>
      <c r="F60" s="170" t="s">
        <v>926</v>
      </c>
      <c r="G60" s="170" t="s">
        <v>926</v>
      </c>
    </row>
    <row r="61" spans="1:7" x14ac:dyDescent="0.3">
      <c r="A61" s="170">
        <v>194756</v>
      </c>
      <c r="B61" s="171">
        <v>479</v>
      </c>
      <c r="C61" s="172" t="s">
        <v>921</v>
      </c>
      <c r="D61" s="173">
        <v>5.3462922611067169E-3</v>
      </c>
      <c r="E61" s="170">
        <v>-99</v>
      </c>
      <c r="F61" s="170" t="s">
        <v>926</v>
      </c>
      <c r="G61" s="170" t="s">
        <v>926</v>
      </c>
    </row>
    <row r="62" spans="1:7" x14ac:dyDescent="0.3">
      <c r="A62" s="170">
        <v>194757</v>
      </c>
      <c r="B62" s="171">
        <v>491</v>
      </c>
      <c r="C62" s="172" t="s">
        <v>921</v>
      </c>
      <c r="D62" s="173">
        <v>0.25934690873127775</v>
      </c>
      <c r="E62" s="170">
        <v>-99</v>
      </c>
      <c r="F62" s="170" t="s">
        <v>926</v>
      </c>
      <c r="G62" s="170" t="s">
        <v>926</v>
      </c>
    </row>
    <row r="63" spans="1:7" x14ac:dyDescent="0.3">
      <c r="A63" s="170">
        <v>194758</v>
      </c>
      <c r="B63" s="171">
        <v>497</v>
      </c>
      <c r="C63" s="172" t="s">
        <v>921</v>
      </c>
      <c r="D63" s="173">
        <v>0.35307185247514034</v>
      </c>
      <c r="E63" s="170">
        <v>-99</v>
      </c>
      <c r="F63" s="170" t="s">
        <v>926</v>
      </c>
      <c r="G63" s="170" t="s">
        <v>926</v>
      </c>
    </row>
    <row r="64" spans="1:7" x14ac:dyDescent="0.3">
      <c r="A64" s="170">
        <v>194759</v>
      </c>
      <c r="B64" s="171">
        <v>507</v>
      </c>
      <c r="C64" s="172" t="s">
        <v>921</v>
      </c>
      <c r="D64" s="173">
        <v>2.4942766292849045E-2</v>
      </c>
      <c r="E64" s="170">
        <v>-99</v>
      </c>
      <c r="F64" s="170" t="s">
        <v>926</v>
      </c>
      <c r="G64" s="170" t="s">
        <v>926</v>
      </c>
    </row>
    <row r="65" spans="1:7" x14ac:dyDescent="0.3">
      <c r="A65" s="170">
        <v>194760</v>
      </c>
      <c r="B65" s="171">
        <v>508</v>
      </c>
      <c r="C65" s="172" t="s">
        <v>921</v>
      </c>
      <c r="D65" s="173">
        <v>0.4916704898222452</v>
      </c>
      <c r="E65" s="170">
        <v>-99</v>
      </c>
      <c r="F65" s="170" t="s">
        <v>926</v>
      </c>
      <c r="G65" s="170" t="s">
        <v>926</v>
      </c>
    </row>
    <row r="66" spans="1:7" x14ac:dyDescent="0.3">
      <c r="A66" s="170">
        <v>194761</v>
      </c>
      <c r="B66" s="171">
        <v>510</v>
      </c>
      <c r="C66" s="172" t="s">
        <v>921</v>
      </c>
      <c r="D66" s="173">
        <v>1.378049875933725E-4</v>
      </c>
      <c r="E66" s="170">
        <v>-99</v>
      </c>
      <c r="F66" s="170" t="s">
        <v>926</v>
      </c>
      <c r="G66" s="170" t="s">
        <v>926</v>
      </c>
    </row>
    <row r="67" spans="1:7" x14ac:dyDescent="0.3">
      <c r="A67" s="170">
        <v>194762</v>
      </c>
      <c r="B67" s="171">
        <v>511</v>
      </c>
      <c r="C67" s="172" t="s">
        <v>921</v>
      </c>
      <c r="D67" s="173">
        <v>0.24029537336272988</v>
      </c>
      <c r="E67" s="170">
        <v>-99</v>
      </c>
      <c r="F67" s="170" t="s">
        <v>926</v>
      </c>
      <c r="G67" s="170" t="s">
        <v>926</v>
      </c>
    </row>
    <row r="68" spans="1:7" x14ac:dyDescent="0.3">
      <c r="A68" s="170">
        <v>194763</v>
      </c>
      <c r="B68" s="171">
        <v>513</v>
      </c>
      <c r="C68" s="172" t="s">
        <v>921</v>
      </c>
      <c r="D68" s="173">
        <v>0.13359151987416268</v>
      </c>
      <c r="E68" s="170">
        <v>-99</v>
      </c>
      <c r="F68" s="170" t="s">
        <v>926</v>
      </c>
      <c r="G68" s="170" t="s">
        <v>926</v>
      </c>
    </row>
    <row r="69" spans="1:7" x14ac:dyDescent="0.3">
      <c r="A69" s="170">
        <v>194764</v>
      </c>
      <c r="B69" s="171">
        <v>514</v>
      </c>
      <c r="C69" s="172" t="s">
        <v>921</v>
      </c>
      <c r="D69" s="173">
        <v>9.2369537361203152E-2</v>
      </c>
      <c r="E69" s="170">
        <v>-99</v>
      </c>
      <c r="F69" s="170" t="s">
        <v>926</v>
      </c>
      <c r="G69" s="170" t="s">
        <v>926</v>
      </c>
    </row>
    <row r="70" spans="1:7" x14ac:dyDescent="0.3">
      <c r="A70" s="170">
        <v>194765</v>
      </c>
      <c r="B70" s="171">
        <v>517</v>
      </c>
      <c r="C70" s="172" t="s">
        <v>921</v>
      </c>
      <c r="D70" s="173">
        <v>1.0538028463022601E-2</v>
      </c>
      <c r="E70" s="170">
        <v>-99</v>
      </c>
      <c r="F70" s="170" t="s">
        <v>926</v>
      </c>
      <c r="G70" s="170" t="s">
        <v>926</v>
      </c>
    </row>
    <row r="71" spans="1:7" x14ac:dyDescent="0.3">
      <c r="A71" s="170">
        <v>194766</v>
      </c>
      <c r="B71" s="171">
        <v>522</v>
      </c>
      <c r="C71" s="172" t="s">
        <v>921</v>
      </c>
      <c r="D71" s="173">
        <v>5.5041292595847668E-3</v>
      </c>
      <c r="E71" s="170">
        <v>-99</v>
      </c>
      <c r="F71" s="170" t="s">
        <v>926</v>
      </c>
      <c r="G71" s="170" t="s">
        <v>926</v>
      </c>
    </row>
    <row r="72" spans="1:7" x14ac:dyDescent="0.3">
      <c r="A72" s="170">
        <v>194767</v>
      </c>
      <c r="B72" s="171">
        <v>523</v>
      </c>
      <c r="C72" s="172" t="s">
        <v>921</v>
      </c>
      <c r="D72" s="173">
        <v>0.97994728285218191</v>
      </c>
      <c r="E72" s="170">
        <v>-99</v>
      </c>
      <c r="F72" s="170" t="s">
        <v>926</v>
      </c>
      <c r="G72" s="170" t="s">
        <v>926</v>
      </c>
    </row>
    <row r="73" spans="1:7" x14ac:dyDescent="0.3">
      <c r="A73" s="170">
        <v>194768</v>
      </c>
      <c r="B73" s="171">
        <v>531</v>
      </c>
      <c r="C73" s="172" t="s">
        <v>921</v>
      </c>
      <c r="D73" s="173">
        <v>13.014263433992316</v>
      </c>
      <c r="E73" s="170">
        <v>-99</v>
      </c>
      <c r="F73" s="170" t="s">
        <v>926</v>
      </c>
      <c r="G73" s="170" t="s">
        <v>926</v>
      </c>
    </row>
    <row r="74" spans="1:7" x14ac:dyDescent="0.3">
      <c r="A74" s="170">
        <v>194769</v>
      </c>
      <c r="B74" s="171">
        <v>533</v>
      </c>
      <c r="C74" s="172" t="s">
        <v>921</v>
      </c>
      <c r="D74" s="173">
        <v>1.4298669964864041E-2</v>
      </c>
      <c r="E74" s="170">
        <v>-99</v>
      </c>
      <c r="F74" s="170" t="s">
        <v>926</v>
      </c>
      <c r="G74" s="170" t="s">
        <v>926</v>
      </c>
    </row>
    <row r="75" spans="1:7" x14ac:dyDescent="0.3">
      <c r="A75" s="170">
        <v>194770</v>
      </c>
      <c r="B75" s="171">
        <v>535</v>
      </c>
      <c r="C75" s="172" t="s">
        <v>921</v>
      </c>
      <c r="D75" s="173">
        <v>0.12197673393099819</v>
      </c>
      <c r="E75" s="170">
        <v>-99</v>
      </c>
      <c r="F75" s="170" t="s">
        <v>926</v>
      </c>
      <c r="G75" s="170" t="s">
        <v>926</v>
      </c>
    </row>
    <row r="76" spans="1:7" x14ac:dyDescent="0.3">
      <c r="A76" s="170">
        <v>194771</v>
      </c>
      <c r="B76" s="171">
        <v>536</v>
      </c>
      <c r="C76" s="172" t="s">
        <v>921</v>
      </c>
      <c r="D76" s="173">
        <v>0.12227299795289778</v>
      </c>
      <c r="E76" s="170">
        <v>-99</v>
      </c>
      <c r="F76" s="170" t="s">
        <v>926</v>
      </c>
      <c r="G76" s="170" t="s">
        <v>926</v>
      </c>
    </row>
    <row r="77" spans="1:7" x14ac:dyDescent="0.3">
      <c r="A77" s="170">
        <v>194772</v>
      </c>
      <c r="B77" s="171">
        <v>539</v>
      </c>
      <c r="C77" s="172" t="s">
        <v>921</v>
      </c>
      <c r="D77" s="173">
        <v>1.7186535075612307E-2</v>
      </c>
      <c r="E77" s="170">
        <v>-99</v>
      </c>
      <c r="F77" s="170" t="s">
        <v>926</v>
      </c>
      <c r="G77" s="170" t="s">
        <v>926</v>
      </c>
    </row>
    <row r="78" spans="1:7" x14ac:dyDescent="0.3">
      <c r="A78" s="170">
        <v>194773</v>
      </c>
      <c r="B78" s="171">
        <v>540</v>
      </c>
      <c r="C78" s="172" t="s">
        <v>921</v>
      </c>
      <c r="D78" s="173">
        <v>0.39817655086009562</v>
      </c>
      <c r="E78" s="170">
        <v>-99</v>
      </c>
      <c r="F78" s="170" t="s">
        <v>926</v>
      </c>
      <c r="G78" s="170" t="s">
        <v>926</v>
      </c>
    </row>
    <row r="79" spans="1:7" x14ac:dyDescent="0.3">
      <c r="A79" s="170">
        <v>194774</v>
      </c>
      <c r="B79" s="171">
        <v>550</v>
      </c>
      <c r="C79" s="172" t="s">
        <v>921</v>
      </c>
      <c r="D79" s="173">
        <v>0.40580204906925743</v>
      </c>
      <c r="E79" s="170">
        <v>-99</v>
      </c>
      <c r="F79" s="170" t="s">
        <v>926</v>
      </c>
      <c r="G79" s="170" t="s">
        <v>926</v>
      </c>
    </row>
    <row r="80" spans="1:7" x14ac:dyDescent="0.3">
      <c r="A80" s="170">
        <v>194775</v>
      </c>
      <c r="B80" s="171">
        <v>551</v>
      </c>
      <c r="C80" s="172" t="s">
        <v>921</v>
      </c>
      <c r="D80" s="173">
        <v>0.39077696085219377</v>
      </c>
      <c r="E80" s="170">
        <v>-99</v>
      </c>
      <c r="F80" s="170" t="s">
        <v>926</v>
      </c>
      <c r="G80" s="170" t="s">
        <v>926</v>
      </c>
    </row>
    <row r="81" spans="1:7" x14ac:dyDescent="0.3">
      <c r="A81" s="170">
        <v>194776</v>
      </c>
      <c r="B81" s="171">
        <v>592</v>
      </c>
      <c r="C81" s="172" t="s">
        <v>921</v>
      </c>
      <c r="D81" s="173">
        <v>0.51755708129785638</v>
      </c>
      <c r="E81" s="170">
        <v>-99</v>
      </c>
      <c r="F81" s="170" t="s">
        <v>926</v>
      </c>
      <c r="G81" s="170" t="s">
        <v>926</v>
      </c>
    </row>
    <row r="82" spans="1:7" x14ac:dyDescent="0.3">
      <c r="A82" s="170">
        <v>194777</v>
      </c>
      <c r="B82" s="171">
        <v>598</v>
      </c>
      <c r="C82" s="172" t="s">
        <v>921</v>
      </c>
      <c r="D82" s="173">
        <v>0.23402878231260799</v>
      </c>
      <c r="E82" s="170">
        <v>-99</v>
      </c>
      <c r="F82" s="170" t="s">
        <v>926</v>
      </c>
      <c r="G82" s="170" t="s">
        <v>926</v>
      </c>
    </row>
    <row r="83" spans="1:7" x14ac:dyDescent="0.3">
      <c r="A83" s="170">
        <v>194778</v>
      </c>
      <c r="B83" s="171">
        <v>600</v>
      </c>
      <c r="C83" s="172" t="s">
        <v>921</v>
      </c>
      <c r="D83" s="173">
        <v>0.35009785912584934</v>
      </c>
      <c r="E83" s="170">
        <v>-99</v>
      </c>
      <c r="F83" s="170" t="s">
        <v>926</v>
      </c>
      <c r="G83" s="170" t="s">
        <v>926</v>
      </c>
    </row>
    <row r="84" spans="1:7" x14ac:dyDescent="0.3">
      <c r="A84" s="170">
        <v>194779</v>
      </c>
      <c r="B84" s="171">
        <v>601</v>
      </c>
      <c r="C84" s="172" t="s">
        <v>921</v>
      </c>
      <c r="D84" s="173">
        <v>8.0021945079177884E-3</v>
      </c>
      <c r="E84" s="170">
        <v>-99</v>
      </c>
      <c r="F84" s="170" t="s">
        <v>926</v>
      </c>
      <c r="G84" s="170" t="s">
        <v>926</v>
      </c>
    </row>
    <row r="85" spans="1:7" x14ac:dyDescent="0.3">
      <c r="A85" s="170">
        <v>194780</v>
      </c>
      <c r="B85" s="171">
        <v>603</v>
      </c>
      <c r="C85" s="172" t="s">
        <v>921</v>
      </c>
      <c r="D85" s="173">
        <v>0.24905096541501959</v>
      </c>
      <c r="E85" s="170">
        <v>-99</v>
      </c>
      <c r="F85" s="170" t="s">
        <v>926</v>
      </c>
      <c r="G85" s="170" t="s">
        <v>926</v>
      </c>
    </row>
    <row r="86" spans="1:7" x14ac:dyDescent="0.3">
      <c r="A86" s="170">
        <v>194781</v>
      </c>
      <c r="B86" s="171">
        <v>604</v>
      </c>
      <c r="C86" s="172" t="s">
        <v>921</v>
      </c>
      <c r="D86" s="173">
        <v>0.35050147768233397</v>
      </c>
      <c r="E86" s="170">
        <v>-99</v>
      </c>
      <c r="F86" s="170" t="s">
        <v>926</v>
      </c>
      <c r="G86" s="170" t="s">
        <v>926</v>
      </c>
    </row>
    <row r="87" spans="1:7" x14ac:dyDescent="0.3">
      <c r="A87" s="170">
        <v>194782</v>
      </c>
      <c r="B87" s="171">
        <v>605</v>
      </c>
      <c r="C87" s="172" t="s">
        <v>921</v>
      </c>
      <c r="D87" s="173">
        <v>0.34127763812873702</v>
      </c>
      <c r="E87" s="170">
        <v>-99</v>
      </c>
      <c r="F87" s="170" t="s">
        <v>926</v>
      </c>
      <c r="G87" s="170" t="s">
        <v>926</v>
      </c>
    </row>
    <row r="88" spans="1:7" x14ac:dyDescent="0.3">
      <c r="A88" s="170">
        <v>194783</v>
      </c>
      <c r="B88" s="171">
        <v>608</v>
      </c>
      <c r="C88" s="172" t="s">
        <v>921</v>
      </c>
      <c r="D88" s="173">
        <v>0.28167733604773382</v>
      </c>
      <c r="E88" s="170">
        <v>-99</v>
      </c>
      <c r="F88" s="170" t="s">
        <v>926</v>
      </c>
      <c r="G88" s="170" t="s">
        <v>926</v>
      </c>
    </row>
    <row r="89" spans="1:7" x14ac:dyDescent="0.3">
      <c r="A89" s="170">
        <v>194784</v>
      </c>
      <c r="B89" s="171">
        <v>610</v>
      </c>
      <c r="C89" s="172" t="s">
        <v>921</v>
      </c>
      <c r="D89" s="173">
        <v>0.18698819883747222</v>
      </c>
      <c r="E89" s="170">
        <v>-99</v>
      </c>
      <c r="F89" s="170" t="s">
        <v>926</v>
      </c>
      <c r="G89" s="170" t="s">
        <v>926</v>
      </c>
    </row>
    <row r="90" spans="1:7" x14ac:dyDescent="0.3">
      <c r="A90" s="170">
        <v>194785</v>
      </c>
      <c r="B90" s="171">
        <v>611</v>
      </c>
      <c r="C90" s="172" t="s">
        <v>921</v>
      </c>
      <c r="D90" s="173">
        <v>0.30985743390996867</v>
      </c>
      <c r="E90" s="170">
        <v>-99</v>
      </c>
      <c r="F90" s="170" t="s">
        <v>926</v>
      </c>
      <c r="G90" s="170" t="s">
        <v>926</v>
      </c>
    </row>
    <row r="91" spans="1:7" x14ac:dyDescent="0.3">
      <c r="A91" s="170">
        <v>194786</v>
      </c>
      <c r="B91" s="171">
        <v>618</v>
      </c>
      <c r="C91" s="172" t="s">
        <v>921</v>
      </c>
      <c r="D91" s="173">
        <v>0.38483848985855312</v>
      </c>
      <c r="E91" s="170">
        <v>-99</v>
      </c>
      <c r="F91" s="170" t="s">
        <v>926</v>
      </c>
      <c r="G91" s="170" t="s">
        <v>926</v>
      </c>
    </row>
    <row r="92" spans="1:7" x14ac:dyDescent="0.3">
      <c r="A92" s="170">
        <v>194787</v>
      </c>
      <c r="B92" s="171">
        <v>620</v>
      </c>
      <c r="C92" s="172" t="s">
        <v>921</v>
      </c>
      <c r="D92" s="173">
        <v>4.4509729631414851E-3</v>
      </c>
      <c r="E92" s="170">
        <v>-99</v>
      </c>
      <c r="F92" s="170" t="s">
        <v>926</v>
      </c>
      <c r="G92" s="170" t="s">
        <v>926</v>
      </c>
    </row>
    <row r="93" spans="1:7" x14ac:dyDescent="0.3">
      <c r="A93" s="170">
        <v>194788</v>
      </c>
      <c r="B93" s="171">
        <v>661</v>
      </c>
      <c r="C93" s="172" t="s">
        <v>921</v>
      </c>
      <c r="D93" s="173">
        <v>1.660562722263053E-2</v>
      </c>
      <c r="E93" s="170">
        <v>-99</v>
      </c>
      <c r="F93" s="170" t="s">
        <v>926</v>
      </c>
      <c r="G93" s="170" t="s">
        <v>926</v>
      </c>
    </row>
    <row r="94" spans="1:7" x14ac:dyDescent="0.3">
      <c r="A94" s="170">
        <v>194789</v>
      </c>
      <c r="B94" s="171">
        <v>663</v>
      </c>
      <c r="C94" s="172" t="s">
        <v>921</v>
      </c>
      <c r="D94" s="173">
        <v>0.2078183815887045</v>
      </c>
      <c r="E94" s="170">
        <v>-99</v>
      </c>
      <c r="F94" s="170" t="s">
        <v>926</v>
      </c>
      <c r="G94" s="170" t="s">
        <v>926</v>
      </c>
    </row>
    <row r="95" spans="1:7" x14ac:dyDescent="0.3">
      <c r="A95" s="170">
        <v>194790</v>
      </c>
      <c r="B95" s="171">
        <v>671</v>
      </c>
      <c r="C95" s="172" t="s">
        <v>921</v>
      </c>
      <c r="D95" s="173">
        <v>0.56971207857877293</v>
      </c>
      <c r="E95" s="170">
        <v>-99</v>
      </c>
      <c r="F95" s="170" t="s">
        <v>926</v>
      </c>
      <c r="G95" s="170" t="s">
        <v>926</v>
      </c>
    </row>
    <row r="96" spans="1:7" x14ac:dyDescent="0.3">
      <c r="A96" s="170">
        <v>194791</v>
      </c>
      <c r="B96" s="171">
        <v>673</v>
      </c>
      <c r="C96" s="172" t="s">
        <v>921</v>
      </c>
      <c r="D96" s="173">
        <v>9.9771065171396181E-2</v>
      </c>
      <c r="E96" s="170">
        <v>-99</v>
      </c>
      <c r="F96" s="170" t="s">
        <v>926</v>
      </c>
      <c r="G96" s="170" t="s">
        <v>926</v>
      </c>
    </row>
    <row r="97" spans="1:7" x14ac:dyDescent="0.3">
      <c r="A97" s="170">
        <v>194792</v>
      </c>
      <c r="B97" s="171">
        <v>678</v>
      </c>
      <c r="C97" s="172" t="s">
        <v>921</v>
      </c>
      <c r="D97" s="173">
        <v>0.31385895365396144</v>
      </c>
      <c r="E97" s="170">
        <v>-99</v>
      </c>
      <c r="F97" s="170" t="s">
        <v>926</v>
      </c>
      <c r="G97" s="170" t="s">
        <v>926</v>
      </c>
    </row>
    <row r="98" spans="1:7" x14ac:dyDescent="0.3">
      <c r="A98" s="170">
        <v>194793</v>
      </c>
      <c r="B98" s="171">
        <v>698</v>
      </c>
      <c r="C98" s="172" t="s">
        <v>921</v>
      </c>
      <c r="D98" s="173">
        <v>2.2437998422650516E-2</v>
      </c>
      <c r="E98" s="170">
        <v>-99</v>
      </c>
      <c r="F98" s="170" t="s">
        <v>926</v>
      </c>
      <c r="G98" s="170" t="s">
        <v>926</v>
      </c>
    </row>
    <row r="99" spans="1:7" x14ac:dyDescent="0.3">
      <c r="A99" s="170">
        <v>194794</v>
      </c>
      <c r="B99" s="171">
        <v>705</v>
      </c>
      <c r="C99" s="172" t="s">
        <v>921</v>
      </c>
      <c r="D99" s="173">
        <v>16.914302358925298</v>
      </c>
      <c r="E99" s="170">
        <v>-99</v>
      </c>
      <c r="F99" s="170" t="s">
        <v>926</v>
      </c>
      <c r="G99" s="170" t="s">
        <v>926</v>
      </c>
    </row>
    <row r="100" spans="1:7" x14ac:dyDescent="0.3">
      <c r="A100" s="170">
        <v>194795</v>
      </c>
      <c r="B100" s="171">
        <v>717</v>
      </c>
      <c r="C100" s="172" t="s">
        <v>921</v>
      </c>
      <c r="D100" s="173">
        <v>2.0962692133471354E-2</v>
      </c>
      <c r="E100" s="170">
        <v>-99</v>
      </c>
      <c r="F100" s="170" t="s">
        <v>926</v>
      </c>
      <c r="G100" s="170" t="s">
        <v>926</v>
      </c>
    </row>
    <row r="101" spans="1:7" x14ac:dyDescent="0.3">
      <c r="A101" s="170">
        <v>194796</v>
      </c>
      <c r="B101" s="171">
        <v>737</v>
      </c>
      <c r="C101" s="172" t="s">
        <v>921</v>
      </c>
      <c r="D101" s="173">
        <v>0.33099397468353714</v>
      </c>
      <c r="E101" s="170">
        <v>-99</v>
      </c>
      <c r="F101" s="170" t="s">
        <v>926</v>
      </c>
      <c r="G101" s="170" t="s">
        <v>926</v>
      </c>
    </row>
    <row r="102" spans="1:7" x14ac:dyDescent="0.3">
      <c r="A102" s="170">
        <v>194797</v>
      </c>
      <c r="B102" s="171">
        <v>747</v>
      </c>
      <c r="C102" s="172" t="s">
        <v>921</v>
      </c>
      <c r="D102" s="173">
        <v>3.9234987646433591E-3</v>
      </c>
      <c r="E102" s="170">
        <v>-99</v>
      </c>
      <c r="F102" s="170" t="s">
        <v>926</v>
      </c>
      <c r="G102" s="170" t="s">
        <v>926</v>
      </c>
    </row>
    <row r="103" spans="1:7" x14ac:dyDescent="0.3">
      <c r="A103" s="170">
        <v>194798</v>
      </c>
      <c r="B103" s="171">
        <v>748</v>
      </c>
      <c r="C103" s="172" t="s">
        <v>921</v>
      </c>
      <c r="D103" s="173">
        <v>7.6561304981090691E-2</v>
      </c>
      <c r="E103" s="170">
        <v>-99</v>
      </c>
      <c r="F103" s="170" t="s">
        <v>926</v>
      </c>
      <c r="G103" s="170" t="s">
        <v>926</v>
      </c>
    </row>
    <row r="104" spans="1:7" x14ac:dyDescent="0.3">
      <c r="A104" s="170">
        <v>194799</v>
      </c>
      <c r="B104" s="171">
        <v>768</v>
      </c>
      <c r="C104" s="172" t="s">
        <v>921</v>
      </c>
      <c r="D104" s="173">
        <v>4.8395498342616756E-2</v>
      </c>
      <c r="E104" s="170">
        <v>-99</v>
      </c>
      <c r="F104" s="170" t="s">
        <v>926</v>
      </c>
      <c r="G104" s="170" t="s">
        <v>926</v>
      </c>
    </row>
    <row r="105" spans="1:7" x14ac:dyDescent="0.3">
      <c r="A105" s="170">
        <v>194800</v>
      </c>
      <c r="B105" s="171">
        <v>769</v>
      </c>
      <c r="C105" s="172" t="s">
        <v>921</v>
      </c>
      <c r="D105" s="173">
        <v>5.8029136906923191E-2</v>
      </c>
      <c r="E105" s="170">
        <v>-99</v>
      </c>
      <c r="F105" s="170" t="s">
        <v>926</v>
      </c>
      <c r="G105" s="170" t="s">
        <v>926</v>
      </c>
    </row>
    <row r="106" spans="1:7" x14ac:dyDescent="0.3">
      <c r="A106" s="170">
        <v>194801</v>
      </c>
      <c r="B106" s="171">
        <v>839</v>
      </c>
      <c r="C106" s="172" t="s">
        <v>921</v>
      </c>
      <c r="D106" s="173">
        <v>1.6491177956843889E-4</v>
      </c>
      <c r="E106" s="170">
        <v>-99</v>
      </c>
      <c r="F106" s="170" t="s">
        <v>926</v>
      </c>
      <c r="G106" s="170" t="s">
        <v>926</v>
      </c>
    </row>
    <row r="107" spans="1:7" x14ac:dyDescent="0.3">
      <c r="A107" s="170">
        <v>194802</v>
      </c>
      <c r="B107" s="171">
        <v>840</v>
      </c>
      <c r="C107" s="172" t="s">
        <v>921</v>
      </c>
      <c r="D107" s="173">
        <v>1.6212351481573236E-2</v>
      </c>
      <c r="E107" s="170">
        <v>-99</v>
      </c>
      <c r="F107" s="170" t="s">
        <v>926</v>
      </c>
      <c r="G107" s="170" t="s">
        <v>926</v>
      </c>
    </row>
    <row r="108" spans="1:7" x14ac:dyDescent="0.3">
      <c r="A108" s="170">
        <v>194803</v>
      </c>
      <c r="B108" s="171">
        <v>845</v>
      </c>
      <c r="C108" s="172" t="s">
        <v>921</v>
      </c>
      <c r="D108" s="173">
        <v>4.2073604953478436E-2</v>
      </c>
      <c r="E108" s="170">
        <v>-99</v>
      </c>
      <c r="F108" s="170" t="s">
        <v>926</v>
      </c>
      <c r="G108" s="170" t="s">
        <v>926</v>
      </c>
    </row>
    <row r="109" spans="1:7" x14ac:dyDescent="0.3">
      <c r="A109" s="170">
        <v>194804</v>
      </c>
      <c r="B109" s="171">
        <v>860</v>
      </c>
      <c r="C109" s="172" t="s">
        <v>921</v>
      </c>
      <c r="D109" s="173">
        <v>0.59183198857505848</v>
      </c>
      <c r="E109" s="170">
        <v>-99</v>
      </c>
      <c r="F109" s="170" t="s">
        <v>926</v>
      </c>
      <c r="G109" s="170" t="s">
        <v>926</v>
      </c>
    </row>
    <row r="110" spans="1:7" x14ac:dyDescent="0.3">
      <c r="A110" s="170">
        <v>194805</v>
      </c>
      <c r="B110" s="171">
        <v>937</v>
      </c>
      <c r="C110" s="172" t="s">
        <v>921</v>
      </c>
      <c r="D110" s="173">
        <v>0.12296472200545448</v>
      </c>
      <c r="E110" s="170">
        <v>-99</v>
      </c>
      <c r="F110" s="170" t="s">
        <v>926</v>
      </c>
      <c r="G110" s="170" t="s">
        <v>926</v>
      </c>
    </row>
    <row r="111" spans="1:7" x14ac:dyDescent="0.3">
      <c r="A111" s="170">
        <v>194806</v>
      </c>
      <c r="B111" s="171">
        <v>976</v>
      </c>
      <c r="C111" s="172" t="s">
        <v>921</v>
      </c>
      <c r="D111" s="173">
        <v>2.410099633457605E-2</v>
      </c>
      <c r="E111" s="170">
        <v>-99</v>
      </c>
      <c r="F111" s="170" t="s">
        <v>926</v>
      </c>
      <c r="G111" s="170" t="s">
        <v>926</v>
      </c>
    </row>
    <row r="112" spans="1:7" x14ac:dyDescent="0.3">
      <c r="A112" s="170">
        <v>194807</v>
      </c>
      <c r="B112" s="171">
        <v>977</v>
      </c>
      <c r="C112" s="172" t="s">
        <v>921</v>
      </c>
      <c r="D112" s="173">
        <v>0.81632406939693081</v>
      </c>
      <c r="E112" s="170">
        <v>-99</v>
      </c>
      <c r="F112" s="170" t="s">
        <v>926</v>
      </c>
      <c r="G112" s="170" t="s">
        <v>926</v>
      </c>
    </row>
    <row r="113" spans="1:7" x14ac:dyDescent="0.3">
      <c r="A113" s="170">
        <v>194808</v>
      </c>
      <c r="B113" s="171">
        <v>1030</v>
      </c>
      <c r="C113" s="172" t="s">
        <v>921</v>
      </c>
      <c r="D113" s="173">
        <v>1.3647064853089317</v>
      </c>
      <c r="E113" s="170">
        <v>-99</v>
      </c>
      <c r="F113" s="170" t="s">
        <v>926</v>
      </c>
      <c r="G113" s="170" t="s">
        <v>926</v>
      </c>
    </row>
    <row r="114" spans="1:7" x14ac:dyDescent="0.3">
      <c r="A114" s="170">
        <v>194809</v>
      </c>
      <c r="B114" s="171">
        <v>1065</v>
      </c>
      <c r="C114" s="172" t="s">
        <v>921</v>
      </c>
      <c r="D114" s="173">
        <v>5.2366279554472426E-5</v>
      </c>
      <c r="E114" s="170">
        <v>-99</v>
      </c>
      <c r="F114" s="170" t="s">
        <v>926</v>
      </c>
      <c r="G114" s="170" t="s">
        <v>926</v>
      </c>
    </row>
    <row r="115" spans="1:7" x14ac:dyDescent="0.3">
      <c r="A115" s="170">
        <v>194810</v>
      </c>
      <c r="B115" s="171">
        <v>1083</v>
      </c>
      <c r="C115" s="172" t="s">
        <v>921</v>
      </c>
      <c r="D115" s="173">
        <v>0.46516612466012441</v>
      </c>
      <c r="E115" s="170">
        <v>-99</v>
      </c>
      <c r="F115" s="170" t="s">
        <v>926</v>
      </c>
      <c r="G115" s="170" t="s">
        <v>926</v>
      </c>
    </row>
    <row r="116" spans="1:7" x14ac:dyDescent="0.3">
      <c r="A116" s="170">
        <v>194811</v>
      </c>
      <c r="B116" s="171">
        <v>1464</v>
      </c>
      <c r="C116" s="172" t="s">
        <v>921</v>
      </c>
      <c r="D116" s="173">
        <v>7.3294124252639515E-5</v>
      </c>
      <c r="E116" s="170">
        <v>-99</v>
      </c>
      <c r="F116" s="170" t="s">
        <v>926</v>
      </c>
      <c r="G116" s="170" t="s">
        <v>926</v>
      </c>
    </row>
    <row r="117" spans="1:7" x14ac:dyDescent="0.3">
      <c r="A117" s="170">
        <v>194812</v>
      </c>
      <c r="B117" s="171">
        <v>1467</v>
      </c>
      <c r="C117" s="172" t="s">
        <v>921</v>
      </c>
      <c r="D117" s="173">
        <v>3.4856555685382443E-2</v>
      </c>
      <c r="E117" s="170">
        <v>-99</v>
      </c>
      <c r="F117" s="170" t="s">
        <v>926</v>
      </c>
      <c r="G117" s="170" t="s">
        <v>926</v>
      </c>
    </row>
    <row r="118" spans="1:7" x14ac:dyDescent="0.3">
      <c r="A118" s="170">
        <v>194813</v>
      </c>
      <c r="B118" s="171">
        <v>1711</v>
      </c>
      <c r="C118" s="172" t="s">
        <v>921</v>
      </c>
      <c r="D118" s="173">
        <v>4.4453074966018108E-2</v>
      </c>
      <c r="E118" s="170">
        <v>-99</v>
      </c>
      <c r="F118" s="170" t="s">
        <v>926</v>
      </c>
      <c r="G118" s="170" t="s">
        <v>926</v>
      </c>
    </row>
    <row r="119" spans="1:7" x14ac:dyDescent="0.3">
      <c r="A119" s="170">
        <v>194814</v>
      </c>
      <c r="B119" s="171">
        <v>1712</v>
      </c>
      <c r="C119" s="172" t="s">
        <v>921</v>
      </c>
      <c r="D119" s="173">
        <v>8.106175740786618E-3</v>
      </c>
      <c r="E119" s="170">
        <v>-99</v>
      </c>
      <c r="F119" s="170" t="s">
        <v>926</v>
      </c>
      <c r="G119" s="170" t="s">
        <v>926</v>
      </c>
    </row>
    <row r="120" spans="1:7" x14ac:dyDescent="0.3">
      <c r="A120" s="170">
        <v>194815</v>
      </c>
      <c r="B120" s="171">
        <v>1904</v>
      </c>
      <c r="C120" s="172" t="s">
        <v>921</v>
      </c>
      <c r="D120" s="173">
        <v>0.19004067889620355</v>
      </c>
      <c r="E120" s="170">
        <v>-99</v>
      </c>
      <c r="F120" s="170" t="s">
        <v>926</v>
      </c>
      <c r="G120" s="170" t="s">
        <v>926</v>
      </c>
    </row>
    <row r="121" spans="1:7" x14ac:dyDescent="0.3">
      <c r="A121" s="170">
        <v>194816</v>
      </c>
      <c r="B121" s="171">
        <v>1906</v>
      </c>
      <c r="C121" s="172" t="s">
        <v>921</v>
      </c>
      <c r="D121" s="173">
        <v>2.2697292074202527E-3</v>
      </c>
      <c r="E121" s="170">
        <v>-99</v>
      </c>
      <c r="F121" s="170" t="s">
        <v>926</v>
      </c>
      <c r="G121" s="170" t="s">
        <v>926</v>
      </c>
    </row>
    <row r="122" spans="1:7" x14ac:dyDescent="0.3">
      <c r="A122" s="170">
        <v>194817</v>
      </c>
      <c r="B122" s="171">
        <v>1914</v>
      </c>
      <c r="C122" s="172" t="s">
        <v>921</v>
      </c>
      <c r="D122" s="173">
        <v>0.75690699512820314</v>
      </c>
      <c r="E122" s="170">
        <v>-99</v>
      </c>
      <c r="F122" s="170" t="s">
        <v>926</v>
      </c>
      <c r="G122" s="170" t="s">
        <v>926</v>
      </c>
    </row>
    <row r="123" spans="1:7" x14ac:dyDescent="0.3">
      <c r="A123" s="170">
        <v>194818</v>
      </c>
      <c r="B123" s="171">
        <v>2023</v>
      </c>
      <c r="C123" s="172" t="s">
        <v>921</v>
      </c>
      <c r="D123" s="173">
        <v>0.41454546363663447</v>
      </c>
      <c r="E123" s="170">
        <v>-99</v>
      </c>
      <c r="F123" s="170" t="s">
        <v>926</v>
      </c>
      <c r="G123" s="170" t="s">
        <v>926</v>
      </c>
    </row>
    <row r="124" spans="1:7" x14ac:dyDescent="0.3">
      <c r="A124" s="170">
        <v>194819</v>
      </c>
      <c r="B124" s="171">
        <v>2027</v>
      </c>
      <c r="C124" s="172" t="s">
        <v>921</v>
      </c>
      <c r="D124" s="173">
        <v>1.9798158412888674E-2</v>
      </c>
      <c r="E124" s="170">
        <v>-99</v>
      </c>
      <c r="F124" s="170" t="s">
        <v>926</v>
      </c>
      <c r="G124" s="170" t="s">
        <v>926</v>
      </c>
    </row>
    <row r="125" spans="1:7" x14ac:dyDescent="0.3">
      <c r="A125" s="170">
        <v>194820</v>
      </c>
      <c r="B125" s="171">
        <v>2109</v>
      </c>
      <c r="C125" s="172" t="s">
        <v>921</v>
      </c>
      <c r="D125" s="173">
        <v>1.9830327766405655</v>
      </c>
      <c r="E125" s="170">
        <v>-99</v>
      </c>
      <c r="F125" s="170" t="s">
        <v>926</v>
      </c>
      <c r="G125" s="170" t="s">
        <v>926</v>
      </c>
    </row>
    <row r="126" spans="1:7" x14ac:dyDescent="0.3">
      <c r="A126" s="170">
        <v>194821</v>
      </c>
      <c r="B126" s="171">
        <v>2201</v>
      </c>
      <c r="C126" s="172" t="s">
        <v>921</v>
      </c>
      <c r="D126" s="173">
        <v>0.83752430821878099</v>
      </c>
      <c r="E126" s="170">
        <v>-99</v>
      </c>
      <c r="F126" s="170" t="s">
        <v>926</v>
      </c>
      <c r="G126" s="170" t="s">
        <v>926</v>
      </c>
    </row>
    <row r="127" spans="1:7" x14ac:dyDescent="0.3">
      <c r="A127" s="170">
        <v>194822</v>
      </c>
      <c r="B127" s="171">
        <v>2248</v>
      </c>
      <c r="C127" s="172" t="s">
        <v>921</v>
      </c>
      <c r="D127" s="173">
        <v>2.2607921452249826</v>
      </c>
      <c r="E127" s="170">
        <v>-99</v>
      </c>
      <c r="F127" s="170" t="s">
        <v>926</v>
      </c>
      <c r="G127" s="170" t="s">
        <v>926</v>
      </c>
    </row>
    <row r="128" spans="1:7" x14ac:dyDescent="0.3">
      <c r="A128" s="170">
        <v>194823</v>
      </c>
      <c r="B128" s="171">
        <v>2297</v>
      </c>
      <c r="C128" s="172" t="s">
        <v>921</v>
      </c>
      <c r="D128" s="173">
        <v>23.616920898678732</v>
      </c>
      <c r="E128" s="170">
        <v>-99</v>
      </c>
      <c r="F128" s="170" t="s">
        <v>926</v>
      </c>
      <c r="G128" s="170" t="s">
        <v>926</v>
      </c>
    </row>
    <row r="129" spans="1:7" x14ac:dyDescent="0.3">
      <c r="A129" s="170">
        <v>194824</v>
      </c>
      <c r="B129" s="171">
        <v>2334</v>
      </c>
      <c r="C129" s="172" t="s">
        <v>921</v>
      </c>
      <c r="D129" s="173">
        <v>1.446904875935027E-2</v>
      </c>
      <c r="E129" s="170">
        <v>-99</v>
      </c>
      <c r="F129" s="170" t="s">
        <v>926</v>
      </c>
      <c r="G129" s="170" t="s">
        <v>926</v>
      </c>
    </row>
    <row r="130" spans="1:7" x14ac:dyDescent="0.3">
      <c r="A130" s="170">
        <v>194825</v>
      </c>
      <c r="B130" s="171">
        <v>2355</v>
      </c>
      <c r="C130" s="172" t="s">
        <v>921</v>
      </c>
      <c r="D130" s="173">
        <v>0.12222234611366761</v>
      </c>
      <c r="E130" s="170">
        <v>-99</v>
      </c>
      <c r="F130" s="170" t="s">
        <v>926</v>
      </c>
      <c r="G130" s="170" t="s">
        <v>926</v>
      </c>
    </row>
    <row r="131" spans="1:7" x14ac:dyDescent="0.3">
      <c r="A131" s="170">
        <v>194826</v>
      </c>
      <c r="B131" s="171">
        <v>2367</v>
      </c>
      <c r="C131" s="172" t="s">
        <v>921</v>
      </c>
      <c r="D131" s="173">
        <v>2.6784210507447752</v>
      </c>
      <c r="E131" s="170">
        <v>-99</v>
      </c>
      <c r="F131" s="170" t="s">
        <v>926</v>
      </c>
      <c r="G131" s="170" t="s">
        <v>926</v>
      </c>
    </row>
    <row r="132" spans="1:7" x14ac:dyDescent="0.3">
      <c r="A132" s="170">
        <v>194827</v>
      </c>
      <c r="B132" s="171">
        <v>2372</v>
      </c>
      <c r="C132" s="172" t="s">
        <v>921</v>
      </c>
      <c r="D132" s="173">
        <v>3.7249167517992815E-2</v>
      </c>
      <c r="E132" s="170">
        <v>-99</v>
      </c>
      <c r="F132" s="170" t="s">
        <v>926</v>
      </c>
      <c r="G132" s="170" t="s">
        <v>926</v>
      </c>
    </row>
    <row r="133" spans="1:7" x14ac:dyDescent="0.3">
      <c r="A133" s="170">
        <v>194828</v>
      </c>
      <c r="B133" s="171">
        <v>2647</v>
      </c>
      <c r="C133" s="172" t="s">
        <v>921</v>
      </c>
      <c r="D133" s="173">
        <v>4.8637054444719691E-2</v>
      </c>
      <c r="E133" s="170">
        <v>-99</v>
      </c>
      <c r="F133" s="170" t="s">
        <v>926</v>
      </c>
      <c r="G133" s="170" t="s">
        <v>926</v>
      </c>
    </row>
    <row r="134" spans="1:7" x14ac:dyDescent="0.3">
      <c r="A134" s="170">
        <v>194829</v>
      </c>
      <c r="B134" s="171">
        <v>2692</v>
      </c>
      <c r="C134" s="172" t="s">
        <v>921</v>
      </c>
      <c r="D134" s="173">
        <v>0.5169519141143154</v>
      </c>
      <c r="E134" s="170">
        <v>-99</v>
      </c>
      <c r="F134" s="170" t="s">
        <v>926</v>
      </c>
      <c r="G134" s="170" t="s">
        <v>926</v>
      </c>
    </row>
    <row r="135" spans="1:7" x14ac:dyDescent="0.3">
      <c r="A135" s="170">
        <v>194830</v>
      </c>
      <c r="B135" s="171">
        <v>2693</v>
      </c>
      <c r="C135" s="172" t="s">
        <v>921</v>
      </c>
      <c r="D135" s="173">
        <v>1.7661312777653624E-2</v>
      </c>
      <c r="E135" s="170">
        <v>-99</v>
      </c>
      <c r="F135" s="170" t="s">
        <v>926</v>
      </c>
      <c r="G135" s="170" t="s">
        <v>926</v>
      </c>
    </row>
    <row r="136" spans="1:7" x14ac:dyDescent="0.3">
      <c r="A136" s="170">
        <v>194831</v>
      </c>
      <c r="B136" s="171">
        <v>2694</v>
      </c>
      <c r="C136" s="172" t="s">
        <v>921</v>
      </c>
      <c r="D136" s="173">
        <v>1.283110142665612E-4</v>
      </c>
      <c r="E136" s="170">
        <v>-99</v>
      </c>
      <c r="F136" s="170" t="s">
        <v>926</v>
      </c>
      <c r="G136" s="170" t="s">
        <v>926</v>
      </c>
    </row>
    <row r="137" spans="1:7" x14ac:dyDescent="0.3">
      <c r="A137" s="170">
        <v>194832</v>
      </c>
      <c r="B137" s="171">
        <v>2695</v>
      </c>
      <c r="C137" s="172" t="s">
        <v>921</v>
      </c>
      <c r="D137" s="173">
        <v>1.3900359878877464E-3</v>
      </c>
      <c r="E137" s="170">
        <v>-99</v>
      </c>
      <c r="F137" s="170" t="s">
        <v>926</v>
      </c>
      <c r="G137" s="170" t="s">
        <v>926</v>
      </c>
    </row>
    <row r="138" spans="1:7" x14ac:dyDescent="0.3">
      <c r="A138" s="170">
        <v>194833</v>
      </c>
      <c r="B138" s="171">
        <v>2696</v>
      </c>
      <c r="C138" s="172" t="s">
        <v>921</v>
      </c>
      <c r="D138" s="173">
        <v>5.0255147254403129E-3</v>
      </c>
      <c r="E138" s="170">
        <v>-99</v>
      </c>
      <c r="F138" s="170" t="s">
        <v>926</v>
      </c>
      <c r="G138" s="170" t="s">
        <v>926</v>
      </c>
    </row>
    <row r="139" spans="1:7" x14ac:dyDescent="0.3">
      <c r="A139" s="170">
        <v>194834</v>
      </c>
      <c r="B139" s="171">
        <v>2697</v>
      </c>
      <c r="C139" s="172" t="s">
        <v>921</v>
      </c>
      <c r="D139" s="173">
        <v>2.2454427496648214E-4</v>
      </c>
      <c r="E139" s="170">
        <v>-99</v>
      </c>
      <c r="F139" s="170" t="s">
        <v>926</v>
      </c>
      <c r="G139" s="170" t="s">
        <v>926</v>
      </c>
    </row>
    <row r="140" spans="1:7" x14ac:dyDescent="0.3">
      <c r="A140" s="170">
        <v>194835</v>
      </c>
      <c r="B140" s="171">
        <v>2698</v>
      </c>
      <c r="C140" s="172" t="s">
        <v>921</v>
      </c>
      <c r="D140" s="173">
        <v>0.27173231269847192</v>
      </c>
      <c r="E140" s="170">
        <v>-99</v>
      </c>
      <c r="F140" s="170" t="s">
        <v>926</v>
      </c>
      <c r="G140" s="170" t="s">
        <v>926</v>
      </c>
    </row>
    <row r="141" spans="1:7" x14ac:dyDescent="0.3">
      <c r="A141" s="170">
        <v>194836</v>
      </c>
      <c r="B141" s="171">
        <v>2699</v>
      </c>
      <c r="C141" s="172" t="s">
        <v>921</v>
      </c>
      <c r="D141" s="173">
        <v>1.1227213748324104E-2</v>
      </c>
      <c r="E141" s="170">
        <v>-99</v>
      </c>
      <c r="F141" s="170" t="s">
        <v>926</v>
      </c>
      <c r="G141" s="170" t="s">
        <v>926</v>
      </c>
    </row>
    <row r="142" spans="1:7" x14ac:dyDescent="0.3">
      <c r="A142" s="170">
        <v>194837</v>
      </c>
      <c r="B142" s="171">
        <v>2700</v>
      </c>
      <c r="C142" s="172" t="s">
        <v>921</v>
      </c>
      <c r="D142" s="173">
        <v>6.4155507133280591E-4</v>
      </c>
      <c r="E142" s="170">
        <v>-99</v>
      </c>
      <c r="F142" s="170" t="s">
        <v>926</v>
      </c>
      <c r="G142" s="170" t="s">
        <v>926</v>
      </c>
    </row>
    <row r="143" spans="1:7" x14ac:dyDescent="0.3">
      <c r="A143" s="170">
        <v>194838</v>
      </c>
      <c r="B143" s="171">
        <v>2701</v>
      </c>
      <c r="C143" s="172" t="s">
        <v>921</v>
      </c>
      <c r="D143" s="173">
        <v>3.3147012018861647E-3</v>
      </c>
      <c r="E143" s="170">
        <v>-99</v>
      </c>
      <c r="F143" s="170" t="s">
        <v>926</v>
      </c>
      <c r="G143" s="170" t="s">
        <v>926</v>
      </c>
    </row>
    <row r="144" spans="1:7" x14ac:dyDescent="0.3">
      <c r="A144" s="170">
        <v>194839</v>
      </c>
      <c r="B144" s="171">
        <v>2702</v>
      </c>
      <c r="C144" s="172" t="s">
        <v>921</v>
      </c>
      <c r="D144" s="173">
        <v>1.6038876783320148E-4</v>
      </c>
      <c r="E144" s="170">
        <v>-99</v>
      </c>
      <c r="F144" s="170" t="s">
        <v>926</v>
      </c>
      <c r="G144" s="170" t="s">
        <v>926</v>
      </c>
    </row>
    <row r="145" spans="1:7" x14ac:dyDescent="0.3">
      <c r="A145" s="170">
        <v>194840</v>
      </c>
      <c r="B145" s="171">
        <v>2703</v>
      </c>
      <c r="C145" s="172" t="s">
        <v>921</v>
      </c>
      <c r="D145" s="173">
        <v>1.4434989104988136E-6</v>
      </c>
      <c r="E145" s="170">
        <v>-99</v>
      </c>
      <c r="F145" s="170" t="s">
        <v>926</v>
      </c>
      <c r="G145" s="170" t="s">
        <v>926</v>
      </c>
    </row>
    <row r="146" spans="1:7" x14ac:dyDescent="0.3">
      <c r="A146" s="170">
        <v>194841</v>
      </c>
      <c r="B146" s="171">
        <v>2704</v>
      </c>
      <c r="C146" s="172" t="s">
        <v>921</v>
      </c>
      <c r="D146" s="173">
        <v>4.8116630349960451E-6</v>
      </c>
      <c r="E146" s="170">
        <v>-99</v>
      </c>
      <c r="F146" s="170" t="s">
        <v>926</v>
      </c>
      <c r="G146" s="170" t="s">
        <v>926</v>
      </c>
    </row>
    <row r="147" spans="1:7" x14ac:dyDescent="0.3">
      <c r="A147" s="170">
        <v>194842</v>
      </c>
      <c r="B147" s="171">
        <v>2705</v>
      </c>
      <c r="C147" s="172" t="s">
        <v>921</v>
      </c>
      <c r="D147" s="173">
        <v>5.8809214872173894E-4</v>
      </c>
      <c r="E147" s="170">
        <v>-99</v>
      </c>
      <c r="F147" s="170" t="s">
        <v>926</v>
      </c>
      <c r="G147" s="170" t="s">
        <v>926</v>
      </c>
    </row>
    <row r="148" spans="1:7" x14ac:dyDescent="0.3">
      <c r="A148" s="170">
        <v>194843</v>
      </c>
      <c r="B148" s="171">
        <v>2706</v>
      </c>
      <c r="C148" s="172" t="s">
        <v>921</v>
      </c>
      <c r="D148" s="173">
        <v>4.2770338088853736E-6</v>
      </c>
      <c r="E148" s="170">
        <v>-99</v>
      </c>
      <c r="F148" s="170" t="s">
        <v>926</v>
      </c>
      <c r="G148" s="170" t="s">
        <v>926</v>
      </c>
    </row>
    <row r="149" spans="1:7" x14ac:dyDescent="0.3">
      <c r="A149" s="170">
        <v>194844</v>
      </c>
      <c r="B149" s="171">
        <v>2707</v>
      </c>
      <c r="C149" s="172" t="s">
        <v>921</v>
      </c>
      <c r="D149" s="173">
        <v>0.62021438728018075</v>
      </c>
      <c r="E149" s="170">
        <v>-99</v>
      </c>
      <c r="F149" s="170" t="s">
        <v>926</v>
      </c>
      <c r="G149" s="170" t="s">
        <v>926</v>
      </c>
    </row>
    <row r="150" spans="1:7" x14ac:dyDescent="0.3">
      <c r="A150" s="170">
        <v>194845</v>
      </c>
      <c r="B150" s="171">
        <v>2708</v>
      </c>
      <c r="C150" s="172" t="s">
        <v>921</v>
      </c>
      <c r="D150" s="173">
        <v>9.6233260699920902E-6</v>
      </c>
      <c r="E150" s="170">
        <v>-99</v>
      </c>
      <c r="F150" s="170" t="s">
        <v>926</v>
      </c>
      <c r="G150" s="170" t="s">
        <v>926</v>
      </c>
    </row>
    <row r="151" spans="1:7" x14ac:dyDescent="0.3">
      <c r="A151" s="170">
        <v>194846</v>
      </c>
      <c r="B151" s="171">
        <v>2709</v>
      </c>
      <c r="C151" s="172" t="s">
        <v>921</v>
      </c>
      <c r="D151" s="173">
        <v>2.4592944401090897E-4</v>
      </c>
      <c r="E151" s="170">
        <v>-99</v>
      </c>
      <c r="F151" s="170" t="s">
        <v>926</v>
      </c>
      <c r="G151" s="170" t="s">
        <v>926</v>
      </c>
    </row>
    <row r="152" spans="1:7" x14ac:dyDescent="0.3">
      <c r="A152" s="170">
        <v>194847</v>
      </c>
      <c r="B152" s="171">
        <v>2710</v>
      </c>
      <c r="C152" s="172" t="s">
        <v>921</v>
      </c>
      <c r="D152" s="173">
        <v>1.8177393687762836E-5</v>
      </c>
      <c r="E152" s="170">
        <v>-99</v>
      </c>
      <c r="F152" s="170" t="s">
        <v>926</v>
      </c>
      <c r="G152" s="170" t="s">
        <v>926</v>
      </c>
    </row>
    <row r="153" spans="1:7" x14ac:dyDescent="0.3">
      <c r="A153" s="170">
        <v>194848</v>
      </c>
      <c r="B153" s="171">
        <v>2711</v>
      </c>
      <c r="C153" s="172" t="s">
        <v>921</v>
      </c>
      <c r="D153" s="173">
        <v>2.9404607436086939E-5</v>
      </c>
      <c r="E153" s="170">
        <v>-99</v>
      </c>
      <c r="F153" s="170" t="s">
        <v>926</v>
      </c>
      <c r="G153" s="170" t="s">
        <v>926</v>
      </c>
    </row>
    <row r="154" spans="1:7" x14ac:dyDescent="0.3">
      <c r="A154" s="170">
        <v>194849</v>
      </c>
      <c r="B154" s="171">
        <v>2712</v>
      </c>
      <c r="C154" s="172" t="s">
        <v>921</v>
      </c>
      <c r="D154" s="173">
        <v>5.0612548820713199E-2</v>
      </c>
      <c r="E154" s="170">
        <v>-99</v>
      </c>
      <c r="F154" s="170" t="s">
        <v>926</v>
      </c>
      <c r="G154" s="170" t="s">
        <v>926</v>
      </c>
    </row>
    <row r="155" spans="1:7" x14ac:dyDescent="0.3">
      <c r="A155" s="170">
        <v>194850</v>
      </c>
      <c r="B155" s="171">
        <v>2713</v>
      </c>
      <c r="C155" s="172" t="s">
        <v>921</v>
      </c>
      <c r="D155" s="173">
        <v>1.8546459966456499E-2</v>
      </c>
      <c r="E155" s="170">
        <v>-99</v>
      </c>
      <c r="F155" s="170" t="s">
        <v>926</v>
      </c>
      <c r="G155" s="170" t="s">
        <v>926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
  <sheetViews>
    <sheetView workbookViewId="0">
      <selection activeCell="L11" sqref="L11"/>
    </sheetView>
  </sheetViews>
  <sheetFormatPr defaultRowHeight="14.4" x14ac:dyDescent="0.3"/>
  <sheetData>
    <row r="1" spans="1:7" x14ac:dyDescent="0.3">
      <c r="A1" s="174" t="s">
        <v>922</v>
      </c>
      <c r="B1" s="174" t="s">
        <v>927</v>
      </c>
      <c r="C1" s="174" t="s">
        <v>0</v>
      </c>
      <c r="D1" s="174" t="s">
        <v>21</v>
      </c>
      <c r="E1" s="174" t="s">
        <v>928</v>
      </c>
      <c r="F1" s="174" t="s">
        <v>22</v>
      </c>
      <c r="G1" s="174" t="s">
        <v>23</v>
      </c>
    </row>
    <row r="2" spans="1:7" x14ac:dyDescent="0.3">
      <c r="A2">
        <v>10930</v>
      </c>
      <c r="B2" t="s">
        <v>929</v>
      </c>
      <c r="C2" s="163" t="s">
        <v>921</v>
      </c>
      <c r="D2" t="s">
        <v>70</v>
      </c>
      <c r="E2" t="b">
        <v>1</v>
      </c>
      <c r="F2" s="175" t="s">
        <v>932</v>
      </c>
      <c r="G2" s="175" t="s">
        <v>934</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
  <sheetViews>
    <sheetView workbookViewId="0">
      <selection activeCell="D10" sqref="D10"/>
    </sheetView>
  </sheetViews>
  <sheetFormatPr defaultRowHeight="14.4" x14ac:dyDescent="0.3"/>
  <sheetData>
    <row r="1" spans="1:4" x14ac:dyDescent="0.3">
      <c r="A1" s="176" t="s">
        <v>922</v>
      </c>
      <c r="B1" s="176" t="s">
        <v>927</v>
      </c>
      <c r="C1" s="176" t="s">
        <v>0</v>
      </c>
      <c r="D1" s="176" t="s">
        <v>20</v>
      </c>
    </row>
    <row r="2" spans="1:4" x14ac:dyDescent="0.3">
      <c r="A2">
        <v>6107</v>
      </c>
      <c r="B2" t="s">
        <v>929</v>
      </c>
      <c r="C2" t="s">
        <v>921</v>
      </c>
      <c r="D2" t="s">
        <v>930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9" tint="0.39997558519241921"/>
  </sheetPr>
  <dimension ref="A1:Y49"/>
  <sheetViews>
    <sheetView workbookViewId="0">
      <pane xSplit="2" ySplit="1" topLeftCell="C2" activePane="bottomRight" state="frozen"/>
      <selection pane="topRight" activeCell="C1" sqref="C1"/>
      <selection pane="bottomLeft" activeCell="A2" sqref="A2"/>
      <selection pane="bottomRight" activeCell="M1" sqref="M1"/>
    </sheetView>
  </sheetViews>
  <sheetFormatPr defaultRowHeight="14.4" x14ac:dyDescent="0.3"/>
  <cols>
    <col min="1" max="1" width="7.88671875" customWidth="1"/>
    <col min="2" max="2" width="56.109375" customWidth="1"/>
    <col min="3" max="3" width="8.109375" customWidth="1"/>
    <col min="4" max="4" width="4.109375" hidden="1" customWidth="1"/>
    <col min="5" max="5" width="0.33203125" customWidth="1"/>
    <col min="6" max="6" width="48.6640625" customWidth="1"/>
    <col min="7" max="7" width="0.6640625" customWidth="1"/>
    <col min="11" max="11" width="9.109375" customWidth="1"/>
    <col min="12" max="12" width="0.44140625" customWidth="1"/>
    <col min="13" max="13" width="6.5546875" customWidth="1"/>
    <col min="14" max="14" width="5.44140625" customWidth="1"/>
    <col min="15" max="15" width="5.109375" customWidth="1"/>
    <col min="16" max="16" width="4" customWidth="1"/>
    <col min="17" max="17" width="13.33203125" customWidth="1"/>
    <col min="18" max="18" width="0.5546875" customWidth="1"/>
    <col min="20" max="20" width="5.44140625" customWidth="1"/>
    <col min="21" max="21" width="48.6640625" customWidth="1"/>
    <col min="22" max="22" width="21.5546875" customWidth="1"/>
    <col min="24" max="24" width="58" customWidth="1"/>
    <col min="25" max="25" width="63.5546875" customWidth="1"/>
  </cols>
  <sheetData>
    <row r="1" spans="1:25" s="6" customFormat="1" ht="15" x14ac:dyDescent="0.25">
      <c r="A1" s="4" t="s">
        <v>0</v>
      </c>
      <c r="B1" s="68" t="s">
        <v>1</v>
      </c>
      <c r="C1" s="4" t="s">
        <v>2</v>
      </c>
      <c r="D1" s="4" t="s">
        <v>3</v>
      </c>
      <c r="E1" s="4" t="s">
        <v>4</v>
      </c>
      <c r="F1" s="4" t="s">
        <v>5</v>
      </c>
      <c r="G1" s="4" t="s">
        <v>6</v>
      </c>
      <c r="H1" s="4" t="s">
        <v>7</v>
      </c>
      <c r="I1" s="4" t="s">
        <v>8</v>
      </c>
      <c r="J1" s="4" t="s">
        <v>9</v>
      </c>
      <c r="K1" s="4" t="s">
        <v>10</v>
      </c>
      <c r="L1" s="4" t="s">
        <v>11</v>
      </c>
      <c r="M1" s="4" t="s">
        <v>12</v>
      </c>
      <c r="N1" s="4" t="s">
        <v>13</v>
      </c>
      <c r="O1" s="4" t="s">
        <v>14</v>
      </c>
      <c r="P1" s="4" t="s">
        <v>15</v>
      </c>
      <c r="Q1" s="4" t="s">
        <v>16</v>
      </c>
      <c r="R1" s="4" t="s">
        <v>17</v>
      </c>
      <c r="S1" s="4" t="s">
        <v>18</v>
      </c>
      <c r="T1" s="4" t="s">
        <v>19</v>
      </c>
      <c r="U1" s="5" t="s">
        <v>20</v>
      </c>
      <c r="V1" s="4" t="s">
        <v>21</v>
      </c>
      <c r="W1" s="4" t="s">
        <v>222</v>
      </c>
      <c r="X1" s="4" t="s">
        <v>22</v>
      </c>
      <c r="Y1" s="4" t="s">
        <v>23</v>
      </c>
    </row>
    <row r="2" spans="1:25" ht="30" x14ac:dyDescent="0.25">
      <c r="A2" s="20" t="s">
        <v>41</v>
      </c>
      <c r="B2" s="69" t="s">
        <v>42</v>
      </c>
      <c r="C2" s="21" t="s">
        <v>26</v>
      </c>
      <c r="D2" s="20" t="s">
        <v>28</v>
      </c>
      <c r="E2" s="22">
        <v>32513</v>
      </c>
      <c r="F2" s="23" t="s">
        <v>43</v>
      </c>
      <c r="G2" s="20">
        <v>100</v>
      </c>
      <c r="H2" s="20"/>
      <c r="I2" s="20"/>
      <c r="J2" s="20"/>
      <c r="K2" s="21"/>
      <c r="L2" s="20" t="b">
        <v>1</v>
      </c>
      <c r="M2" s="20"/>
      <c r="N2" s="20"/>
      <c r="O2" s="20"/>
      <c r="P2" s="20"/>
      <c r="Q2" s="20"/>
      <c r="R2" s="20"/>
      <c r="S2" s="20" t="s">
        <v>25</v>
      </c>
      <c r="T2" s="21">
        <v>1</v>
      </c>
      <c r="U2" s="20" t="s">
        <v>44</v>
      </c>
      <c r="V2" s="20"/>
      <c r="W2" s="20" t="b">
        <v>0</v>
      </c>
      <c r="X2" s="20" t="s">
        <v>42</v>
      </c>
      <c r="Y2" s="23" t="s">
        <v>45</v>
      </c>
    </row>
    <row r="3" spans="1:25" ht="141.75" customHeight="1" x14ac:dyDescent="0.3">
      <c r="A3" s="13" t="s">
        <v>57</v>
      </c>
      <c r="B3" s="70" t="s">
        <v>58</v>
      </c>
      <c r="C3" s="14" t="s">
        <v>53</v>
      </c>
      <c r="D3" s="13" t="s">
        <v>27</v>
      </c>
      <c r="E3" s="15">
        <v>38925</v>
      </c>
      <c r="F3" s="16" t="s">
        <v>59</v>
      </c>
      <c r="G3" s="13">
        <v>100</v>
      </c>
      <c r="H3" s="13" t="s">
        <v>60</v>
      </c>
      <c r="I3" s="13" t="s">
        <v>61</v>
      </c>
      <c r="J3" s="13" t="s">
        <v>60</v>
      </c>
      <c r="K3" s="14" t="s">
        <v>55</v>
      </c>
      <c r="L3" s="13" t="b">
        <v>1</v>
      </c>
      <c r="M3" s="13">
        <v>2001</v>
      </c>
      <c r="N3" s="13">
        <v>5</v>
      </c>
      <c r="O3" s="13">
        <v>4</v>
      </c>
      <c r="P3" s="13">
        <v>1</v>
      </c>
      <c r="Q3" s="13"/>
      <c r="R3" s="13" t="s">
        <v>62</v>
      </c>
      <c r="S3" s="13" t="s">
        <v>51</v>
      </c>
      <c r="T3" s="14"/>
      <c r="U3" s="13" t="s">
        <v>63</v>
      </c>
      <c r="V3" s="13" t="s">
        <v>56</v>
      </c>
      <c r="W3" s="13" t="b">
        <v>1</v>
      </c>
      <c r="X3" s="16" t="s">
        <v>64</v>
      </c>
      <c r="Y3" s="17" t="s">
        <v>65</v>
      </c>
    </row>
    <row r="4" spans="1:25" x14ac:dyDescent="0.3">
      <c r="A4" s="13" t="s">
        <v>66</v>
      </c>
      <c r="B4" s="70" t="s">
        <v>58</v>
      </c>
      <c r="C4" s="14" t="s">
        <v>53</v>
      </c>
      <c r="D4" s="13" t="s">
        <v>27</v>
      </c>
      <c r="E4" s="15">
        <v>38925</v>
      </c>
      <c r="F4" s="13" t="s">
        <v>59</v>
      </c>
      <c r="G4" s="13">
        <v>100</v>
      </c>
      <c r="H4" s="13" t="s">
        <v>60</v>
      </c>
      <c r="I4" s="13" t="s">
        <v>61</v>
      </c>
      <c r="J4" s="13" t="s">
        <v>60</v>
      </c>
      <c r="K4" s="14" t="s">
        <v>55</v>
      </c>
      <c r="L4" s="13" t="b">
        <v>1</v>
      </c>
      <c r="M4" s="13">
        <v>2001</v>
      </c>
      <c r="N4" s="13">
        <v>5</v>
      </c>
      <c r="O4" s="13">
        <v>4</v>
      </c>
      <c r="P4" s="13">
        <v>1</v>
      </c>
      <c r="Q4" s="13"/>
      <c r="R4" s="13" t="s">
        <v>67</v>
      </c>
      <c r="S4" s="13" t="s">
        <v>51</v>
      </c>
      <c r="T4" s="14"/>
      <c r="U4" s="13" t="s">
        <v>63</v>
      </c>
      <c r="V4" s="13" t="s">
        <v>56</v>
      </c>
      <c r="W4" s="13" t="b">
        <v>1</v>
      </c>
      <c r="X4" s="13" t="s">
        <v>64</v>
      </c>
      <c r="Y4" s="13" t="s">
        <v>65</v>
      </c>
    </row>
    <row r="5" spans="1:25" x14ac:dyDescent="0.3">
      <c r="A5" s="13" t="s">
        <v>68</v>
      </c>
      <c r="B5" s="70" t="s">
        <v>58</v>
      </c>
      <c r="C5" s="14" t="s">
        <v>53</v>
      </c>
      <c r="D5" s="13" t="s">
        <v>27</v>
      </c>
      <c r="E5" s="15">
        <v>38925</v>
      </c>
      <c r="F5" s="13" t="s">
        <v>59</v>
      </c>
      <c r="G5" s="13">
        <v>100</v>
      </c>
      <c r="H5" s="13" t="s">
        <v>60</v>
      </c>
      <c r="I5" s="13" t="s">
        <v>61</v>
      </c>
      <c r="J5" s="13" t="s">
        <v>60</v>
      </c>
      <c r="K5" s="14" t="s">
        <v>55</v>
      </c>
      <c r="L5" s="13" t="b">
        <v>1</v>
      </c>
      <c r="M5" s="13">
        <v>2001</v>
      </c>
      <c r="N5" s="13">
        <v>5</v>
      </c>
      <c r="O5" s="13">
        <v>4</v>
      </c>
      <c r="P5" s="13">
        <v>1</v>
      </c>
      <c r="Q5" s="13"/>
      <c r="R5" s="13" t="s">
        <v>69</v>
      </c>
      <c r="S5" s="13" t="s">
        <v>51</v>
      </c>
      <c r="T5" s="14"/>
      <c r="U5" s="13" t="s">
        <v>63</v>
      </c>
      <c r="V5" s="13" t="s">
        <v>56</v>
      </c>
      <c r="W5" s="13" t="b">
        <v>1</v>
      </c>
      <c r="X5" s="13" t="s">
        <v>64</v>
      </c>
      <c r="Y5" s="13" t="s">
        <v>65</v>
      </c>
    </row>
    <row r="6" spans="1:25" ht="28.8" x14ac:dyDescent="0.3">
      <c r="A6" s="13" t="s">
        <v>76</v>
      </c>
      <c r="B6" s="70" t="s">
        <v>77</v>
      </c>
      <c r="C6" s="14" t="s">
        <v>49</v>
      </c>
      <c r="D6" s="13" t="s">
        <v>27</v>
      </c>
      <c r="E6" s="15">
        <v>40014</v>
      </c>
      <c r="F6" s="19" t="s">
        <v>78</v>
      </c>
      <c r="G6" s="13">
        <v>100</v>
      </c>
      <c r="H6" s="13" t="s">
        <v>60</v>
      </c>
      <c r="I6" s="13" t="s">
        <v>79</v>
      </c>
      <c r="J6" s="13" t="s">
        <v>60</v>
      </c>
      <c r="K6" s="18" t="s">
        <v>50</v>
      </c>
      <c r="L6" s="13" t="b">
        <v>1</v>
      </c>
      <c r="M6" s="13">
        <v>2001</v>
      </c>
      <c r="N6" s="13">
        <v>5</v>
      </c>
      <c r="O6" s="13">
        <v>4</v>
      </c>
      <c r="P6" s="13">
        <v>2</v>
      </c>
      <c r="Q6" s="13" t="s">
        <v>52</v>
      </c>
      <c r="R6" s="13" t="s">
        <v>80</v>
      </c>
      <c r="S6" s="13" t="s">
        <v>75</v>
      </c>
      <c r="T6" s="14"/>
      <c r="U6" s="13" t="s">
        <v>81</v>
      </c>
      <c r="V6" s="13" t="s">
        <v>70</v>
      </c>
      <c r="W6" s="13" t="b">
        <v>1</v>
      </c>
      <c r="X6" s="13" t="s">
        <v>82</v>
      </c>
      <c r="Y6" s="13" t="s">
        <v>83</v>
      </c>
    </row>
    <row r="7" spans="1:25" ht="72.75" customHeight="1" x14ac:dyDescent="0.3">
      <c r="A7" s="8" t="s">
        <v>84</v>
      </c>
      <c r="B7" s="71" t="s">
        <v>85</v>
      </c>
      <c r="C7" s="9" t="s">
        <v>53</v>
      </c>
      <c r="D7" s="8" t="s">
        <v>28</v>
      </c>
      <c r="E7" s="10">
        <v>39145</v>
      </c>
      <c r="F7" s="11" t="s">
        <v>86</v>
      </c>
      <c r="G7" s="8">
        <v>100</v>
      </c>
      <c r="H7" s="8" t="s">
        <v>54</v>
      </c>
      <c r="I7" s="8"/>
      <c r="J7" s="8" t="s">
        <v>54</v>
      </c>
      <c r="K7" s="9" t="s">
        <v>55</v>
      </c>
      <c r="L7" s="8" t="b">
        <v>1</v>
      </c>
      <c r="M7" s="8">
        <v>2004</v>
      </c>
      <c r="N7" s="8">
        <v>1</v>
      </c>
      <c r="O7" s="8">
        <v>4</v>
      </c>
      <c r="P7" s="8">
        <v>1</v>
      </c>
      <c r="Q7" s="8" t="s">
        <v>87</v>
      </c>
      <c r="R7" s="8"/>
      <c r="S7" s="8" t="s">
        <v>88</v>
      </c>
      <c r="T7" s="9"/>
      <c r="U7" s="8" t="s">
        <v>89</v>
      </c>
      <c r="V7" s="8" t="s">
        <v>71</v>
      </c>
      <c r="W7" s="8" t="b">
        <v>1</v>
      </c>
      <c r="X7" s="8" t="s">
        <v>89</v>
      </c>
      <c r="Y7" s="12" t="s">
        <v>90</v>
      </c>
    </row>
    <row r="8" spans="1:25" x14ac:dyDescent="0.3">
      <c r="A8" s="8" t="s">
        <v>91</v>
      </c>
      <c r="B8" s="71" t="s">
        <v>92</v>
      </c>
      <c r="C8" s="9" t="s">
        <v>53</v>
      </c>
      <c r="D8" s="8" t="s">
        <v>28</v>
      </c>
      <c r="E8" s="10">
        <v>39145</v>
      </c>
      <c r="F8" s="8" t="s">
        <v>93</v>
      </c>
      <c r="G8" s="8">
        <v>100</v>
      </c>
      <c r="H8" s="8" t="s">
        <v>54</v>
      </c>
      <c r="I8" s="8"/>
      <c r="J8" s="8" t="s">
        <v>54</v>
      </c>
      <c r="K8" s="9" t="s">
        <v>55</v>
      </c>
      <c r="L8" s="8" t="b">
        <v>1</v>
      </c>
      <c r="M8" s="8">
        <v>2004</v>
      </c>
      <c r="N8" s="8">
        <v>1</v>
      </c>
      <c r="O8" s="8">
        <v>4</v>
      </c>
      <c r="P8" s="8">
        <v>1</v>
      </c>
      <c r="Q8" s="8" t="s">
        <v>87</v>
      </c>
      <c r="R8" s="8"/>
      <c r="S8" s="8" t="s">
        <v>88</v>
      </c>
      <c r="T8" s="9"/>
      <c r="U8" s="8" t="s">
        <v>89</v>
      </c>
      <c r="V8" s="8" t="s">
        <v>71</v>
      </c>
      <c r="W8" s="8" t="b">
        <v>1</v>
      </c>
      <c r="X8" s="8" t="s">
        <v>89</v>
      </c>
      <c r="Y8" s="8" t="s">
        <v>90</v>
      </c>
    </row>
    <row r="9" spans="1:25" x14ac:dyDescent="0.3">
      <c r="A9" s="8" t="s">
        <v>94</v>
      </c>
      <c r="B9" s="71" t="s">
        <v>92</v>
      </c>
      <c r="C9" s="9" t="s">
        <v>53</v>
      </c>
      <c r="D9" s="8" t="s">
        <v>28</v>
      </c>
      <c r="E9" s="10">
        <v>39145</v>
      </c>
      <c r="F9" s="8" t="s">
        <v>95</v>
      </c>
      <c r="G9" s="8">
        <v>100</v>
      </c>
      <c r="H9" s="8" t="s">
        <v>54</v>
      </c>
      <c r="I9" s="8"/>
      <c r="J9" s="8" t="s">
        <v>54</v>
      </c>
      <c r="K9" s="9" t="s">
        <v>55</v>
      </c>
      <c r="L9" s="8" t="b">
        <v>1</v>
      </c>
      <c r="M9" s="8">
        <v>2004</v>
      </c>
      <c r="N9" s="8">
        <v>1</v>
      </c>
      <c r="O9" s="8">
        <v>4</v>
      </c>
      <c r="P9" s="8">
        <v>1</v>
      </c>
      <c r="Q9" s="8" t="s">
        <v>96</v>
      </c>
      <c r="R9" s="8"/>
      <c r="S9" s="8" t="s">
        <v>88</v>
      </c>
      <c r="T9" s="9"/>
      <c r="U9" s="8" t="s">
        <v>89</v>
      </c>
      <c r="V9" s="8" t="s">
        <v>71</v>
      </c>
      <c r="W9" s="8" t="b">
        <v>1</v>
      </c>
      <c r="X9" s="8" t="s">
        <v>89</v>
      </c>
      <c r="Y9" s="8" t="s">
        <v>90</v>
      </c>
    </row>
    <row r="10" spans="1:25" x14ac:dyDescent="0.3">
      <c r="A10" s="8" t="s">
        <v>97</v>
      </c>
      <c r="B10" s="71" t="s">
        <v>92</v>
      </c>
      <c r="C10" s="9" t="s">
        <v>53</v>
      </c>
      <c r="D10" s="8" t="s">
        <v>28</v>
      </c>
      <c r="E10" s="10">
        <v>39145</v>
      </c>
      <c r="F10" s="8" t="s">
        <v>98</v>
      </c>
      <c r="G10" s="8">
        <v>100</v>
      </c>
      <c r="H10" s="8" t="s">
        <v>54</v>
      </c>
      <c r="I10" s="8"/>
      <c r="J10" s="8" t="s">
        <v>54</v>
      </c>
      <c r="K10" s="9" t="s">
        <v>55</v>
      </c>
      <c r="L10" s="8" t="b">
        <v>1</v>
      </c>
      <c r="M10" s="8">
        <v>2004</v>
      </c>
      <c r="N10" s="8">
        <v>1</v>
      </c>
      <c r="O10" s="8">
        <v>4</v>
      </c>
      <c r="P10" s="8">
        <v>1</v>
      </c>
      <c r="Q10" s="8" t="s">
        <v>99</v>
      </c>
      <c r="R10" s="8"/>
      <c r="S10" s="8" t="s">
        <v>88</v>
      </c>
      <c r="T10" s="9"/>
      <c r="U10" s="8" t="s">
        <v>89</v>
      </c>
      <c r="V10" s="8" t="s">
        <v>71</v>
      </c>
      <c r="W10" s="8" t="b">
        <v>1</v>
      </c>
      <c r="X10" s="8" t="s">
        <v>89</v>
      </c>
      <c r="Y10" s="8" t="s">
        <v>90</v>
      </c>
    </row>
    <row r="11" spans="1:25" x14ac:dyDescent="0.3">
      <c r="A11" s="8" t="s">
        <v>100</v>
      </c>
      <c r="B11" s="71" t="s">
        <v>101</v>
      </c>
      <c r="C11" s="9" t="s">
        <v>53</v>
      </c>
      <c r="D11" s="8" t="s">
        <v>28</v>
      </c>
      <c r="E11" s="10">
        <v>39145</v>
      </c>
      <c r="F11" s="8" t="s">
        <v>102</v>
      </c>
      <c r="G11" s="8">
        <v>100</v>
      </c>
      <c r="H11" s="8" t="s">
        <v>54</v>
      </c>
      <c r="I11" s="8"/>
      <c r="J11" s="8" t="s">
        <v>54</v>
      </c>
      <c r="K11" s="9" t="s">
        <v>55</v>
      </c>
      <c r="L11" s="8" t="b">
        <v>1</v>
      </c>
      <c r="M11" s="8">
        <v>2004</v>
      </c>
      <c r="N11" s="8">
        <v>1</v>
      </c>
      <c r="O11" s="8">
        <v>4</v>
      </c>
      <c r="P11" s="8">
        <v>1</v>
      </c>
      <c r="Q11" s="8" t="s">
        <v>103</v>
      </c>
      <c r="R11" s="8"/>
      <c r="S11" s="8" t="s">
        <v>88</v>
      </c>
      <c r="T11" s="9"/>
      <c r="U11" s="8" t="s">
        <v>89</v>
      </c>
      <c r="V11" s="8" t="s">
        <v>71</v>
      </c>
      <c r="W11" s="8" t="b">
        <v>1</v>
      </c>
      <c r="X11" s="8" t="s">
        <v>89</v>
      </c>
      <c r="Y11" s="8" t="s">
        <v>90</v>
      </c>
    </row>
    <row r="12" spans="1:25" s="79" customFormat="1" ht="75.75" customHeight="1" x14ac:dyDescent="0.3">
      <c r="A12" s="73" t="s">
        <v>104</v>
      </c>
      <c r="B12" s="74" t="s">
        <v>105</v>
      </c>
      <c r="C12" s="75" t="s">
        <v>72</v>
      </c>
      <c r="D12" s="73" t="s">
        <v>28</v>
      </c>
      <c r="E12" s="76">
        <v>40419</v>
      </c>
      <c r="F12" s="77" t="s">
        <v>106</v>
      </c>
      <c r="G12" s="73">
        <v>100</v>
      </c>
      <c r="H12" s="73" t="s">
        <v>60</v>
      </c>
      <c r="I12" s="73" t="s">
        <v>107</v>
      </c>
      <c r="J12" s="73" t="s">
        <v>60</v>
      </c>
      <c r="K12" s="75" t="s">
        <v>50</v>
      </c>
      <c r="L12" s="73" t="b">
        <v>1</v>
      </c>
      <c r="M12" s="73">
        <v>2003</v>
      </c>
      <c r="N12" s="73">
        <v>5</v>
      </c>
      <c r="O12" s="73">
        <v>4</v>
      </c>
      <c r="P12" s="73">
        <v>4</v>
      </c>
      <c r="Q12" s="73" t="s">
        <v>52</v>
      </c>
      <c r="R12" s="73"/>
      <c r="S12" s="73" t="s">
        <v>75</v>
      </c>
      <c r="T12" s="75"/>
      <c r="U12" s="73" t="s">
        <v>108</v>
      </c>
      <c r="V12" s="73" t="s">
        <v>73</v>
      </c>
      <c r="W12" s="73" t="b">
        <v>1</v>
      </c>
      <c r="X12" s="77" t="s">
        <v>109</v>
      </c>
      <c r="Y12" s="78" t="s">
        <v>110</v>
      </c>
    </row>
    <row r="13" spans="1:25" x14ac:dyDescent="0.3">
      <c r="A13" s="26" t="s">
        <v>111</v>
      </c>
      <c r="B13" s="72" t="s">
        <v>112</v>
      </c>
      <c r="C13" s="27" t="s">
        <v>72</v>
      </c>
      <c r="D13" s="26" t="s">
        <v>28</v>
      </c>
      <c r="E13" s="28">
        <v>40419</v>
      </c>
      <c r="F13" s="26" t="s">
        <v>106</v>
      </c>
      <c r="G13" s="26">
        <v>100</v>
      </c>
      <c r="H13" s="26" t="s">
        <v>60</v>
      </c>
      <c r="I13" s="26" t="s">
        <v>107</v>
      </c>
      <c r="J13" s="26" t="s">
        <v>60</v>
      </c>
      <c r="K13" s="27" t="s">
        <v>50</v>
      </c>
      <c r="L13" s="26" t="b">
        <v>1</v>
      </c>
      <c r="M13" s="26">
        <v>2003</v>
      </c>
      <c r="N13" s="26">
        <v>5</v>
      </c>
      <c r="O13" s="26">
        <v>4</v>
      </c>
      <c r="P13" s="26">
        <v>4</v>
      </c>
      <c r="Q13" s="26" t="s">
        <v>52</v>
      </c>
      <c r="R13" s="26"/>
      <c r="S13" s="26" t="s">
        <v>75</v>
      </c>
      <c r="T13" s="27"/>
      <c r="U13" s="26" t="s">
        <v>113</v>
      </c>
      <c r="V13" s="26" t="s">
        <v>73</v>
      </c>
      <c r="W13" s="26" t="b">
        <v>1</v>
      </c>
      <c r="X13" s="26" t="s">
        <v>109</v>
      </c>
      <c r="Y13" s="26" t="s">
        <v>110</v>
      </c>
    </row>
    <row r="14" spans="1:25" x14ac:dyDescent="0.3">
      <c r="A14" s="26" t="s">
        <v>114</v>
      </c>
      <c r="B14" s="72" t="s">
        <v>115</v>
      </c>
      <c r="C14" s="27" t="s">
        <v>72</v>
      </c>
      <c r="D14" s="26" t="s">
        <v>28</v>
      </c>
      <c r="E14" s="28">
        <v>40419</v>
      </c>
      <c r="F14" s="26" t="s">
        <v>106</v>
      </c>
      <c r="G14" s="26">
        <v>100</v>
      </c>
      <c r="H14" s="26" t="s">
        <v>60</v>
      </c>
      <c r="I14" s="26" t="s">
        <v>107</v>
      </c>
      <c r="J14" s="26" t="s">
        <v>60</v>
      </c>
      <c r="K14" s="27" t="s">
        <v>50</v>
      </c>
      <c r="L14" s="26" t="b">
        <v>1</v>
      </c>
      <c r="M14" s="26">
        <v>2003</v>
      </c>
      <c r="N14" s="26">
        <v>5</v>
      </c>
      <c r="O14" s="26">
        <v>4</v>
      </c>
      <c r="P14" s="26">
        <v>4</v>
      </c>
      <c r="Q14" s="26" t="s">
        <v>52</v>
      </c>
      <c r="R14" s="26"/>
      <c r="S14" s="26" t="s">
        <v>75</v>
      </c>
      <c r="T14" s="27"/>
      <c r="U14" s="26" t="s">
        <v>116</v>
      </c>
      <c r="V14" s="26" t="s">
        <v>73</v>
      </c>
      <c r="W14" s="26" t="b">
        <v>1</v>
      </c>
      <c r="X14" s="26" t="s">
        <v>109</v>
      </c>
      <c r="Y14" s="26" t="s">
        <v>110</v>
      </c>
    </row>
    <row r="15" spans="1:25" x14ac:dyDescent="0.3">
      <c r="A15" s="26" t="s">
        <v>117</v>
      </c>
      <c r="B15" s="72" t="s">
        <v>118</v>
      </c>
      <c r="C15" s="27" t="s">
        <v>72</v>
      </c>
      <c r="D15" s="26" t="s">
        <v>28</v>
      </c>
      <c r="E15" s="28">
        <v>40419</v>
      </c>
      <c r="F15" s="26" t="s">
        <v>106</v>
      </c>
      <c r="G15" s="26">
        <v>100</v>
      </c>
      <c r="H15" s="26" t="s">
        <v>60</v>
      </c>
      <c r="I15" s="26" t="s">
        <v>107</v>
      </c>
      <c r="J15" s="26" t="s">
        <v>60</v>
      </c>
      <c r="K15" s="27" t="s">
        <v>50</v>
      </c>
      <c r="L15" s="26" t="b">
        <v>1</v>
      </c>
      <c r="M15" s="26">
        <v>2003</v>
      </c>
      <c r="N15" s="26">
        <v>5</v>
      </c>
      <c r="O15" s="26">
        <v>4</v>
      </c>
      <c r="P15" s="26">
        <v>4</v>
      </c>
      <c r="Q15" s="26" t="s">
        <v>52</v>
      </c>
      <c r="R15" s="26"/>
      <c r="S15" s="26" t="s">
        <v>75</v>
      </c>
      <c r="T15" s="27"/>
      <c r="U15" s="26" t="s">
        <v>119</v>
      </c>
      <c r="V15" s="26" t="s">
        <v>73</v>
      </c>
      <c r="W15" s="26" t="b">
        <v>1</v>
      </c>
      <c r="X15" s="26" t="s">
        <v>109</v>
      </c>
      <c r="Y15" s="26" t="s">
        <v>110</v>
      </c>
    </row>
    <row r="16" spans="1:25" x14ac:dyDescent="0.3">
      <c r="A16" s="26" t="s">
        <v>120</v>
      </c>
      <c r="B16" s="72" t="s">
        <v>121</v>
      </c>
      <c r="C16" s="27" t="s">
        <v>72</v>
      </c>
      <c r="D16" s="26" t="s">
        <v>28</v>
      </c>
      <c r="E16" s="28">
        <v>40419</v>
      </c>
      <c r="F16" s="26" t="s">
        <v>106</v>
      </c>
      <c r="G16" s="26">
        <v>100</v>
      </c>
      <c r="H16" s="26" t="s">
        <v>60</v>
      </c>
      <c r="I16" s="26" t="s">
        <v>107</v>
      </c>
      <c r="J16" s="26" t="s">
        <v>60</v>
      </c>
      <c r="K16" s="27" t="s">
        <v>50</v>
      </c>
      <c r="L16" s="26" t="b">
        <v>1</v>
      </c>
      <c r="M16" s="26">
        <v>2003</v>
      </c>
      <c r="N16" s="26">
        <v>5</v>
      </c>
      <c r="O16" s="26">
        <v>4</v>
      </c>
      <c r="P16" s="26">
        <v>4</v>
      </c>
      <c r="Q16" s="26" t="s">
        <v>52</v>
      </c>
      <c r="R16" s="26"/>
      <c r="S16" s="26" t="s">
        <v>75</v>
      </c>
      <c r="T16" s="27"/>
      <c r="U16" s="26" t="s">
        <v>122</v>
      </c>
      <c r="V16" s="26" t="s">
        <v>73</v>
      </c>
      <c r="W16" s="26" t="b">
        <v>1</v>
      </c>
      <c r="X16" s="26" t="s">
        <v>109</v>
      </c>
      <c r="Y16" s="26" t="s">
        <v>110</v>
      </c>
    </row>
    <row r="17" spans="1:25" x14ac:dyDescent="0.3">
      <c r="A17" s="26" t="s">
        <v>123</v>
      </c>
      <c r="B17" s="72" t="s">
        <v>124</v>
      </c>
      <c r="C17" s="27" t="s">
        <v>72</v>
      </c>
      <c r="D17" s="26" t="s">
        <v>28</v>
      </c>
      <c r="E17" s="28">
        <v>40419</v>
      </c>
      <c r="F17" s="26" t="s">
        <v>106</v>
      </c>
      <c r="G17" s="26">
        <v>100</v>
      </c>
      <c r="H17" s="26" t="s">
        <v>60</v>
      </c>
      <c r="I17" s="26" t="s">
        <v>107</v>
      </c>
      <c r="J17" s="26" t="s">
        <v>60</v>
      </c>
      <c r="K17" s="27" t="s">
        <v>50</v>
      </c>
      <c r="L17" s="26" t="b">
        <v>1</v>
      </c>
      <c r="M17" s="26">
        <v>2003</v>
      </c>
      <c r="N17" s="26">
        <v>5</v>
      </c>
      <c r="O17" s="26">
        <v>4</v>
      </c>
      <c r="P17" s="26">
        <v>4</v>
      </c>
      <c r="Q17" s="26" t="s">
        <v>52</v>
      </c>
      <c r="R17" s="26"/>
      <c r="S17" s="26" t="s">
        <v>75</v>
      </c>
      <c r="T17" s="27"/>
      <c r="U17" s="26" t="s">
        <v>125</v>
      </c>
      <c r="V17" s="26" t="s">
        <v>73</v>
      </c>
      <c r="W17" s="26" t="b">
        <v>1</v>
      </c>
      <c r="X17" s="26" t="s">
        <v>109</v>
      </c>
      <c r="Y17" s="26" t="s">
        <v>110</v>
      </c>
    </row>
    <row r="18" spans="1:25" x14ac:dyDescent="0.3">
      <c r="A18" s="26" t="s">
        <v>126</v>
      </c>
      <c r="B18" s="72" t="s">
        <v>127</v>
      </c>
      <c r="C18" s="27" t="s">
        <v>72</v>
      </c>
      <c r="D18" s="26" t="s">
        <v>28</v>
      </c>
      <c r="E18" s="28">
        <v>40419</v>
      </c>
      <c r="F18" s="26" t="s">
        <v>106</v>
      </c>
      <c r="G18" s="26">
        <v>100</v>
      </c>
      <c r="H18" s="26" t="s">
        <v>60</v>
      </c>
      <c r="I18" s="26" t="s">
        <v>107</v>
      </c>
      <c r="J18" s="26" t="s">
        <v>60</v>
      </c>
      <c r="K18" s="27" t="s">
        <v>50</v>
      </c>
      <c r="L18" s="26" t="b">
        <v>1</v>
      </c>
      <c r="M18" s="26">
        <v>2003</v>
      </c>
      <c r="N18" s="26">
        <v>5</v>
      </c>
      <c r="O18" s="26">
        <v>4</v>
      </c>
      <c r="P18" s="26">
        <v>4</v>
      </c>
      <c r="Q18" s="26" t="s">
        <v>52</v>
      </c>
      <c r="R18" s="26"/>
      <c r="S18" s="26" t="s">
        <v>75</v>
      </c>
      <c r="T18" s="27"/>
      <c r="U18" s="26" t="s">
        <v>128</v>
      </c>
      <c r="V18" s="26" t="s">
        <v>73</v>
      </c>
      <c r="W18" s="26" t="b">
        <v>1</v>
      </c>
      <c r="X18" s="26" t="s">
        <v>109</v>
      </c>
      <c r="Y18" s="26" t="s">
        <v>110</v>
      </c>
    </row>
    <row r="19" spans="1:25" x14ac:dyDescent="0.3">
      <c r="A19" s="26" t="s">
        <v>129</v>
      </c>
      <c r="B19" s="72" t="s">
        <v>130</v>
      </c>
      <c r="C19" s="27" t="s">
        <v>72</v>
      </c>
      <c r="D19" s="26" t="s">
        <v>28</v>
      </c>
      <c r="E19" s="28">
        <v>40419</v>
      </c>
      <c r="F19" s="26" t="s">
        <v>106</v>
      </c>
      <c r="G19" s="26">
        <v>100</v>
      </c>
      <c r="H19" s="26" t="s">
        <v>60</v>
      </c>
      <c r="I19" s="26" t="s">
        <v>107</v>
      </c>
      <c r="J19" s="26" t="s">
        <v>60</v>
      </c>
      <c r="K19" s="27" t="s">
        <v>50</v>
      </c>
      <c r="L19" s="26" t="b">
        <v>1</v>
      </c>
      <c r="M19" s="26">
        <v>2003</v>
      </c>
      <c r="N19" s="26">
        <v>5</v>
      </c>
      <c r="O19" s="26">
        <v>4</v>
      </c>
      <c r="P19" s="26">
        <v>4</v>
      </c>
      <c r="Q19" s="26" t="s">
        <v>52</v>
      </c>
      <c r="R19" s="26"/>
      <c r="S19" s="26" t="s">
        <v>75</v>
      </c>
      <c r="T19" s="27"/>
      <c r="U19" s="26" t="s">
        <v>131</v>
      </c>
      <c r="V19" s="26" t="s">
        <v>73</v>
      </c>
      <c r="W19" s="26" t="b">
        <v>1</v>
      </c>
      <c r="X19" s="26" t="s">
        <v>109</v>
      </c>
      <c r="Y19" s="26" t="s">
        <v>110</v>
      </c>
    </row>
    <row r="20" spans="1:25" x14ac:dyDescent="0.3">
      <c r="A20" s="26" t="s">
        <v>132</v>
      </c>
      <c r="B20" s="72" t="s">
        <v>133</v>
      </c>
      <c r="C20" s="27" t="s">
        <v>72</v>
      </c>
      <c r="D20" s="26" t="s">
        <v>28</v>
      </c>
      <c r="E20" s="28">
        <v>40419</v>
      </c>
      <c r="F20" s="26" t="s">
        <v>106</v>
      </c>
      <c r="G20" s="26">
        <v>100</v>
      </c>
      <c r="H20" s="26" t="s">
        <v>60</v>
      </c>
      <c r="I20" s="26" t="s">
        <v>107</v>
      </c>
      <c r="J20" s="26" t="s">
        <v>60</v>
      </c>
      <c r="K20" s="27" t="s">
        <v>50</v>
      </c>
      <c r="L20" s="26" t="b">
        <v>1</v>
      </c>
      <c r="M20" s="26">
        <v>2003</v>
      </c>
      <c r="N20" s="26">
        <v>5</v>
      </c>
      <c r="O20" s="26">
        <v>4</v>
      </c>
      <c r="P20" s="26">
        <v>4</v>
      </c>
      <c r="Q20" s="26" t="s">
        <v>52</v>
      </c>
      <c r="R20" s="26"/>
      <c r="S20" s="26" t="s">
        <v>75</v>
      </c>
      <c r="T20" s="27"/>
      <c r="U20" s="26" t="s">
        <v>134</v>
      </c>
      <c r="V20" s="26" t="s">
        <v>73</v>
      </c>
      <c r="W20" s="26" t="b">
        <v>1</v>
      </c>
      <c r="X20" s="26" t="s">
        <v>109</v>
      </c>
      <c r="Y20" s="26" t="s">
        <v>110</v>
      </c>
    </row>
    <row r="21" spans="1:25" x14ac:dyDescent="0.3">
      <c r="A21" s="26" t="s">
        <v>135</v>
      </c>
      <c r="B21" s="72" t="s">
        <v>136</v>
      </c>
      <c r="C21" s="27" t="s">
        <v>72</v>
      </c>
      <c r="D21" s="26" t="s">
        <v>28</v>
      </c>
      <c r="E21" s="28">
        <v>40419</v>
      </c>
      <c r="F21" s="26" t="s">
        <v>106</v>
      </c>
      <c r="G21" s="26">
        <v>100</v>
      </c>
      <c r="H21" s="26" t="s">
        <v>60</v>
      </c>
      <c r="I21" s="26" t="s">
        <v>107</v>
      </c>
      <c r="J21" s="26" t="s">
        <v>60</v>
      </c>
      <c r="K21" s="27" t="s">
        <v>50</v>
      </c>
      <c r="L21" s="26" t="b">
        <v>1</v>
      </c>
      <c r="M21" s="26">
        <v>2003</v>
      </c>
      <c r="N21" s="26">
        <v>5</v>
      </c>
      <c r="O21" s="26">
        <v>4</v>
      </c>
      <c r="P21" s="26">
        <v>4</v>
      </c>
      <c r="Q21" s="26" t="s">
        <v>52</v>
      </c>
      <c r="R21" s="26"/>
      <c r="S21" s="26" t="s">
        <v>75</v>
      </c>
      <c r="T21" s="27"/>
      <c r="U21" s="26" t="s">
        <v>137</v>
      </c>
      <c r="V21" s="26" t="s">
        <v>73</v>
      </c>
      <c r="W21" s="26" t="b">
        <v>1</v>
      </c>
      <c r="X21" s="26" t="s">
        <v>109</v>
      </c>
      <c r="Y21" s="26" t="s">
        <v>110</v>
      </c>
    </row>
    <row r="22" spans="1:25" x14ac:dyDescent="0.3">
      <c r="A22" s="26" t="s">
        <v>138</v>
      </c>
      <c r="B22" s="72" t="s">
        <v>139</v>
      </c>
      <c r="C22" s="27" t="s">
        <v>72</v>
      </c>
      <c r="D22" s="26" t="s">
        <v>28</v>
      </c>
      <c r="E22" s="28">
        <v>40419</v>
      </c>
      <c r="F22" s="26" t="s">
        <v>106</v>
      </c>
      <c r="G22" s="26">
        <v>100</v>
      </c>
      <c r="H22" s="26" t="s">
        <v>60</v>
      </c>
      <c r="I22" s="26" t="s">
        <v>107</v>
      </c>
      <c r="J22" s="26" t="s">
        <v>60</v>
      </c>
      <c r="K22" s="27" t="s">
        <v>50</v>
      </c>
      <c r="L22" s="26" t="b">
        <v>1</v>
      </c>
      <c r="M22" s="26">
        <v>2003</v>
      </c>
      <c r="N22" s="26">
        <v>5</v>
      </c>
      <c r="O22" s="26">
        <v>4</v>
      </c>
      <c r="P22" s="26">
        <v>4</v>
      </c>
      <c r="Q22" s="26" t="s">
        <v>52</v>
      </c>
      <c r="R22" s="26"/>
      <c r="S22" s="26" t="s">
        <v>75</v>
      </c>
      <c r="T22" s="27"/>
      <c r="U22" s="26" t="s">
        <v>140</v>
      </c>
      <c r="V22" s="26" t="s">
        <v>73</v>
      </c>
      <c r="W22" s="26" t="b">
        <v>1</v>
      </c>
      <c r="X22" s="26" t="s">
        <v>109</v>
      </c>
      <c r="Y22" s="26" t="s">
        <v>110</v>
      </c>
    </row>
    <row r="23" spans="1:25" x14ac:dyDescent="0.3">
      <c r="A23" s="26" t="s">
        <v>141</v>
      </c>
      <c r="B23" s="72" t="s">
        <v>142</v>
      </c>
      <c r="C23" s="27" t="s">
        <v>72</v>
      </c>
      <c r="D23" s="26" t="s">
        <v>28</v>
      </c>
      <c r="E23" s="28">
        <v>40419</v>
      </c>
      <c r="F23" s="26" t="s">
        <v>106</v>
      </c>
      <c r="G23" s="26">
        <v>100</v>
      </c>
      <c r="H23" s="26" t="s">
        <v>60</v>
      </c>
      <c r="I23" s="26" t="s">
        <v>107</v>
      </c>
      <c r="J23" s="26" t="s">
        <v>60</v>
      </c>
      <c r="K23" s="27" t="s">
        <v>50</v>
      </c>
      <c r="L23" s="26" t="b">
        <v>1</v>
      </c>
      <c r="M23" s="26">
        <v>2003</v>
      </c>
      <c r="N23" s="26">
        <v>5</v>
      </c>
      <c r="O23" s="26">
        <v>4</v>
      </c>
      <c r="P23" s="26">
        <v>4</v>
      </c>
      <c r="Q23" s="26" t="s">
        <v>52</v>
      </c>
      <c r="R23" s="26"/>
      <c r="S23" s="26" t="s">
        <v>75</v>
      </c>
      <c r="T23" s="27"/>
      <c r="U23" s="26" t="s">
        <v>143</v>
      </c>
      <c r="V23" s="26" t="s">
        <v>73</v>
      </c>
      <c r="W23" s="26" t="b">
        <v>1</v>
      </c>
      <c r="X23" s="26" t="s">
        <v>109</v>
      </c>
      <c r="Y23" s="26" t="s">
        <v>110</v>
      </c>
    </row>
    <row r="24" spans="1:25" x14ac:dyDescent="0.3">
      <c r="A24" s="26" t="s">
        <v>144</v>
      </c>
      <c r="B24" s="72" t="s">
        <v>145</v>
      </c>
      <c r="C24" s="27" t="s">
        <v>72</v>
      </c>
      <c r="D24" s="26" t="s">
        <v>28</v>
      </c>
      <c r="E24" s="28">
        <v>40419</v>
      </c>
      <c r="F24" s="26" t="s">
        <v>106</v>
      </c>
      <c r="G24" s="26">
        <v>100</v>
      </c>
      <c r="H24" s="26" t="s">
        <v>60</v>
      </c>
      <c r="I24" s="26" t="s">
        <v>107</v>
      </c>
      <c r="J24" s="26" t="s">
        <v>60</v>
      </c>
      <c r="K24" s="27" t="s">
        <v>50</v>
      </c>
      <c r="L24" s="26" t="b">
        <v>1</v>
      </c>
      <c r="M24" s="26">
        <v>2003</v>
      </c>
      <c r="N24" s="26">
        <v>5</v>
      </c>
      <c r="O24" s="26">
        <v>4</v>
      </c>
      <c r="P24" s="26">
        <v>4</v>
      </c>
      <c r="Q24" s="26" t="s">
        <v>52</v>
      </c>
      <c r="R24" s="26"/>
      <c r="S24" s="26" t="s">
        <v>75</v>
      </c>
      <c r="T24" s="27"/>
      <c r="U24" s="26" t="s">
        <v>146</v>
      </c>
      <c r="V24" s="26" t="s">
        <v>73</v>
      </c>
      <c r="W24" s="26" t="b">
        <v>1</v>
      </c>
      <c r="X24" s="26" t="s">
        <v>109</v>
      </c>
      <c r="Y24" s="26" t="s">
        <v>110</v>
      </c>
    </row>
    <row r="25" spans="1:25" x14ac:dyDescent="0.3">
      <c r="A25" s="26" t="s">
        <v>147</v>
      </c>
      <c r="B25" s="72" t="s">
        <v>148</v>
      </c>
      <c r="C25" s="27" t="s">
        <v>72</v>
      </c>
      <c r="D25" s="26" t="s">
        <v>28</v>
      </c>
      <c r="E25" s="28">
        <v>40419</v>
      </c>
      <c r="F25" s="26" t="s">
        <v>106</v>
      </c>
      <c r="G25" s="26">
        <v>100</v>
      </c>
      <c r="H25" s="26" t="s">
        <v>60</v>
      </c>
      <c r="I25" s="26" t="s">
        <v>107</v>
      </c>
      <c r="J25" s="26" t="s">
        <v>60</v>
      </c>
      <c r="K25" s="27" t="s">
        <v>50</v>
      </c>
      <c r="L25" s="26" t="b">
        <v>1</v>
      </c>
      <c r="M25" s="26">
        <v>2003</v>
      </c>
      <c r="N25" s="26">
        <v>5</v>
      </c>
      <c r="O25" s="26">
        <v>4</v>
      </c>
      <c r="P25" s="26">
        <v>4</v>
      </c>
      <c r="Q25" s="26" t="s">
        <v>52</v>
      </c>
      <c r="R25" s="26"/>
      <c r="S25" s="26" t="s">
        <v>75</v>
      </c>
      <c r="T25" s="27"/>
      <c r="U25" s="26" t="s">
        <v>149</v>
      </c>
      <c r="V25" s="26" t="s">
        <v>73</v>
      </c>
      <c r="W25" s="26" t="b">
        <v>1</v>
      </c>
      <c r="X25" s="26" t="s">
        <v>109</v>
      </c>
      <c r="Y25" s="26" t="s">
        <v>110</v>
      </c>
    </row>
    <row r="26" spans="1:25" x14ac:dyDescent="0.3">
      <c r="A26" s="26" t="s">
        <v>150</v>
      </c>
      <c r="B26" s="72" t="s">
        <v>151</v>
      </c>
      <c r="C26" s="27" t="s">
        <v>72</v>
      </c>
      <c r="D26" s="26" t="s">
        <v>28</v>
      </c>
      <c r="E26" s="28">
        <v>40419</v>
      </c>
      <c r="F26" s="26" t="s">
        <v>106</v>
      </c>
      <c r="G26" s="26">
        <v>100</v>
      </c>
      <c r="H26" s="26" t="s">
        <v>60</v>
      </c>
      <c r="I26" s="26" t="s">
        <v>107</v>
      </c>
      <c r="J26" s="26" t="s">
        <v>60</v>
      </c>
      <c r="K26" s="27" t="s">
        <v>50</v>
      </c>
      <c r="L26" s="26" t="b">
        <v>1</v>
      </c>
      <c r="M26" s="26">
        <v>2003</v>
      </c>
      <c r="N26" s="26">
        <v>5</v>
      </c>
      <c r="O26" s="26">
        <v>4</v>
      </c>
      <c r="P26" s="26">
        <v>4</v>
      </c>
      <c r="Q26" s="26" t="s">
        <v>52</v>
      </c>
      <c r="R26" s="26"/>
      <c r="S26" s="26" t="s">
        <v>75</v>
      </c>
      <c r="T26" s="27"/>
      <c r="U26" s="26" t="s">
        <v>152</v>
      </c>
      <c r="V26" s="26" t="s">
        <v>73</v>
      </c>
      <c r="W26" s="26" t="b">
        <v>1</v>
      </c>
      <c r="X26" s="26" t="s">
        <v>109</v>
      </c>
      <c r="Y26" s="26" t="s">
        <v>110</v>
      </c>
    </row>
    <row r="27" spans="1:25" x14ac:dyDescent="0.3">
      <c r="A27" s="26" t="s">
        <v>153</v>
      </c>
      <c r="B27" s="72" t="s">
        <v>154</v>
      </c>
      <c r="C27" s="27" t="s">
        <v>72</v>
      </c>
      <c r="D27" s="26" t="s">
        <v>28</v>
      </c>
      <c r="E27" s="28">
        <v>40419</v>
      </c>
      <c r="F27" s="26" t="s">
        <v>106</v>
      </c>
      <c r="G27" s="26">
        <v>100</v>
      </c>
      <c r="H27" s="26" t="s">
        <v>60</v>
      </c>
      <c r="I27" s="26" t="s">
        <v>107</v>
      </c>
      <c r="J27" s="26" t="s">
        <v>60</v>
      </c>
      <c r="K27" s="27" t="s">
        <v>50</v>
      </c>
      <c r="L27" s="26" t="b">
        <v>1</v>
      </c>
      <c r="M27" s="26">
        <v>2003</v>
      </c>
      <c r="N27" s="26">
        <v>5</v>
      </c>
      <c r="O27" s="26">
        <v>4</v>
      </c>
      <c r="P27" s="26">
        <v>4</v>
      </c>
      <c r="Q27" s="26" t="s">
        <v>52</v>
      </c>
      <c r="R27" s="26"/>
      <c r="S27" s="26" t="s">
        <v>75</v>
      </c>
      <c r="T27" s="27"/>
      <c r="U27" s="26" t="s">
        <v>155</v>
      </c>
      <c r="V27" s="26" t="s">
        <v>73</v>
      </c>
      <c r="W27" s="26" t="b">
        <v>1</v>
      </c>
      <c r="X27" s="26" t="s">
        <v>109</v>
      </c>
      <c r="Y27" s="26" t="s">
        <v>110</v>
      </c>
    </row>
    <row r="28" spans="1:25" x14ac:dyDescent="0.3">
      <c r="A28" s="26" t="s">
        <v>156</v>
      </c>
      <c r="B28" s="72" t="s">
        <v>157</v>
      </c>
      <c r="C28" s="27" t="s">
        <v>72</v>
      </c>
      <c r="D28" s="26" t="s">
        <v>28</v>
      </c>
      <c r="E28" s="28">
        <v>40419</v>
      </c>
      <c r="F28" s="26" t="s">
        <v>106</v>
      </c>
      <c r="G28" s="26">
        <v>100</v>
      </c>
      <c r="H28" s="26" t="s">
        <v>60</v>
      </c>
      <c r="I28" s="26" t="s">
        <v>107</v>
      </c>
      <c r="J28" s="26" t="s">
        <v>60</v>
      </c>
      <c r="K28" s="27" t="s">
        <v>50</v>
      </c>
      <c r="L28" s="26" t="b">
        <v>1</v>
      </c>
      <c r="M28" s="26">
        <v>2003</v>
      </c>
      <c r="N28" s="26">
        <v>5</v>
      </c>
      <c r="O28" s="26">
        <v>4</v>
      </c>
      <c r="P28" s="26">
        <v>4</v>
      </c>
      <c r="Q28" s="26" t="s">
        <v>52</v>
      </c>
      <c r="R28" s="26"/>
      <c r="S28" s="26" t="s">
        <v>75</v>
      </c>
      <c r="T28" s="27"/>
      <c r="U28" s="26" t="s">
        <v>158</v>
      </c>
      <c r="V28" s="26" t="s">
        <v>73</v>
      </c>
      <c r="W28" s="26" t="b">
        <v>1</v>
      </c>
      <c r="X28" s="26" t="s">
        <v>109</v>
      </c>
      <c r="Y28" s="26" t="s">
        <v>110</v>
      </c>
    </row>
    <row r="29" spans="1:25" x14ac:dyDescent="0.3">
      <c r="A29" s="26" t="s">
        <v>159</v>
      </c>
      <c r="B29" s="72" t="s">
        <v>160</v>
      </c>
      <c r="C29" s="27" t="s">
        <v>72</v>
      </c>
      <c r="D29" s="26" t="s">
        <v>28</v>
      </c>
      <c r="E29" s="28">
        <v>40419</v>
      </c>
      <c r="F29" s="26" t="s">
        <v>106</v>
      </c>
      <c r="G29" s="26">
        <v>100</v>
      </c>
      <c r="H29" s="26" t="s">
        <v>60</v>
      </c>
      <c r="I29" s="26" t="s">
        <v>107</v>
      </c>
      <c r="J29" s="26" t="s">
        <v>60</v>
      </c>
      <c r="K29" s="27" t="s">
        <v>50</v>
      </c>
      <c r="L29" s="26" t="b">
        <v>1</v>
      </c>
      <c r="M29" s="26">
        <v>2003</v>
      </c>
      <c r="N29" s="26">
        <v>5</v>
      </c>
      <c r="O29" s="26">
        <v>4</v>
      </c>
      <c r="P29" s="26">
        <v>4</v>
      </c>
      <c r="Q29" s="26" t="s">
        <v>52</v>
      </c>
      <c r="R29" s="26"/>
      <c r="S29" s="26" t="s">
        <v>75</v>
      </c>
      <c r="T29" s="27"/>
      <c r="U29" s="26" t="s">
        <v>161</v>
      </c>
      <c r="V29" s="26" t="s">
        <v>73</v>
      </c>
      <c r="W29" s="26" t="b">
        <v>1</v>
      </c>
      <c r="X29" s="26" t="s">
        <v>109</v>
      </c>
      <c r="Y29" s="26" t="s">
        <v>110</v>
      </c>
    </row>
    <row r="30" spans="1:25" x14ac:dyDescent="0.3">
      <c r="A30" s="26" t="s">
        <v>162</v>
      </c>
      <c r="B30" s="72" t="s">
        <v>163</v>
      </c>
      <c r="C30" s="27" t="s">
        <v>72</v>
      </c>
      <c r="D30" s="26" t="s">
        <v>28</v>
      </c>
      <c r="E30" s="28">
        <v>40419</v>
      </c>
      <c r="F30" s="26" t="s">
        <v>106</v>
      </c>
      <c r="G30" s="26">
        <v>100</v>
      </c>
      <c r="H30" s="26" t="s">
        <v>60</v>
      </c>
      <c r="I30" s="26" t="s">
        <v>107</v>
      </c>
      <c r="J30" s="26" t="s">
        <v>60</v>
      </c>
      <c r="K30" s="27" t="s">
        <v>50</v>
      </c>
      <c r="L30" s="26" t="b">
        <v>1</v>
      </c>
      <c r="M30" s="26">
        <v>2003</v>
      </c>
      <c r="N30" s="26">
        <v>5</v>
      </c>
      <c r="O30" s="26">
        <v>4</v>
      </c>
      <c r="P30" s="26">
        <v>4</v>
      </c>
      <c r="Q30" s="26" t="s">
        <v>52</v>
      </c>
      <c r="R30" s="26"/>
      <c r="S30" s="26" t="s">
        <v>75</v>
      </c>
      <c r="T30" s="27"/>
      <c r="U30" s="26" t="s">
        <v>164</v>
      </c>
      <c r="V30" s="26" t="s">
        <v>73</v>
      </c>
      <c r="W30" s="26" t="b">
        <v>1</v>
      </c>
      <c r="X30" s="26" t="s">
        <v>109</v>
      </c>
      <c r="Y30" s="26" t="s">
        <v>110</v>
      </c>
    </row>
    <row r="31" spans="1:25" x14ac:dyDescent="0.3">
      <c r="A31" s="26" t="s">
        <v>165</v>
      </c>
      <c r="B31" s="72" t="s">
        <v>166</v>
      </c>
      <c r="C31" s="27" t="s">
        <v>72</v>
      </c>
      <c r="D31" s="26" t="s">
        <v>28</v>
      </c>
      <c r="E31" s="28">
        <v>40419</v>
      </c>
      <c r="F31" s="26" t="s">
        <v>106</v>
      </c>
      <c r="G31" s="26">
        <v>100</v>
      </c>
      <c r="H31" s="26" t="s">
        <v>60</v>
      </c>
      <c r="I31" s="26" t="s">
        <v>107</v>
      </c>
      <c r="J31" s="26" t="s">
        <v>60</v>
      </c>
      <c r="K31" s="27" t="s">
        <v>50</v>
      </c>
      <c r="L31" s="26" t="b">
        <v>1</v>
      </c>
      <c r="M31" s="26">
        <v>2003</v>
      </c>
      <c r="N31" s="26">
        <v>5</v>
      </c>
      <c r="O31" s="26">
        <v>4</v>
      </c>
      <c r="P31" s="26">
        <v>4</v>
      </c>
      <c r="Q31" s="26" t="s">
        <v>52</v>
      </c>
      <c r="R31" s="26"/>
      <c r="S31" s="26" t="s">
        <v>75</v>
      </c>
      <c r="T31" s="27"/>
      <c r="U31" s="26" t="s">
        <v>167</v>
      </c>
      <c r="V31" s="26" t="s">
        <v>73</v>
      </c>
      <c r="W31" s="26" t="b">
        <v>1</v>
      </c>
      <c r="X31" s="26" t="s">
        <v>109</v>
      </c>
      <c r="Y31" s="26" t="s">
        <v>110</v>
      </c>
    </row>
    <row r="32" spans="1:25" x14ac:dyDescent="0.3">
      <c r="A32" s="26" t="s">
        <v>168</v>
      </c>
      <c r="B32" s="72" t="s">
        <v>169</v>
      </c>
      <c r="C32" s="27" t="s">
        <v>72</v>
      </c>
      <c r="D32" s="26" t="s">
        <v>28</v>
      </c>
      <c r="E32" s="28">
        <v>40419</v>
      </c>
      <c r="F32" s="26" t="s">
        <v>106</v>
      </c>
      <c r="G32" s="26">
        <v>100</v>
      </c>
      <c r="H32" s="26" t="s">
        <v>60</v>
      </c>
      <c r="I32" s="26" t="s">
        <v>107</v>
      </c>
      <c r="J32" s="26" t="s">
        <v>60</v>
      </c>
      <c r="K32" s="27" t="s">
        <v>50</v>
      </c>
      <c r="L32" s="26" t="b">
        <v>1</v>
      </c>
      <c r="M32" s="26">
        <v>2003</v>
      </c>
      <c r="N32" s="26">
        <v>5</v>
      </c>
      <c r="O32" s="26">
        <v>4</v>
      </c>
      <c r="P32" s="26">
        <v>4</v>
      </c>
      <c r="Q32" s="26" t="s">
        <v>52</v>
      </c>
      <c r="R32" s="26"/>
      <c r="S32" s="26" t="s">
        <v>75</v>
      </c>
      <c r="T32" s="27"/>
      <c r="U32" s="26" t="s">
        <v>170</v>
      </c>
      <c r="V32" s="26" t="s">
        <v>73</v>
      </c>
      <c r="W32" s="26" t="b">
        <v>1</v>
      </c>
      <c r="X32" s="26" t="s">
        <v>109</v>
      </c>
      <c r="Y32" s="26" t="s">
        <v>110</v>
      </c>
    </row>
    <row r="33" spans="1:25" x14ac:dyDescent="0.3">
      <c r="A33" s="26" t="s">
        <v>171</v>
      </c>
      <c r="B33" s="72" t="s">
        <v>172</v>
      </c>
      <c r="C33" s="27" t="s">
        <v>72</v>
      </c>
      <c r="D33" s="26" t="s">
        <v>28</v>
      </c>
      <c r="E33" s="28">
        <v>40419</v>
      </c>
      <c r="F33" s="26" t="s">
        <v>106</v>
      </c>
      <c r="G33" s="26">
        <v>100</v>
      </c>
      <c r="H33" s="26" t="s">
        <v>60</v>
      </c>
      <c r="I33" s="26" t="s">
        <v>107</v>
      </c>
      <c r="J33" s="26" t="s">
        <v>60</v>
      </c>
      <c r="K33" s="27" t="s">
        <v>50</v>
      </c>
      <c r="L33" s="26" t="b">
        <v>1</v>
      </c>
      <c r="M33" s="26">
        <v>2003</v>
      </c>
      <c r="N33" s="26">
        <v>5</v>
      </c>
      <c r="O33" s="26">
        <v>4</v>
      </c>
      <c r="P33" s="26">
        <v>4</v>
      </c>
      <c r="Q33" s="26" t="s">
        <v>52</v>
      </c>
      <c r="R33" s="26"/>
      <c r="S33" s="26" t="s">
        <v>75</v>
      </c>
      <c r="T33" s="27"/>
      <c r="U33" s="26" t="s">
        <v>173</v>
      </c>
      <c r="V33" s="26" t="s">
        <v>73</v>
      </c>
      <c r="W33" s="26" t="b">
        <v>1</v>
      </c>
      <c r="X33" s="26" t="s">
        <v>109</v>
      </c>
      <c r="Y33" s="26" t="s">
        <v>110</v>
      </c>
    </row>
    <row r="34" spans="1:25" x14ac:dyDescent="0.3">
      <c r="A34" s="26" t="s">
        <v>174</v>
      </c>
      <c r="B34" s="72" t="s">
        <v>175</v>
      </c>
      <c r="C34" s="27" t="s">
        <v>72</v>
      </c>
      <c r="D34" s="26" t="s">
        <v>28</v>
      </c>
      <c r="E34" s="28">
        <v>40419</v>
      </c>
      <c r="F34" s="26" t="s">
        <v>106</v>
      </c>
      <c r="G34" s="26">
        <v>100</v>
      </c>
      <c r="H34" s="26" t="s">
        <v>60</v>
      </c>
      <c r="I34" s="26" t="s">
        <v>107</v>
      </c>
      <c r="J34" s="26" t="s">
        <v>60</v>
      </c>
      <c r="K34" s="27" t="s">
        <v>50</v>
      </c>
      <c r="L34" s="26" t="b">
        <v>1</v>
      </c>
      <c r="M34" s="26">
        <v>2003</v>
      </c>
      <c r="N34" s="26">
        <v>5</v>
      </c>
      <c r="O34" s="26">
        <v>4</v>
      </c>
      <c r="P34" s="26">
        <v>4</v>
      </c>
      <c r="Q34" s="26" t="s">
        <v>52</v>
      </c>
      <c r="R34" s="26"/>
      <c r="S34" s="26" t="s">
        <v>75</v>
      </c>
      <c r="T34" s="27"/>
      <c r="U34" s="26" t="s">
        <v>176</v>
      </c>
      <c r="V34" s="26" t="s">
        <v>73</v>
      </c>
      <c r="W34" s="26" t="b">
        <v>1</v>
      </c>
      <c r="X34" s="26" t="s">
        <v>109</v>
      </c>
      <c r="Y34" s="26" t="s">
        <v>110</v>
      </c>
    </row>
    <row r="35" spans="1:25" x14ac:dyDescent="0.3">
      <c r="A35" s="26" t="s">
        <v>177</v>
      </c>
      <c r="B35" s="72" t="s">
        <v>178</v>
      </c>
      <c r="C35" s="27" t="s">
        <v>72</v>
      </c>
      <c r="D35" s="26" t="s">
        <v>28</v>
      </c>
      <c r="E35" s="28">
        <v>40419</v>
      </c>
      <c r="F35" s="26" t="s">
        <v>106</v>
      </c>
      <c r="G35" s="26">
        <v>100</v>
      </c>
      <c r="H35" s="26" t="s">
        <v>60</v>
      </c>
      <c r="I35" s="26" t="s">
        <v>107</v>
      </c>
      <c r="J35" s="26" t="s">
        <v>60</v>
      </c>
      <c r="K35" s="27" t="s">
        <v>50</v>
      </c>
      <c r="L35" s="26" t="b">
        <v>1</v>
      </c>
      <c r="M35" s="26">
        <v>2003</v>
      </c>
      <c r="N35" s="26">
        <v>5</v>
      </c>
      <c r="O35" s="26">
        <v>4</v>
      </c>
      <c r="P35" s="26">
        <v>4</v>
      </c>
      <c r="Q35" s="26" t="s">
        <v>52</v>
      </c>
      <c r="R35" s="26"/>
      <c r="S35" s="26" t="s">
        <v>75</v>
      </c>
      <c r="T35" s="27"/>
      <c r="U35" s="26" t="s">
        <v>179</v>
      </c>
      <c r="V35" s="26" t="s">
        <v>73</v>
      </c>
      <c r="W35" s="26" t="b">
        <v>1</v>
      </c>
      <c r="X35" s="26" t="s">
        <v>109</v>
      </c>
      <c r="Y35" s="26" t="s">
        <v>110</v>
      </c>
    </row>
    <row r="36" spans="1:25" x14ac:dyDescent="0.3">
      <c r="A36" s="26" t="s">
        <v>180</v>
      </c>
      <c r="B36" s="72" t="s">
        <v>181</v>
      </c>
      <c r="C36" s="27" t="s">
        <v>72</v>
      </c>
      <c r="D36" s="26" t="s">
        <v>28</v>
      </c>
      <c r="E36" s="28">
        <v>40419</v>
      </c>
      <c r="F36" s="26" t="s">
        <v>106</v>
      </c>
      <c r="G36" s="26">
        <v>100</v>
      </c>
      <c r="H36" s="26" t="s">
        <v>60</v>
      </c>
      <c r="I36" s="26" t="s">
        <v>107</v>
      </c>
      <c r="J36" s="26" t="s">
        <v>60</v>
      </c>
      <c r="K36" s="27" t="s">
        <v>50</v>
      </c>
      <c r="L36" s="26" t="b">
        <v>1</v>
      </c>
      <c r="M36" s="26">
        <v>2003</v>
      </c>
      <c r="N36" s="26">
        <v>5</v>
      </c>
      <c r="O36" s="26">
        <v>4</v>
      </c>
      <c r="P36" s="26">
        <v>4</v>
      </c>
      <c r="Q36" s="26" t="s">
        <v>52</v>
      </c>
      <c r="R36" s="26"/>
      <c r="S36" s="26" t="s">
        <v>75</v>
      </c>
      <c r="T36" s="27"/>
      <c r="U36" s="26" t="s">
        <v>182</v>
      </c>
      <c r="V36" s="26" t="s">
        <v>73</v>
      </c>
      <c r="W36" s="26" t="b">
        <v>1</v>
      </c>
      <c r="X36" s="26" t="s">
        <v>109</v>
      </c>
      <c r="Y36" s="26" t="s">
        <v>110</v>
      </c>
    </row>
    <row r="37" spans="1:25" x14ac:dyDescent="0.3">
      <c r="A37" s="26" t="s">
        <v>183</v>
      </c>
      <c r="B37" s="72" t="s">
        <v>184</v>
      </c>
      <c r="C37" s="27" t="s">
        <v>72</v>
      </c>
      <c r="D37" s="26" t="s">
        <v>28</v>
      </c>
      <c r="E37" s="28">
        <v>40419</v>
      </c>
      <c r="F37" s="26" t="s">
        <v>106</v>
      </c>
      <c r="G37" s="26">
        <v>100</v>
      </c>
      <c r="H37" s="26" t="s">
        <v>60</v>
      </c>
      <c r="I37" s="26" t="s">
        <v>107</v>
      </c>
      <c r="J37" s="26" t="s">
        <v>60</v>
      </c>
      <c r="K37" s="27" t="s">
        <v>50</v>
      </c>
      <c r="L37" s="26" t="b">
        <v>1</v>
      </c>
      <c r="M37" s="26">
        <v>2003</v>
      </c>
      <c r="N37" s="26">
        <v>5</v>
      </c>
      <c r="O37" s="26">
        <v>4</v>
      </c>
      <c r="P37" s="26">
        <v>4</v>
      </c>
      <c r="Q37" s="26" t="s">
        <v>52</v>
      </c>
      <c r="R37" s="26"/>
      <c r="S37" s="26" t="s">
        <v>75</v>
      </c>
      <c r="T37" s="27"/>
      <c r="U37" s="26" t="s">
        <v>185</v>
      </c>
      <c r="V37" s="26" t="s">
        <v>73</v>
      </c>
      <c r="W37" s="26" t="b">
        <v>1</v>
      </c>
      <c r="X37" s="26" t="s">
        <v>109</v>
      </c>
      <c r="Y37" s="26" t="s">
        <v>110</v>
      </c>
    </row>
    <row r="38" spans="1:25" x14ac:dyDescent="0.3">
      <c r="A38" s="26" t="s">
        <v>186</v>
      </c>
      <c r="B38" s="72" t="s">
        <v>187</v>
      </c>
      <c r="C38" s="27" t="s">
        <v>72</v>
      </c>
      <c r="D38" s="26" t="s">
        <v>28</v>
      </c>
      <c r="E38" s="28">
        <v>40419</v>
      </c>
      <c r="F38" s="26" t="s">
        <v>106</v>
      </c>
      <c r="G38" s="26">
        <v>100</v>
      </c>
      <c r="H38" s="26" t="s">
        <v>60</v>
      </c>
      <c r="I38" s="26" t="s">
        <v>107</v>
      </c>
      <c r="J38" s="26" t="s">
        <v>60</v>
      </c>
      <c r="K38" s="27" t="s">
        <v>50</v>
      </c>
      <c r="L38" s="26" t="b">
        <v>1</v>
      </c>
      <c r="M38" s="26">
        <v>2003</v>
      </c>
      <c r="N38" s="26">
        <v>5</v>
      </c>
      <c r="O38" s="26">
        <v>4</v>
      </c>
      <c r="P38" s="26">
        <v>4</v>
      </c>
      <c r="Q38" s="26" t="s">
        <v>52</v>
      </c>
      <c r="R38" s="26"/>
      <c r="S38" s="26" t="s">
        <v>75</v>
      </c>
      <c r="T38" s="27"/>
      <c r="U38" s="26" t="s">
        <v>188</v>
      </c>
      <c r="V38" s="26" t="s">
        <v>73</v>
      </c>
      <c r="W38" s="26" t="b">
        <v>1</v>
      </c>
      <c r="X38" s="26" t="s">
        <v>109</v>
      </c>
      <c r="Y38" s="26" t="s">
        <v>110</v>
      </c>
    </row>
    <row r="39" spans="1:25" x14ac:dyDescent="0.3">
      <c r="A39" s="26" t="s">
        <v>189</v>
      </c>
      <c r="B39" s="72" t="s">
        <v>190</v>
      </c>
      <c r="C39" s="27" t="s">
        <v>72</v>
      </c>
      <c r="D39" s="26" t="s">
        <v>28</v>
      </c>
      <c r="E39" s="28">
        <v>40419</v>
      </c>
      <c r="F39" s="26" t="s">
        <v>106</v>
      </c>
      <c r="G39" s="26">
        <v>100</v>
      </c>
      <c r="H39" s="26" t="s">
        <v>60</v>
      </c>
      <c r="I39" s="26" t="s">
        <v>107</v>
      </c>
      <c r="J39" s="26" t="s">
        <v>60</v>
      </c>
      <c r="K39" s="27" t="s">
        <v>50</v>
      </c>
      <c r="L39" s="26" t="b">
        <v>1</v>
      </c>
      <c r="M39" s="26">
        <v>2003</v>
      </c>
      <c r="N39" s="26">
        <v>5</v>
      </c>
      <c r="O39" s="26">
        <v>4</v>
      </c>
      <c r="P39" s="26">
        <v>4</v>
      </c>
      <c r="Q39" s="26" t="s">
        <v>52</v>
      </c>
      <c r="R39" s="26"/>
      <c r="S39" s="26" t="s">
        <v>75</v>
      </c>
      <c r="T39" s="27"/>
      <c r="U39" s="26" t="s">
        <v>191</v>
      </c>
      <c r="V39" s="26" t="s">
        <v>73</v>
      </c>
      <c r="W39" s="26" t="b">
        <v>1</v>
      </c>
      <c r="X39" s="26" t="s">
        <v>109</v>
      </c>
      <c r="Y39" s="26" t="s">
        <v>110</v>
      </c>
    </row>
    <row r="40" spans="1:25" x14ac:dyDescent="0.3">
      <c r="A40" s="26" t="s">
        <v>192</v>
      </c>
      <c r="B40" s="72" t="s">
        <v>193</v>
      </c>
      <c r="C40" s="27" t="s">
        <v>72</v>
      </c>
      <c r="D40" s="26" t="s">
        <v>28</v>
      </c>
      <c r="E40" s="28">
        <v>40419</v>
      </c>
      <c r="F40" s="26" t="s">
        <v>106</v>
      </c>
      <c r="G40" s="26">
        <v>100</v>
      </c>
      <c r="H40" s="26" t="s">
        <v>60</v>
      </c>
      <c r="I40" s="26" t="s">
        <v>107</v>
      </c>
      <c r="J40" s="26" t="s">
        <v>60</v>
      </c>
      <c r="K40" s="27" t="s">
        <v>50</v>
      </c>
      <c r="L40" s="26" t="b">
        <v>1</v>
      </c>
      <c r="M40" s="26">
        <v>2003</v>
      </c>
      <c r="N40" s="26">
        <v>5</v>
      </c>
      <c r="O40" s="26">
        <v>4</v>
      </c>
      <c r="P40" s="26">
        <v>4</v>
      </c>
      <c r="Q40" s="26" t="s">
        <v>52</v>
      </c>
      <c r="R40" s="26"/>
      <c r="S40" s="26" t="s">
        <v>75</v>
      </c>
      <c r="T40" s="27"/>
      <c r="U40" s="26" t="s">
        <v>194</v>
      </c>
      <c r="V40" s="26" t="s">
        <v>73</v>
      </c>
      <c r="W40" s="26" t="b">
        <v>1</v>
      </c>
      <c r="X40" s="26" t="s">
        <v>109</v>
      </c>
      <c r="Y40" s="26" t="s">
        <v>110</v>
      </c>
    </row>
    <row r="41" spans="1:25" x14ac:dyDescent="0.3">
      <c r="A41" s="26" t="s">
        <v>195</v>
      </c>
      <c r="B41" s="72" t="s">
        <v>196</v>
      </c>
      <c r="C41" s="27" t="s">
        <v>72</v>
      </c>
      <c r="D41" s="26" t="s">
        <v>28</v>
      </c>
      <c r="E41" s="28">
        <v>40419</v>
      </c>
      <c r="F41" s="26" t="s">
        <v>106</v>
      </c>
      <c r="G41" s="26">
        <v>100</v>
      </c>
      <c r="H41" s="26" t="s">
        <v>60</v>
      </c>
      <c r="I41" s="26" t="s">
        <v>107</v>
      </c>
      <c r="J41" s="26" t="s">
        <v>60</v>
      </c>
      <c r="K41" s="27" t="s">
        <v>50</v>
      </c>
      <c r="L41" s="26" t="b">
        <v>1</v>
      </c>
      <c r="M41" s="26">
        <v>2003</v>
      </c>
      <c r="N41" s="26">
        <v>5</v>
      </c>
      <c r="O41" s="26">
        <v>4</v>
      </c>
      <c r="P41" s="26">
        <v>4</v>
      </c>
      <c r="Q41" s="26" t="s">
        <v>52</v>
      </c>
      <c r="R41" s="26"/>
      <c r="S41" s="26" t="s">
        <v>75</v>
      </c>
      <c r="T41" s="27"/>
      <c r="U41" s="26" t="s">
        <v>197</v>
      </c>
      <c r="V41" s="26" t="s">
        <v>73</v>
      </c>
      <c r="W41" s="26" t="b">
        <v>1</v>
      </c>
      <c r="X41" s="26" t="s">
        <v>109</v>
      </c>
      <c r="Y41" s="26" t="s">
        <v>110</v>
      </c>
    </row>
    <row r="42" spans="1:25" x14ac:dyDescent="0.3">
      <c r="A42" s="26" t="s">
        <v>198</v>
      </c>
      <c r="B42" s="72" t="s">
        <v>199</v>
      </c>
      <c r="C42" s="27" t="s">
        <v>72</v>
      </c>
      <c r="D42" s="26" t="s">
        <v>28</v>
      </c>
      <c r="E42" s="28">
        <v>40419</v>
      </c>
      <c r="F42" s="26" t="s">
        <v>106</v>
      </c>
      <c r="G42" s="26">
        <v>100</v>
      </c>
      <c r="H42" s="26" t="s">
        <v>60</v>
      </c>
      <c r="I42" s="26" t="s">
        <v>107</v>
      </c>
      <c r="J42" s="26" t="s">
        <v>60</v>
      </c>
      <c r="K42" s="27" t="s">
        <v>50</v>
      </c>
      <c r="L42" s="26" t="b">
        <v>1</v>
      </c>
      <c r="M42" s="26">
        <v>2003</v>
      </c>
      <c r="N42" s="26">
        <v>5</v>
      </c>
      <c r="O42" s="26">
        <v>4</v>
      </c>
      <c r="P42" s="26">
        <v>4</v>
      </c>
      <c r="Q42" s="26" t="s">
        <v>52</v>
      </c>
      <c r="R42" s="26"/>
      <c r="S42" s="26" t="s">
        <v>75</v>
      </c>
      <c r="T42" s="27"/>
      <c r="U42" s="26" t="s">
        <v>200</v>
      </c>
      <c r="V42" s="26" t="s">
        <v>73</v>
      </c>
      <c r="W42" s="26" t="b">
        <v>1</v>
      </c>
      <c r="X42" s="26" t="s">
        <v>109</v>
      </c>
      <c r="Y42" s="26" t="s">
        <v>110</v>
      </c>
    </row>
    <row r="43" spans="1:25" x14ac:dyDescent="0.3">
      <c r="A43" s="26" t="s">
        <v>201</v>
      </c>
      <c r="B43" s="72" t="s">
        <v>202</v>
      </c>
      <c r="C43" s="27" t="s">
        <v>72</v>
      </c>
      <c r="D43" s="26" t="s">
        <v>28</v>
      </c>
      <c r="E43" s="28">
        <v>40419</v>
      </c>
      <c r="F43" s="26" t="s">
        <v>106</v>
      </c>
      <c r="G43" s="26">
        <v>100</v>
      </c>
      <c r="H43" s="26" t="s">
        <v>60</v>
      </c>
      <c r="I43" s="26" t="s">
        <v>107</v>
      </c>
      <c r="J43" s="26" t="s">
        <v>60</v>
      </c>
      <c r="K43" s="27" t="s">
        <v>50</v>
      </c>
      <c r="L43" s="26" t="b">
        <v>1</v>
      </c>
      <c r="M43" s="26">
        <v>2003</v>
      </c>
      <c r="N43" s="26">
        <v>5</v>
      </c>
      <c r="O43" s="26">
        <v>4</v>
      </c>
      <c r="P43" s="26">
        <v>4</v>
      </c>
      <c r="Q43" s="26" t="s">
        <v>52</v>
      </c>
      <c r="R43" s="26"/>
      <c r="S43" s="26" t="s">
        <v>75</v>
      </c>
      <c r="T43" s="27"/>
      <c r="U43" s="26" t="s">
        <v>203</v>
      </c>
      <c r="V43" s="26" t="s">
        <v>73</v>
      </c>
      <c r="W43" s="26" t="b">
        <v>1</v>
      </c>
      <c r="X43" s="26" t="s">
        <v>109</v>
      </c>
      <c r="Y43" s="26" t="s">
        <v>110</v>
      </c>
    </row>
    <row r="44" spans="1:25" x14ac:dyDescent="0.3">
      <c r="A44" s="26" t="s">
        <v>204</v>
      </c>
      <c r="B44" s="72" t="s">
        <v>205</v>
      </c>
      <c r="C44" s="27" t="s">
        <v>72</v>
      </c>
      <c r="D44" s="26" t="s">
        <v>28</v>
      </c>
      <c r="E44" s="28">
        <v>40419</v>
      </c>
      <c r="F44" s="26" t="s">
        <v>106</v>
      </c>
      <c r="G44" s="26">
        <v>100</v>
      </c>
      <c r="H44" s="26" t="s">
        <v>60</v>
      </c>
      <c r="I44" s="26" t="s">
        <v>107</v>
      </c>
      <c r="J44" s="26" t="s">
        <v>60</v>
      </c>
      <c r="K44" s="27" t="s">
        <v>50</v>
      </c>
      <c r="L44" s="26" t="b">
        <v>1</v>
      </c>
      <c r="M44" s="26">
        <v>2003</v>
      </c>
      <c r="N44" s="26">
        <v>5</v>
      </c>
      <c r="O44" s="26">
        <v>4</v>
      </c>
      <c r="P44" s="26">
        <v>4</v>
      </c>
      <c r="Q44" s="26" t="s">
        <v>52</v>
      </c>
      <c r="R44" s="26"/>
      <c r="S44" s="26" t="s">
        <v>75</v>
      </c>
      <c r="T44" s="27"/>
      <c r="U44" s="26" t="s">
        <v>206</v>
      </c>
      <c r="V44" s="26" t="s">
        <v>73</v>
      </c>
      <c r="W44" s="26" t="b">
        <v>1</v>
      </c>
      <c r="X44" s="26" t="s">
        <v>109</v>
      </c>
      <c r="Y44" s="26" t="s">
        <v>110</v>
      </c>
    </row>
    <row r="45" spans="1:25" x14ac:dyDescent="0.3">
      <c r="A45" s="26" t="s">
        <v>207</v>
      </c>
      <c r="B45" s="72" t="s">
        <v>208</v>
      </c>
      <c r="C45" s="27" t="s">
        <v>72</v>
      </c>
      <c r="D45" s="26" t="s">
        <v>28</v>
      </c>
      <c r="E45" s="28">
        <v>40419</v>
      </c>
      <c r="F45" s="26" t="s">
        <v>106</v>
      </c>
      <c r="G45" s="26">
        <v>100</v>
      </c>
      <c r="H45" s="26" t="s">
        <v>60</v>
      </c>
      <c r="I45" s="26" t="s">
        <v>107</v>
      </c>
      <c r="J45" s="26" t="s">
        <v>60</v>
      </c>
      <c r="K45" s="27" t="s">
        <v>50</v>
      </c>
      <c r="L45" s="26" t="b">
        <v>1</v>
      </c>
      <c r="M45" s="26">
        <v>2003</v>
      </c>
      <c r="N45" s="26">
        <v>5</v>
      </c>
      <c r="O45" s="26">
        <v>4</v>
      </c>
      <c r="P45" s="26">
        <v>4</v>
      </c>
      <c r="Q45" s="26" t="s">
        <v>52</v>
      </c>
      <c r="R45" s="26"/>
      <c r="S45" s="26" t="s">
        <v>75</v>
      </c>
      <c r="T45" s="27"/>
      <c r="U45" s="26" t="s">
        <v>209</v>
      </c>
      <c r="V45" s="26" t="s">
        <v>73</v>
      </c>
      <c r="W45" s="26" t="b">
        <v>1</v>
      </c>
      <c r="X45" s="26" t="s">
        <v>109</v>
      </c>
      <c r="Y45" s="26" t="s">
        <v>110</v>
      </c>
    </row>
    <row r="46" spans="1:25" x14ac:dyDescent="0.3">
      <c r="A46" s="26" t="s">
        <v>210</v>
      </c>
      <c r="B46" s="72" t="s">
        <v>211</v>
      </c>
      <c r="C46" s="27" t="s">
        <v>72</v>
      </c>
      <c r="D46" s="26" t="s">
        <v>28</v>
      </c>
      <c r="E46" s="28">
        <v>40419</v>
      </c>
      <c r="F46" s="26" t="s">
        <v>106</v>
      </c>
      <c r="G46" s="26">
        <v>100</v>
      </c>
      <c r="H46" s="26" t="s">
        <v>60</v>
      </c>
      <c r="I46" s="26" t="s">
        <v>107</v>
      </c>
      <c r="J46" s="26" t="s">
        <v>60</v>
      </c>
      <c r="K46" s="27" t="s">
        <v>50</v>
      </c>
      <c r="L46" s="26" t="b">
        <v>1</v>
      </c>
      <c r="M46" s="26">
        <v>2003</v>
      </c>
      <c r="N46" s="26">
        <v>5</v>
      </c>
      <c r="O46" s="26">
        <v>4</v>
      </c>
      <c r="P46" s="26">
        <v>4</v>
      </c>
      <c r="Q46" s="26" t="s">
        <v>52</v>
      </c>
      <c r="R46" s="26"/>
      <c r="S46" s="26" t="s">
        <v>75</v>
      </c>
      <c r="T46" s="27"/>
      <c r="U46" s="26" t="s">
        <v>212</v>
      </c>
      <c r="V46" s="26" t="s">
        <v>73</v>
      </c>
      <c r="W46" s="26" t="b">
        <v>1</v>
      </c>
      <c r="X46" s="26" t="s">
        <v>109</v>
      </c>
      <c r="Y46" s="26" t="s">
        <v>110</v>
      </c>
    </row>
    <row r="47" spans="1:25" x14ac:dyDescent="0.3">
      <c r="A47" s="26" t="s">
        <v>213</v>
      </c>
      <c r="B47" s="72" t="s">
        <v>214</v>
      </c>
      <c r="C47" s="27" t="s">
        <v>72</v>
      </c>
      <c r="D47" s="26" t="s">
        <v>28</v>
      </c>
      <c r="E47" s="28">
        <v>40419</v>
      </c>
      <c r="F47" s="26" t="s">
        <v>106</v>
      </c>
      <c r="G47" s="26">
        <v>100</v>
      </c>
      <c r="H47" s="26" t="s">
        <v>60</v>
      </c>
      <c r="I47" s="26" t="s">
        <v>107</v>
      </c>
      <c r="J47" s="26" t="s">
        <v>60</v>
      </c>
      <c r="K47" s="27" t="s">
        <v>50</v>
      </c>
      <c r="L47" s="26" t="b">
        <v>1</v>
      </c>
      <c r="M47" s="26">
        <v>2003</v>
      </c>
      <c r="N47" s="26">
        <v>5</v>
      </c>
      <c r="O47" s="26">
        <v>4</v>
      </c>
      <c r="P47" s="26">
        <v>4</v>
      </c>
      <c r="Q47" s="26" t="s">
        <v>52</v>
      </c>
      <c r="R47" s="26"/>
      <c r="S47" s="26" t="s">
        <v>75</v>
      </c>
      <c r="T47" s="27"/>
      <c r="U47" s="26" t="s">
        <v>215</v>
      </c>
      <c r="V47" s="26" t="s">
        <v>73</v>
      </c>
      <c r="W47" s="26" t="b">
        <v>1</v>
      </c>
      <c r="X47" s="26" t="s">
        <v>109</v>
      </c>
      <c r="Y47" s="26" t="s">
        <v>110</v>
      </c>
    </row>
    <row r="48" spans="1:25" x14ac:dyDescent="0.3">
      <c r="A48" s="26" t="s">
        <v>216</v>
      </c>
      <c r="B48" s="72" t="s">
        <v>217</v>
      </c>
      <c r="C48" s="27" t="s">
        <v>72</v>
      </c>
      <c r="D48" s="26" t="s">
        <v>28</v>
      </c>
      <c r="E48" s="28">
        <v>40419</v>
      </c>
      <c r="F48" s="26" t="s">
        <v>106</v>
      </c>
      <c r="G48" s="26">
        <v>100</v>
      </c>
      <c r="H48" s="26" t="s">
        <v>60</v>
      </c>
      <c r="I48" s="26" t="s">
        <v>107</v>
      </c>
      <c r="J48" s="26" t="s">
        <v>60</v>
      </c>
      <c r="K48" s="27" t="s">
        <v>50</v>
      </c>
      <c r="L48" s="26" t="b">
        <v>1</v>
      </c>
      <c r="M48" s="26">
        <v>2003</v>
      </c>
      <c r="N48" s="26">
        <v>5</v>
      </c>
      <c r="O48" s="26">
        <v>4</v>
      </c>
      <c r="P48" s="26">
        <v>4</v>
      </c>
      <c r="Q48" s="26" t="s">
        <v>52</v>
      </c>
      <c r="R48" s="26"/>
      <c r="S48" s="26" t="s">
        <v>75</v>
      </c>
      <c r="T48" s="27"/>
      <c r="U48" s="26" t="s">
        <v>218</v>
      </c>
      <c r="V48" s="26" t="s">
        <v>73</v>
      </c>
      <c r="W48" s="26" t="b">
        <v>1</v>
      </c>
      <c r="X48" s="26" t="s">
        <v>109</v>
      </c>
      <c r="Y48" s="26" t="s">
        <v>110</v>
      </c>
    </row>
    <row r="49" spans="1:25" x14ac:dyDescent="0.3">
      <c r="A49" s="26" t="s">
        <v>219</v>
      </c>
      <c r="B49" s="72" t="s">
        <v>220</v>
      </c>
      <c r="C49" s="27" t="s">
        <v>72</v>
      </c>
      <c r="D49" s="26" t="s">
        <v>28</v>
      </c>
      <c r="E49" s="28">
        <v>40419</v>
      </c>
      <c r="F49" s="26" t="s">
        <v>106</v>
      </c>
      <c r="G49" s="26">
        <v>100</v>
      </c>
      <c r="H49" s="26" t="s">
        <v>60</v>
      </c>
      <c r="I49" s="26" t="s">
        <v>107</v>
      </c>
      <c r="J49" s="26" t="s">
        <v>60</v>
      </c>
      <c r="K49" s="27" t="s">
        <v>50</v>
      </c>
      <c r="L49" s="26" t="b">
        <v>1</v>
      </c>
      <c r="M49" s="26">
        <v>2003</v>
      </c>
      <c r="N49" s="26">
        <v>5</v>
      </c>
      <c r="O49" s="26">
        <v>4</v>
      </c>
      <c r="P49" s="26">
        <v>4</v>
      </c>
      <c r="Q49" s="26" t="s">
        <v>52</v>
      </c>
      <c r="R49" s="26"/>
      <c r="S49" s="26" t="s">
        <v>75</v>
      </c>
      <c r="T49" s="27"/>
      <c r="U49" s="26" t="s">
        <v>221</v>
      </c>
      <c r="V49" s="26" t="s">
        <v>73</v>
      </c>
      <c r="W49" s="26" t="b">
        <v>1</v>
      </c>
      <c r="X49" s="26" t="s">
        <v>109</v>
      </c>
      <c r="Y49" s="26" t="s">
        <v>110</v>
      </c>
    </row>
  </sheetData>
  <autoFilter ref="A1:Y49"/>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E1582"/>
  <sheetViews>
    <sheetView workbookViewId="0">
      <pane ySplit="2" topLeftCell="A684" activePane="bottomLeft" state="frozen"/>
      <selection pane="bottomLeft" activeCell="A1563" sqref="A1563"/>
    </sheetView>
  </sheetViews>
  <sheetFormatPr defaultRowHeight="17.25" customHeight="1" x14ac:dyDescent="0.3"/>
  <cols>
    <col min="1" max="1" width="9.44140625" customWidth="1"/>
    <col min="2" max="2" width="58.5546875" style="63" customWidth="1"/>
    <col min="3" max="3" width="10.6640625" bestFit="1" customWidth="1"/>
    <col min="4" max="4" width="26" bestFit="1" customWidth="1"/>
    <col min="5" max="5" width="10.88671875" style="34" customWidth="1"/>
    <col min="7" max="11" width="9.109375" customWidth="1"/>
    <col min="12" max="12" width="12" customWidth="1"/>
    <col min="13" max="13" width="7.6640625" customWidth="1"/>
    <col min="14" max="14" width="8.6640625" customWidth="1"/>
    <col min="15" max="15" width="8.33203125" customWidth="1"/>
    <col min="16" max="53" width="12" customWidth="1"/>
    <col min="54" max="54" width="12" bestFit="1" customWidth="1"/>
  </cols>
  <sheetData>
    <row r="1" spans="1:5" ht="17.25" customHeight="1" x14ac:dyDescent="0.25">
      <c r="A1" t="s">
        <v>674</v>
      </c>
    </row>
    <row r="2" spans="1:5" ht="17.25" customHeight="1" x14ac:dyDescent="0.25">
      <c r="A2" s="29" t="s">
        <v>672</v>
      </c>
      <c r="B2" s="64" t="s">
        <v>223</v>
      </c>
      <c r="C2" s="29" t="s">
        <v>224</v>
      </c>
      <c r="D2" s="29" t="s">
        <v>225</v>
      </c>
      <c r="E2" s="32" t="s">
        <v>226</v>
      </c>
    </row>
    <row r="3" spans="1:5" ht="17.25" customHeight="1" x14ac:dyDescent="0.25">
      <c r="A3" s="30" t="s">
        <v>41</v>
      </c>
      <c r="B3" s="65" t="s">
        <v>42</v>
      </c>
      <c r="C3" s="31">
        <v>1083</v>
      </c>
      <c r="D3" s="30" t="s">
        <v>227</v>
      </c>
      <c r="E3" s="33">
        <v>52.709999999999994</v>
      </c>
    </row>
    <row r="4" spans="1:5" ht="17.25" customHeight="1" x14ac:dyDescent="0.25">
      <c r="A4" s="30" t="s">
        <v>41</v>
      </c>
      <c r="B4" s="65" t="s">
        <v>42</v>
      </c>
      <c r="C4" s="31">
        <v>977</v>
      </c>
      <c r="D4" s="30" t="s">
        <v>228</v>
      </c>
      <c r="E4" s="33">
        <v>34.44</v>
      </c>
    </row>
    <row r="5" spans="1:5" ht="17.25" customHeight="1" x14ac:dyDescent="0.25">
      <c r="A5" s="30" t="s">
        <v>41</v>
      </c>
      <c r="B5" s="65" t="s">
        <v>42</v>
      </c>
      <c r="C5" s="31">
        <v>392</v>
      </c>
      <c r="D5" s="30" t="s">
        <v>229</v>
      </c>
      <c r="E5" s="33">
        <v>7.9899999999999993</v>
      </c>
    </row>
    <row r="6" spans="1:5" ht="17.25" customHeight="1" x14ac:dyDescent="0.25">
      <c r="A6" s="30" t="s">
        <v>41</v>
      </c>
      <c r="B6" s="65" t="s">
        <v>42</v>
      </c>
      <c r="C6" s="31">
        <v>2201</v>
      </c>
      <c r="D6" s="30" t="s">
        <v>230</v>
      </c>
      <c r="E6" s="33">
        <v>1.8699999999999999</v>
      </c>
    </row>
    <row r="7" spans="1:5" ht="17.25" customHeight="1" x14ac:dyDescent="0.25">
      <c r="A7" s="30" t="s">
        <v>41</v>
      </c>
      <c r="B7" s="65" t="s">
        <v>42</v>
      </c>
      <c r="C7" s="31">
        <v>1914</v>
      </c>
      <c r="D7" s="30" t="s">
        <v>231</v>
      </c>
      <c r="E7" s="33">
        <v>1.69</v>
      </c>
    </row>
    <row r="8" spans="1:5" ht="17.25" customHeight="1" x14ac:dyDescent="0.25">
      <c r="A8" s="30" t="s">
        <v>41</v>
      </c>
      <c r="B8" s="65" t="s">
        <v>42</v>
      </c>
      <c r="C8" s="31">
        <v>2023</v>
      </c>
      <c r="D8" s="30" t="s">
        <v>232</v>
      </c>
      <c r="E8" s="33">
        <v>1.2699999999999998</v>
      </c>
    </row>
    <row r="9" spans="1:5" ht="17.25" customHeight="1" x14ac:dyDescent="0.25">
      <c r="A9" s="30" t="s">
        <v>41</v>
      </c>
      <c r="B9" s="65" t="s">
        <v>42</v>
      </c>
      <c r="C9" s="31">
        <v>671</v>
      </c>
      <c r="D9" s="30" t="s">
        <v>233</v>
      </c>
      <c r="E9" s="33">
        <v>0.03</v>
      </c>
    </row>
    <row r="10" spans="1:5" ht="17.25" customHeight="1" x14ac:dyDescent="0.25">
      <c r="A10" s="30" t="s">
        <v>57</v>
      </c>
      <c r="B10" s="65" t="s">
        <v>58</v>
      </c>
      <c r="C10" s="31">
        <v>2297</v>
      </c>
      <c r="D10" s="30" t="s">
        <v>74</v>
      </c>
      <c r="E10" s="33">
        <v>52.335951467533498</v>
      </c>
    </row>
    <row r="11" spans="1:5" ht="17.25" customHeight="1" x14ac:dyDescent="0.25">
      <c r="A11" s="30" t="s">
        <v>57</v>
      </c>
      <c r="B11" s="65" t="s">
        <v>58</v>
      </c>
      <c r="C11" s="31">
        <v>282</v>
      </c>
      <c r="D11" s="30" t="s">
        <v>34</v>
      </c>
      <c r="E11" s="33">
        <v>3.6899160762669498</v>
      </c>
    </row>
    <row r="12" spans="1:5" ht="17.25" customHeight="1" x14ac:dyDescent="0.25">
      <c r="A12" s="30" t="s">
        <v>57</v>
      </c>
      <c r="B12" s="65" t="s">
        <v>58</v>
      </c>
      <c r="C12" s="31">
        <v>452</v>
      </c>
      <c r="D12" s="30" t="s">
        <v>234</v>
      </c>
      <c r="E12" s="33">
        <v>2.8088834929667499</v>
      </c>
    </row>
    <row r="13" spans="1:5" ht="17.25" customHeight="1" x14ac:dyDescent="0.25">
      <c r="A13" s="30" t="s">
        <v>57</v>
      </c>
      <c r="B13" s="65" t="s">
        <v>58</v>
      </c>
      <c r="C13" s="31">
        <v>199</v>
      </c>
      <c r="D13" s="30" t="s">
        <v>235</v>
      </c>
      <c r="E13" s="33">
        <v>2.2561416535802539</v>
      </c>
    </row>
    <row r="14" spans="1:5" ht="17.25" customHeight="1" x14ac:dyDescent="0.25">
      <c r="A14" s="30" t="s">
        <v>57</v>
      </c>
      <c r="B14" s="65" t="s">
        <v>58</v>
      </c>
      <c r="C14" s="31">
        <v>140</v>
      </c>
      <c r="D14" s="30" t="s">
        <v>236</v>
      </c>
      <c r="E14" s="33">
        <v>1.6700813999519448</v>
      </c>
    </row>
    <row r="15" spans="1:5" ht="17.25" customHeight="1" x14ac:dyDescent="0.25">
      <c r="A15" s="30" t="s">
        <v>57</v>
      </c>
      <c r="B15" s="65" t="s">
        <v>58</v>
      </c>
      <c r="C15" s="31">
        <v>78</v>
      </c>
      <c r="D15" s="30" t="s">
        <v>237</v>
      </c>
      <c r="E15" s="33">
        <v>1.4477704084976593</v>
      </c>
    </row>
    <row r="16" spans="1:5" ht="17.25" customHeight="1" x14ac:dyDescent="0.25">
      <c r="A16" s="30" t="s">
        <v>57</v>
      </c>
      <c r="B16" s="65" t="s">
        <v>58</v>
      </c>
      <c r="C16" s="31">
        <v>136</v>
      </c>
      <c r="D16" s="30" t="s">
        <v>238</v>
      </c>
      <c r="E16" s="33">
        <v>1.3192524420061367</v>
      </c>
    </row>
    <row r="17" spans="1:5" ht="17.25" customHeight="1" x14ac:dyDescent="0.25">
      <c r="A17" s="30" t="s">
        <v>57</v>
      </c>
      <c r="B17" s="65" t="s">
        <v>58</v>
      </c>
      <c r="C17" s="31">
        <v>671</v>
      </c>
      <c r="D17" s="30" t="s">
        <v>233</v>
      </c>
      <c r="E17" s="33">
        <v>1.2431557648207561</v>
      </c>
    </row>
    <row r="18" spans="1:5" ht="17.25" customHeight="1" x14ac:dyDescent="0.25">
      <c r="A18" s="30" t="s">
        <v>57</v>
      </c>
      <c r="B18" s="65" t="s">
        <v>58</v>
      </c>
      <c r="C18" s="31">
        <v>245</v>
      </c>
      <c r="D18" s="30" t="s">
        <v>239</v>
      </c>
      <c r="E18" s="33">
        <v>1.2375339861141375</v>
      </c>
    </row>
    <row r="19" spans="1:5" ht="17.25" customHeight="1" x14ac:dyDescent="0.25">
      <c r="A19" s="30" t="s">
        <v>57</v>
      </c>
      <c r="B19" s="65" t="s">
        <v>58</v>
      </c>
      <c r="C19" s="31">
        <v>118</v>
      </c>
      <c r="D19" s="30" t="s">
        <v>240</v>
      </c>
      <c r="E19" s="33">
        <v>1.2040782968877271</v>
      </c>
    </row>
    <row r="20" spans="1:5" ht="17.25" customHeight="1" x14ac:dyDescent="0.25">
      <c r="A20" s="30" t="s">
        <v>57</v>
      </c>
      <c r="B20" s="65" t="s">
        <v>58</v>
      </c>
      <c r="C20" s="31">
        <v>592</v>
      </c>
      <c r="D20" s="30" t="s">
        <v>241</v>
      </c>
      <c r="E20" s="33">
        <v>1.1555864498850712</v>
      </c>
    </row>
    <row r="21" spans="1:5" ht="17.25" customHeight="1" x14ac:dyDescent="0.25">
      <c r="A21" s="30" t="s">
        <v>57</v>
      </c>
      <c r="B21" s="65" t="s">
        <v>58</v>
      </c>
      <c r="C21" s="31">
        <v>508</v>
      </c>
      <c r="D21" s="30" t="s">
        <v>242</v>
      </c>
      <c r="E21" s="33">
        <v>1.097787618753417</v>
      </c>
    </row>
    <row r="22" spans="1:5" ht="17.25" customHeight="1" x14ac:dyDescent="0.25">
      <c r="A22" s="30" t="s">
        <v>57</v>
      </c>
      <c r="B22" s="65" t="s">
        <v>58</v>
      </c>
      <c r="C22" s="31">
        <v>717</v>
      </c>
      <c r="D22" s="30" t="s">
        <v>243</v>
      </c>
      <c r="E22" s="33">
        <v>1.0973645346526339</v>
      </c>
    </row>
    <row r="23" spans="1:5" ht="17.25" customHeight="1" x14ac:dyDescent="0.25">
      <c r="A23" s="30" t="s">
        <v>57</v>
      </c>
      <c r="B23" s="65" t="s">
        <v>58</v>
      </c>
      <c r="C23" s="31">
        <v>248</v>
      </c>
      <c r="D23" s="30" t="s">
        <v>244</v>
      </c>
      <c r="E23" s="33">
        <v>1.0965183664510678</v>
      </c>
    </row>
    <row r="24" spans="1:5" ht="17.25" customHeight="1" x14ac:dyDescent="0.25">
      <c r="A24" s="30" t="s">
        <v>57</v>
      </c>
      <c r="B24" s="65" t="s">
        <v>58</v>
      </c>
      <c r="C24" s="31">
        <v>122</v>
      </c>
      <c r="D24" s="30" t="s">
        <v>245</v>
      </c>
      <c r="E24" s="33">
        <v>1.0613703408215249</v>
      </c>
    </row>
    <row r="25" spans="1:5" ht="17.25" customHeight="1" x14ac:dyDescent="0.25">
      <c r="A25" s="30" t="s">
        <v>57</v>
      </c>
      <c r="B25" s="65" t="s">
        <v>58</v>
      </c>
      <c r="C25" s="31">
        <v>550</v>
      </c>
      <c r="D25" s="30" t="s">
        <v>246</v>
      </c>
      <c r="E25" s="33">
        <v>1.0382968842627458</v>
      </c>
    </row>
    <row r="26" spans="1:5" ht="17.25" customHeight="1" x14ac:dyDescent="0.25">
      <c r="A26" s="30" t="s">
        <v>57</v>
      </c>
      <c r="B26" s="65" t="s">
        <v>58</v>
      </c>
      <c r="C26" s="31">
        <v>601</v>
      </c>
      <c r="D26" s="30" t="s">
        <v>247</v>
      </c>
      <c r="E26" s="33">
        <v>1.0027257745324198</v>
      </c>
    </row>
    <row r="27" spans="1:5" ht="17.25" customHeight="1" x14ac:dyDescent="0.25">
      <c r="A27" s="30" t="s">
        <v>57</v>
      </c>
      <c r="B27" s="65" t="s">
        <v>58</v>
      </c>
      <c r="C27" s="31">
        <v>302</v>
      </c>
      <c r="D27" s="30" t="s">
        <v>29</v>
      </c>
      <c r="E27" s="33">
        <v>0.96461616019739538</v>
      </c>
    </row>
    <row r="28" spans="1:5" ht="17.25" customHeight="1" x14ac:dyDescent="0.25">
      <c r="A28" s="30" t="s">
        <v>57</v>
      </c>
      <c r="B28" s="65" t="s">
        <v>58</v>
      </c>
      <c r="C28" s="31">
        <v>152</v>
      </c>
      <c r="D28" s="30" t="s">
        <v>248</v>
      </c>
      <c r="E28" s="33">
        <v>0.94619619570311531</v>
      </c>
    </row>
    <row r="29" spans="1:5" ht="17.25" customHeight="1" x14ac:dyDescent="0.25">
      <c r="A29" s="30" t="s">
        <v>57</v>
      </c>
      <c r="B29" s="65" t="s">
        <v>58</v>
      </c>
      <c r="C29" s="31">
        <v>367</v>
      </c>
      <c r="D29" s="30" t="s">
        <v>249</v>
      </c>
      <c r="E29" s="33">
        <v>0.89093586917616019</v>
      </c>
    </row>
    <row r="30" spans="1:5" ht="17.25" customHeight="1" x14ac:dyDescent="0.25">
      <c r="A30" s="30" t="s">
        <v>57</v>
      </c>
      <c r="B30" s="65" t="s">
        <v>58</v>
      </c>
      <c r="C30" s="31">
        <v>551</v>
      </c>
      <c r="D30" s="30" t="s">
        <v>250</v>
      </c>
      <c r="E30" s="33">
        <v>0.87251547163776466</v>
      </c>
    </row>
    <row r="31" spans="1:5" ht="17.25" customHeight="1" x14ac:dyDescent="0.25">
      <c r="A31" s="30" t="s">
        <v>57</v>
      </c>
      <c r="B31" s="65" t="s">
        <v>58</v>
      </c>
      <c r="C31" s="31">
        <v>604</v>
      </c>
      <c r="D31" s="30" t="s">
        <v>251</v>
      </c>
      <c r="E31" s="33">
        <v>0.83356012214528918</v>
      </c>
    </row>
    <row r="32" spans="1:5" ht="17.25" customHeight="1" x14ac:dyDescent="0.25">
      <c r="A32" s="30" t="s">
        <v>57</v>
      </c>
      <c r="B32" s="65" t="s">
        <v>58</v>
      </c>
      <c r="C32" s="31">
        <v>678</v>
      </c>
      <c r="D32" s="30" t="s">
        <v>252</v>
      </c>
      <c r="E32" s="33">
        <v>0.83163827236097443</v>
      </c>
    </row>
    <row r="33" spans="1:5" ht="17.25" customHeight="1" x14ac:dyDescent="0.25">
      <c r="A33" s="30" t="s">
        <v>57</v>
      </c>
      <c r="B33" s="65" t="s">
        <v>58</v>
      </c>
      <c r="C33" s="31">
        <v>94</v>
      </c>
      <c r="D33" s="30" t="s">
        <v>253</v>
      </c>
      <c r="E33" s="33">
        <v>0.81598589280846034</v>
      </c>
    </row>
    <row r="34" spans="1:5" ht="17.25" customHeight="1" x14ac:dyDescent="0.25">
      <c r="A34" s="30" t="s">
        <v>57</v>
      </c>
      <c r="B34" s="65" t="s">
        <v>58</v>
      </c>
      <c r="C34" s="31">
        <v>514</v>
      </c>
      <c r="D34" s="30" t="s">
        <v>254</v>
      </c>
      <c r="E34" s="33">
        <v>0.81513972460689388</v>
      </c>
    </row>
    <row r="35" spans="1:5" ht="17.25" customHeight="1" x14ac:dyDescent="0.25">
      <c r="A35" s="30" t="s">
        <v>57</v>
      </c>
      <c r="B35" s="65" t="s">
        <v>58</v>
      </c>
      <c r="C35" s="31">
        <v>371</v>
      </c>
      <c r="D35" s="30" t="s">
        <v>255</v>
      </c>
      <c r="E35" s="33">
        <v>0.79968091577398048</v>
      </c>
    </row>
    <row r="36" spans="1:5" ht="17.25" customHeight="1" x14ac:dyDescent="0.25">
      <c r="A36" s="30" t="s">
        <v>57</v>
      </c>
      <c r="B36" s="65" t="s">
        <v>58</v>
      </c>
      <c r="C36" s="31">
        <v>605</v>
      </c>
      <c r="D36" s="30" t="s">
        <v>256</v>
      </c>
      <c r="E36" s="33">
        <v>0.76199481858385443</v>
      </c>
    </row>
    <row r="37" spans="1:5" ht="17.25" customHeight="1" x14ac:dyDescent="0.25">
      <c r="A37" s="30" t="s">
        <v>57</v>
      </c>
      <c r="B37" s="65" t="s">
        <v>58</v>
      </c>
      <c r="C37" s="31">
        <v>522</v>
      </c>
      <c r="D37" s="30" t="s">
        <v>257</v>
      </c>
      <c r="E37" s="33">
        <v>0.76199481858385443</v>
      </c>
    </row>
    <row r="38" spans="1:5" ht="17.25" customHeight="1" x14ac:dyDescent="0.25">
      <c r="A38" s="30" t="s">
        <v>57</v>
      </c>
      <c r="B38" s="65" t="s">
        <v>58</v>
      </c>
      <c r="C38" s="31">
        <v>385</v>
      </c>
      <c r="D38" s="30" t="s">
        <v>258</v>
      </c>
      <c r="E38" s="33">
        <v>0.74611292565015785</v>
      </c>
    </row>
    <row r="39" spans="1:5" ht="17.25" customHeight="1" x14ac:dyDescent="0.25">
      <c r="A39" s="30" t="s">
        <v>57</v>
      </c>
      <c r="B39" s="65" t="s">
        <v>58</v>
      </c>
      <c r="C39" s="31">
        <v>390</v>
      </c>
      <c r="D39" s="30" t="s">
        <v>47</v>
      </c>
      <c r="E39" s="33">
        <v>0.7452667574485915</v>
      </c>
    </row>
    <row r="40" spans="1:5" ht="17.25" customHeight="1" x14ac:dyDescent="0.25">
      <c r="A40" s="30" t="s">
        <v>57</v>
      </c>
      <c r="B40" s="65" t="s">
        <v>58</v>
      </c>
      <c r="C40" s="31">
        <v>600</v>
      </c>
      <c r="D40" s="30" t="s">
        <v>259</v>
      </c>
      <c r="E40" s="33">
        <v>0.72346212014804656</v>
      </c>
    </row>
    <row r="41" spans="1:5" ht="17.25" customHeight="1" x14ac:dyDescent="0.25">
      <c r="A41" s="30" t="s">
        <v>57</v>
      </c>
      <c r="B41" s="65" t="s">
        <v>58</v>
      </c>
      <c r="C41" s="31">
        <v>130</v>
      </c>
      <c r="D41" s="30" t="s">
        <v>260</v>
      </c>
      <c r="E41" s="33">
        <v>0.70546523975454967</v>
      </c>
    </row>
    <row r="42" spans="1:5" ht="17.25" customHeight="1" x14ac:dyDescent="0.25">
      <c r="A42" s="30" t="s">
        <v>57</v>
      </c>
      <c r="B42" s="65" t="s">
        <v>58</v>
      </c>
      <c r="C42" s="31">
        <v>108</v>
      </c>
      <c r="D42" s="30" t="s">
        <v>261</v>
      </c>
      <c r="E42" s="33">
        <v>0.66862487772187451</v>
      </c>
    </row>
    <row r="43" spans="1:5" ht="17.25" customHeight="1" x14ac:dyDescent="0.25">
      <c r="A43" s="30" t="s">
        <v>57</v>
      </c>
      <c r="B43" s="65" t="s">
        <v>58</v>
      </c>
      <c r="C43" s="31">
        <v>244</v>
      </c>
      <c r="D43" s="30" t="s">
        <v>262</v>
      </c>
      <c r="E43" s="33">
        <v>0.64978139608269592</v>
      </c>
    </row>
    <row r="44" spans="1:5" ht="17.25" customHeight="1" x14ac:dyDescent="0.25">
      <c r="A44" s="30" t="s">
        <v>57</v>
      </c>
      <c r="B44" s="65" t="s">
        <v>58</v>
      </c>
      <c r="C44" s="31">
        <v>737</v>
      </c>
      <c r="D44" s="30" t="s">
        <v>263</v>
      </c>
      <c r="E44" s="33">
        <v>0.64935874502602819</v>
      </c>
    </row>
    <row r="45" spans="1:5" ht="17.25" customHeight="1" x14ac:dyDescent="0.25">
      <c r="A45" s="30" t="s">
        <v>57</v>
      </c>
      <c r="B45" s="65" t="s">
        <v>58</v>
      </c>
      <c r="C45" s="31">
        <v>511</v>
      </c>
      <c r="D45" s="30" t="s">
        <v>264</v>
      </c>
      <c r="E45" s="33">
        <v>0.59409798545495762</v>
      </c>
    </row>
    <row r="46" spans="1:5" ht="17.25" customHeight="1" x14ac:dyDescent="0.25">
      <c r="A46" s="30" t="s">
        <v>57</v>
      </c>
      <c r="B46" s="65" t="s">
        <v>58</v>
      </c>
      <c r="C46" s="31">
        <v>80</v>
      </c>
      <c r="D46" s="30" t="s">
        <v>265</v>
      </c>
      <c r="E46" s="33">
        <v>0.59325225029750672</v>
      </c>
    </row>
    <row r="47" spans="1:5" ht="17.25" customHeight="1" x14ac:dyDescent="0.25">
      <c r="A47" s="30" t="s">
        <v>57</v>
      </c>
      <c r="B47" s="65" t="s">
        <v>58</v>
      </c>
      <c r="C47" s="31">
        <v>491</v>
      </c>
      <c r="D47" s="30" t="s">
        <v>266</v>
      </c>
      <c r="E47" s="33">
        <v>0.57906226072282729</v>
      </c>
    </row>
    <row r="48" spans="1:5" ht="17.25" customHeight="1" x14ac:dyDescent="0.25">
      <c r="A48" s="30" t="s">
        <v>57</v>
      </c>
      <c r="B48" s="65" t="s">
        <v>58</v>
      </c>
      <c r="C48" s="31">
        <v>193</v>
      </c>
      <c r="D48" s="30" t="s">
        <v>267</v>
      </c>
      <c r="E48" s="33">
        <v>0.57567802096067755</v>
      </c>
    </row>
    <row r="49" spans="1:5" ht="17.25" customHeight="1" x14ac:dyDescent="0.25">
      <c r="A49" s="30" t="s">
        <v>57</v>
      </c>
      <c r="B49" s="66" t="s">
        <v>58</v>
      </c>
      <c r="C49" s="31">
        <v>610</v>
      </c>
      <c r="D49" s="30" t="s">
        <v>268</v>
      </c>
      <c r="E49" s="33">
        <v>0.56487270419226321</v>
      </c>
    </row>
    <row r="50" spans="1:5" ht="17.25" customHeight="1" x14ac:dyDescent="0.25">
      <c r="A50" s="30" t="s">
        <v>57</v>
      </c>
      <c r="B50" s="65" t="s">
        <v>58</v>
      </c>
      <c r="C50" s="31">
        <v>977</v>
      </c>
      <c r="D50" s="30" t="s">
        <v>228</v>
      </c>
      <c r="E50" s="33">
        <v>0.55937304392619791</v>
      </c>
    </row>
    <row r="51" spans="1:5" ht="17.25" customHeight="1" x14ac:dyDescent="0.25">
      <c r="A51" s="30" t="s">
        <v>57</v>
      </c>
      <c r="B51" s="65" t="s">
        <v>58</v>
      </c>
      <c r="C51" s="31">
        <v>30</v>
      </c>
      <c r="D51" s="30" t="s">
        <v>269</v>
      </c>
      <c r="E51" s="33">
        <v>0.55894995982541484</v>
      </c>
    </row>
    <row r="52" spans="1:5" ht="17.25" customHeight="1" x14ac:dyDescent="0.25">
      <c r="A52" s="30" t="s">
        <v>57</v>
      </c>
      <c r="B52" s="65" t="s">
        <v>58</v>
      </c>
      <c r="C52" s="31">
        <v>194</v>
      </c>
      <c r="D52" s="30" t="s">
        <v>270</v>
      </c>
      <c r="E52" s="33">
        <v>0.55810379162384849</v>
      </c>
    </row>
    <row r="53" spans="1:5" ht="17.25" customHeight="1" x14ac:dyDescent="0.25">
      <c r="A53" s="30" t="s">
        <v>57</v>
      </c>
      <c r="B53" s="65" t="s">
        <v>58</v>
      </c>
      <c r="C53" s="31">
        <v>620</v>
      </c>
      <c r="D53" s="30" t="s">
        <v>271</v>
      </c>
      <c r="E53" s="33">
        <v>0.55768070752306542</v>
      </c>
    </row>
    <row r="54" spans="1:5" ht="17.25" customHeight="1" x14ac:dyDescent="0.25">
      <c r="A54" s="30" t="s">
        <v>57</v>
      </c>
      <c r="B54" s="65" t="s">
        <v>58</v>
      </c>
      <c r="C54" s="31">
        <v>449</v>
      </c>
      <c r="D54" s="30" t="s">
        <v>272</v>
      </c>
      <c r="E54" s="33">
        <v>0.55641188826483134</v>
      </c>
    </row>
    <row r="55" spans="1:5" ht="17.25" customHeight="1" x14ac:dyDescent="0.25">
      <c r="A55" s="30" t="s">
        <v>57</v>
      </c>
      <c r="B55" s="65" t="s">
        <v>58</v>
      </c>
      <c r="C55" s="31">
        <v>51</v>
      </c>
      <c r="D55" s="30" t="s">
        <v>273</v>
      </c>
      <c r="E55" s="33">
        <v>0.53714532252486968</v>
      </c>
    </row>
    <row r="56" spans="1:5" ht="17.25" customHeight="1" x14ac:dyDescent="0.25">
      <c r="A56" s="30" t="s">
        <v>57</v>
      </c>
      <c r="B56" s="65" t="s">
        <v>58</v>
      </c>
      <c r="C56" s="31">
        <v>598</v>
      </c>
      <c r="D56" s="30" t="s">
        <v>274</v>
      </c>
      <c r="E56" s="33">
        <v>0.52253268189352264</v>
      </c>
    </row>
    <row r="57" spans="1:5" ht="17.25" customHeight="1" x14ac:dyDescent="0.25">
      <c r="A57" s="30" t="s">
        <v>57</v>
      </c>
      <c r="B57" s="65" t="s">
        <v>58</v>
      </c>
      <c r="C57" s="31">
        <v>497</v>
      </c>
      <c r="D57" s="30" t="s">
        <v>275</v>
      </c>
      <c r="E57" s="33">
        <v>0.48907699266711241</v>
      </c>
    </row>
    <row r="58" spans="1:5" ht="17.25" customHeight="1" x14ac:dyDescent="0.25">
      <c r="A58" s="30" t="s">
        <v>57</v>
      </c>
      <c r="B58" s="65" t="s">
        <v>58</v>
      </c>
      <c r="C58" s="31">
        <v>44</v>
      </c>
      <c r="D58" s="30" t="s">
        <v>276</v>
      </c>
      <c r="E58" s="33">
        <v>0.48188499599791446</v>
      </c>
    </row>
    <row r="59" spans="1:5" ht="17.25" customHeight="1" x14ac:dyDescent="0.25">
      <c r="A59" s="30" t="s">
        <v>57</v>
      </c>
      <c r="B59" s="65" t="s">
        <v>58</v>
      </c>
      <c r="C59" s="31">
        <v>608</v>
      </c>
      <c r="D59" s="30" t="s">
        <v>277</v>
      </c>
      <c r="E59" s="33">
        <v>0.46431119970520085</v>
      </c>
    </row>
    <row r="60" spans="1:5" ht="17.25" customHeight="1" x14ac:dyDescent="0.25">
      <c r="A60" s="30" t="s">
        <v>57</v>
      </c>
      <c r="B60" s="65" t="s">
        <v>58</v>
      </c>
      <c r="C60" s="31">
        <v>603</v>
      </c>
      <c r="D60" s="30" t="s">
        <v>278</v>
      </c>
      <c r="E60" s="33">
        <v>0.44673697036837179</v>
      </c>
    </row>
    <row r="61" spans="1:5" ht="17.25" customHeight="1" x14ac:dyDescent="0.25">
      <c r="A61" s="30" t="s">
        <v>57</v>
      </c>
      <c r="B61" s="65" t="s">
        <v>58</v>
      </c>
      <c r="C61" s="31">
        <v>89</v>
      </c>
      <c r="D61" s="30" t="s">
        <v>279</v>
      </c>
      <c r="E61" s="33">
        <v>0.40947352423491334</v>
      </c>
    </row>
    <row r="62" spans="1:5" ht="17.25" customHeight="1" x14ac:dyDescent="0.25">
      <c r="A62" s="30" t="s">
        <v>57</v>
      </c>
      <c r="B62" s="65" t="s">
        <v>58</v>
      </c>
      <c r="C62" s="31">
        <v>465</v>
      </c>
      <c r="D62" s="30" t="s">
        <v>38</v>
      </c>
      <c r="E62" s="33">
        <v>3.5509617465933662E-3</v>
      </c>
    </row>
    <row r="63" spans="1:5" ht="17.25" customHeight="1" x14ac:dyDescent="0.25">
      <c r="A63" s="30" t="s">
        <v>57</v>
      </c>
      <c r="B63" s="65" t="s">
        <v>58</v>
      </c>
      <c r="C63" s="31">
        <v>279</v>
      </c>
      <c r="D63" s="30" t="s">
        <v>31</v>
      </c>
      <c r="E63" s="33">
        <v>1.9876724898614086E-3</v>
      </c>
    </row>
    <row r="64" spans="1:5" ht="17.25" customHeight="1" x14ac:dyDescent="0.25">
      <c r="A64" s="30" t="s">
        <v>57</v>
      </c>
      <c r="B64" s="65" t="s">
        <v>58</v>
      </c>
      <c r="C64" s="31">
        <v>839</v>
      </c>
      <c r="D64" s="30" t="s">
        <v>280</v>
      </c>
      <c r="E64" s="33">
        <v>3.594266158137188E-4</v>
      </c>
    </row>
    <row r="65" spans="1:5" ht="17.25" customHeight="1" x14ac:dyDescent="0.25">
      <c r="A65" s="30" t="s">
        <v>57</v>
      </c>
      <c r="B65" s="65" t="s">
        <v>58</v>
      </c>
      <c r="C65" s="31">
        <v>1464</v>
      </c>
      <c r="D65" s="30" t="s">
        <v>281</v>
      </c>
      <c r="E65" s="33">
        <v>2.0353073425596121E-4</v>
      </c>
    </row>
    <row r="66" spans="1:5" ht="17.25" customHeight="1" x14ac:dyDescent="0.25">
      <c r="A66" s="30" t="s">
        <v>57</v>
      </c>
      <c r="B66" s="65" t="s">
        <v>58</v>
      </c>
      <c r="C66" s="31">
        <v>313</v>
      </c>
      <c r="D66" s="30" t="s">
        <v>282</v>
      </c>
      <c r="E66" s="33">
        <v>1.2558279347708247E-4</v>
      </c>
    </row>
    <row r="67" spans="1:5" ht="17.25" customHeight="1" x14ac:dyDescent="0.25">
      <c r="A67" s="30" t="s">
        <v>57</v>
      </c>
      <c r="B67" s="65" t="s">
        <v>58</v>
      </c>
      <c r="C67" s="31">
        <v>1065</v>
      </c>
      <c r="D67" s="30" t="s">
        <v>283</v>
      </c>
      <c r="E67" s="33">
        <v>1.1692191116831815E-4</v>
      </c>
    </row>
    <row r="68" spans="1:5" ht="17.25" customHeight="1" x14ac:dyDescent="0.25">
      <c r="A68" s="30" t="s">
        <v>57</v>
      </c>
      <c r="B68" s="65" t="s">
        <v>58</v>
      </c>
      <c r="C68" s="31">
        <v>1462</v>
      </c>
      <c r="D68" s="30" t="s">
        <v>284</v>
      </c>
      <c r="E68" s="33">
        <v>1.017653671279806E-4</v>
      </c>
    </row>
    <row r="69" spans="1:5" ht="17.25" customHeight="1" x14ac:dyDescent="0.25">
      <c r="A69" s="30" t="s">
        <v>57</v>
      </c>
      <c r="B69" s="65" t="s">
        <v>58</v>
      </c>
      <c r="C69" s="31">
        <v>1467</v>
      </c>
      <c r="D69" s="30" t="s">
        <v>285</v>
      </c>
      <c r="E69" s="33">
        <v>6.7121837892923389E-5</v>
      </c>
    </row>
    <row r="70" spans="1:5" ht="17.25" customHeight="1" x14ac:dyDescent="0.25">
      <c r="A70" s="30" t="s">
        <v>57</v>
      </c>
      <c r="B70" s="65" t="s">
        <v>58</v>
      </c>
      <c r="C70" s="31">
        <v>301</v>
      </c>
      <c r="D70" s="30" t="s">
        <v>286</v>
      </c>
      <c r="E70" s="33">
        <v>6.0626176161350154E-5</v>
      </c>
    </row>
    <row r="71" spans="1:5" ht="17.25" customHeight="1" x14ac:dyDescent="0.25">
      <c r="A71" s="30" t="s">
        <v>57</v>
      </c>
      <c r="B71" s="65" t="s">
        <v>58</v>
      </c>
      <c r="C71" s="31">
        <v>840</v>
      </c>
      <c r="D71" s="30" t="s">
        <v>287</v>
      </c>
      <c r="E71" s="33">
        <v>3.6808749812248312E-5</v>
      </c>
    </row>
    <row r="72" spans="1:5" ht="17.25" customHeight="1" x14ac:dyDescent="0.25">
      <c r="A72" s="30" t="s">
        <v>57</v>
      </c>
      <c r="B72" s="65" t="s">
        <v>58</v>
      </c>
      <c r="C72" s="31">
        <v>109</v>
      </c>
      <c r="D72" s="30" t="s">
        <v>288</v>
      </c>
      <c r="E72" s="33">
        <v>0</v>
      </c>
    </row>
    <row r="73" spans="1:5" ht="17.25" customHeight="1" x14ac:dyDescent="0.25">
      <c r="A73" s="30" t="s">
        <v>57</v>
      </c>
      <c r="B73" s="65" t="s">
        <v>58</v>
      </c>
      <c r="C73" s="31">
        <v>716</v>
      </c>
      <c r="D73" s="30" t="s">
        <v>289</v>
      </c>
      <c r="E73" s="33">
        <v>0</v>
      </c>
    </row>
    <row r="74" spans="1:5" ht="17.25" customHeight="1" x14ac:dyDescent="0.25">
      <c r="A74" s="30" t="s">
        <v>57</v>
      </c>
      <c r="B74" s="65" t="s">
        <v>58</v>
      </c>
      <c r="C74" s="31">
        <v>281</v>
      </c>
      <c r="D74" s="30" t="s">
        <v>290</v>
      </c>
      <c r="E74" s="33">
        <v>0</v>
      </c>
    </row>
    <row r="75" spans="1:5" ht="17.25" customHeight="1" x14ac:dyDescent="0.25">
      <c r="A75" s="30" t="s">
        <v>57</v>
      </c>
      <c r="B75" s="65" t="s">
        <v>58</v>
      </c>
      <c r="C75" s="31">
        <v>1057</v>
      </c>
      <c r="D75" s="30" t="s">
        <v>291</v>
      </c>
      <c r="E75" s="33">
        <v>0</v>
      </c>
    </row>
    <row r="76" spans="1:5" ht="17.25" customHeight="1" x14ac:dyDescent="0.25">
      <c r="A76" s="30" t="s">
        <v>57</v>
      </c>
      <c r="B76" s="65" t="s">
        <v>58</v>
      </c>
      <c r="C76" s="31">
        <v>673</v>
      </c>
      <c r="D76" s="30" t="s">
        <v>39</v>
      </c>
      <c r="E76" s="33">
        <v>0</v>
      </c>
    </row>
    <row r="77" spans="1:5" ht="17.25" customHeight="1" x14ac:dyDescent="0.25">
      <c r="A77" s="30" t="s">
        <v>57</v>
      </c>
      <c r="B77" s="65" t="s">
        <v>58</v>
      </c>
      <c r="C77" s="31">
        <v>976</v>
      </c>
      <c r="D77" s="30" t="s">
        <v>292</v>
      </c>
      <c r="E77" s="33">
        <v>0</v>
      </c>
    </row>
    <row r="78" spans="1:5" ht="17.25" customHeight="1" x14ac:dyDescent="0.25">
      <c r="A78" s="30" t="s">
        <v>57</v>
      </c>
      <c r="B78" s="65" t="s">
        <v>58</v>
      </c>
      <c r="C78" s="31">
        <v>1712</v>
      </c>
      <c r="D78" s="30" t="s">
        <v>293</v>
      </c>
      <c r="E78" s="33">
        <v>0</v>
      </c>
    </row>
    <row r="79" spans="1:5" ht="17.25" customHeight="1" x14ac:dyDescent="0.25">
      <c r="A79" s="30" t="s">
        <v>57</v>
      </c>
      <c r="B79" s="65" t="s">
        <v>58</v>
      </c>
      <c r="C79" s="31">
        <v>609</v>
      </c>
      <c r="D79" s="30" t="s">
        <v>294</v>
      </c>
      <c r="E79" s="33">
        <v>0</v>
      </c>
    </row>
    <row r="80" spans="1:5" ht="17.25" customHeight="1" x14ac:dyDescent="0.25">
      <c r="A80" s="30" t="s">
        <v>57</v>
      </c>
      <c r="B80" s="65" t="s">
        <v>58</v>
      </c>
      <c r="C80" s="31">
        <v>536</v>
      </c>
      <c r="D80" s="30" t="s">
        <v>295</v>
      </c>
      <c r="E80" s="33">
        <v>0</v>
      </c>
    </row>
    <row r="81" spans="1:5" ht="17.25" customHeight="1" x14ac:dyDescent="0.25">
      <c r="A81" s="30" t="s">
        <v>57</v>
      </c>
      <c r="B81" s="65" t="s">
        <v>58</v>
      </c>
      <c r="C81" s="31">
        <v>1463</v>
      </c>
      <c r="D81" s="30" t="s">
        <v>296</v>
      </c>
      <c r="E81" s="33">
        <v>0</v>
      </c>
    </row>
    <row r="82" spans="1:5" ht="17.25" customHeight="1" x14ac:dyDescent="0.25">
      <c r="A82" s="30" t="s">
        <v>57</v>
      </c>
      <c r="B82" s="65" t="s">
        <v>58</v>
      </c>
      <c r="C82" s="31">
        <v>188</v>
      </c>
      <c r="D82" s="30" t="s">
        <v>297</v>
      </c>
      <c r="E82" s="33">
        <v>0</v>
      </c>
    </row>
    <row r="83" spans="1:5" ht="17.25" customHeight="1" x14ac:dyDescent="0.25">
      <c r="A83" s="30" t="s">
        <v>57</v>
      </c>
      <c r="B83" s="65" t="s">
        <v>58</v>
      </c>
      <c r="C83" s="31">
        <v>517</v>
      </c>
      <c r="D83" s="30" t="s">
        <v>298</v>
      </c>
      <c r="E83" s="33">
        <v>0</v>
      </c>
    </row>
    <row r="84" spans="1:5" ht="17.25" customHeight="1" x14ac:dyDescent="0.25">
      <c r="A84" s="30" t="s">
        <v>57</v>
      </c>
      <c r="B84" s="65" t="s">
        <v>58</v>
      </c>
      <c r="C84" s="31">
        <v>382</v>
      </c>
      <c r="D84" s="30" t="s">
        <v>299</v>
      </c>
      <c r="E84" s="33">
        <v>0</v>
      </c>
    </row>
    <row r="85" spans="1:5" ht="17.25" customHeight="1" x14ac:dyDescent="0.25">
      <c r="A85" s="30" t="s">
        <v>57</v>
      </c>
      <c r="B85" s="65" t="s">
        <v>58</v>
      </c>
      <c r="C85" s="31">
        <v>107</v>
      </c>
      <c r="D85" s="30" t="s">
        <v>300</v>
      </c>
      <c r="E85" s="33">
        <v>0</v>
      </c>
    </row>
    <row r="86" spans="1:5" ht="17.25" customHeight="1" x14ac:dyDescent="0.25">
      <c r="A86" s="30" t="s">
        <v>57</v>
      </c>
      <c r="B86" s="65" t="s">
        <v>58</v>
      </c>
      <c r="C86" s="31">
        <v>845</v>
      </c>
      <c r="D86" s="30" t="s">
        <v>301</v>
      </c>
      <c r="E86" s="33">
        <v>0</v>
      </c>
    </row>
    <row r="87" spans="1:5" ht="17.25" customHeight="1" x14ac:dyDescent="0.25">
      <c r="A87" s="30" t="s">
        <v>57</v>
      </c>
      <c r="B87" s="65" t="s">
        <v>58</v>
      </c>
      <c r="C87" s="31">
        <v>1466</v>
      </c>
      <c r="D87" s="30" t="s">
        <v>302</v>
      </c>
      <c r="E87" s="33">
        <v>0</v>
      </c>
    </row>
    <row r="88" spans="1:5" ht="17.25" customHeight="1" x14ac:dyDescent="0.25">
      <c r="A88" s="30" t="s">
        <v>57</v>
      </c>
      <c r="B88" s="65" t="s">
        <v>58</v>
      </c>
      <c r="C88" s="31">
        <v>740</v>
      </c>
      <c r="D88" s="30" t="s">
        <v>303</v>
      </c>
      <c r="E88" s="33">
        <v>0</v>
      </c>
    </row>
    <row r="89" spans="1:5" ht="17.25" customHeight="1" x14ac:dyDescent="0.25">
      <c r="A89" s="30" t="s">
        <v>57</v>
      </c>
      <c r="B89" s="65" t="s">
        <v>58</v>
      </c>
      <c r="C89" s="31">
        <v>76</v>
      </c>
      <c r="D89" s="30" t="s">
        <v>304</v>
      </c>
      <c r="E89" s="33">
        <v>0</v>
      </c>
    </row>
    <row r="90" spans="1:5" ht="17.25" customHeight="1" x14ac:dyDescent="0.25">
      <c r="A90" s="30" t="s">
        <v>57</v>
      </c>
      <c r="B90" s="65" t="s">
        <v>58</v>
      </c>
      <c r="C90" s="31">
        <v>176</v>
      </c>
      <c r="D90" s="30" t="s">
        <v>305</v>
      </c>
      <c r="E90" s="33">
        <v>0</v>
      </c>
    </row>
    <row r="91" spans="1:5" ht="17.25" customHeight="1" x14ac:dyDescent="0.25">
      <c r="A91" s="30" t="s">
        <v>57</v>
      </c>
      <c r="B91" s="65" t="s">
        <v>58</v>
      </c>
      <c r="C91" s="31">
        <v>184</v>
      </c>
      <c r="D91" s="30" t="s">
        <v>306</v>
      </c>
      <c r="E91" s="33">
        <v>0</v>
      </c>
    </row>
    <row r="92" spans="1:5" ht="17.25" customHeight="1" x14ac:dyDescent="0.25">
      <c r="A92" s="30" t="s">
        <v>57</v>
      </c>
      <c r="B92" s="65" t="s">
        <v>58</v>
      </c>
      <c r="C92" s="31">
        <v>258</v>
      </c>
      <c r="D92" s="30" t="s">
        <v>307</v>
      </c>
      <c r="E92" s="33">
        <v>0</v>
      </c>
    </row>
    <row r="93" spans="1:5" ht="17.25" customHeight="1" x14ac:dyDescent="0.25">
      <c r="A93" s="30" t="s">
        <v>57</v>
      </c>
      <c r="B93" s="65" t="s">
        <v>58</v>
      </c>
      <c r="C93" s="31">
        <v>113</v>
      </c>
      <c r="D93" s="30" t="s">
        <v>308</v>
      </c>
      <c r="E93" s="33">
        <v>0</v>
      </c>
    </row>
    <row r="94" spans="1:5" ht="17.25" customHeight="1" x14ac:dyDescent="0.25">
      <c r="A94" s="30" t="s">
        <v>57</v>
      </c>
      <c r="B94" s="65" t="s">
        <v>58</v>
      </c>
      <c r="C94" s="31">
        <v>391</v>
      </c>
      <c r="D94" s="30" t="s">
        <v>37</v>
      </c>
      <c r="E94" s="33">
        <v>0</v>
      </c>
    </row>
    <row r="95" spans="1:5" ht="17.25" customHeight="1" x14ac:dyDescent="0.25">
      <c r="A95" s="30" t="s">
        <v>57</v>
      </c>
      <c r="B95" s="65" t="s">
        <v>58</v>
      </c>
      <c r="C95" s="31">
        <v>742</v>
      </c>
      <c r="D95" s="30" t="s">
        <v>309</v>
      </c>
      <c r="E95" s="33">
        <v>0</v>
      </c>
    </row>
    <row r="96" spans="1:5" ht="17.25" customHeight="1" x14ac:dyDescent="0.25">
      <c r="A96" s="30" t="s">
        <v>57</v>
      </c>
      <c r="B96" s="65" t="s">
        <v>58</v>
      </c>
      <c r="C96" s="31">
        <v>369</v>
      </c>
      <c r="D96" s="30" t="s">
        <v>310</v>
      </c>
      <c r="E96" s="33">
        <v>0</v>
      </c>
    </row>
    <row r="97" spans="1:5" ht="17.25" customHeight="1" x14ac:dyDescent="0.25">
      <c r="A97" s="30" t="s">
        <v>57</v>
      </c>
      <c r="B97" s="65" t="s">
        <v>58</v>
      </c>
      <c r="C97" s="31">
        <v>181</v>
      </c>
      <c r="D97" s="30" t="s">
        <v>311</v>
      </c>
      <c r="E97" s="33">
        <v>0</v>
      </c>
    </row>
    <row r="98" spans="1:5" ht="17.25" customHeight="1" x14ac:dyDescent="0.25">
      <c r="A98" s="30" t="s">
        <v>57</v>
      </c>
      <c r="B98" s="65" t="s">
        <v>58</v>
      </c>
      <c r="C98" s="31">
        <v>25</v>
      </c>
      <c r="D98" s="30" t="s">
        <v>312</v>
      </c>
      <c r="E98" s="33">
        <v>0</v>
      </c>
    </row>
    <row r="99" spans="1:5" ht="17.25" customHeight="1" x14ac:dyDescent="0.25">
      <c r="A99" s="30" t="s">
        <v>57</v>
      </c>
      <c r="B99" s="65" t="s">
        <v>58</v>
      </c>
      <c r="C99" s="31">
        <v>599</v>
      </c>
      <c r="D99" s="30" t="s">
        <v>313</v>
      </c>
      <c r="E99" s="33">
        <v>0</v>
      </c>
    </row>
    <row r="100" spans="1:5" ht="17.25" customHeight="1" x14ac:dyDescent="0.25">
      <c r="A100" s="30" t="s">
        <v>57</v>
      </c>
      <c r="B100" s="65" t="s">
        <v>58</v>
      </c>
      <c r="C100" s="31">
        <v>1465</v>
      </c>
      <c r="D100" s="30" t="s">
        <v>314</v>
      </c>
      <c r="E100" s="33">
        <v>0</v>
      </c>
    </row>
    <row r="101" spans="1:5" ht="17.25" customHeight="1" x14ac:dyDescent="0.25">
      <c r="A101" s="30" t="s">
        <v>57</v>
      </c>
      <c r="B101" s="65" t="s">
        <v>58</v>
      </c>
      <c r="C101" s="31">
        <v>1082</v>
      </c>
      <c r="D101" s="30" t="s">
        <v>315</v>
      </c>
      <c r="E101" s="33">
        <v>0</v>
      </c>
    </row>
    <row r="102" spans="1:5" ht="17.25" customHeight="1" x14ac:dyDescent="0.25">
      <c r="A102" s="30" t="s">
        <v>57</v>
      </c>
      <c r="B102" s="65" t="s">
        <v>58</v>
      </c>
      <c r="C102" s="31">
        <v>185</v>
      </c>
      <c r="D102" s="30" t="s">
        <v>316</v>
      </c>
      <c r="E102" s="33">
        <v>0</v>
      </c>
    </row>
    <row r="103" spans="1:5" ht="17.25" customHeight="1" x14ac:dyDescent="0.25">
      <c r="A103" s="30" t="s">
        <v>57</v>
      </c>
      <c r="B103" s="65" t="s">
        <v>58</v>
      </c>
      <c r="C103" s="31">
        <v>59</v>
      </c>
      <c r="D103" s="30" t="s">
        <v>317</v>
      </c>
      <c r="E103" s="33">
        <v>0</v>
      </c>
    </row>
    <row r="104" spans="1:5" ht="17.25" customHeight="1" x14ac:dyDescent="0.25">
      <c r="A104" s="30" t="s">
        <v>57</v>
      </c>
      <c r="B104" s="65" t="s">
        <v>58</v>
      </c>
      <c r="C104" s="31">
        <v>230</v>
      </c>
      <c r="D104" s="30" t="s">
        <v>318</v>
      </c>
      <c r="E104" s="33">
        <v>0</v>
      </c>
    </row>
    <row r="105" spans="1:5" ht="17.25" customHeight="1" x14ac:dyDescent="0.25">
      <c r="A105" s="30" t="s">
        <v>57</v>
      </c>
      <c r="B105" s="65" t="s">
        <v>58</v>
      </c>
      <c r="C105" s="31">
        <v>996</v>
      </c>
      <c r="D105" s="30" t="s">
        <v>319</v>
      </c>
      <c r="E105" s="33">
        <v>0</v>
      </c>
    </row>
    <row r="106" spans="1:5" ht="17.25" customHeight="1" x14ac:dyDescent="0.25">
      <c r="A106" s="30" t="s">
        <v>57</v>
      </c>
      <c r="B106" s="65" t="s">
        <v>58</v>
      </c>
      <c r="C106" s="31">
        <v>1083</v>
      </c>
      <c r="D106" s="30" t="s">
        <v>227</v>
      </c>
      <c r="E106" s="33">
        <v>0</v>
      </c>
    </row>
    <row r="107" spans="1:5" ht="17.25" customHeight="1" x14ac:dyDescent="0.25">
      <c r="A107" s="30" t="s">
        <v>57</v>
      </c>
      <c r="B107" s="65" t="s">
        <v>58</v>
      </c>
      <c r="C107" s="31">
        <v>46</v>
      </c>
      <c r="D107" s="30" t="s">
        <v>320</v>
      </c>
      <c r="E107" s="33">
        <v>0</v>
      </c>
    </row>
    <row r="108" spans="1:5" ht="17.25" customHeight="1" x14ac:dyDescent="0.25">
      <c r="A108" s="30" t="s">
        <v>57</v>
      </c>
      <c r="B108" s="65" t="s">
        <v>58</v>
      </c>
      <c r="C108" s="31">
        <v>106</v>
      </c>
      <c r="D108" s="30" t="s">
        <v>321</v>
      </c>
      <c r="E108" s="33">
        <v>0</v>
      </c>
    </row>
    <row r="109" spans="1:5" ht="17.25" customHeight="1" x14ac:dyDescent="0.25">
      <c r="A109" s="30" t="s">
        <v>57</v>
      </c>
      <c r="B109" s="65" t="s">
        <v>58</v>
      </c>
      <c r="C109" s="31">
        <v>698</v>
      </c>
      <c r="D109" s="30" t="s">
        <v>322</v>
      </c>
      <c r="E109" s="33">
        <v>0</v>
      </c>
    </row>
    <row r="110" spans="1:5" ht="17.25" customHeight="1" x14ac:dyDescent="0.25">
      <c r="A110" s="30" t="s">
        <v>66</v>
      </c>
      <c r="B110" s="65" t="s">
        <v>58</v>
      </c>
      <c r="C110" s="31">
        <v>2297</v>
      </c>
      <c r="D110" s="30" t="s">
        <v>74</v>
      </c>
      <c r="E110" s="33">
        <v>52.731176453200497</v>
      </c>
    </row>
    <row r="111" spans="1:5" ht="17.25" customHeight="1" x14ac:dyDescent="0.25">
      <c r="A111" s="30" t="s">
        <v>66</v>
      </c>
      <c r="B111" s="65" t="s">
        <v>58</v>
      </c>
      <c r="C111" s="31">
        <v>199</v>
      </c>
      <c r="D111" s="30" t="s">
        <v>235</v>
      </c>
      <c r="E111" s="33">
        <v>2.5926506463163688</v>
      </c>
    </row>
    <row r="112" spans="1:5" ht="17.25" customHeight="1" x14ac:dyDescent="0.25">
      <c r="A112" s="30" t="s">
        <v>66</v>
      </c>
      <c r="B112" s="65" t="s">
        <v>58</v>
      </c>
      <c r="C112" s="31">
        <v>452</v>
      </c>
      <c r="D112" s="30" t="s">
        <v>234</v>
      </c>
      <c r="E112" s="33">
        <v>2.5718764290520699</v>
      </c>
    </row>
    <row r="113" spans="1:5" ht="17.25" customHeight="1" x14ac:dyDescent="0.25">
      <c r="A113" s="30" t="s">
        <v>66</v>
      </c>
      <c r="B113" s="65" t="s">
        <v>58</v>
      </c>
      <c r="C113" s="31">
        <v>302</v>
      </c>
      <c r="D113" s="30" t="s">
        <v>29</v>
      </c>
      <c r="E113" s="33">
        <v>1.9908503846211678</v>
      </c>
    </row>
    <row r="114" spans="1:5" ht="17.25" customHeight="1" x14ac:dyDescent="0.25">
      <c r="A114" s="30" t="s">
        <v>66</v>
      </c>
      <c r="B114" s="65" t="s">
        <v>58</v>
      </c>
      <c r="C114" s="31">
        <v>122</v>
      </c>
      <c r="D114" s="30" t="s">
        <v>245</v>
      </c>
      <c r="E114" s="33">
        <v>1.7555548350453916</v>
      </c>
    </row>
    <row r="115" spans="1:5" ht="17.25" customHeight="1" x14ac:dyDescent="0.25">
      <c r="A115" s="30" t="s">
        <v>66</v>
      </c>
      <c r="B115" s="65" t="s">
        <v>58</v>
      </c>
      <c r="C115" s="31">
        <v>140</v>
      </c>
      <c r="D115" s="30" t="s">
        <v>236</v>
      </c>
      <c r="E115" s="33">
        <v>1.6927315196046895</v>
      </c>
    </row>
    <row r="116" spans="1:5" ht="17.25" customHeight="1" x14ac:dyDescent="0.25">
      <c r="A116" s="30" t="s">
        <v>66</v>
      </c>
      <c r="B116" s="65" t="s">
        <v>58</v>
      </c>
      <c r="C116" s="31">
        <v>78</v>
      </c>
      <c r="D116" s="30" t="s">
        <v>237</v>
      </c>
      <c r="E116" s="33">
        <v>1.5629133735289364</v>
      </c>
    </row>
    <row r="117" spans="1:5" ht="17.25" customHeight="1" x14ac:dyDescent="0.25">
      <c r="A117" s="30" t="s">
        <v>66</v>
      </c>
      <c r="B117" s="65" t="s">
        <v>58</v>
      </c>
      <c r="C117" s="31">
        <v>136</v>
      </c>
      <c r="D117" s="30" t="s">
        <v>238</v>
      </c>
      <c r="E117" s="33">
        <v>1.4560449535610178</v>
      </c>
    </row>
    <row r="118" spans="1:5" ht="17.25" customHeight="1" x14ac:dyDescent="0.25">
      <c r="A118" s="30" t="s">
        <v>66</v>
      </c>
      <c r="B118" s="65" t="s">
        <v>58</v>
      </c>
      <c r="C118" s="31">
        <v>671</v>
      </c>
      <c r="D118" s="30" t="s">
        <v>233</v>
      </c>
      <c r="E118" s="33">
        <v>1.3009174674131381</v>
      </c>
    </row>
    <row r="119" spans="1:5" ht="17.25" customHeight="1" x14ac:dyDescent="0.25">
      <c r="A119" s="30" t="s">
        <v>66</v>
      </c>
      <c r="B119" s="65" t="s">
        <v>58</v>
      </c>
      <c r="C119" s="31">
        <v>508</v>
      </c>
      <c r="D119" s="30" t="s">
        <v>242</v>
      </c>
      <c r="E119" s="33">
        <v>1.2615501671623357</v>
      </c>
    </row>
    <row r="120" spans="1:5" ht="17.25" customHeight="1" x14ac:dyDescent="0.25">
      <c r="A120" s="30" t="s">
        <v>66</v>
      </c>
      <c r="B120" s="65" t="s">
        <v>58</v>
      </c>
      <c r="C120" s="31">
        <v>717</v>
      </c>
      <c r="D120" s="30" t="s">
        <v>243</v>
      </c>
      <c r="E120" s="33">
        <v>1.2330384207953691</v>
      </c>
    </row>
    <row r="121" spans="1:5" ht="17.25" customHeight="1" x14ac:dyDescent="0.25">
      <c r="A121" s="30" t="s">
        <v>66</v>
      </c>
      <c r="B121" s="65" t="s">
        <v>58</v>
      </c>
      <c r="C121" s="31">
        <v>248</v>
      </c>
      <c r="D121" s="30" t="s">
        <v>244</v>
      </c>
      <c r="E121" s="33">
        <v>1.2170412200114493</v>
      </c>
    </row>
    <row r="122" spans="1:5" ht="17.25" customHeight="1" x14ac:dyDescent="0.25">
      <c r="A122" s="30" t="s">
        <v>66</v>
      </c>
      <c r="B122" s="65" t="s">
        <v>58</v>
      </c>
      <c r="C122" s="31">
        <v>592</v>
      </c>
      <c r="D122" s="30" t="s">
        <v>241</v>
      </c>
      <c r="E122" s="33">
        <v>1.2024345242923127</v>
      </c>
    </row>
    <row r="123" spans="1:5" ht="17.25" customHeight="1" x14ac:dyDescent="0.25">
      <c r="A123" s="30" t="s">
        <v>66</v>
      </c>
      <c r="B123" s="65" t="s">
        <v>58</v>
      </c>
      <c r="C123" s="31">
        <v>385</v>
      </c>
      <c r="D123" s="30" t="s">
        <v>258</v>
      </c>
      <c r="E123" s="33">
        <v>1.1729961154842328</v>
      </c>
    </row>
    <row r="124" spans="1:5" ht="17.25" customHeight="1" x14ac:dyDescent="0.25">
      <c r="A124" s="30" t="s">
        <v>66</v>
      </c>
      <c r="B124" s="65" t="s">
        <v>58</v>
      </c>
      <c r="C124" s="31">
        <v>118</v>
      </c>
      <c r="D124" s="30" t="s">
        <v>240</v>
      </c>
      <c r="E124" s="33">
        <v>1.1720694530431197</v>
      </c>
    </row>
    <row r="125" spans="1:5" ht="17.25" customHeight="1" x14ac:dyDescent="0.25">
      <c r="A125" s="30" t="s">
        <v>66</v>
      </c>
      <c r="B125" s="65" t="s">
        <v>58</v>
      </c>
      <c r="C125" s="31">
        <v>94</v>
      </c>
      <c r="D125" s="30" t="s">
        <v>253</v>
      </c>
      <c r="E125" s="33">
        <v>1.1041474485638421</v>
      </c>
    </row>
    <row r="126" spans="1:5" ht="17.25" customHeight="1" x14ac:dyDescent="0.25">
      <c r="A126" s="30" t="s">
        <v>66</v>
      </c>
      <c r="B126" s="65" t="s">
        <v>58</v>
      </c>
      <c r="C126" s="31">
        <v>497</v>
      </c>
      <c r="D126" s="30" t="s">
        <v>275</v>
      </c>
      <c r="E126" s="33">
        <v>1.0464228221617153</v>
      </c>
    </row>
    <row r="127" spans="1:5" ht="17.25" customHeight="1" x14ac:dyDescent="0.25">
      <c r="A127" s="30" t="s">
        <v>66</v>
      </c>
      <c r="B127" s="65" t="s">
        <v>58</v>
      </c>
      <c r="C127" s="31">
        <v>152</v>
      </c>
      <c r="D127" s="30" t="s">
        <v>248</v>
      </c>
      <c r="E127" s="33">
        <v>0.95647826541882952</v>
      </c>
    </row>
    <row r="128" spans="1:5" ht="17.25" customHeight="1" x14ac:dyDescent="0.25">
      <c r="A128" s="30" t="s">
        <v>66</v>
      </c>
      <c r="B128" s="65" t="s">
        <v>58</v>
      </c>
      <c r="C128" s="31">
        <v>601</v>
      </c>
      <c r="D128" s="30" t="s">
        <v>247</v>
      </c>
      <c r="E128" s="33">
        <v>0.93491955577889119</v>
      </c>
    </row>
    <row r="129" spans="1:5" ht="17.25" customHeight="1" x14ac:dyDescent="0.25">
      <c r="A129" s="30" t="s">
        <v>66</v>
      </c>
      <c r="B129" s="65" t="s">
        <v>58</v>
      </c>
      <c r="C129" s="31">
        <v>367</v>
      </c>
      <c r="D129" s="30" t="s">
        <v>249</v>
      </c>
      <c r="E129" s="33">
        <v>0.9142875085800658</v>
      </c>
    </row>
    <row r="130" spans="1:5" ht="17.25" customHeight="1" x14ac:dyDescent="0.25">
      <c r="A130" s="30" t="s">
        <v>66</v>
      </c>
      <c r="B130" s="65" t="s">
        <v>58</v>
      </c>
      <c r="C130" s="31">
        <v>371</v>
      </c>
      <c r="D130" s="30" t="s">
        <v>255</v>
      </c>
      <c r="E130" s="33">
        <v>0.89133778247223117</v>
      </c>
    </row>
    <row r="131" spans="1:5" ht="17.25" customHeight="1" x14ac:dyDescent="0.25">
      <c r="A131" s="30" t="s">
        <v>66</v>
      </c>
      <c r="B131" s="65" t="s">
        <v>58</v>
      </c>
      <c r="C131" s="31">
        <v>76</v>
      </c>
      <c r="D131" s="30" t="s">
        <v>304</v>
      </c>
      <c r="E131" s="33">
        <v>0.88392192592775953</v>
      </c>
    </row>
    <row r="132" spans="1:5" ht="17.25" customHeight="1" x14ac:dyDescent="0.25">
      <c r="A132" s="30" t="s">
        <v>66</v>
      </c>
      <c r="B132" s="65" t="s">
        <v>58</v>
      </c>
      <c r="C132" s="31">
        <v>550</v>
      </c>
      <c r="D132" s="30" t="s">
        <v>246</v>
      </c>
      <c r="E132" s="33">
        <v>0.84775600916557126</v>
      </c>
    </row>
    <row r="133" spans="1:5" ht="17.25" customHeight="1" x14ac:dyDescent="0.25">
      <c r="A133" s="30" t="s">
        <v>66</v>
      </c>
      <c r="B133" s="65" t="s">
        <v>58</v>
      </c>
      <c r="C133" s="31">
        <v>514</v>
      </c>
      <c r="D133" s="30" t="s">
        <v>254</v>
      </c>
      <c r="E133" s="33">
        <v>0.84775600916557126</v>
      </c>
    </row>
    <row r="134" spans="1:5" ht="17.25" customHeight="1" x14ac:dyDescent="0.25">
      <c r="A134" s="30" t="s">
        <v>66</v>
      </c>
      <c r="B134" s="65" t="s">
        <v>58</v>
      </c>
      <c r="C134" s="31">
        <v>551</v>
      </c>
      <c r="D134" s="30" t="s">
        <v>250</v>
      </c>
      <c r="E134" s="33">
        <v>0.8468293467244582</v>
      </c>
    </row>
    <row r="135" spans="1:5" ht="17.25" customHeight="1" x14ac:dyDescent="0.25">
      <c r="A135" s="30" t="s">
        <v>66</v>
      </c>
      <c r="B135" s="65" t="s">
        <v>58</v>
      </c>
      <c r="C135" s="31">
        <v>390</v>
      </c>
      <c r="D135" s="30" t="s">
        <v>47</v>
      </c>
      <c r="E135" s="33">
        <v>0.84590217288023162</v>
      </c>
    </row>
    <row r="136" spans="1:5" ht="17.25" customHeight="1" x14ac:dyDescent="0.25">
      <c r="A136" s="30" t="s">
        <v>66</v>
      </c>
      <c r="B136" s="65" t="s">
        <v>58</v>
      </c>
      <c r="C136" s="31">
        <v>620</v>
      </c>
      <c r="D136" s="30" t="s">
        <v>271</v>
      </c>
      <c r="E136" s="33">
        <v>0.80139373713245843</v>
      </c>
    </row>
    <row r="137" spans="1:5" ht="17.25" customHeight="1" x14ac:dyDescent="0.25">
      <c r="A137" s="30" t="s">
        <v>66</v>
      </c>
      <c r="B137" s="65" t="s">
        <v>58</v>
      </c>
      <c r="C137" s="31">
        <v>600</v>
      </c>
      <c r="D137" s="30" t="s">
        <v>259</v>
      </c>
      <c r="E137" s="33">
        <v>0.78168835237474643</v>
      </c>
    </row>
    <row r="138" spans="1:5" ht="17.25" customHeight="1" x14ac:dyDescent="0.25">
      <c r="A138" s="30" t="s">
        <v>66</v>
      </c>
      <c r="B138" s="65" t="s">
        <v>58</v>
      </c>
      <c r="C138" s="31">
        <v>130</v>
      </c>
      <c r="D138" s="30" t="s">
        <v>260</v>
      </c>
      <c r="E138" s="33">
        <v>0.78122502115418979</v>
      </c>
    </row>
    <row r="139" spans="1:5" ht="17.25" customHeight="1" x14ac:dyDescent="0.25">
      <c r="A139" s="30" t="s">
        <v>66</v>
      </c>
      <c r="B139" s="65" t="s">
        <v>58</v>
      </c>
      <c r="C139" s="31">
        <v>244</v>
      </c>
      <c r="D139" s="30" t="s">
        <v>262</v>
      </c>
      <c r="E139" s="33">
        <v>0.7587391376700251</v>
      </c>
    </row>
    <row r="140" spans="1:5" ht="17.25" customHeight="1" x14ac:dyDescent="0.25">
      <c r="A140" s="30" t="s">
        <v>66</v>
      </c>
      <c r="B140" s="65" t="s">
        <v>58</v>
      </c>
      <c r="C140" s="31">
        <v>737</v>
      </c>
      <c r="D140" s="30" t="s">
        <v>263</v>
      </c>
      <c r="E140" s="33">
        <v>0.73903375291231288</v>
      </c>
    </row>
    <row r="141" spans="1:5" ht="17.25" customHeight="1" x14ac:dyDescent="0.25">
      <c r="A141" s="30" t="s">
        <v>66</v>
      </c>
      <c r="B141" s="65" t="s">
        <v>58</v>
      </c>
      <c r="C141" s="31">
        <v>80</v>
      </c>
      <c r="D141" s="30" t="s">
        <v>265</v>
      </c>
      <c r="E141" s="33">
        <v>0.71562069558392161</v>
      </c>
    </row>
    <row r="142" spans="1:5" ht="17.25" customHeight="1" x14ac:dyDescent="0.25">
      <c r="A142" s="30" t="s">
        <v>66</v>
      </c>
      <c r="B142" s="65" t="s">
        <v>58</v>
      </c>
      <c r="C142" s="31">
        <v>678</v>
      </c>
      <c r="D142" s="30" t="s">
        <v>252</v>
      </c>
      <c r="E142" s="33">
        <v>0.70077517461092198</v>
      </c>
    </row>
    <row r="143" spans="1:5" ht="17.25" customHeight="1" x14ac:dyDescent="0.25">
      <c r="A143" s="30" t="s">
        <v>66</v>
      </c>
      <c r="B143" s="65" t="s">
        <v>58</v>
      </c>
      <c r="C143" s="31">
        <v>193</v>
      </c>
      <c r="D143" s="30" t="s">
        <v>267</v>
      </c>
      <c r="E143" s="33">
        <v>0.67250276490093153</v>
      </c>
    </row>
    <row r="144" spans="1:5" ht="17.25" customHeight="1" x14ac:dyDescent="0.25">
      <c r="A144" s="30" t="s">
        <v>66</v>
      </c>
      <c r="B144" s="65" t="s">
        <v>58</v>
      </c>
      <c r="C144" s="31">
        <v>605</v>
      </c>
      <c r="D144" s="30" t="s">
        <v>256</v>
      </c>
      <c r="E144" s="33">
        <v>0.65465121642855917</v>
      </c>
    </row>
    <row r="145" spans="1:5" ht="17.25" customHeight="1" x14ac:dyDescent="0.25">
      <c r="A145" s="30" t="s">
        <v>66</v>
      </c>
      <c r="B145" s="65" t="s">
        <v>58</v>
      </c>
      <c r="C145" s="31">
        <v>108</v>
      </c>
      <c r="D145" s="30" t="s">
        <v>261</v>
      </c>
      <c r="E145" s="33">
        <v>0.65279738014321953</v>
      </c>
    </row>
    <row r="146" spans="1:5" ht="17.25" customHeight="1" x14ac:dyDescent="0.25">
      <c r="A146" s="30" t="s">
        <v>66</v>
      </c>
      <c r="B146" s="65" t="s">
        <v>58</v>
      </c>
      <c r="C146" s="31">
        <v>603</v>
      </c>
      <c r="D146" s="30" t="s">
        <v>278</v>
      </c>
      <c r="E146" s="33">
        <v>0.65140687507843653</v>
      </c>
    </row>
    <row r="147" spans="1:5" ht="17.25" customHeight="1" x14ac:dyDescent="0.25">
      <c r="A147" s="30" t="s">
        <v>66</v>
      </c>
      <c r="B147" s="65" t="s">
        <v>58</v>
      </c>
      <c r="C147" s="31">
        <v>604</v>
      </c>
      <c r="D147" s="30" t="s">
        <v>251</v>
      </c>
      <c r="E147" s="33">
        <v>0.63170200172383772</v>
      </c>
    </row>
    <row r="148" spans="1:5" ht="17.25" customHeight="1" x14ac:dyDescent="0.25">
      <c r="A148" s="30" t="s">
        <v>66</v>
      </c>
      <c r="B148" s="65" t="s">
        <v>58</v>
      </c>
      <c r="C148" s="31">
        <v>194</v>
      </c>
      <c r="D148" s="30" t="s">
        <v>270</v>
      </c>
      <c r="E148" s="33">
        <v>0.63031149665905462</v>
      </c>
    </row>
    <row r="149" spans="1:5" ht="17.25" customHeight="1" x14ac:dyDescent="0.25">
      <c r="A149" s="30" t="s">
        <v>66</v>
      </c>
      <c r="B149" s="65" t="s">
        <v>58</v>
      </c>
      <c r="C149" s="31">
        <v>608</v>
      </c>
      <c r="D149" s="30" t="s">
        <v>277</v>
      </c>
      <c r="E149" s="33">
        <v>0.62892099159427162</v>
      </c>
    </row>
    <row r="150" spans="1:5" ht="17.25" customHeight="1" x14ac:dyDescent="0.25">
      <c r="A150" s="30" t="s">
        <v>66</v>
      </c>
      <c r="B150" s="65" t="s">
        <v>58</v>
      </c>
      <c r="C150" s="31">
        <v>245</v>
      </c>
      <c r="D150" s="30" t="s">
        <v>239</v>
      </c>
      <c r="E150" s="33">
        <v>0.61477762709569161</v>
      </c>
    </row>
    <row r="151" spans="1:5" ht="17.25" customHeight="1" x14ac:dyDescent="0.25">
      <c r="A151" s="30" t="s">
        <v>66</v>
      </c>
      <c r="B151" s="65" t="s">
        <v>58</v>
      </c>
      <c r="C151" s="31">
        <v>491</v>
      </c>
      <c r="D151" s="30" t="s">
        <v>266</v>
      </c>
      <c r="E151" s="33">
        <v>0.59275507483208345</v>
      </c>
    </row>
    <row r="152" spans="1:5" ht="17.25" customHeight="1" x14ac:dyDescent="0.25">
      <c r="A152" s="30" t="s">
        <v>66</v>
      </c>
      <c r="B152" s="65" t="s">
        <v>58</v>
      </c>
      <c r="C152" s="31">
        <v>449</v>
      </c>
      <c r="D152" s="30" t="s">
        <v>272</v>
      </c>
      <c r="E152" s="33">
        <v>0.58580306091128154</v>
      </c>
    </row>
    <row r="153" spans="1:5" ht="17.25" customHeight="1" x14ac:dyDescent="0.25">
      <c r="A153" s="30" t="s">
        <v>66</v>
      </c>
      <c r="B153" s="65" t="s">
        <v>58</v>
      </c>
      <c r="C153" s="31">
        <v>598</v>
      </c>
      <c r="D153" s="30" t="s">
        <v>274</v>
      </c>
      <c r="E153" s="33">
        <v>0.54546562895474426</v>
      </c>
    </row>
    <row r="154" spans="1:5" ht="17.25" customHeight="1" x14ac:dyDescent="0.25">
      <c r="A154" s="30" t="s">
        <v>66</v>
      </c>
      <c r="B154" s="65" t="s">
        <v>58</v>
      </c>
      <c r="C154" s="31">
        <v>30</v>
      </c>
      <c r="D154" s="30" t="s">
        <v>269</v>
      </c>
      <c r="E154" s="33">
        <v>0.52297974547057935</v>
      </c>
    </row>
    <row r="155" spans="1:5" ht="17.25" customHeight="1" x14ac:dyDescent="0.25">
      <c r="A155" s="30" t="s">
        <v>66</v>
      </c>
      <c r="B155" s="65" t="s">
        <v>58</v>
      </c>
      <c r="C155" s="31">
        <v>89</v>
      </c>
      <c r="D155" s="30" t="s">
        <v>279</v>
      </c>
      <c r="E155" s="33">
        <v>0.52066206656156999</v>
      </c>
    </row>
    <row r="156" spans="1:5" ht="17.25" customHeight="1" x14ac:dyDescent="0.25">
      <c r="A156" s="30" t="s">
        <v>66</v>
      </c>
      <c r="B156" s="65" t="s">
        <v>58</v>
      </c>
      <c r="C156" s="31">
        <v>511</v>
      </c>
      <c r="D156" s="30" t="s">
        <v>264</v>
      </c>
      <c r="E156" s="33">
        <v>0.50142052442752771</v>
      </c>
    </row>
    <row r="157" spans="1:5" ht="17.25" customHeight="1" x14ac:dyDescent="0.25">
      <c r="A157" s="30" t="s">
        <v>66</v>
      </c>
      <c r="B157" s="65" t="s">
        <v>58</v>
      </c>
      <c r="C157" s="31">
        <v>282</v>
      </c>
      <c r="D157" s="30" t="s">
        <v>34</v>
      </c>
      <c r="E157" s="33">
        <v>0.42189785172848626</v>
      </c>
    </row>
    <row r="158" spans="1:5" ht="17.25" customHeight="1" x14ac:dyDescent="0.25">
      <c r="A158" s="30" t="s">
        <v>66</v>
      </c>
      <c r="B158" s="65" t="s">
        <v>58</v>
      </c>
      <c r="C158" s="31">
        <v>610</v>
      </c>
      <c r="D158" s="30" t="s">
        <v>268</v>
      </c>
      <c r="E158" s="33">
        <v>0.41750183056744372</v>
      </c>
    </row>
    <row r="159" spans="1:5" ht="17.25" customHeight="1" x14ac:dyDescent="0.25">
      <c r="A159" s="30" t="s">
        <v>66</v>
      </c>
      <c r="B159" s="65" t="s">
        <v>58</v>
      </c>
      <c r="C159" s="31">
        <v>44</v>
      </c>
      <c r="D159" s="30" t="s">
        <v>276</v>
      </c>
      <c r="E159" s="33">
        <v>0.41379364659365125</v>
      </c>
    </row>
    <row r="160" spans="1:5" ht="17.25" customHeight="1" x14ac:dyDescent="0.25">
      <c r="A160" s="30" t="s">
        <v>66</v>
      </c>
      <c r="B160" s="65" t="s">
        <v>58</v>
      </c>
      <c r="C160" s="31">
        <v>279</v>
      </c>
      <c r="D160" s="30" t="s">
        <v>31</v>
      </c>
      <c r="E160" s="33">
        <v>1.7395376895400574E-2</v>
      </c>
    </row>
    <row r="161" spans="1:5" ht="17.25" customHeight="1" x14ac:dyDescent="0.25">
      <c r="A161" s="30" t="s">
        <v>66</v>
      </c>
      <c r="B161" s="65" t="s">
        <v>58</v>
      </c>
      <c r="C161" s="31">
        <v>465</v>
      </c>
      <c r="D161" s="30" t="s">
        <v>38</v>
      </c>
      <c r="E161" s="33">
        <v>6.4181090706240534E-3</v>
      </c>
    </row>
    <row r="162" spans="1:5" ht="17.25" customHeight="1" x14ac:dyDescent="0.25">
      <c r="A162" s="30" t="s">
        <v>66</v>
      </c>
      <c r="B162" s="65" t="s">
        <v>58</v>
      </c>
      <c r="C162" s="31">
        <v>281</v>
      </c>
      <c r="D162" s="30" t="s">
        <v>290</v>
      </c>
      <c r="E162" s="33">
        <v>2.0762966395803713E-3</v>
      </c>
    </row>
    <row r="163" spans="1:5" ht="17.25" customHeight="1" x14ac:dyDescent="0.25">
      <c r="A163" s="30" t="s">
        <v>66</v>
      </c>
      <c r="B163" s="65" t="s">
        <v>58</v>
      </c>
      <c r="C163" s="31">
        <v>536</v>
      </c>
      <c r="D163" s="30" t="s">
        <v>295</v>
      </c>
      <c r="E163" s="33">
        <v>8.2847304337935993E-4</v>
      </c>
    </row>
    <row r="164" spans="1:5" ht="17.25" customHeight="1" x14ac:dyDescent="0.25">
      <c r="A164" s="30" t="s">
        <v>66</v>
      </c>
      <c r="B164" s="65" t="s">
        <v>58</v>
      </c>
      <c r="C164" s="31">
        <v>845</v>
      </c>
      <c r="D164" s="30" t="s">
        <v>301</v>
      </c>
      <c r="E164" s="33">
        <v>5.5998640895086379E-4</v>
      </c>
    </row>
    <row r="165" spans="1:5" ht="17.25" customHeight="1" x14ac:dyDescent="0.25">
      <c r="A165" s="30" t="s">
        <v>66</v>
      </c>
      <c r="B165" s="65" t="s">
        <v>58</v>
      </c>
      <c r="C165" s="31">
        <v>839</v>
      </c>
      <c r="D165" s="30" t="s">
        <v>280</v>
      </c>
      <c r="E165" s="33">
        <v>3.6821024150193775E-4</v>
      </c>
    </row>
    <row r="166" spans="1:5" ht="17.25" customHeight="1" x14ac:dyDescent="0.25">
      <c r="A166" s="30" t="s">
        <v>66</v>
      </c>
      <c r="B166" s="65" t="s">
        <v>58</v>
      </c>
      <c r="C166" s="31">
        <v>1065</v>
      </c>
      <c r="D166" s="30" t="s">
        <v>283</v>
      </c>
      <c r="E166" s="33">
        <v>1.6364899622308345E-4</v>
      </c>
    </row>
    <row r="167" spans="1:5" ht="17.25" customHeight="1" x14ac:dyDescent="0.25">
      <c r="A167" s="30" t="s">
        <v>66</v>
      </c>
      <c r="B167" s="65" t="s">
        <v>58</v>
      </c>
      <c r="C167" s="31">
        <v>1464</v>
      </c>
      <c r="D167" s="30" t="s">
        <v>281</v>
      </c>
      <c r="E167" s="33">
        <v>1.6364899622308345E-4</v>
      </c>
    </row>
    <row r="168" spans="1:5" ht="17.25" customHeight="1" x14ac:dyDescent="0.25">
      <c r="A168" s="30" t="s">
        <v>66</v>
      </c>
      <c r="B168" s="65" t="s">
        <v>58</v>
      </c>
      <c r="C168" s="31">
        <v>1057</v>
      </c>
      <c r="D168" s="30" t="s">
        <v>291</v>
      </c>
      <c r="E168" s="33">
        <v>1.1250868490336986E-4</v>
      </c>
    </row>
    <row r="169" spans="1:5" ht="17.25" customHeight="1" x14ac:dyDescent="0.25">
      <c r="A169" s="30" t="s">
        <v>66</v>
      </c>
      <c r="B169" s="65" t="s">
        <v>58</v>
      </c>
      <c r="C169" s="31">
        <v>188</v>
      </c>
      <c r="D169" s="30" t="s">
        <v>297</v>
      </c>
      <c r="E169" s="33">
        <v>1.0739465377139852E-4</v>
      </c>
    </row>
    <row r="170" spans="1:5" ht="17.25" customHeight="1" x14ac:dyDescent="0.25">
      <c r="A170" s="30" t="s">
        <v>66</v>
      </c>
      <c r="B170" s="65" t="s">
        <v>58</v>
      </c>
      <c r="C170" s="31">
        <v>840</v>
      </c>
      <c r="D170" s="30" t="s">
        <v>287</v>
      </c>
      <c r="E170" s="33">
        <v>1.0483763820541285E-4</v>
      </c>
    </row>
    <row r="171" spans="1:5" ht="17.25" customHeight="1" x14ac:dyDescent="0.25">
      <c r="A171" s="30" t="s">
        <v>66</v>
      </c>
      <c r="B171" s="65" t="s">
        <v>58</v>
      </c>
      <c r="C171" s="31">
        <v>673</v>
      </c>
      <c r="D171" s="30" t="s">
        <v>39</v>
      </c>
      <c r="E171" s="33">
        <v>9.9723607073441478E-5</v>
      </c>
    </row>
    <row r="172" spans="1:5" ht="17.25" customHeight="1" x14ac:dyDescent="0.25">
      <c r="A172" s="30" t="s">
        <v>66</v>
      </c>
      <c r="B172" s="65" t="s">
        <v>58</v>
      </c>
      <c r="C172" s="31">
        <v>313</v>
      </c>
      <c r="D172" s="30" t="s">
        <v>282</v>
      </c>
      <c r="E172" s="33">
        <v>9.9723607073441478E-5</v>
      </c>
    </row>
    <row r="173" spans="1:5" ht="17.25" customHeight="1" x14ac:dyDescent="0.25">
      <c r="A173" s="30" t="s">
        <v>66</v>
      </c>
      <c r="B173" s="65" t="s">
        <v>58</v>
      </c>
      <c r="C173" s="31">
        <v>301</v>
      </c>
      <c r="D173" s="30" t="s">
        <v>286</v>
      </c>
      <c r="E173" s="33">
        <v>5.1140311319713588E-5</v>
      </c>
    </row>
    <row r="174" spans="1:5" ht="17.25" customHeight="1" x14ac:dyDescent="0.25">
      <c r="A174" s="30" t="s">
        <v>66</v>
      </c>
      <c r="B174" s="65" t="s">
        <v>58</v>
      </c>
      <c r="C174" s="31">
        <v>976</v>
      </c>
      <c r="D174" s="30" t="s">
        <v>292</v>
      </c>
      <c r="E174" s="33">
        <v>2.0456124527885432E-5</v>
      </c>
    </row>
    <row r="175" spans="1:5" ht="17.25" customHeight="1" x14ac:dyDescent="0.25">
      <c r="A175" s="30" t="s">
        <v>66</v>
      </c>
      <c r="B175" s="65" t="s">
        <v>58</v>
      </c>
      <c r="C175" s="31">
        <v>185</v>
      </c>
      <c r="D175" s="30" t="s">
        <v>316</v>
      </c>
      <c r="E175" s="33">
        <v>0</v>
      </c>
    </row>
    <row r="176" spans="1:5" ht="17.25" customHeight="1" x14ac:dyDescent="0.25">
      <c r="A176" s="30" t="s">
        <v>66</v>
      </c>
      <c r="B176" s="65" t="s">
        <v>58</v>
      </c>
      <c r="C176" s="31">
        <v>517</v>
      </c>
      <c r="D176" s="30" t="s">
        <v>298</v>
      </c>
      <c r="E176" s="33">
        <v>0</v>
      </c>
    </row>
    <row r="177" spans="1:5" ht="17.25" customHeight="1" x14ac:dyDescent="0.25">
      <c r="A177" s="30" t="s">
        <v>66</v>
      </c>
      <c r="B177" s="65" t="s">
        <v>58</v>
      </c>
      <c r="C177" s="31">
        <v>181</v>
      </c>
      <c r="D177" s="30" t="s">
        <v>311</v>
      </c>
      <c r="E177" s="33">
        <v>0</v>
      </c>
    </row>
    <row r="178" spans="1:5" ht="17.25" customHeight="1" x14ac:dyDescent="0.25">
      <c r="A178" s="30" t="s">
        <v>66</v>
      </c>
      <c r="B178" s="65" t="s">
        <v>58</v>
      </c>
      <c r="C178" s="31">
        <v>1467</v>
      </c>
      <c r="D178" s="30" t="s">
        <v>285</v>
      </c>
      <c r="E178" s="33">
        <v>0</v>
      </c>
    </row>
    <row r="179" spans="1:5" ht="17.25" customHeight="1" x14ac:dyDescent="0.25">
      <c r="A179" s="30" t="s">
        <v>66</v>
      </c>
      <c r="B179" s="65" t="s">
        <v>58</v>
      </c>
      <c r="C179" s="31">
        <v>716</v>
      </c>
      <c r="D179" s="30" t="s">
        <v>289</v>
      </c>
      <c r="E179" s="33">
        <v>0</v>
      </c>
    </row>
    <row r="180" spans="1:5" ht="17.25" customHeight="1" x14ac:dyDescent="0.25">
      <c r="A180" s="30" t="s">
        <v>66</v>
      </c>
      <c r="B180" s="65" t="s">
        <v>58</v>
      </c>
      <c r="C180" s="31">
        <v>1462</v>
      </c>
      <c r="D180" s="30" t="s">
        <v>284</v>
      </c>
      <c r="E180" s="33">
        <v>0</v>
      </c>
    </row>
    <row r="181" spans="1:5" ht="17.25" customHeight="1" x14ac:dyDescent="0.25">
      <c r="A181" s="30" t="s">
        <v>66</v>
      </c>
      <c r="B181" s="65" t="s">
        <v>58</v>
      </c>
      <c r="C181" s="31">
        <v>113</v>
      </c>
      <c r="D181" s="30" t="s">
        <v>308</v>
      </c>
      <c r="E181" s="33">
        <v>0</v>
      </c>
    </row>
    <row r="182" spans="1:5" ht="17.25" customHeight="1" x14ac:dyDescent="0.25">
      <c r="A182" s="30" t="s">
        <v>66</v>
      </c>
      <c r="B182" s="65" t="s">
        <v>58</v>
      </c>
      <c r="C182" s="31">
        <v>1712</v>
      </c>
      <c r="D182" s="30" t="s">
        <v>293</v>
      </c>
      <c r="E182" s="33">
        <v>0</v>
      </c>
    </row>
    <row r="183" spans="1:5" ht="17.25" customHeight="1" x14ac:dyDescent="0.25">
      <c r="A183" s="30" t="s">
        <v>66</v>
      </c>
      <c r="B183" s="65" t="s">
        <v>58</v>
      </c>
      <c r="C183" s="31">
        <v>742</v>
      </c>
      <c r="D183" s="30" t="s">
        <v>309</v>
      </c>
      <c r="E183" s="33">
        <v>0</v>
      </c>
    </row>
    <row r="184" spans="1:5" ht="17.25" customHeight="1" x14ac:dyDescent="0.25">
      <c r="A184" s="30" t="s">
        <v>66</v>
      </c>
      <c r="B184" s="65" t="s">
        <v>58</v>
      </c>
      <c r="C184" s="31">
        <v>977</v>
      </c>
      <c r="D184" s="30" t="s">
        <v>228</v>
      </c>
      <c r="E184" s="33">
        <v>0</v>
      </c>
    </row>
    <row r="185" spans="1:5" ht="17.25" customHeight="1" x14ac:dyDescent="0.25">
      <c r="A185" s="30" t="s">
        <v>66</v>
      </c>
      <c r="B185" s="65" t="s">
        <v>58</v>
      </c>
      <c r="C185" s="31">
        <v>391</v>
      </c>
      <c r="D185" s="30" t="s">
        <v>37</v>
      </c>
      <c r="E185" s="33">
        <v>0</v>
      </c>
    </row>
    <row r="186" spans="1:5" ht="17.25" customHeight="1" x14ac:dyDescent="0.25">
      <c r="A186" s="30" t="s">
        <v>66</v>
      </c>
      <c r="B186" s="65" t="s">
        <v>58</v>
      </c>
      <c r="C186" s="31">
        <v>382</v>
      </c>
      <c r="D186" s="30" t="s">
        <v>299</v>
      </c>
      <c r="E186" s="33">
        <v>0</v>
      </c>
    </row>
    <row r="187" spans="1:5" ht="17.25" customHeight="1" x14ac:dyDescent="0.25">
      <c r="A187" s="30" t="s">
        <v>66</v>
      </c>
      <c r="B187" s="65" t="s">
        <v>58</v>
      </c>
      <c r="C187" s="31">
        <v>184</v>
      </c>
      <c r="D187" s="30" t="s">
        <v>306</v>
      </c>
      <c r="E187" s="33">
        <v>0</v>
      </c>
    </row>
    <row r="188" spans="1:5" ht="17.25" customHeight="1" x14ac:dyDescent="0.25">
      <c r="A188" s="30" t="s">
        <v>66</v>
      </c>
      <c r="B188" s="65" t="s">
        <v>58</v>
      </c>
      <c r="C188" s="31">
        <v>176</v>
      </c>
      <c r="D188" s="30" t="s">
        <v>305</v>
      </c>
      <c r="E188" s="33">
        <v>0</v>
      </c>
    </row>
    <row r="189" spans="1:5" ht="17.25" customHeight="1" x14ac:dyDescent="0.25">
      <c r="A189" s="30" t="s">
        <v>66</v>
      </c>
      <c r="B189" s="65" t="s">
        <v>58</v>
      </c>
      <c r="C189" s="31">
        <v>109</v>
      </c>
      <c r="D189" s="30" t="s">
        <v>288</v>
      </c>
      <c r="E189" s="33">
        <v>0</v>
      </c>
    </row>
    <row r="190" spans="1:5" ht="17.25" customHeight="1" x14ac:dyDescent="0.25">
      <c r="A190" s="30" t="s">
        <v>66</v>
      </c>
      <c r="B190" s="65" t="s">
        <v>58</v>
      </c>
      <c r="C190" s="31">
        <v>740</v>
      </c>
      <c r="D190" s="30" t="s">
        <v>303</v>
      </c>
      <c r="E190" s="33">
        <v>0</v>
      </c>
    </row>
    <row r="191" spans="1:5" ht="17.25" customHeight="1" x14ac:dyDescent="0.25">
      <c r="A191" s="30" t="s">
        <v>66</v>
      </c>
      <c r="B191" s="65" t="s">
        <v>58</v>
      </c>
      <c r="C191" s="31">
        <v>369</v>
      </c>
      <c r="D191" s="30" t="s">
        <v>310</v>
      </c>
      <c r="E191" s="33">
        <v>0</v>
      </c>
    </row>
    <row r="192" spans="1:5" ht="17.25" customHeight="1" x14ac:dyDescent="0.25">
      <c r="A192" s="30" t="s">
        <v>66</v>
      </c>
      <c r="B192" s="65" t="s">
        <v>58</v>
      </c>
      <c r="C192" s="31">
        <v>1463</v>
      </c>
      <c r="D192" s="30" t="s">
        <v>296</v>
      </c>
      <c r="E192" s="33">
        <v>0</v>
      </c>
    </row>
    <row r="193" spans="1:5" ht="17.25" customHeight="1" x14ac:dyDescent="0.25">
      <c r="A193" s="30" t="s">
        <v>66</v>
      </c>
      <c r="B193" s="65" t="s">
        <v>58</v>
      </c>
      <c r="C193" s="31">
        <v>59</v>
      </c>
      <c r="D193" s="30" t="s">
        <v>317</v>
      </c>
      <c r="E193" s="33">
        <v>0</v>
      </c>
    </row>
    <row r="194" spans="1:5" ht="17.25" customHeight="1" x14ac:dyDescent="0.25">
      <c r="A194" s="30" t="s">
        <v>66</v>
      </c>
      <c r="B194" s="65" t="s">
        <v>58</v>
      </c>
      <c r="C194" s="31">
        <v>258</v>
      </c>
      <c r="D194" s="30" t="s">
        <v>307</v>
      </c>
      <c r="E194" s="33">
        <v>0</v>
      </c>
    </row>
    <row r="195" spans="1:5" ht="17.25" customHeight="1" x14ac:dyDescent="0.25">
      <c r="A195" s="30" t="s">
        <v>66</v>
      </c>
      <c r="B195" s="65" t="s">
        <v>58</v>
      </c>
      <c r="C195" s="31">
        <v>996</v>
      </c>
      <c r="D195" s="30" t="s">
        <v>319</v>
      </c>
      <c r="E195" s="33">
        <v>0</v>
      </c>
    </row>
    <row r="196" spans="1:5" ht="17.25" customHeight="1" x14ac:dyDescent="0.25">
      <c r="A196" s="30" t="s">
        <v>66</v>
      </c>
      <c r="B196" s="65" t="s">
        <v>58</v>
      </c>
      <c r="C196" s="31">
        <v>107</v>
      </c>
      <c r="D196" s="30" t="s">
        <v>300</v>
      </c>
      <c r="E196" s="33">
        <v>0</v>
      </c>
    </row>
    <row r="197" spans="1:5" ht="17.25" customHeight="1" x14ac:dyDescent="0.25">
      <c r="A197" s="30" t="s">
        <v>66</v>
      </c>
      <c r="B197" s="65" t="s">
        <v>58</v>
      </c>
      <c r="C197" s="31">
        <v>51</v>
      </c>
      <c r="D197" s="30" t="s">
        <v>273</v>
      </c>
      <c r="E197" s="33">
        <v>0</v>
      </c>
    </row>
    <row r="198" spans="1:5" ht="17.25" customHeight="1" x14ac:dyDescent="0.25">
      <c r="A198" s="30" t="s">
        <v>66</v>
      </c>
      <c r="B198" s="65" t="s">
        <v>58</v>
      </c>
      <c r="C198" s="31">
        <v>1083</v>
      </c>
      <c r="D198" s="30" t="s">
        <v>227</v>
      </c>
      <c r="E198" s="33">
        <v>0</v>
      </c>
    </row>
    <row r="199" spans="1:5" ht="17.25" customHeight="1" x14ac:dyDescent="0.25">
      <c r="A199" s="30" t="s">
        <v>66</v>
      </c>
      <c r="B199" s="65" t="s">
        <v>58</v>
      </c>
      <c r="C199" s="31">
        <v>1082</v>
      </c>
      <c r="D199" s="30" t="s">
        <v>315</v>
      </c>
      <c r="E199" s="33">
        <v>0</v>
      </c>
    </row>
    <row r="200" spans="1:5" ht="17.25" customHeight="1" x14ac:dyDescent="0.25">
      <c r="A200" s="30" t="s">
        <v>66</v>
      </c>
      <c r="B200" s="65" t="s">
        <v>58</v>
      </c>
      <c r="C200" s="31">
        <v>46</v>
      </c>
      <c r="D200" s="30" t="s">
        <v>320</v>
      </c>
      <c r="E200" s="33">
        <v>0</v>
      </c>
    </row>
    <row r="201" spans="1:5" ht="17.25" customHeight="1" x14ac:dyDescent="0.25">
      <c r="A201" s="30" t="s">
        <v>66</v>
      </c>
      <c r="B201" s="65" t="s">
        <v>58</v>
      </c>
      <c r="C201" s="31">
        <v>1465</v>
      </c>
      <c r="D201" s="30" t="s">
        <v>314</v>
      </c>
      <c r="E201" s="33">
        <v>0</v>
      </c>
    </row>
    <row r="202" spans="1:5" ht="17.25" customHeight="1" x14ac:dyDescent="0.25">
      <c r="A202" s="30" t="s">
        <v>66</v>
      </c>
      <c r="B202" s="65" t="s">
        <v>58</v>
      </c>
      <c r="C202" s="31">
        <v>1466</v>
      </c>
      <c r="D202" s="30" t="s">
        <v>302</v>
      </c>
      <c r="E202" s="33">
        <v>0</v>
      </c>
    </row>
    <row r="203" spans="1:5" ht="17.25" customHeight="1" x14ac:dyDescent="0.25">
      <c r="A203" s="30" t="s">
        <v>66</v>
      </c>
      <c r="B203" s="65" t="s">
        <v>58</v>
      </c>
      <c r="C203" s="31">
        <v>609</v>
      </c>
      <c r="D203" s="30" t="s">
        <v>294</v>
      </c>
      <c r="E203" s="33">
        <v>0</v>
      </c>
    </row>
    <row r="204" spans="1:5" ht="17.25" customHeight="1" x14ac:dyDescent="0.25">
      <c r="A204" s="30" t="s">
        <v>66</v>
      </c>
      <c r="B204" s="65" t="s">
        <v>58</v>
      </c>
      <c r="C204" s="31">
        <v>106</v>
      </c>
      <c r="D204" s="30" t="s">
        <v>321</v>
      </c>
      <c r="E204" s="33">
        <v>0</v>
      </c>
    </row>
    <row r="205" spans="1:5" ht="17.25" customHeight="1" x14ac:dyDescent="0.25">
      <c r="A205" s="30" t="s">
        <v>66</v>
      </c>
      <c r="B205" s="65" t="s">
        <v>58</v>
      </c>
      <c r="C205" s="31">
        <v>230</v>
      </c>
      <c r="D205" s="30" t="s">
        <v>318</v>
      </c>
      <c r="E205" s="33">
        <v>0</v>
      </c>
    </row>
    <row r="206" spans="1:5" ht="17.25" customHeight="1" x14ac:dyDescent="0.25">
      <c r="A206" s="30" t="s">
        <v>66</v>
      </c>
      <c r="B206" s="65" t="s">
        <v>58</v>
      </c>
      <c r="C206" s="31">
        <v>599</v>
      </c>
      <c r="D206" s="30" t="s">
        <v>313</v>
      </c>
      <c r="E206" s="33">
        <v>0</v>
      </c>
    </row>
    <row r="207" spans="1:5" ht="17.25" customHeight="1" x14ac:dyDescent="0.25">
      <c r="A207" s="30" t="s">
        <v>66</v>
      </c>
      <c r="B207" s="65" t="s">
        <v>58</v>
      </c>
      <c r="C207" s="31">
        <v>25</v>
      </c>
      <c r="D207" s="30" t="s">
        <v>312</v>
      </c>
      <c r="E207" s="33">
        <v>0</v>
      </c>
    </row>
    <row r="208" spans="1:5" ht="17.25" customHeight="1" x14ac:dyDescent="0.25">
      <c r="A208" s="30" t="s">
        <v>66</v>
      </c>
      <c r="B208" s="65" t="s">
        <v>58</v>
      </c>
      <c r="C208" s="31">
        <v>698</v>
      </c>
      <c r="D208" s="30" t="s">
        <v>322</v>
      </c>
      <c r="E208" s="33">
        <v>0</v>
      </c>
    </row>
    <row r="209" spans="1:5" ht="17.25" customHeight="1" x14ac:dyDescent="0.25">
      <c r="A209" s="30" t="s">
        <v>66</v>
      </c>
      <c r="B209" s="65" t="s">
        <v>58</v>
      </c>
      <c r="C209" s="31">
        <v>522</v>
      </c>
      <c r="D209" s="30" t="s">
        <v>257</v>
      </c>
      <c r="E209" s="33">
        <v>0</v>
      </c>
    </row>
    <row r="210" spans="1:5" ht="17.25" customHeight="1" x14ac:dyDescent="0.25">
      <c r="A210" s="30" t="s">
        <v>68</v>
      </c>
      <c r="B210" s="65" t="s">
        <v>58</v>
      </c>
      <c r="C210" s="31">
        <v>2297</v>
      </c>
      <c r="D210" s="30" t="s">
        <v>74</v>
      </c>
      <c r="E210" s="33">
        <v>54.231962130126902</v>
      </c>
    </row>
    <row r="211" spans="1:5" ht="17.25" customHeight="1" x14ac:dyDescent="0.25">
      <c r="A211" s="30" t="s">
        <v>68</v>
      </c>
      <c r="B211" s="65" t="s">
        <v>58</v>
      </c>
      <c r="C211" s="31">
        <v>452</v>
      </c>
      <c r="D211" s="30" t="s">
        <v>234</v>
      </c>
      <c r="E211" s="33">
        <v>2.58445166462361</v>
      </c>
    </row>
    <row r="212" spans="1:5" ht="17.25" customHeight="1" x14ac:dyDescent="0.25">
      <c r="A212" s="30" t="s">
        <v>68</v>
      </c>
      <c r="B212" s="65" t="s">
        <v>58</v>
      </c>
      <c r="C212" s="31">
        <v>302</v>
      </c>
      <c r="D212" s="30" t="s">
        <v>29</v>
      </c>
      <c r="E212" s="33">
        <v>2.1928262552224345</v>
      </c>
    </row>
    <row r="213" spans="1:5" ht="17.25" customHeight="1" x14ac:dyDescent="0.25">
      <c r="A213" s="30" t="s">
        <v>68</v>
      </c>
      <c r="B213" s="65" t="s">
        <v>58</v>
      </c>
      <c r="C213" s="31">
        <v>140</v>
      </c>
      <c r="D213" s="30" t="s">
        <v>236</v>
      </c>
      <c r="E213" s="33">
        <v>1.7299575988055371</v>
      </c>
    </row>
    <row r="214" spans="1:5" ht="17.25" customHeight="1" x14ac:dyDescent="0.25">
      <c r="A214" s="30" t="s">
        <v>68</v>
      </c>
      <c r="B214" s="65" t="s">
        <v>58</v>
      </c>
      <c r="C214" s="31">
        <v>122</v>
      </c>
      <c r="D214" s="30" t="s">
        <v>245</v>
      </c>
      <c r="E214" s="33">
        <v>1.5221080604954669</v>
      </c>
    </row>
    <row r="215" spans="1:5" ht="17.25" customHeight="1" x14ac:dyDescent="0.25">
      <c r="A215" s="30" t="s">
        <v>68</v>
      </c>
      <c r="B215" s="65" t="s">
        <v>58</v>
      </c>
      <c r="C215" s="31">
        <v>78</v>
      </c>
      <c r="D215" s="30" t="s">
        <v>237</v>
      </c>
      <c r="E215" s="33">
        <v>1.5021178131340431</v>
      </c>
    </row>
    <row r="216" spans="1:5" ht="17.25" customHeight="1" x14ac:dyDescent="0.25">
      <c r="A216" s="30" t="s">
        <v>68</v>
      </c>
      <c r="B216" s="65" t="s">
        <v>58</v>
      </c>
      <c r="C216" s="31">
        <v>671</v>
      </c>
      <c r="D216" s="30" t="s">
        <v>233</v>
      </c>
      <c r="E216" s="33">
        <v>1.4958947613669409</v>
      </c>
    </row>
    <row r="217" spans="1:5" ht="17.25" customHeight="1" x14ac:dyDescent="0.25">
      <c r="A217" s="30" t="s">
        <v>68</v>
      </c>
      <c r="B217" s="65" t="s">
        <v>58</v>
      </c>
      <c r="C217" s="31">
        <v>248</v>
      </c>
      <c r="D217" s="30" t="s">
        <v>244</v>
      </c>
      <c r="E217" s="33">
        <v>1.4599298004401311</v>
      </c>
    </row>
    <row r="218" spans="1:5" ht="17.25" customHeight="1" x14ac:dyDescent="0.25">
      <c r="A218" s="30" t="s">
        <v>68</v>
      </c>
      <c r="B218" s="65" t="s">
        <v>58</v>
      </c>
      <c r="C218" s="31">
        <v>136</v>
      </c>
      <c r="D218" s="30" t="s">
        <v>238</v>
      </c>
      <c r="E218" s="33">
        <v>1.3795268190112913</v>
      </c>
    </row>
    <row r="219" spans="1:5" ht="17.25" customHeight="1" x14ac:dyDescent="0.25">
      <c r="A219" s="30" t="s">
        <v>68</v>
      </c>
      <c r="B219" s="65" t="s">
        <v>58</v>
      </c>
      <c r="C219" s="31">
        <v>717</v>
      </c>
      <c r="D219" s="30" t="s">
        <v>243</v>
      </c>
      <c r="E219" s="33">
        <v>1.2538457881179805</v>
      </c>
    </row>
    <row r="220" spans="1:5" ht="17.25" customHeight="1" x14ac:dyDescent="0.25">
      <c r="A220" s="30" t="s">
        <v>68</v>
      </c>
      <c r="B220" s="65" t="s">
        <v>58</v>
      </c>
      <c r="C220" s="31">
        <v>76</v>
      </c>
      <c r="D220" s="30" t="s">
        <v>304</v>
      </c>
      <c r="E220" s="33">
        <v>1.2463407154052935</v>
      </c>
    </row>
    <row r="221" spans="1:5" ht="17.25" customHeight="1" x14ac:dyDescent="0.25">
      <c r="A221" s="30" t="s">
        <v>68</v>
      </c>
      <c r="B221" s="65" t="s">
        <v>58</v>
      </c>
      <c r="C221" s="31">
        <v>385</v>
      </c>
      <c r="D221" s="30" t="s">
        <v>258</v>
      </c>
      <c r="E221" s="33">
        <v>1.1512450413566526</v>
      </c>
    </row>
    <row r="222" spans="1:5" ht="17.25" customHeight="1" x14ac:dyDescent="0.25">
      <c r="A222" s="30" t="s">
        <v>68</v>
      </c>
      <c r="B222" s="65" t="s">
        <v>58</v>
      </c>
      <c r="C222" s="31">
        <v>371</v>
      </c>
      <c r="D222" s="30" t="s">
        <v>255</v>
      </c>
      <c r="E222" s="33">
        <v>1.0899497884897424</v>
      </c>
    </row>
    <row r="223" spans="1:5" ht="17.25" customHeight="1" x14ac:dyDescent="0.25">
      <c r="A223" s="30" t="s">
        <v>68</v>
      </c>
      <c r="B223" s="65" t="s">
        <v>58</v>
      </c>
      <c r="C223" s="31">
        <v>508</v>
      </c>
      <c r="D223" s="30" t="s">
        <v>242</v>
      </c>
      <c r="E223" s="33">
        <v>1.0748155922757285</v>
      </c>
    </row>
    <row r="224" spans="1:5" ht="17.25" customHeight="1" x14ac:dyDescent="0.25">
      <c r="A224" s="30" t="s">
        <v>68</v>
      </c>
      <c r="B224" s="65" t="s">
        <v>58</v>
      </c>
      <c r="C224" s="31">
        <v>152</v>
      </c>
      <c r="D224" s="30" t="s">
        <v>248</v>
      </c>
      <c r="E224" s="33">
        <v>1.0495273017837501</v>
      </c>
    </row>
    <row r="225" spans="1:5" ht="17.25" customHeight="1" x14ac:dyDescent="0.25">
      <c r="A225" s="30" t="s">
        <v>68</v>
      </c>
      <c r="B225" s="65" t="s">
        <v>58</v>
      </c>
      <c r="C225" s="31">
        <v>620</v>
      </c>
      <c r="D225" s="30" t="s">
        <v>271</v>
      </c>
      <c r="E225" s="33">
        <v>1.0260055140575548</v>
      </c>
    </row>
    <row r="226" spans="1:5" ht="17.25" customHeight="1" x14ac:dyDescent="0.25">
      <c r="A226" s="30" t="s">
        <v>68</v>
      </c>
      <c r="B226" s="65" t="s">
        <v>58</v>
      </c>
      <c r="C226" s="31">
        <v>245</v>
      </c>
      <c r="D226" s="30" t="s">
        <v>239</v>
      </c>
      <c r="E226" s="33">
        <v>1.0086637998724768</v>
      </c>
    </row>
    <row r="227" spans="1:5" ht="17.25" customHeight="1" x14ac:dyDescent="0.25">
      <c r="A227" s="30" t="s">
        <v>68</v>
      </c>
      <c r="B227" s="65" t="s">
        <v>58</v>
      </c>
      <c r="C227" s="31">
        <v>522</v>
      </c>
      <c r="D227" s="30" t="s">
        <v>257</v>
      </c>
      <c r="E227" s="33">
        <v>1.0060147783071995</v>
      </c>
    </row>
    <row r="228" spans="1:5" ht="17.25" customHeight="1" x14ac:dyDescent="0.25">
      <c r="A228" s="30" t="s">
        <v>68</v>
      </c>
      <c r="B228" s="65" t="s">
        <v>58</v>
      </c>
      <c r="C228" s="31">
        <v>592</v>
      </c>
      <c r="D228" s="30" t="s">
        <v>241</v>
      </c>
      <c r="E228" s="33">
        <v>0.9983856548058726</v>
      </c>
    </row>
    <row r="229" spans="1:5" ht="17.25" customHeight="1" x14ac:dyDescent="0.25">
      <c r="A229" s="30" t="s">
        <v>68</v>
      </c>
      <c r="B229" s="65" t="s">
        <v>58</v>
      </c>
      <c r="C229" s="31">
        <v>390</v>
      </c>
      <c r="D229" s="30" t="s">
        <v>47</v>
      </c>
      <c r="E229" s="33">
        <v>0.98646603453998849</v>
      </c>
    </row>
    <row r="230" spans="1:5" ht="17.25" customHeight="1" x14ac:dyDescent="0.25">
      <c r="A230" s="30" t="s">
        <v>68</v>
      </c>
      <c r="B230" s="65" t="s">
        <v>58</v>
      </c>
      <c r="C230" s="31">
        <v>514</v>
      </c>
      <c r="D230" s="30" t="s">
        <v>254</v>
      </c>
      <c r="E230" s="33">
        <v>0.96426826920750031</v>
      </c>
    </row>
    <row r="231" spans="1:5" ht="17.25" customHeight="1" x14ac:dyDescent="0.25">
      <c r="A231" s="30" t="s">
        <v>68</v>
      </c>
      <c r="B231" s="65" t="s">
        <v>58</v>
      </c>
      <c r="C231" s="31">
        <v>550</v>
      </c>
      <c r="D231" s="30" t="s">
        <v>246</v>
      </c>
      <c r="E231" s="33">
        <v>0.90606305311114843</v>
      </c>
    </row>
    <row r="232" spans="1:5" ht="17.25" customHeight="1" x14ac:dyDescent="0.25">
      <c r="A232" s="30" t="s">
        <v>68</v>
      </c>
      <c r="B232" s="65" t="s">
        <v>58</v>
      </c>
      <c r="C232" s="31">
        <v>551</v>
      </c>
      <c r="D232" s="30" t="s">
        <v>250</v>
      </c>
      <c r="E232" s="33">
        <v>0.88739731653236331</v>
      </c>
    </row>
    <row r="233" spans="1:5" ht="17.25" customHeight="1" x14ac:dyDescent="0.25">
      <c r="A233" s="30" t="s">
        <v>68</v>
      </c>
      <c r="B233" s="65" t="s">
        <v>58</v>
      </c>
      <c r="C233" s="31">
        <v>367</v>
      </c>
      <c r="D233" s="30" t="s">
        <v>249</v>
      </c>
      <c r="E233" s="33">
        <v>0.84476780024423836</v>
      </c>
    </row>
    <row r="234" spans="1:5" ht="17.25" customHeight="1" x14ac:dyDescent="0.25">
      <c r="A234" s="30" t="s">
        <v>68</v>
      </c>
      <c r="B234" s="65" t="s">
        <v>58</v>
      </c>
      <c r="C234" s="31">
        <v>605</v>
      </c>
      <c r="D234" s="30" t="s">
        <v>256</v>
      </c>
      <c r="E234" s="33">
        <v>0.82477755288281429</v>
      </c>
    </row>
    <row r="235" spans="1:5" ht="17.25" customHeight="1" x14ac:dyDescent="0.25">
      <c r="A235" s="30" t="s">
        <v>68</v>
      </c>
      <c r="B235" s="65" t="s">
        <v>58</v>
      </c>
      <c r="C235" s="31">
        <v>600</v>
      </c>
      <c r="D235" s="30" t="s">
        <v>259</v>
      </c>
      <c r="E235" s="33">
        <v>0.80213828395611342</v>
      </c>
    </row>
    <row r="236" spans="1:5" ht="17.25" customHeight="1" x14ac:dyDescent="0.25">
      <c r="A236" s="30" t="s">
        <v>68</v>
      </c>
      <c r="B236" s="65" t="s">
        <v>58</v>
      </c>
      <c r="C236" s="31">
        <v>497</v>
      </c>
      <c r="D236" s="30" t="s">
        <v>275</v>
      </c>
      <c r="E236" s="33">
        <v>0.78832859852473802</v>
      </c>
    </row>
    <row r="237" spans="1:5" ht="17.25" customHeight="1" x14ac:dyDescent="0.25">
      <c r="A237" s="30" t="s">
        <v>68</v>
      </c>
      <c r="B237" s="65" t="s">
        <v>58</v>
      </c>
      <c r="C237" s="31">
        <v>604</v>
      </c>
      <c r="D237" s="30" t="s">
        <v>251</v>
      </c>
      <c r="E237" s="33">
        <v>0.78258954018890248</v>
      </c>
    </row>
    <row r="238" spans="1:5" ht="17.25" customHeight="1" x14ac:dyDescent="0.25">
      <c r="A238" s="30" t="s">
        <v>68</v>
      </c>
      <c r="B238" s="65" t="s">
        <v>58</v>
      </c>
      <c r="C238" s="31">
        <v>737</v>
      </c>
      <c r="D238" s="30" t="s">
        <v>263</v>
      </c>
      <c r="E238" s="33">
        <v>0.78214803659468946</v>
      </c>
    </row>
    <row r="239" spans="1:5" ht="17.25" customHeight="1" x14ac:dyDescent="0.25">
      <c r="A239" s="30" t="s">
        <v>68</v>
      </c>
      <c r="B239" s="65" t="s">
        <v>58</v>
      </c>
      <c r="C239" s="31">
        <v>118</v>
      </c>
      <c r="D239" s="30" t="s">
        <v>240</v>
      </c>
      <c r="E239" s="33">
        <v>0.76259929282747863</v>
      </c>
    </row>
    <row r="240" spans="1:5" ht="17.25" customHeight="1" x14ac:dyDescent="0.25">
      <c r="A240" s="30" t="s">
        <v>68</v>
      </c>
      <c r="B240" s="65" t="s">
        <v>58</v>
      </c>
      <c r="C240" s="31">
        <v>601</v>
      </c>
      <c r="D240" s="30" t="s">
        <v>247</v>
      </c>
      <c r="E240" s="33">
        <v>0.73277240399366372</v>
      </c>
    </row>
    <row r="241" spans="1:5" ht="17.25" customHeight="1" x14ac:dyDescent="0.25">
      <c r="A241" s="30" t="s">
        <v>68</v>
      </c>
      <c r="B241" s="65" t="s">
        <v>58</v>
      </c>
      <c r="C241" s="31">
        <v>608</v>
      </c>
      <c r="D241" s="30" t="s">
        <v>277</v>
      </c>
      <c r="E241" s="33">
        <v>0.71511323700301199</v>
      </c>
    </row>
    <row r="242" spans="1:5" ht="17.25" customHeight="1" x14ac:dyDescent="0.25">
      <c r="A242" s="30" t="s">
        <v>68</v>
      </c>
      <c r="B242" s="65" t="s">
        <v>58</v>
      </c>
      <c r="C242" s="31">
        <v>30</v>
      </c>
      <c r="D242" s="30" t="s">
        <v>269</v>
      </c>
      <c r="E242" s="33">
        <v>0.69997904078899797</v>
      </c>
    </row>
    <row r="243" spans="1:5" ht="17.25" customHeight="1" x14ac:dyDescent="0.25">
      <c r="A243" s="30" t="s">
        <v>68</v>
      </c>
      <c r="B243" s="65" t="s">
        <v>58</v>
      </c>
      <c r="C243" s="31">
        <v>244</v>
      </c>
      <c r="D243" s="30" t="s">
        <v>262</v>
      </c>
      <c r="E243" s="33">
        <v>0.69953802558371692</v>
      </c>
    </row>
    <row r="244" spans="1:5" ht="17.25" customHeight="1" x14ac:dyDescent="0.25">
      <c r="A244" s="30" t="s">
        <v>68</v>
      </c>
      <c r="B244" s="65" t="s">
        <v>58</v>
      </c>
      <c r="C244" s="31">
        <v>94</v>
      </c>
      <c r="D244" s="30" t="s">
        <v>253</v>
      </c>
      <c r="E244" s="33">
        <v>0.67910578623914841</v>
      </c>
    </row>
    <row r="245" spans="1:5" ht="17.25" customHeight="1" x14ac:dyDescent="0.25">
      <c r="A245" s="30" t="s">
        <v>68</v>
      </c>
      <c r="B245" s="65" t="s">
        <v>58</v>
      </c>
      <c r="C245" s="31">
        <v>193</v>
      </c>
      <c r="D245" s="30" t="s">
        <v>267</v>
      </c>
      <c r="E245" s="33">
        <v>0.67822326743965433</v>
      </c>
    </row>
    <row r="246" spans="1:5" ht="17.25" customHeight="1" x14ac:dyDescent="0.25">
      <c r="A246" s="30" t="s">
        <v>68</v>
      </c>
      <c r="B246" s="65" t="s">
        <v>58</v>
      </c>
      <c r="C246" s="31">
        <v>194</v>
      </c>
      <c r="D246" s="30" t="s">
        <v>270</v>
      </c>
      <c r="E246" s="33">
        <v>0.65911553887772456</v>
      </c>
    </row>
    <row r="247" spans="1:5" ht="17.25" customHeight="1" x14ac:dyDescent="0.25">
      <c r="A247" s="30" t="s">
        <v>68</v>
      </c>
      <c r="B247" s="65" t="s">
        <v>58</v>
      </c>
      <c r="C247" s="31">
        <v>80</v>
      </c>
      <c r="D247" s="30" t="s">
        <v>265</v>
      </c>
      <c r="E247" s="33">
        <v>0.65690850929559197</v>
      </c>
    </row>
    <row r="248" spans="1:5" ht="17.25" customHeight="1" x14ac:dyDescent="0.25">
      <c r="A248" s="30" t="s">
        <v>68</v>
      </c>
      <c r="B248" s="65" t="s">
        <v>58</v>
      </c>
      <c r="C248" s="31">
        <v>130</v>
      </c>
      <c r="D248" s="30" t="s">
        <v>260</v>
      </c>
      <c r="E248" s="33">
        <v>0.64177431308157806</v>
      </c>
    </row>
    <row r="249" spans="1:5" ht="17.25" customHeight="1" x14ac:dyDescent="0.25">
      <c r="A249" s="30" t="s">
        <v>68</v>
      </c>
      <c r="B249" s="65" t="s">
        <v>58</v>
      </c>
      <c r="C249" s="31">
        <v>108</v>
      </c>
      <c r="D249" s="30" t="s">
        <v>261</v>
      </c>
      <c r="E249" s="33">
        <v>0.63780078073366231</v>
      </c>
    </row>
    <row r="250" spans="1:5" ht="17.25" customHeight="1" x14ac:dyDescent="0.25">
      <c r="A250" s="30" t="s">
        <v>68</v>
      </c>
      <c r="B250" s="65" t="s">
        <v>58</v>
      </c>
      <c r="C250" s="31">
        <v>51</v>
      </c>
      <c r="D250" s="30" t="s">
        <v>273</v>
      </c>
      <c r="E250" s="33">
        <v>0.63780078073366231</v>
      </c>
    </row>
    <row r="251" spans="1:5" ht="17.25" customHeight="1" x14ac:dyDescent="0.25">
      <c r="A251" s="30" t="s">
        <v>68</v>
      </c>
      <c r="B251" s="65" t="s">
        <v>58</v>
      </c>
      <c r="C251" s="31">
        <v>449</v>
      </c>
      <c r="D251" s="30" t="s">
        <v>272</v>
      </c>
      <c r="E251" s="33">
        <v>0.57606402427253911</v>
      </c>
    </row>
    <row r="252" spans="1:5" ht="17.25" customHeight="1" x14ac:dyDescent="0.25">
      <c r="A252" s="30" t="s">
        <v>68</v>
      </c>
      <c r="B252" s="65" t="s">
        <v>58</v>
      </c>
      <c r="C252" s="31">
        <v>603</v>
      </c>
      <c r="D252" s="30" t="s">
        <v>278</v>
      </c>
      <c r="E252" s="33">
        <v>0.55607377691111526</v>
      </c>
    </row>
    <row r="253" spans="1:5" ht="17.25" customHeight="1" x14ac:dyDescent="0.25">
      <c r="A253" s="30" t="s">
        <v>68</v>
      </c>
      <c r="B253" s="65" t="s">
        <v>58</v>
      </c>
      <c r="C253" s="31">
        <v>511</v>
      </c>
      <c r="D253" s="30" t="s">
        <v>264</v>
      </c>
      <c r="E253" s="33">
        <v>0.53652454475497258</v>
      </c>
    </row>
    <row r="254" spans="1:5" ht="17.25" customHeight="1" x14ac:dyDescent="0.25">
      <c r="A254" s="30" t="s">
        <v>68</v>
      </c>
      <c r="B254" s="65" t="s">
        <v>58</v>
      </c>
      <c r="C254" s="31">
        <v>678</v>
      </c>
      <c r="D254" s="30" t="s">
        <v>252</v>
      </c>
      <c r="E254" s="33">
        <v>0.52025923977525412</v>
      </c>
    </row>
    <row r="255" spans="1:5" ht="17.25" customHeight="1" x14ac:dyDescent="0.25">
      <c r="A255" s="30" t="s">
        <v>68</v>
      </c>
      <c r="B255" s="65" t="s">
        <v>58</v>
      </c>
      <c r="C255" s="31">
        <v>491</v>
      </c>
      <c r="D255" s="30" t="s">
        <v>266</v>
      </c>
      <c r="E255" s="33">
        <v>0.43878033752998608</v>
      </c>
    </row>
    <row r="256" spans="1:5" ht="17.25" customHeight="1" x14ac:dyDescent="0.25">
      <c r="A256" s="30" t="s">
        <v>68</v>
      </c>
      <c r="B256" s="65" t="s">
        <v>58</v>
      </c>
      <c r="C256" s="31">
        <v>598</v>
      </c>
      <c r="D256" s="30" t="s">
        <v>274</v>
      </c>
      <c r="E256" s="33">
        <v>0.43789733034156036</v>
      </c>
    </row>
    <row r="257" spans="1:5" ht="17.25" customHeight="1" x14ac:dyDescent="0.25">
      <c r="A257" s="30" t="s">
        <v>68</v>
      </c>
      <c r="B257" s="65" t="s">
        <v>58</v>
      </c>
      <c r="C257" s="31">
        <v>89</v>
      </c>
      <c r="D257" s="30" t="s">
        <v>279</v>
      </c>
      <c r="E257" s="33">
        <v>0.43259977559993751</v>
      </c>
    </row>
    <row r="258" spans="1:5" ht="17.25" customHeight="1" x14ac:dyDescent="0.25">
      <c r="A258" s="30" t="s">
        <v>68</v>
      </c>
      <c r="B258" s="65" t="s">
        <v>58</v>
      </c>
      <c r="C258" s="31">
        <v>44</v>
      </c>
      <c r="D258" s="30" t="s">
        <v>276</v>
      </c>
      <c r="E258" s="33">
        <v>0.3721875299214531</v>
      </c>
    </row>
    <row r="259" spans="1:5" ht="17.25" customHeight="1" x14ac:dyDescent="0.25">
      <c r="A259" s="30" t="s">
        <v>68</v>
      </c>
      <c r="B259" s="65" t="s">
        <v>58</v>
      </c>
      <c r="C259" s="31">
        <v>199</v>
      </c>
      <c r="D259" s="30" t="s">
        <v>235</v>
      </c>
      <c r="E259" s="33">
        <v>0.19536436366133364</v>
      </c>
    </row>
    <row r="260" spans="1:5" ht="17.25" customHeight="1" x14ac:dyDescent="0.25">
      <c r="A260" s="30" t="s">
        <v>68</v>
      </c>
      <c r="B260" s="65" t="s">
        <v>58</v>
      </c>
      <c r="C260" s="31">
        <v>282</v>
      </c>
      <c r="D260" s="30" t="s">
        <v>34</v>
      </c>
      <c r="E260" s="33">
        <v>0.14763020625958811</v>
      </c>
    </row>
    <row r="261" spans="1:5" ht="17.25" customHeight="1" x14ac:dyDescent="0.25">
      <c r="A261" s="30" t="s">
        <v>68</v>
      </c>
      <c r="B261" s="65" t="s">
        <v>58</v>
      </c>
      <c r="C261" s="31">
        <v>465</v>
      </c>
      <c r="D261" s="30" t="s">
        <v>38</v>
      </c>
      <c r="E261" s="33">
        <v>8.5443643592414131E-3</v>
      </c>
    </row>
    <row r="262" spans="1:5" ht="17.25" customHeight="1" x14ac:dyDescent="0.25">
      <c r="A262" s="30" t="s">
        <v>68</v>
      </c>
      <c r="B262" s="65" t="s">
        <v>58</v>
      </c>
      <c r="C262" s="31">
        <v>279</v>
      </c>
      <c r="D262" s="30" t="s">
        <v>31</v>
      </c>
      <c r="E262" s="33">
        <v>1.5872640278670814E-3</v>
      </c>
    </row>
    <row r="263" spans="1:5" ht="17.25" customHeight="1" x14ac:dyDescent="0.25">
      <c r="A263" s="30" t="s">
        <v>68</v>
      </c>
      <c r="B263" s="65" t="s">
        <v>58</v>
      </c>
      <c r="C263" s="31">
        <v>281</v>
      </c>
      <c r="D263" s="30" t="s">
        <v>290</v>
      </c>
      <c r="E263" s="33">
        <v>1.5091217988028559E-3</v>
      </c>
    </row>
    <row r="264" spans="1:5" ht="17.25" customHeight="1" x14ac:dyDescent="0.25">
      <c r="A264" s="30" t="s">
        <v>68</v>
      </c>
      <c r="B264" s="65" t="s">
        <v>58</v>
      </c>
      <c r="C264" s="31">
        <v>536</v>
      </c>
      <c r="D264" s="30" t="s">
        <v>295</v>
      </c>
      <c r="E264" s="33">
        <v>9.0351952355510799E-4</v>
      </c>
    </row>
    <row r="265" spans="1:5" ht="17.25" customHeight="1" x14ac:dyDescent="0.25">
      <c r="A265" s="30" t="s">
        <v>68</v>
      </c>
      <c r="B265" s="65" t="s">
        <v>58</v>
      </c>
      <c r="C265" s="31">
        <v>839</v>
      </c>
      <c r="D265" s="30" t="s">
        <v>280</v>
      </c>
      <c r="E265" s="33">
        <v>4.2489837053672641E-4</v>
      </c>
    </row>
    <row r="266" spans="1:5" ht="17.25" customHeight="1" x14ac:dyDescent="0.25">
      <c r="A266" s="30" t="s">
        <v>68</v>
      </c>
      <c r="B266" s="65" t="s">
        <v>58</v>
      </c>
      <c r="C266" s="31">
        <v>313</v>
      </c>
      <c r="D266" s="30" t="s">
        <v>282</v>
      </c>
      <c r="E266" s="33">
        <v>1.7582001539450748E-4</v>
      </c>
    </row>
    <row r="267" spans="1:5" ht="17.25" customHeight="1" x14ac:dyDescent="0.25">
      <c r="A267" s="30" t="s">
        <v>68</v>
      </c>
      <c r="B267" s="65" t="s">
        <v>58</v>
      </c>
      <c r="C267" s="31">
        <v>673</v>
      </c>
      <c r="D267" s="30" t="s">
        <v>39</v>
      </c>
      <c r="E267" s="33">
        <v>1.2453917757110946E-4</v>
      </c>
    </row>
    <row r="268" spans="1:5" ht="17.25" customHeight="1" x14ac:dyDescent="0.25">
      <c r="A268" s="30" t="s">
        <v>68</v>
      </c>
      <c r="B268" s="65" t="s">
        <v>58</v>
      </c>
      <c r="C268" s="31">
        <v>301</v>
      </c>
      <c r="D268" s="30" t="s">
        <v>286</v>
      </c>
      <c r="E268" s="33">
        <v>7.0816395089454419E-5</v>
      </c>
    </row>
    <row r="269" spans="1:5" ht="17.25" customHeight="1" x14ac:dyDescent="0.25">
      <c r="A269" s="30" t="s">
        <v>68</v>
      </c>
      <c r="B269" s="65" t="s">
        <v>58</v>
      </c>
      <c r="C269" s="31">
        <v>840</v>
      </c>
      <c r="D269" s="30" t="s">
        <v>287</v>
      </c>
      <c r="E269" s="33">
        <v>3.4187225215598683E-5</v>
      </c>
    </row>
    <row r="270" spans="1:5" ht="17.25" customHeight="1" x14ac:dyDescent="0.25">
      <c r="A270" s="30" t="s">
        <v>68</v>
      </c>
      <c r="B270" s="65" t="s">
        <v>58</v>
      </c>
      <c r="C270" s="31">
        <v>1057</v>
      </c>
      <c r="D270" s="30" t="s">
        <v>291</v>
      </c>
      <c r="E270" s="33">
        <v>0</v>
      </c>
    </row>
    <row r="271" spans="1:5" ht="17.25" customHeight="1" x14ac:dyDescent="0.25">
      <c r="A271" s="30" t="s">
        <v>68</v>
      </c>
      <c r="B271" s="65" t="s">
        <v>58</v>
      </c>
      <c r="C271" s="31">
        <v>609</v>
      </c>
      <c r="D271" s="30" t="s">
        <v>294</v>
      </c>
      <c r="E271" s="33">
        <v>0</v>
      </c>
    </row>
    <row r="272" spans="1:5" ht="17.25" customHeight="1" x14ac:dyDescent="0.25">
      <c r="A272" s="30" t="s">
        <v>68</v>
      </c>
      <c r="B272" s="65" t="s">
        <v>58</v>
      </c>
      <c r="C272" s="31">
        <v>1065</v>
      </c>
      <c r="D272" s="30" t="s">
        <v>283</v>
      </c>
      <c r="E272" s="33">
        <v>0</v>
      </c>
    </row>
    <row r="273" spans="1:5" ht="17.25" customHeight="1" x14ac:dyDescent="0.25">
      <c r="A273" s="30" t="s">
        <v>68</v>
      </c>
      <c r="B273" s="65" t="s">
        <v>58</v>
      </c>
      <c r="C273" s="31">
        <v>382</v>
      </c>
      <c r="D273" s="30" t="s">
        <v>299</v>
      </c>
      <c r="E273" s="33">
        <v>0</v>
      </c>
    </row>
    <row r="274" spans="1:5" ht="17.25" customHeight="1" x14ac:dyDescent="0.25">
      <c r="A274" s="30" t="s">
        <v>68</v>
      </c>
      <c r="B274" s="65" t="s">
        <v>58</v>
      </c>
      <c r="C274" s="31">
        <v>1463</v>
      </c>
      <c r="D274" s="30" t="s">
        <v>296</v>
      </c>
      <c r="E274" s="33">
        <v>0</v>
      </c>
    </row>
    <row r="275" spans="1:5" ht="17.25" customHeight="1" x14ac:dyDescent="0.25">
      <c r="A275" s="30" t="s">
        <v>68</v>
      </c>
      <c r="B275" s="65" t="s">
        <v>58</v>
      </c>
      <c r="C275" s="31">
        <v>1464</v>
      </c>
      <c r="D275" s="30" t="s">
        <v>281</v>
      </c>
      <c r="E275" s="33">
        <v>0</v>
      </c>
    </row>
    <row r="276" spans="1:5" ht="17.25" customHeight="1" x14ac:dyDescent="0.25">
      <c r="A276" s="30" t="s">
        <v>68</v>
      </c>
      <c r="B276" s="65" t="s">
        <v>58</v>
      </c>
      <c r="C276" s="31">
        <v>1467</v>
      </c>
      <c r="D276" s="30" t="s">
        <v>285</v>
      </c>
      <c r="E276" s="33">
        <v>0</v>
      </c>
    </row>
    <row r="277" spans="1:5" ht="17.25" customHeight="1" x14ac:dyDescent="0.25">
      <c r="A277" s="30" t="s">
        <v>68</v>
      </c>
      <c r="B277" s="65" t="s">
        <v>58</v>
      </c>
      <c r="C277" s="31">
        <v>517</v>
      </c>
      <c r="D277" s="30" t="s">
        <v>298</v>
      </c>
      <c r="E277" s="33">
        <v>0</v>
      </c>
    </row>
    <row r="278" spans="1:5" ht="17.25" customHeight="1" x14ac:dyDescent="0.25">
      <c r="A278" s="30" t="s">
        <v>68</v>
      </c>
      <c r="B278" s="65" t="s">
        <v>58</v>
      </c>
      <c r="C278" s="31">
        <v>1712</v>
      </c>
      <c r="D278" s="30" t="s">
        <v>293</v>
      </c>
      <c r="E278" s="33">
        <v>0</v>
      </c>
    </row>
    <row r="279" spans="1:5" ht="17.25" customHeight="1" x14ac:dyDescent="0.25">
      <c r="A279" s="30" t="s">
        <v>68</v>
      </c>
      <c r="B279" s="65" t="s">
        <v>58</v>
      </c>
      <c r="C279" s="31">
        <v>188</v>
      </c>
      <c r="D279" s="30" t="s">
        <v>297</v>
      </c>
      <c r="E279" s="33">
        <v>0</v>
      </c>
    </row>
    <row r="280" spans="1:5" ht="17.25" customHeight="1" x14ac:dyDescent="0.25">
      <c r="A280" s="30" t="s">
        <v>68</v>
      </c>
      <c r="B280" s="65" t="s">
        <v>58</v>
      </c>
      <c r="C280" s="31">
        <v>716</v>
      </c>
      <c r="D280" s="30" t="s">
        <v>289</v>
      </c>
      <c r="E280" s="33">
        <v>0</v>
      </c>
    </row>
    <row r="281" spans="1:5" ht="17.25" customHeight="1" x14ac:dyDescent="0.25">
      <c r="A281" s="30" t="s">
        <v>68</v>
      </c>
      <c r="B281" s="65" t="s">
        <v>58</v>
      </c>
      <c r="C281" s="31">
        <v>976</v>
      </c>
      <c r="D281" s="30" t="s">
        <v>292</v>
      </c>
      <c r="E281" s="33">
        <v>0</v>
      </c>
    </row>
    <row r="282" spans="1:5" ht="17.25" customHeight="1" x14ac:dyDescent="0.25">
      <c r="A282" s="30" t="s">
        <v>68</v>
      </c>
      <c r="B282" s="65" t="s">
        <v>58</v>
      </c>
      <c r="C282" s="31">
        <v>845</v>
      </c>
      <c r="D282" s="30" t="s">
        <v>301</v>
      </c>
      <c r="E282" s="33">
        <v>0</v>
      </c>
    </row>
    <row r="283" spans="1:5" ht="17.25" customHeight="1" x14ac:dyDescent="0.25">
      <c r="A283" s="30" t="s">
        <v>68</v>
      </c>
      <c r="B283" s="65" t="s">
        <v>58</v>
      </c>
      <c r="C283" s="31">
        <v>1462</v>
      </c>
      <c r="D283" s="30" t="s">
        <v>284</v>
      </c>
      <c r="E283" s="33">
        <v>0</v>
      </c>
    </row>
    <row r="284" spans="1:5" ht="17.25" customHeight="1" x14ac:dyDescent="0.25">
      <c r="A284" s="30" t="s">
        <v>68</v>
      </c>
      <c r="B284" s="65" t="s">
        <v>58</v>
      </c>
      <c r="C284" s="31">
        <v>113</v>
      </c>
      <c r="D284" s="30" t="s">
        <v>308</v>
      </c>
      <c r="E284" s="33">
        <v>0</v>
      </c>
    </row>
    <row r="285" spans="1:5" ht="17.25" customHeight="1" x14ac:dyDescent="0.25">
      <c r="A285" s="30" t="s">
        <v>68</v>
      </c>
      <c r="B285" s="65" t="s">
        <v>58</v>
      </c>
      <c r="C285" s="31">
        <v>1466</v>
      </c>
      <c r="D285" s="30" t="s">
        <v>302</v>
      </c>
      <c r="E285" s="33">
        <v>0</v>
      </c>
    </row>
    <row r="286" spans="1:5" ht="17.25" customHeight="1" x14ac:dyDescent="0.25">
      <c r="A286" s="30" t="s">
        <v>68</v>
      </c>
      <c r="B286" s="65" t="s">
        <v>58</v>
      </c>
      <c r="C286" s="31">
        <v>109</v>
      </c>
      <c r="D286" s="30" t="s">
        <v>288</v>
      </c>
      <c r="E286" s="33">
        <v>0</v>
      </c>
    </row>
    <row r="287" spans="1:5" ht="17.25" customHeight="1" x14ac:dyDescent="0.25">
      <c r="A287" s="30" t="s">
        <v>68</v>
      </c>
      <c r="B287" s="65" t="s">
        <v>58</v>
      </c>
      <c r="C287" s="31">
        <v>46</v>
      </c>
      <c r="D287" s="30" t="s">
        <v>320</v>
      </c>
      <c r="E287" s="33">
        <v>0</v>
      </c>
    </row>
    <row r="288" spans="1:5" ht="17.25" customHeight="1" x14ac:dyDescent="0.25">
      <c r="A288" s="30" t="s">
        <v>68</v>
      </c>
      <c r="B288" s="65" t="s">
        <v>58</v>
      </c>
      <c r="C288" s="31">
        <v>230</v>
      </c>
      <c r="D288" s="30" t="s">
        <v>318</v>
      </c>
      <c r="E288" s="33">
        <v>0</v>
      </c>
    </row>
    <row r="289" spans="1:5" ht="17.25" customHeight="1" x14ac:dyDescent="0.25">
      <c r="A289" s="30" t="s">
        <v>68</v>
      </c>
      <c r="B289" s="65" t="s">
        <v>58</v>
      </c>
      <c r="C289" s="31">
        <v>181</v>
      </c>
      <c r="D289" s="30" t="s">
        <v>311</v>
      </c>
      <c r="E289" s="33">
        <v>0</v>
      </c>
    </row>
    <row r="290" spans="1:5" ht="17.25" customHeight="1" x14ac:dyDescent="0.25">
      <c r="A290" s="30" t="s">
        <v>68</v>
      </c>
      <c r="B290" s="65" t="s">
        <v>58</v>
      </c>
      <c r="C290" s="31">
        <v>742</v>
      </c>
      <c r="D290" s="30" t="s">
        <v>309</v>
      </c>
      <c r="E290" s="33">
        <v>0</v>
      </c>
    </row>
    <row r="291" spans="1:5" ht="17.25" customHeight="1" x14ac:dyDescent="0.25">
      <c r="A291" s="30" t="s">
        <v>68</v>
      </c>
      <c r="B291" s="65" t="s">
        <v>58</v>
      </c>
      <c r="C291" s="31">
        <v>185</v>
      </c>
      <c r="D291" s="30" t="s">
        <v>316</v>
      </c>
      <c r="E291" s="33">
        <v>0</v>
      </c>
    </row>
    <row r="292" spans="1:5" ht="17.25" customHeight="1" x14ac:dyDescent="0.25">
      <c r="A292" s="30" t="s">
        <v>68</v>
      </c>
      <c r="B292" s="65" t="s">
        <v>58</v>
      </c>
      <c r="C292" s="31">
        <v>391</v>
      </c>
      <c r="D292" s="30" t="s">
        <v>37</v>
      </c>
      <c r="E292" s="33">
        <v>0</v>
      </c>
    </row>
    <row r="293" spans="1:5" ht="17.25" customHeight="1" x14ac:dyDescent="0.25">
      <c r="A293" s="30" t="s">
        <v>68</v>
      </c>
      <c r="B293" s="65" t="s">
        <v>58</v>
      </c>
      <c r="C293" s="31">
        <v>258</v>
      </c>
      <c r="D293" s="30" t="s">
        <v>307</v>
      </c>
      <c r="E293" s="33">
        <v>0</v>
      </c>
    </row>
    <row r="294" spans="1:5" ht="17.25" customHeight="1" x14ac:dyDescent="0.25">
      <c r="A294" s="30" t="s">
        <v>68</v>
      </c>
      <c r="B294" s="65" t="s">
        <v>58</v>
      </c>
      <c r="C294" s="31">
        <v>184</v>
      </c>
      <c r="D294" s="30" t="s">
        <v>306</v>
      </c>
      <c r="E294" s="33">
        <v>0</v>
      </c>
    </row>
    <row r="295" spans="1:5" ht="17.25" customHeight="1" x14ac:dyDescent="0.25">
      <c r="A295" s="30" t="s">
        <v>68</v>
      </c>
      <c r="B295" s="65" t="s">
        <v>58</v>
      </c>
      <c r="C295" s="31">
        <v>369</v>
      </c>
      <c r="D295" s="30" t="s">
        <v>310</v>
      </c>
      <c r="E295" s="33">
        <v>0</v>
      </c>
    </row>
    <row r="296" spans="1:5" ht="17.25" customHeight="1" x14ac:dyDescent="0.25">
      <c r="A296" s="30" t="s">
        <v>68</v>
      </c>
      <c r="B296" s="65" t="s">
        <v>58</v>
      </c>
      <c r="C296" s="31">
        <v>740</v>
      </c>
      <c r="D296" s="30" t="s">
        <v>303</v>
      </c>
      <c r="E296" s="33">
        <v>0</v>
      </c>
    </row>
    <row r="297" spans="1:5" ht="17.25" customHeight="1" x14ac:dyDescent="0.25">
      <c r="A297" s="30" t="s">
        <v>68</v>
      </c>
      <c r="B297" s="65" t="s">
        <v>58</v>
      </c>
      <c r="C297" s="31">
        <v>107</v>
      </c>
      <c r="D297" s="30" t="s">
        <v>300</v>
      </c>
      <c r="E297" s="33">
        <v>0</v>
      </c>
    </row>
    <row r="298" spans="1:5" ht="17.25" customHeight="1" x14ac:dyDescent="0.25">
      <c r="A298" s="30" t="s">
        <v>68</v>
      </c>
      <c r="B298" s="65" t="s">
        <v>58</v>
      </c>
      <c r="C298" s="31">
        <v>698</v>
      </c>
      <c r="D298" s="30" t="s">
        <v>322</v>
      </c>
      <c r="E298" s="33">
        <v>0</v>
      </c>
    </row>
    <row r="299" spans="1:5" ht="17.25" customHeight="1" x14ac:dyDescent="0.25">
      <c r="A299" s="30" t="s">
        <v>68</v>
      </c>
      <c r="B299" s="65" t="s">
        <v>58</v>
      </c>
      <c r="C299" s="31">
        <v>106</v>
      </c>
      <c r="D299" s="30" t="s">
        <v>321</v>
      </c>
      <c r="E299" s="33">
        <v>0</v>
      </c>
    </row>
    <row r="300" spans="1:5" ht="17.25" customHeight="1" x14ac:dyDescent="0.25">
      <c r="A300" s="30" t="s">
        <v>68</v>
      </c>
      <c r="B300" s="65" t="s">
        <v>58</v>
      </c>
      <c r="C300" s="31">
        <v>1083</v>
      </c>
      <c r="D300" s="30" t="s">
        <v>227</v>
      </c>
      <c r="E300" s="33">
        <v>0</v>
      </c>
    </row>
    <row r="301" spans="1:5" ht="17.25" customHeight="1" x14ac:dyDescent="0.25">
      <c r="A301" s="30" t="s">
        <v>68</v>
      </c>
      <c r="B301" s="65" t="s">
        <v>58</v>
      </c>
      <c r="C301" s="31">
        <v>977</v>
      </c>
      <c r="D301" s="30" t="s">
        <v>228</v>
      </c>
      <c r="E301" s="33">
        <v>0</v>
      </c>
    </row>
    <row r="302" spans="1:5" ht="17.25" customHeight="1" x14ac:dyDescent="0.25">
      <c r="A302" s="30" t="s">
        <v>68</v>
      </c>
      <c r="B302" s="65" t="s">
        <v>58</v>
      </c>
      <c r="C302" s="31">
        <v>996</v>
      </c>
      <c r="D302" s="30" t="s">
        <v>319</v>
      </c>
      <c r="E302" s="33">
        <v>0</v>
      </c>
    </row>
    <row r="303" spans="1:5" ht="17.25" customHeight="1" x14ac:dyDescent="0.25">
      <c r="A303" s="30" t="s">
        <v>68</v>
      </c>
      <c r="B303" s="65" t="s">
        <v>58</v>
      </c>
      <c r="C303" s="31">
        <v>25</v>
      </c>
      <c r="D303" s="30" t="s">
        <v>312</v>
      </c>
      <c r="E303" s="33">
        <v>0</v>
      </c>
    </row>
    <row r="304" spans="1:5" ht="17.25" customHeight="1" x14ac:dyDescent="0.25">
      <c r="A304" s="30" t="s">
        <v>68</v>
      </c>
      <c r="B304" s="65" t="s">
        <v>58</v>
      </c>
      <c r="C304" s="31">
        <v>59</v>
      </c>
      <c r="D304" s="30" t="s">
        <v>317</v>
      </c>
      <c r="E304" s="33">
        <v>0</v>
      </c>
    </row>
    <row r="305" spans="1:5" ht="17.25" customHeight="1" x14ac:dyDescent="0.25">
      <c r="A305" s="30" t="s">
        <v>68</v>
      </c>
      <c r="B305" s="65" t="s">
        <v>58</v>
      </c>
      <c r="C305" s="31">
        <v>1082</v>
      </c>
      <c r="D305" s="30" t="s">
        <v>315</v>
      </c>
      <c r="E305" s="33">
        <v>0</v>
      </c>
    </row>
    <row r="306" spans="1:5" ht="17.25" customHeight="1" x14ac:dyDescent="0.25">
      <c r="A306" s="30" t="s">
        <v>68</v>
      </c>
      <c r="B306" s="65" t="s">
        <v>58</v>
      </c>
      <c r="C306" s="31">
        <v>610</v>
      </c>
      <c r="D306" s="30" t="s">
        <v>268</v>
      </c>
      <c r="E306" s="33">
        <v>0</v>
      </c>
    </row>
    <row r="307" spans="1:5" ht="17.25" customHeight="1" x14ac:dyDescent="0.25">
      <c r="A307" s="30" t="s">
        <v>68</v>
      </c>
      <c r="B307" s="65" t="s">
        <v>58</v>
      </c>
      <c r="C307" s="31">
        <v>1465</v>
      </c>
      <c r="D307" s="30" t="s">
        <v>314</v>
      </c>
      <c r="E307" s="33">
        <v>0</v>
      </c>
    </row>
    <row r="308" spans="1:5" ht="17.25" customHeight="1" x14ac:dyDescent="0.25">
      <c r="A308" s="30" t="s">
        <v>68</v>
      </c>
      <c r="B308" s="65" t="s">
        <v>58</v>
      </c>
      <c r="C308" s="31">
        <v>599</v>
      </c>
      <c r="D308" s="30" t="s">
        <v>313</v>
      </c>
      <c r="E308" s="33">
        <v>0</v>
      </c>
    </row>
    <row r="309" spans="1:5" ht="17.25" customHeight="1" x14ac:dyDescent="0.25">
      <c r="A309" s="30" t="s">
        <v>68</v>
      </c>
      <c r="B309" s="65" t="s">
        <v>58</v>
      </c>
      <c r="C309" s="31">
        <v>176</v>
      </c>
      <c r="D309" s="30" t="s">
        <v>305</v>
      </c>
      <c r="E309" s="33">
        <v>0</v>
      </c>
    </row>
    <row r="310" spans="1:5" ht="17.25" customHeight="1" x14ac:dyDescent="0.25">
      <c r="A310" s="30" t="s">
        <v>91</v>
      </c>
      <c r="B310" s="65" t="s">
        <v>92</v>
      </c>
      <c r="C310" s="31">
        <v>531</v>
      </c>
      <c r="D310" s="30" t="s">
        <v>323</v>
      </c>
      <c r="E310" s="33">
        <v>96.789000000000001</v>
      </c>
    </row>
    <row r="311" spans="1:5" ht="17.25" customHeight="1" x14ac:dyDescent="0.25">
      <c r="A311" s="30" t="s">
        <v>91</v>
      </c>
      <c r="B311" s="65" t="s">
        <v>92</v>
      </c>
      <c r="C311" s="31">
        <v>513</v>
      </c>
      <c r="D311" s="30" t="s">
        <v>324</v>
      </c>
      <c r="E311" s="33">
        <v>1.7390000000000001</v>
      </c>
    </row>
    <row r="312" spans="1:5" ht="17.25" customHeight="1" x14ac:dyDescent="0.25">
      <c r="A312" s="30" t="s">
        <v>91</v>
      </c>
      <c r="B312" s="65" t="s">
        <v>92</v>
      </c>
      <c r="C312" s="31">
        <v>465</v>
      </c>
      <c r="D312" s="30" t="s">
        <v>38</v>
      </c>
      <c r="E312" s="33">
        <v>0.86699999999999999</v>
      </c>
    </row>
    <row r="313" spans="1:5" ht="17.25" customHeight="1" x14ac:dyDescent="0.25">
      <c r="A313" s="30" t="s">
        <v>91</v>
      </c>
      <c r="B313" s="65" t="s">
        <v>92</v>
      </c>
      <c r="C313" s="31">
        <v>302</v>
      </c>
      <c r="D313" s="30" t="s">
        <v>29</v>
      </c>
      <c r="E313" s="33">
        <v>0.60499999999999998</v>
      </c>
    </row>
    <row r="314" spans="1:5" ht="17.25" customHeight="1" x14ac:dyDescent="0.25">
      <c r="A314" s="30" t="s">
        <v>94</v>
      </c>
      <c r="B314" s="65" t="s">
        <v>92</v>
      </c>
      <c r="C314" s="31">
        <v>531</v>
      </c>
      <c r="D314" s="30" t="s">
        <v>323</v>
      </c>
      <c r="E314" s="33">
        <v>90.522999999999996</v>
      </c>
    </row>
    <row r="315" spans="1:5" ht="17.25" customHeight="1" x14ac:dyDescent="0.25">
      <c r="A315" s="30" t="s">
        <v>94</v>
      </c>
      <c r="B315" s="65" t="s">
        <v>92</v>
      </c>
      <c r="C315" s="31">
        <v>279</v>
      </c>
      <c r="D315" s="30" t="s">
        <v>31</v>
      </c>
      <c r="E315" s="33">
        <v>4.258</v>
      </c>
    </row>
    <row r="316" spans="1:5" ht="17.25" customHeight="1" x14ac:dyDescent="0.25">
      <c r="A316" s="30" t="s">
        <v>94</v>
      </c>
      <c r="B316" s="65" t="s">
        <v>92</v>
      </c>
      <c r="C316" s="31">
        <v>465</v>
      </c>
      <c r="D316" s="30" t="s">
        <v>38</v>
      </c>
      <c r="E316" s="33">
        <v>1.752</v>
      </c>
    </row>
    <row r="317" spans="1:5" ht="17.25" customHeight="1" x14ac:dyDescent="0.25">
      <c r="A317" s="30" t="s">
        <v>94</v>
      </c>
      <c r="B317" s="65" t="s">
        <v>92</v>
      </c>
      <c r="C317" s="31">
        <v>513</v>
      </c>
      <c r="D317" s="30" t="s">
        <v>324</v>
      </c>
      <c r="E317" s="33">
        <v>1.679</v>
      </c>
    </row>
    <row r="318" spans="1:5" ht="17.25" customHeight="1" x14ac:dyDescent="0.25">
      <c r="A318" s="30" t="s">
        <v>94</v>
      </c>
      <c r="B318" s="65" t="s">
        <v>92</v>
      </c>
      <c r="C318" s="31">
        <v>539</v>
      </c>
      <c r="D318" s="30" t="s">
        <v>325</v>
      </c>
      <c r="E318" s="33">
        <v>0.77600000000000002</v>
      </c>
    </row>
    <row r="319" spans="1:5" ht="17.25" customHeight="1" x14ac:dyDescent="0.25">
      <c r="A319" s="30" t="s">
        <v>94</v>
      </c>
      <c r="B319" s="65" t="s">
        <v>92</v>
      </c>
      <c r="C319" s="31">
        <v>536</v>
      </c>
      <c r="D319" s="30" t="s">
        <v>295</v>
      </c>
      <c r="E319" s="33">
        <v>0.42399999999999999</v>
      </c>
    </row>
    <row r="320" spans="1:5" ht="17.25" customHeight="1" x14ac:dyDescent="0.25">
      <c r="A320" s="30" t="s">
        <v>94</v>
      </c>
      <c r="B320" s="65" t="s">
        <v>92</v>
      </c>
      <c r="C320" s="31">
        <v>302</v>
      </c>
      <c r="D320" s="30" t="s">
        <v>29</v>
      </c>
      <c r="E320" s="33">
        <v>0.32</v>
      </c>
    </row>
    <row r="321" spans="1:5" ht="17.25" customHeight="1" x14ac:dyDescent="0.25">
      <c r="A321" s="30" t="s">
        <v>94</v>
      </c>
      <c r="B321" s="65" t="s">
        <v>92</v>
      </c>
      <c r="C321" s="31">
        <v>717</v>
      </c>
      <c r="D321" s="30" t="s">
        <v>243</v>
      </c>
      <c r="E321" s="33">
        <v>0.26800000000000002</v>
      </c>
    </row>
    <row r="322" spans="1:5" ht="17.25" customHeight="1" x14ac:dyDescent="0.25">
      <c r="A322" s="30" t="s">
        <v>97</v>
      </c>
      <c r="B322" s="65" t="s">
        <v>92</v>
      </c>
      <c r="C322" s="31">
        <v>531</v>
      </c>
      <c r="D322" s="30" t="s">
        <v>323</v>
      </c>
      <c r="E322" s="33">
        <v>95.34</v>
      </c>
    </row>
    <row r="323" spans="1:5" ht="17.25" customHeight="1" x14ac:dyDescent="0.25">
      <c r="A323" s="30" t="s">
        <v>97</v>
      </c>
      <c r="B323" s="65" t="s">
        <v>92</v>
      </c>
      <c r="C323" s="31">
        <v>465</v>
      </c>
      <c r="D323" s="30" t="s">
        <v>38</v>
      </c>
      <c r="E323" s="33">
        <v>2.427</v>
      </c>
    </row>
    <row r="324" spans="1:5" ht="17.25" customHeight="1" x14ac:dyDescent="0.25">
      <c r="A324" s="30" t="s">
        <v>97</v>
      </c>
      <c r="B324" s="65" t="s">
        <v>92</v>
      </c>
      <c r="C324" s="31">
        <v>513</v>
      </c>
      <c r="D324" s="30" t="s">
        <v>324</v>
      </c>
      <c r="E324" s="33">
        <v>1.1879999999999999</v>
      </c>
    </row>
    <row r="325" spans="1:5" ht="17.25" customHeight="1" x14ac:dyDescent="0.25">
      <c r="A325" s="30" t="s">
        <v>97</v>
      </c>
      <c r="B325" s="65" t="s">
        <v>92</v>
      </c>
      <c r="C325" s="31">
        <v>536</v>
      </c>
      <c r="D325" s="30" t="s">
        <v>295</v>
      </c>
      <c r="E325" s="33">
        <v>1.0449999999999999</v>
      </c>
    </row>
    <row r="326" spans="1:5" ht="17.25" customHeight="1" x14ac:dyDescent="0.25">
      <c r="A326" s="30" t="s">
        <v>104</v>
      </c>
      <c r="B326" s="65" t="s">
        <v>105</v>
      </c>
      <c r="C326" s="31">
        <v>531</v>
      </c>
      <c r="D326" s="30" t="s">
        <v>323</v>
      </c>
      <c r="E326" s="33">
        <v>51.40752518775956</v>
      </c>
    </row>
    <row r="327" spans="1:5" ht="17.25" customHeight="1" x14ac:dyDescent="0.25">
      <c r="A327" s="30" t="s">
        <v>104</v>
      </c>
      <c r="B327" s="65" t="s">
        <v>105</v>
      </c>
      <c r="C327" s="31">
        <v>343</v>
      </c>
      <c r="D327" s="30" t="s">
        <v>35</v>
      </c>
      <c r="E327" s="33">
        <v>30.416119069424408</v>
      </c>
    </row>
    <row r="328" spans="1:5" ht="17.25" customHeight="1" x14ac:dyDescent="0.25">
      <c r="A328" s="30" t="s">
        <v>104</v>
      </c>
      <c r="B328" s="65" t="s">
        <v>105</v>
      </c>
      <c r="C328" s="31">
        <v>2248</v>
      </c>
      <c r="D328" s="30" t="s">
        <v>326</v>
      </c>
      <c r="E328" s="33">
        <v>4.2839604323132967</v>
      </c>
    </row>
    <row r="329" spans="1:5" ht="17.25" customHeight="1" x14ac:dyDescent="0.25">
      <c r="A329" s="30" t="s">
        <v>104</v>
      </c>
      <c r="B329" s="65" t="s">
        <v>105</v>
      </c>
      <c r="C329" s="31">
        <v>1904</v>
      </c>
      <c r="D329" s="30" t="s">
        <v>327</v>
      </c>
      <c r="E329" s="33">
        <v>2.5703762593879782</v>
      </c>
    </row>
    <row r="330" spans="1:5" ht="17.25" customHeight="1" x14ac:dyDescent="0.25">
      <c r="A330" s="30" t="s">
        <v>104</v>
      </c>
      <c r="B330" s="65" t="s">
        <v>105</v>
      </c>
      <c r="C330" s="31">
        <v>523</v>
      </c>
      <c r="D330" s="30" t="s">
        <v>328</v>
      </c>
      <c r="E330" s="33">
        <v>1.8421029858947175</v>
      </c>
    </row>
    <row r="331" spans="1:5" ht="17.25" customHeight="1" x14ac:dyDescent="0.25">
      <c r="A331" s="30" t="s">
        <v>104</v>
      </c>
      <c r="B331" s="65" t="s">
        <v>105</v>
      </c>
      <c r="C331" s="31">
        <v>281</v>
      </c>
      <c r="D331" s="30" t="s">
        <v>290</v>
      </c>
      <c r="E331" s="33">
        <v>1.7992633815715846</v>
      </c>
    </row>
    <row r="332" spans="1:5" ht="17.25" customHeight="1" x14ac:dyDescent="0.25">
      <c r="A332" s="30" t="s">
        <v>104</v>
      </c>
      <c r="B332" s="65" t="s">
        <v>105</v>
      </c>
      <c r="C332" s="31">
        <v>308</v>
      </c>
      <c r="D332" s="30" t="s">
        <v>329</v>
      </c>
      <c r="E332" s="33">
        <v>1.0709901080783242</v>
      </c>
    </row>
    <row r="333" spans="1:5" ht="17.25" customHeight="1" x14ac:dyDescent="0.25">
      <c r="A333" s="30" t="s">
        <v>104</v>
      </c>
      <c r="B333" s="65" t="s">
        <v>105</v>
      </c>
      <c r="C333" s="31">
        <v>279</v>
      </c>
      <c r="D333" s="30" t="s">
        <v>31</v>
      </c>
      <c r="E333" s="33">
        <v>0.8996316907857923</v>
      </c>
    </row>
    <row r="334" spans="1:5" ht="17.25" customHeight="1" x14ac:dyDescent="0.25">
      <c r="A334" s="30" t="s">
        <v>104</v>
      </c>
      <c r="B334" s="65" t="s">
        <v>105</v>
      </c>
      <c r="C334" s="31">
        <v>2109</v>
      </c>
      <c r="D334" s="30" t="s">
        <v>330</v>
      </c>
      <c r="E334" s="33">
        <v>0.81395248213952642</v>
      </c>
    </row>
    <row r="335" spans="1:5" ht="17.25" customHeight="1" x14ac:dyDescent="0.25">
      <c r="A335" s="30" t="s">
        <v>104</v>
      </c>
      <c r="B335" s="65" t="s">
        <v>105</v>
      </c>
      <c r="C335" s="31">
        <v>540</v>
      </c>
      <c r="D335" s="30" t="s">
        <v>331</v>
      </c>
      <c r="E335" s="33">
        <v>0.77111287781639348</v>
      </c>
    </row>
    <row r="336" spans="1:5" ht="17.25" customHeight="1" x14ac:dyDescent="0.25">
      <c r="A336" s="30" t="s">
        <v>104</v>
      </c>
      <c r="B336" s="65" t="s">
        <v>105</v>
      </c>
      <c r="C336" s="31">
        <v>536</v>
      </c>
      <c r="D336" s="30" t="s">
        <v>295</v>
      </c>
      <c r="E336" s="33">
        <v>0.68543366917012749</v>
      </c>
    </row>
    <row r="337" spans="1:5" ht="17.25" customHeight="1" x14ac:dyDescent="0.25">
      <c r="A337" s="30" t="s">
        <v>104</v>
      </c>
      <c r="B337" s="65" t="s">
        <v>105</v>
      </c>
      <c r="C337" s="31">
        <v>2707</v>
      </c>
      <c r="D337" s="30" t="s">
        <v>332</v>
      </c>
      <c r="E337" s="33">
        <v>0.59975446052386161</v>
      </c>
    </row>
    <row r="338" spans="1:5" ht="17.25" customHeight="1" x14ac:dyDescent="0.25">
      <c r="A338" s="30" t="s">
        <v>104</v>
      </c>
      <c r="B338" s="65" t="s">
        <v>105</v>
      </c>
      <c r="C338" s="31">
        <v>2692</v>
      </c>
      <c r="D338" s="30" t="s">
        <v>333</v>
      </c>
      <c r="E338" s="33">
        <v>0.55691485620072856</v>
      </c>
    </row>
    <row r="339" spans="1:5" ht="17.25" customHeight="1" x14ac:dyDescent="0.25">
      <c r="A339" s="30" t="s">
        <v>104</v>
      </c>
      <c r="B339" s="65" t="s">
        <v>105</v>
      </c>
      <c r="C339" s="31">
        <v>421</v>
      </c>
      <c r="D339" s="30" t="s">
        <v>334</v>
      </c>
      <c r="E339" s="33">
        <v>0.55691485620072856</v>
      </c>
    </row>
    <row r="340" spans="1:5" ht="17.25" customHeight="1" x14ac:dyDescent="0.25">
      <c r="A340" s="30" t="s">
        <v>104</v>
      </c>
      <c r="B340" s="65" t="s">
        <v>105</v>
      </c>
      <c r="C340" s="31">
        <v>618</v>
      </c>
      <c r="D340" s="30" t="s">
        <v>335</v>
      </c>
      <c r="E340" s="33">
        <v>0.22704990291260471</v>
      </c>
    </row>
    <row r="341" spans="1:5" ht="17.25" customHeight="1" x14ac:dyDescent="0.25">
      <c r="A341" s="30" t="s">
        <v>104</v>
      </c>
      <c r="B341" s="65" t="s">
        <v>105</v>
      </c>
      <c r="C341" s="31">
        <v>673</v>
      </c>
      <c r="D341" s="30" t="s">
        <v>39</v>
      </c>
      <c r="E341" s="33">
        <v>0.22276594248029141</v>
      </c>
    </row>
    <row r="342" spans="1:5" ht="17.25" customHeight="1" x14ac:dyDescent="0.25">
      <c r="A342" s="30" t="s">
        <v>104</v>
      </c>
      <c r="B342" s="65" t="s">
        <v>105</v>
      </c>
      <c r="C342" s="31">
        <v>465</v>
      </c>
      <c r="D342" s="30" t="s">
        <v>38</v>
      </c>
      <c r="E342" s="33">
        <v>0.18421029858947177</v>
      </c>
    </row>
    <row r="343" spans="1:5" ht="17.25" customHeight="1" x14ac:dyDescent="0.25">
      <c r="A343" s="30" t="s">
        <v>104</v>
      </c>
      <c r="B343" s="65" t="s">
        <v>105</v>
      </c>
      <c r="C343" s="31">
        <v>442</v>
      </c>
      <c r="D343" s="30" t="s">
        <v>336</v>
      </c>
      <c r="E343" s="33">
        <v>0.1456546546986521</v>
      </c>
    </row>
    <row r="344" spans="1:5" ht="17.25" customHeight="1" x14ac:dyDescent="0.25">
      <c r="A344" s="30" t="s">
        <v>104</v>
      </c>
      <c r="B344" s="65" t="s">
        <v>105</v>
      </c>
      <c r="C344" s="31">
        <v>663</v>
      </c>
      <c r="D344" s="30" t="s">
        <v>337</v>
      </c>
      <c r="E344" s="33">
        <v>0.11995089210477231</v>
      </c>
    </row>
    <row r="345" spans="1:5" ht="17.25" customHeight="1" x14ac:dyDescent="0.25">
      <c r="A345" s="30" t="s">
        <v>104</v>
      </c>
      <c r="B345" s="65" t="s">
        <v>105</v>
      </c>
      <c r="C345" s="31">
        <v>845</v>
      </c>
      <c r="D345" s="30" t="s">
        <v>301</v>
      </c>
      <c r="E345" s="33">
        <v>0.10281505037551912</v>
      </c>
    </row>
    <row r="346" spans="1:5" ht="17.25" customHeight="1" x14ac:dyDescent="0.25">
      <c r="A346" s="30" t="s">
        <v>104</v>
      </c>
      <c r="B346" s="65" t="s">
        <v>105</v>
      </c>
      <c r="C346" s="31">
        <v>2693</v>
      </c>
      <c r="D346" s="30" t="s">
        <v>338</v>
      </c>
      <c r="E346" s="33">
        <v>9.8531089943205821E-2</v>
      </c>
    </row>
    <row r="347" spans="1:5" ht="17.25" customHeight="1" x14ac:dyDescent="0.25">
      <c r="A347" s="30" t="s">
        <v>104</v>
      </c>
      <c r="B347" s="65" t="s">
        <v>105</v>
      </c>
      <c r="C347" s="31">
        <v>453</v>
      </c>
      <c r="D347" s="30" t="s">
        <v>339</v>
      </c>
      <c r="E347" s="33">
        <v>9.8531089943205821E-2</v>
      </c>
    </row>
    <row r="348" spans="1:5" ht="17.25" customHeight="1" x14ac:dyDescent="0.25">
      <c r="A348" s="30" t="s">
        <v>104</v>
      </c>
      <c r="B348" s="65" t="s">
        <v>105</v>
      </c>
      <c r="C348" s="31">
        <v>1083</v>
      </c>
      <c r="D348" s="30" t="s">
        <v>227</v>
      </c>
      <c r="E348" s="33">
        <v>7.2827327349326051E-2</v>
      </c>
    </row>
    <row r="349" spans="1:5" ht="17.25" customHeight="1" x14ac:dyDescent="0.25">
      <c r="A349" s="30" t="s">
        <v>104</v>
      </c>
      <c r="B349" s="65" t="s">
        <v>105</v>
      </c>
      <c r="C349" s="31">
        <v>698</v>
      </c>
      <c r="D349" s="30" t="s">
        <v>322</v>
      </c>
      <c r="E349" s="33">
        <v>7.2827327349326051E-2</v>
      </c>
    </row>
    <row r="350" spans="1:5" ht="17.25" customHeight="1" x14ac:dyDescent="0.25">
      <c r="A350" s="30" t="s">
        <v>104</v>
      </c>
      <c r="B350" s="65" t="s">
        <v>105</v>
      </c>
      <c r="C350" s="31">
        <v>301</v>
      </c>
      <c r="D350" s="30" t="s">
        <v>286</v>
      </c>
      <c r="E350" s="33">
        <v>6.8543366917012752E-2</v>
      </c>
    </row>
    <row r="351" spans="1:5" ht="17.25" customHeight="1" x14ac:dyDescent="0.25">
      <c r="A351" s="30" t="s">
        <v>104</v>
      </c>
      <c r="B351" s="65" t="s">
        <v>105</v>
      </c>
      <c r="C351" s="31">
        <v>507</v>
      </c>
      <c r="D351" s="30" t="s">
        <v>340</v>
      </c>
      <c r="E351" s="33">
        <v>5.5691485620072853E-2</v>
      </c>
    </row>
    <row r="352" spans="1:5" ht="17.25" customHeight="1" x14ac:dyDescent="0.25">
      <c r="A352" s="30" t="s">
        <v>104</v>
      </c>
      <c r="B352" s="65" t="s">
        <v>105</v>
      </c>
      <c r="C352" s="31">
        <v>2698</v>
      </c>
      <c r="D352" s="30" t="s">
        <v>341</v>
      </c>
      <c r="E352" s="33">
        <v>5.140752518775956E-2</v>
      </c>
    </row>
    <row r="353" spans="1:5" ht="17.25" customHeight="1" x14ac:dyDescent="0.25">
      <c r="A353" s="30" t="s">
        <v>104</v>
      </c>
      <c r="B353" s="65" t="s">
        <v>105</v>
      </c>
      <c r="C353" s="31">
        <v>661</v>
      </c>
      <c r="D353" s="30" t="s">
        <v>342</v>
      </c>
      <c r="E353" s="33">
        <v>3.8984039934051001E-2</v>
      </c>
    </row>
    <row r="354" spans="1:5" ht="17.25" customHeight="1" x14ac:dyDescent="0.25">
      <c r="A354" s="30" t="s">
        <v>104</v>
      </c>
      <c r="B354" s="65" t="s">
        <v>105</v>
      </c>
      <c r="C354" s="31">
        <v>2372</v>
      </c>
      <c r="D354" s="30" t="s">
        <v>343</v>
      </c>
      <c r="E354" s="33">
        <v>2.570376259387978E-2</v>
      </c>
    </row>
    <row r="355" spans="1:5" ht="17.25" customHeight="1" x14ac:dyDescent="0.25">
      <c r="A355" s="30" t="s">
        <v>104</v>
      </c>
      <c r="B355" s="65" t="s">
        <v>105</v>
      </c>
      <c r="C355" s="31">
        <v>401</v>
      </c>
      <c r="D355" s="30" t="s">
        <v>344</v>
      </c>
      <c r="E355" s="33">
        <v>1.9277821945409838E-2</v>
      </c>
    </row>
    <row r="356" spans="1:5" ht="17.25" customHeight="1" x14ac:dyDescent="0.25">
      <c r="A356" s="30" t="s">
        <v>104</v>
      </c>
      <c r="B356" s="65" t="s">
        <v>105</v>
      </c>
      <c r="C356" s="31">
        <v>747</v>
      </c>
      <c r="D356" s="30" t="s">
        <v>345</v>
      </c>
      <c r="E356" s="33">
        <v>1.5850653599559197E-2</v>
      </c>
    </row>
    <row r="357" spans="1:5" ht="17.25" customHeight="1" x14ac:dyDescent="0.25">
      <c r="A357" s="30" t="s">
        <v>104</v>
      </c>
      <c r="B357" s="65" t="s">
        <v>105</v>
      </c>
      <c r="C357" s="31">
        <v>539</v>
      </c>
      <c r="D357" s="30" t="s">
        <v>325</v>
      </c>
      <c r="E357" s="33">
        <v>1.5850653599559197E-2</v>
      </c>
    </row>
    <row r="358" spans="1:5" ht="17.25" customHeight="1" x14ac:dyDescent="0.25">
      <c r="A358" s="30" t="s">
        <v>104</v>
      </c>
      <c r="B358" s="65" t="s">
        <v>105</v>
      </c>
      <c r="C358" s="31">
        <v>387</v>
      </c>
      <c r="D358" s="30" t="s">
        <v>36</v>
      </c>
      <c r="E358" s="33">
        <v>1.5850653599559197E-2</v>
      </c>
    </row>
    <row r="359" spans="1:5" ht="17.25" customHeight="1" x14ac:dyDescent="0.25">
      <c r="A359" s="30" t="s">
        <v>104</v>
      </c>
      <c r="B359" s="65" t="s">
        <v>105</v>
      </c>
      <c r="C359" s="31">
        <v>977</v>
      </c>
      <c r="D359" s="30" t="s">
        <v>228</v>
      </c>
      <c r="E359" s="33">
        <v>9.8531089943205835E-3</v>
      </c>
    </row>
    <row r="360" spans="1:5" ht="17.25" customHeight="1" x14ac:dyDescent="0.25">
      <c r="A360" s="30" t="s">
        <v>104</v>
      </c>
      <c r="B360" s="65" t="s">
        <v>105</v>
      </c>
      <c r="C360" s="31">
        <v>454</v>
      </c>
      <c r="D360" s="30" t="s">
        <v>346</v>
      </c>
      <c r="E360" s="33">
        <v>8.1395248213952647E-3</v>
      </c>
    </row>
    <row r="361" spans="1:5" ht="17.25" customHeight="1" x14ac:dyDescent="0.25">
      <c r="A361" s="30" t="s">
        <v>104</v>
      </c>
      <c r="B361" s="65" t="s">
        <v>105</v>
      </c>
      <c r="C361" s="31">
        <v>976</v>
      </c>
      <c r="D361" s="30" t="s">
        <v>292</v>
      </c>
      <c r="E361" s="33">
        <v>7.7111287781639337E-3</v>
      </c>
    </row>
    <row r="362" spans="1:5" ht="17.25" customHeight="1" x14ac:dyDescent="0.25">
      <c r="A362" s="30" t="s">
        <v>104</v>
      </c>
      <c r="B362" s="65" t="s">
        <v>105</v>
      </c>
      <c r="C362" s="31">
        <v>717</v>
      </c>
      <c r="D362" s="30" t="s">
        <v>243</v>
      </c>
      <c r="E362" s="33">
        <v>6.8543366917012752E-3</v>
      </c>
    </row>
    <row r="363" spans="1:5" ht="17.25" customHeight="1" x14ac:dyDescent="0.25">
      <c r="A363" s="30" t="s">
        <v>104</v>
      </c>
      <c r="B363" s="65" t="s">
        <v>105</v>
      </c>
      <c r="C363" s="31">
        <v>4</v>
      </c>
      <c r="D363" s="30" t="s">
        <v>347</v>
      </c>
      <c r="E363" s="33">
        <v>5.9975446052386158E-3</v>
      </c>
    </row>
    <row r="364" spans="1:5" ht="17.25" customHeight="1" x14ac:dyDescent="0.25">
      <c r="A364" s="30" t="s">
        <v>104</v>
      </c>
      <c r="B364" s="65" t="s">
        <v>105</v>
      </c>
      <c r="C364" s="31">
        <v>340</v>
      </c>
      <c r="D364" s="30" t="s">
        <v>348</v>
      </c>
      <c r="E364" s="33">
        <v>5.5691485620072857E-3</v>
      </c>
    </row>
    <row r="365" spans="1:5" ht="17.25" customHeight="1" x14ac:dyDescent="0.25">
      <c r="A365" s="30" t="s">
        <v>104</v>
      </c>
      <c r="B365" s="65" t="s">
        <v>105</v>
      </c>
      <c r="C365" s="31">
        <v>97</v>
      </c>
      <c r="D365" s="30" t="s">
        <v>349</v>
      </c>
      <c r="E365" s="33">
        <v>5.5691485620072857E-3</v>
      </c>
    </row>
    <row r="366" spans="1:5" ht="17.25" customHeight="1" x14ac:dyDescent="0.25">
      <c r="A366" s="30" t="s">
        <v>104</v>
      </c>
      <c r="B366" s="65" t="s">
        <v>105</v>
      </c>
      <c r="C366" s="31">
        <v>514</v>
      </c>
      <c r="D366" s="30" t="s">
        <v>254</v>
      </c>
      <c r="E366" s="33">
        <v>5.1407525187759564E-3</v>
      </c>
    </row>
    <row r="367" spans="1:5" ht="17.25" customHeight="1" x14ac:dyDescent="0.25">
      <c r="A367" s="30" t="s">
        <v>104</v>
      </c>
      <c r="B367" s="65" t="s">
        <v>105</v>
      </c>
      <c r="C367" s="31">
        <v>7</v>
      </c>
      <c r="D367" s="30" t="s">
        <v>350</v>
      </c>
      <c r="E367" s="33">
        <v>4.7123564755446263E-3</v>
      </c>
    </row>
    <row r="368" spans="1:5" ht="17.25" customHeight="1" x14ac:dyDescent="0.25">
      <c r="A368" s="30" t="s">
        <v>104</v>
      </c>
      <c r="B368" s="65" t="s">
        <v>105</v>
      </c>
      <c r="C368" s="31">
        <v>620</v>
      </c>
      <c r="D368" s="30" t="s">
        <v>271</v>
      </c>
      <c r="E368" s="33">
        <v>4.283960432313297E-3</v>
      </c>
    </row>
    <row r="369" spans="1:5" ht="17.25" customHeight="1" x14ac:dyDescent="0.25">
      <c r="A369" s="30" t="s">
        <v>104</v>
      </c>
      <c r="B369" s="65" t="s">
        <v>105</v>
      </c>
      <c r="C369" s="31">
        <v>522</v>
      </c>
      <c r="D369" s="30" t="s">
        <v>257</v>
      </c>
      <c r="E369" s="33">
        <v>3.470007950173771E-3</v>
      </c>
    </row>
    <row r="370" spans="1:5" ht="17.25" customHeight="1" x14ac:dyDescent="0.25">
      <c r="A370" s="30" t="s">
        <v>104</v>
      </c>
      <c r="B370" s="65" t="s">
        <v>105</v>
      </c>
      <c r="C370" s="31">
        <v>382</v>
      </c>
      <c r="D370" s="30" t="s">
        <v>299</v>
      </c>
      <c r="E370" s="33">
        <v>2.0563010075103825E-3</v>
      </c>
    </row>
    <row r="371" spans="1:5" ht="17.25" customHeight="1" x14ac:dyDescent="0.25">
      <c r="A371" s="30" t="s">
        <v>104</v>
      </c>
      <c r="B371" s="65" t="s">
        <v>105</v>
      </c>
      <c r="C371" s="31">
        <v>302</v>
      </c>
      <c r="D371" s="30" t="s">
        <v>29</v>
      </c>
      <c r="E371" s="33">
        <v>1.9706217988641169E-3</v>
      </c>
    </row>
    <row r="372" spans="1:5" ht="17.25" customHeight="1" x14ac:dyDescent="0.25">
      <c r="A372" s="30" t="s">
        <v>104</v>
      </c>
      <c r="B372" s="65" t="s">
        <v>105</v>
      </c>
      <c r="C372" s="31">
        <v>283</v>
      </c>
      <c r="D372" s="30" t="s">
        <v>351</v>
      </c>
      <c r="E372" s="33">
        <v>9.8531089943205844E-4</v>
      </c>
    </row>
    <row r="373" spans="1:5" ht="17.25" customHeight="1" x14ac:dyDescent="0.25">
      <c r="A373" s="30" t="s">
        <v>104</v>
      </c>
      <c r="B373" s="65" t="s">
        <v>105</v>
      </c>
      <c r="C373" s="31">
        <v>513</v>
      </c>
      <c r="D373" s="30" t="s">
        <v>324</v>
      </c>
      <c r="E373" s="33">
        <v>5.1407525187759562E-4</v>
      </c>
    </row>
    <row r="374" spans="1:5" ht="17.25" customHeight="1" x14ac:dyDescent="0.25">
      <c r="A374" s="30" t="s">
        <v>104</v>
      </c>
      <c r="B374" s="65" t="s">
        <v>105</v>
      </c>
      <c r="C374" s="31">
        <v>449</v>
      </c>
      <c r="D374" s="30" t="s">
        <v>272</v>
      </c>
      <c r="E374" s="33">
        <v>4.283960432313297E-4</v>
      </c>
    </row>
    <row r="375" spans="1:5" ht="17.25" customHeight="1" x14ac:dyDescent="0.25">
      <c r="A375" s="30" t="s">
        <v>104</v>
      </c>
      <c r="B375" s="65" t="s">
        <v>105</v>
      </c>
      <c r="C375" s="31">
        <v>601</v>
      </c>
      <c r="D375" s="30" t="s">
        <v>247</v>
      </c>
      <c r="E375" s="33">
        <v>3.6842059717894356E-4</v>
      </c>
    </row>
    <row r="376" spans="1:5" ht="17.25" customHeight="1" x14ac:dyDescent="0.25">
      <c r="A376" s="30" t="s">
        <v>111</v>
      </c>
      <c r="B376" s="65" t="s">
        <v>112</v>
      </c>
      <c r="C376" s="31">
        <v>531</v>
      </c>
      <c r="D376" s="30" t="s">
        <v>323</v>
      </c>
      <c r="E376" s="33">
        <v>84.819770969308237</v>
      </c>
    </row>
    <row r="377" spans="1:5" ht="17.25" customHeight="1" x14ac:dyDescent="0.25">
      <c r="A377" s="30" t="s">
        <v>111</v>
      </c>
      <c r="B377" s="65" t="s">
        <v>112</v>
      </c>
      <c r="C377" s="31">
        <v>618</v>
      </c>
      <c r="D377" s="30" t="s">
        <v>335</v>
      </c>
      <c r="E377" s="33">
        <v>6.3182074293464296</v>
      </c>
    </row>
    <row r="378" spans="1:5" ht="17.25" customHeight="1" x14ac:dyDescent="0.25">
      <c r="A378" s="30" t="s">
        <v>111</v>
      </c>
      <c r="B378" s="65" t="s">
        <v>112</v>
      </c>
      <c r="C378" s="31">
        <v>2248</v>
      </c>
      <c r="D378" s="30" t="s">
        <v>326</v>
      </c>
      <c r="E378" s="33">
        <v>2.0772188808810181</v>
      </c>
    </row>
    <row r="379" spans="1:5" ht="17.25" customHeight="1" x14ac:dyDescent="0.25">
      <c r="A379" s="30" t="s">
        <v>111</v>
      </c>
      <c r="B379" s="65" t="s">
        <v>112</v>
      </c>
      <c r="C379" s="31">
        <v>281</v>
      </c>
      <c r="D379" s="30" t="s">
        <v>290</v>
      </c>
      <c r="E379" s="33">
        <v>2.0772188808810181</v>
      </c>
    </row>
    <row r="380" spans="1:5" ht="17.25" customHeight="1" x14ac:dyDescent="0.25">
      <c r="A380" s="30" t="s">
        <v>111</v>
      </c>
      <c r="B380" s="65" t="s">
        <v>112</v>
      </c>
      <c r="C380" s="31">
        <v>279</v>
      </c>
      <c r="D380" s="30" t="s">
        <v>31</v>
      </c>
      <c r="E380" s="33">
        <v>1.1251602271438848</v>
      </c>
    </row>
    <row r="381" spans="1:5" ht="17.25" customHeight="1" x14ac:dyDescent="0.25">
      <c r="A381" s="30" t="s">
        <v>111</v>
      </c>
      <c r="B381" s="65" t="s">
        <v>112</v>
      </c>
      <c r="C381" s="31">
        <v>1083</v>
      </c>
      <c r="D381" s="30" t="s">
        <v>227</v>
      </c>
      <c r="E381" s="33">
        <v>1.0386094404405091</v>
      </c>
    </row>
    <row r="382" spans="1:5" ht="17.25" customHeight="1" x14ac:dyDescent="0.25">
      <c r="A382" s="30" t="s">
        <v>111</v>
      </c>
      <c r="B382" s="65" t="s">
        <v>112</v>
      </c>
      <c r="C382" s="31">
        <v>514</v>
      </c>
      <c r="D382" s="30" t="s">
        <v>254</v>
      </c>
      <c r="E382" s="33">
        <v>0.86550786703375759</v>
      </c>
    </row>
    <row r="383" spans="1:5" ht="17.25" customHeight="1" x14ac:dyDescent="0.25">
      <c r="A383" s="30" t="s">
        <v>111</v>
      </c>
      <c r="B383" s="65" t="s">
        <v>112</v>
      </c>
      <c r="C383" s="31">
        <v>442</v>
      </c>
      <c r="D383" s="30" t="s">
        <v>336</v>
      </c>
      <c r="E383" s="33">
        <v>0.31158283213215271</v>
      </c>
    </row>
    <row r="384" spans="1:5" ht="17.25" customHeight="1" x14ac:dyDescent="0.25">
      <c r="A384" s="30" t="s">
        <v>111</v>
      </c>
      <c r="B384" s="65" t="s">
        <v>112</v>
      </c>
      <c r="C384" s="31">
        <v>2692</v>
      </c>
      <c r="D384" s="30" t="s">
        <v>333</v>
      </c>
      <c r="E384" s="33">
        <v>0.25965236011012727</v>
      </c>
    </row>
    <row r="385" spans="1:5" ht="17.25" customHeight="1" x14ac:dyDescent="0.25">
      <c r="A385" s="30" t="s">
        <v>111</v>
      </c>
      <c r="B385" s="65" t="s">
        <v>112</v>
      </c>
      <c r="C385" s="31">
        <v>977</v>
      </c>
      <c r="D385" s="30" t="s">
        <v>228</v>
      </c>
      <c r="E385" s="33">
        <v>0.24234220276945209</v>
      </c>
    </row>
    <row r="386" spans="1:5" ht="17.25" customHeight="1" x14ac:dyDescent="0.25">
      <c r="A386" s="30" t="s">
        <v>111</v>
      </c>
      <c r="B386" s="65" t="s">
        <v>112</v>
      </c>
      <c r="C386" s="31">
        <v>513</v>
      </c>
      <c r="D386" s="30" t="s">
        <v>324</v>
      </c>
      <c r="E386" s="33">
        <v>0.18175665207708908</v>
      </c>
    </row>
    <row r="387" spans="1:5" ht="17.25" customHeight="1" x14ac:dyDescent="0.25">
      <c r="A387" s="30" t="s">
        <v>111</v>
      </c>
      <c r="B387" s="65" t="s">
        <v>112</v>
      </c>
      <c r="C387" s="31">
        <v>536</v>
      </c>
      <c r="D387" s="30" t="s">
        <v>295</v>
      </c>
      <c r="E387" s="33">
        <v>0.15579141606607635</v>
      </c>
    </row>
    <row r="388" spans="1:5" ht="17.25" customHeight="1" x14ac:dyDescent="0.25">
      <c r="A388" s="30" t="s">
        <v>111</v>
      </c>
      <c r="B388" s="65" t="s">
        <v>112</v>
      </c>
      <c r="C388" s="31">
        <v>540</v>
      </c>
      <c r="D388" s="30" t="s">
        <v>331</v>
      </c>
      <c r="E388" s="33">
        <v>0.15579141606607635</v>
      </c>
    </row>
    <row r="389" spans="1:5" ht="17.25" customHeight="1" x14ac:dyDescent="0.25">
      <c r="A389" s="30" t="s">
        <v>111</v>
      </c>
      <c r="B389" s="65" t="s">
        <v>112</v>
      </c>
      <c r="C389" s="31">
        <v>421</v>
      </c>
      <c r="D389" s="30" t="s">
        <v>334</v>
      </c>
      <c r="E389" s="33">
        <v>0.15579141606607635</v>
      </c>
    </row>
    <row r="390" spans="1:5" ht="17.25" customHeight="1" x14ac:dyDescent="0.25">
      <c r="A390" s="30" t="s">
        <v>111</v>
      </c>
      <c r="B390" s="65" t="s">
        <v>112</v>
      </c>
      <c r="C390" s="31">
        <v>401</v>
      </c>
      <c r="D390" s="30" t="s">
        <v>344</v>
      </c>
      <c r="E390" s="33">
        <v>3.115828321321527E-2</v>
      </c>
    </row>
    <row r="391" spans="1:5" ht="17.25" customHeight="1" x14ac:dyDescent="0.25">
      <c r="A391" s="30" t="s">
        <v>111</v>
      </c>
      <c r="B391" s="65" t="s">
        <v>112</v>
      </c>
      <c r="C391" s="31">
        <v>465</v>
      </c>
      <c r="D391" s="30" t="s">
        <v>38</v>
      </c>
      <c r="E391" s="33">
        <v>2.5965236011012725E-2</v>
      </c>
    </row>
    <row r="392" spans="1:5" ht="17.25" customHeight="1" x14ac:dyDescent="0.25">
      <c r="A392" s="30" t="s">
        <v>111</v>
      </c>
      <c r="B392" s="65" t="s">
        <v>112</v>
      </c>
      <c r="C392" s="31">
        <v>7</v>
      </c>
      <c r="D392" s="30" t="s">
        <v>350</v>
      </c>
      <c r="E392" s="33">
        <v>2.3368712409911452E-2</v>
      </c>
    </row>
    <row r="393" spans="1:5" ht="17.25" customHeight="1" x14ac:dyDescent="0.25">
      <c r="A393" s="30" t="s">
        <v>111</v>
      </c>
      <c r="B393" s="65" t="s">
        <v>112</v>
      </c>
      <c r="C393" s="31">
        <v>343</v>
      </c>
      <c r="D393" s="30" t="s">
        <v>35</v>
      </c>
      <c r="E393" s="33">
        <v>1.9906680941776424E-2</v>
      </c>
    </row>
    <row r="394" spans="1:5" ht="17.25" customHeight="1" x14ac:dyDescent="0.25">
      <c r="A394" s="30" t="s">
        <v>111</v>
      </c>
      <c r="B394" s="65" t="s">
        <v>112</v>
      </c>
      <c r="C394" s="31">
        <v>698</v>
      </c>
      <c r="D394" s="30" t="s">
        <v>322</v>
      </c>
      <c r="E394" s="33">
        <v>1.817566520770891E-2</v>
      </c>
    </row>
    <row r="395" spans="1:5" ht="17.25" customHeight="1" x14ac:dyDescent="0.25">
      <c r="A395" s="30" t="s">
        <v>111</v>
      </c>
      <c r="B395" s="65" t="s">
        <v>112</v>
      </c>
      <c r="C395" s="31">
        <v>661</v>
      </c>
      <c r="D395" s="30" t="s">
        <v>342</v>
      </c>
      <c r="E395" s="33">
        <v>1.7310157340675151E-2</v>
      </c>
    </row>
    <row r="396" spans="1:5" ht="17.25" customHeight="1" x14ac:dyDescent="0.25">
      <c r="A396" s="30" t="s">
        <v>111</v>
      </c>
      <c r="B396" s="65" t="s">
        <v>112</v>
      </c>
      <c r="C396" s="31">
        <v>2372</v>
      </c>
      <c r="D396" s="30" t="s">
        <v>343</v>
      </c>
      <c r="E396" s="33">
        <v>1.5579141606607635E-2</v>
      </c>
    </row>
    <row r="397" spans="1:5" ht="17.25" customHeight="1" x14ac:dyDescent="0.25">
      <c r="A397" s="30" t="s">
        <v>111</v>
      </c>
      <c r="B397" s="65" t="s">
        <v>112</v>
      </c>
      <c r="C397" s="31">
        <v>747</v>
      </c>
      <c r="D397" s="30" t="s">
        <v>345</v>
      </c>
      <c r="E397" s="33">
        <v>1.1251602271438847E-2</v>
      </c>
    </row>
    <row r="398" spans="1:5" ht="17.25" customHeight="1" x14ac:dyDescent="0.25">
      <c r="A398" s="30" t="s">
        <v>111</v>
      </c>
      <c r="B398" s="65" t="s">
        <v>112</v>
      </c>
      <c r="C398" s="31">
        <v>507</v>
      </c>
      <c r="D398" s="30" t="s">
        <v>340</v>
      </c>
      <c r="E398" s="33">
        <v>9.5205865373713325E-3</v>
      </c>
    </row>
    <row r="399" spans="1:5" ht="17.25" customHeight="1" x14ac:dyDescent="0.25">
      <c r="A399" s="30" t="s">
        <v>111</v>
      </c>
      <c r="B399" s="65" t="s">
        <v>112</v>
      </c>
      <c r="C399" s="31">
        <v>4</v>
      </c>
      <c r="D399" s="30" t="s">
        <v>347</v>
      </c>
      <c r="E399" s="33">
        <v>7.6164692298970656E-3</v>
      </c>
    </row>
    <row r="400" spans="1:5" ht="17.25" customHeight="1" x14ac:dyDescent="0.25">
      <c r="A400" s="30" t="s">
        <v>111</v>
      </c>
      <c r="B400" s="65" t="s">
        <v>112</v>
      </c>
      <c r="C400" s="31">
        <v>717</v>
      </c>
      <c r="D400" s="30" t="s">
        <v>243</v>
      </c>
      <c r="E400" s="33">
        <v>7.3568168697869391E-3</v>
      </c>
    </row>
    <row r="401" spans="1:5" ht="17.25" customHeight="1" x14ac:dyDescent="0.25">
      <c r="A401" s="30" t="s">
        <v>111</v>
      </c>
      <c r="B401" s="65" t="s">
        <v>112</v>
      </c>
      <c r="C401" s="31">
        <v>539</v>
      </c>
      <c r="D401" s="30" t="s">
        <v>325</v>
      </c>
      <c r="E401" s="33">
        <v>5.7989027091261761E-3</v>
      </c>
    </row>
    <row r="402" spans="1:5" ht="17.25" customHeight="1" x14ac:dyDescent="0.25">
      <c r="A402" s="30" t="s">
        <v>111</v>
      </c>
      <c r="B402" s="65" t="s">
        <v>112</v>
      </c>
      <c r="C402" s="31">
        <v>301</v>
      </c>
      <c r="D402" s="30" t="s">
        <v>286</v>
      </c>
      <c r="E402" s="33">
        <v>5.7123519224227997E-3</v>
      </c>
    </row>
    <row r="403" spans="1:5" ht="17.25" customHeight="1" x14ac:dyDescent="0.25">
      <c r="A403" s="30" t="s">
        <v>111</v>
      </c>
      <c r="B403" s="65" t="s">
        <v>112</v>
      </c>
      <c r="C403" s="31">
        <v>302</v>
      </c>
      <c r="D403" s="30" t="s">
        <v>29</v>
      </c>
      <c r="E403" s="33">
        <v>3.0292775346181513E-3</v>
      </c>
    </row>
    <row r="404" spans="1:5" ht="17.25" customHeight="1" x14ac:dyDescent="0.25">
      <c r="A404" s="30" t="s">
        <v>111</v>
      </c>
      <c r="B404" s="65" t="s">
        <v>112</v>
      </c>
      <c r="C404" s="31">
        <v>454</v>
      </c>
      <c r="D404" s="30" t="s">
        <v>346</v>
      </c>
      <c r="E404" s="33">
        <v>3.0292775346181513E-3</v>
      </c>
    </row>
    <row r="405" spans="1:5" ht="17.25" customHeight="1" x14ac:dyDescent="0.25">
      <c r="A405" s="30" t="s">
        <v>111</v>
      </c>
      <c r="B405" s="65" t="s">
        <v>112</v>
      </c>
      <c r="C405" s="31">
        <v>601</v>
      </c>
      <c r="D405" s="30" t="s">
        <v>247</v>
      </c>
      <c r="E405" s="33">
        <v>2.9427267479147758E-3</v>
      </c>
    </row>
    <row r="406" spans="1:5" ht="17.25" customHeight="1" x14ac:dyDescent="0.25">
      <c r="A406" s="30" t="s">
        <v>111</v>
      </c>
      <c r="B406" s="65" t="s">
        <v>112</v>
      </c>
      <c r="C406" s="31">
        <v>620</v>
      </c>
      <c r="D406" s="30" t="s">
        <v>271</v>
      </c>
      <c r="E406" s="33">
        <v>2.7696251745080239E-3</v>
      </c>
    </row>
    <row r="407" spans="1:5" ht="17.25" customHeight="1" x14ac:dyDescent="0.25">
      <c r="A407" s="30" t="s">
        <v>111</v>
      </c>
      <c r="B407" s="65" t="s">
        <v>112</v>
      </c>
      <c r="C407" s="31">
        <v>283</v>
      </c>
      <c r="D407" s="30" t="s">
        <v>351</v>
      </c>
      <c r="E407" s="33">
        <v>2.4234220276945213E-3</v>
      </c>
    </row>
    <row r="408" spans="1:5" ht="17.25" customHeight="1" x14ac:dyDescent="0.25">
      <c r="A408" s="30" t="s">
        <v>111</v>
      </c>
      <c r="B408" s="65" t="s">
        <v>112</v>
      </c>
      <c r="C408" s="31">
        <v>522</v>
      </c>
      <c r="D408" s="30" t="s">
        <v>257</v>
      </c>
      <c r="E408" s="33">
        <v>1.3848125872540119E-3</v>
      </c>
    </row>
    <row r="409" spans="1:5" ht="17.25" customHeight="1" x14ac:dyDescent="0.25">
      <c r="A409" s="30" t="s">
        <v>111</v>
      </c>
      <c r="B409" s="65" t="s">
        <v>112</v>
      </c>
      <c r="C409" s="31">
        <v>340</v>
      </c>
      <c r="D409" s="30" t="s">
        <v>348</v>
      </c>
      <c r="E409" s="33">
        <v>1.2982618005506364E-3</v>
      </c>
    </row>
    <row r="410" spans="1:5" ht="17.25" customHeight="1" x14ac:dyDescent="0.25">
      <c r="A410" s="30" t="s">
        <v>114</v>
      </c>
      <c r="B410" s="65" t="s">
        <v>115</v>
      </c>
      <c r="C410" s="31">
        <v>531</v>
      </c>
      <c r="D410" s="30" t="s">
        <v>323</v>
      </c>
      <c r="E410" s="33">
        <v>78.778591508109002</v>
      </c>
    </row>
    <row r="411" spans="1:5" ht="17.25" customHeight="1" x14ac:dyDescent="0.25">
      <c r="A411" s="30" t="s">
        <v>114</v>
      </c>
      <c r="B411" s="65" t="s">
        <v>115</v>
      </c>
      <c r="C411" s="31">
        <v>442</v>
      </c>
      <c r="D411" s="30" t="s">
        <v>336</v>
      </c>
      <c r="E411" s="33">
        <v>7.8778591508108997</v>
      </c>
    </row>
    <row r="412" spans="1:5" ht="17.25" customHeight="1" x14ac:dyDescent="0.25">
      <c r="A412" s="30" t="s">
        <v>114</v>
      </c>
      <c r="B412" s="65" t="s">
        <v>115</v>
      </c>
      <c r="C412" s="31">
        <v>421</v>
      </c>
      <c r="D412" s="30" t="s">
        <v>334</v>
      </c>
      <c r="E412" s="33">
        <v>5.3569442225514114</v>
      </c>
    </row>
    <row r="413" spans="1:5" ht="17.25" customHeight="1" x14ac:dyDescent="0.25">
      <c r="A413" s="30" t="s">
        <v>114</v>
      </c>
      <c r="B413" s="65" t="s">
        <v>115</v>
      </c>
      <c r="C413" s="31">
        <v>281</v>
      </c>
      <c r="D413" s="30" t="s">
        <v>290</v>
      </c>
      <c r="E413" s="33">
        <v>1.7016175765751544</v>
      </c>
    </row>
    <row r="414" spans="1:5" ht="17.25" customHeight="1" x14ac:dyDescent="0.25">
      <c r="A414" s="30" t="s">
        <v>114</v>
      </c>
      <c r="B414" s="65" t="s">
        <v>115</v>
      </c>
      <c r="C414" s="31">
        <v>279</v>
      </c>
      <c r="D414" s="30" t="s">
        <v>31</v>
      </c>
      <c r="E414" s="33">
        <v>1.6701061399719104</v>
      </c>
    </row>
    <row r="415" spans="1:5" ht="17.25" customHeight="1" x14ac:dyDescent="0.25">
      <c r="A415" s="30" t="s">
        <v>114</v>
      </c>
      <c r="B415" s="65" t="s">
        <v>115</v>
      </c>
      <c r="C415" s="31">
        <v>2692</v>
      </c>
      <c r="D415" s="30" t="s">
        <v>333</v>
      </c>
      <c r="E415" s="33">
        <v>1.638594703368667</v>
      </c>
    </row>
    <row r="416" spans="1:5" ht="17.25" customHeight="1" x14ac:dyDescent="0.25">
      <c r="A416" s="30" t="s">
        <v>114</v>
      </c>
      <c r="B416" s="65" t="s">
        <v>115</v>
      </c>
      <c r="C416" s="31">
        <v>536</v>
      </c>
      <c r="D416" s="30" t="s">
        <v>295</v>
      </c>
      <c r="E416" s="33">
        <v>1.1974345909232569</v>
      </c>
    </row>
    <row r="417" spans="1:5" ht="17.25" customHeight="1" x14ac:dyDescent="0.25">
      <c r="A417" s="30" t="s">
        <v>114</v>
      </c>
      <c r="B417" s="65" t="s">
        <v>115</v>
      </c>
      <c r="C417" s="31">
        <v>2248</v>
      </c>
      <c r="D417" s="30" t="s">
        <v>326</v>
      </c>
      <c r="E417" s="33">
        <v>1.0398774079070388</v>
      </c>
    </row>
    <row r="418" spans="1:5" ht="17.25" customHeight="1" x14ac:dyDescent="0.25">
      <c r="A418" s="30" t="s">
        <v>114</v>
      </c>
      <c r="B418" s="65" t="s">
        <v>115</v>
      </c>
      <c r="C418" s="31">
        <v>465</v>
      </c>
      <c r="D418" s="30" t="s">
        <v>38</v>
      </c>
      <c r="E418" s="33">
        <v>0.31511436603243598</v>
      </c>
    </row>
    <row r="419" spans="1:5" ht="17.25" customHeight="1" x14ac:dyDescent="0.25">
      <c r="A419" s="30" t="s">
        <v>114</v>
      </c>
      <c r="B419" s="65" t="s">
        <v>115</v>
      </c>
      <c r="C419" s="31">
        <v>539</v>
      </c>
      <c r="D419" s="30" t="s">
        <v>325</v>
      </c>
      <c r="E419" s="33">
        <v>0.13234803373362308</v>
      </c>
    </row>
    <row r="420" spans="1:5" ht="17.25" customHeight="1" x14ac:dyDescent="0.25">
      <c r="A420" s="30" t="s">
        <v>114</v>
      </c>
      <c r="B420" s="65" t="s">
        <v>115</v>
      </c>
      <c r="C420" s="31">
        <v>540</v>
      </c>
      <c r="D420" s="30" t="s">
        <v>331</v>
      </c>
      <c r="E420" s="33">
        <v>6.6174016866811541E-2</v>
      </c>
    </row>
    <row r="421" spans="1:5" ht="17.25" customHeight="1" x14ac:dyDescent="0.25">
      <c r="A421" s="30" t="s">
        <v>114</v>
      </c>
      <c r="B421" s="65" t="s">
        <v>115</v>
      </c>
      <c r="C421" s="31">
        <v>2693</v>
      </c>
      <c r="D421" s="30" t="s">
        <v>338</v>
      </c>
      <c r="E421" s="33">
        <v>3.4662580263567958E-2</v>
      </c>
    </row>
    <row r="422" spans="1:5" ht="17.25" customHeight="1" x14ac:dyDescent="0.25">
      <c r="A422" s="30" t="s">
        <v>114</v>
      </c>
      <c r="B422" s="65" t="s">
        <v>115</v>
      </c>
      <c r="C422" s="31">
        <v>698</v>
      </c>
      <c r="D422" s="30" t="s">
        <v>322</v>
      </c>
      <c r="E422" s="33">
        <v>3.4662580263567958E-2</v>
      </c>
    </row>
    <row r="423" spans="1:5" ht="17.25" customHeight="1" x14ac:dyDescent="0.25">
      <c r="A423" s="30" t="s">
        <v>114</v>
      </c>
      <c r="B423" s="65" t="s">
        <v>115</v>
      </c>
      <c r="C423" s="31">
        <v>2372</v>
      </c>
      <c r="D423" s="30" t="s">
        <v>343</v>
      </c>
      <c r="E423" s="33">
        <v>3.1511436603243598E-2</v>
      </c>
    </row>
    <row r="424" spans="1:5" ht="17.25" customHeight="1" x14ac:dyDescent="0.25">
      <c r="A424" s="30" t="s">
        <v>114</v>
      </c>
      <c r="B424" s="65" t="s">
        <v>115</v>
      </c>
      <c r="C424" s="31">
        <v>343</v>
      </c>
      <c r="D424" s="30" t="s">
        <v>35</v>
      </c>
      <c r="E424" s="33">
        <v>2.5209149282594875E-2</v>
      </c>
    </row>
    <row r="425" spans="1:5" ht="17.25" customHeight="1" x14ac:dyDescent="0.25">
      <c r="A425" s="30" t="s">
        <v>114</v>
      </c>
      <c r="B425" s="65" t="s">
        <v>115</v>
      </c>
      <c r="C425" s="31">
        <v>620</v>
      </c>
      <c r="D425" s="30" t="s">
        <v>271</v>
      </c>
      <c r="E425" s="33">
        <v>2.4263806184497572E-2</v>
      </c>
    </row>
    <row r="426" spans="1:5" ht="17.25" customHeight="1" x14ac:dyDescent="0.25">
      <c r="A426" s="30" t="s">
        <v>114</v>
      </c>
      <c r="B426" s="65" t="s">
        <v>115</v>
      </c>
      <c r="C426" s="31">
        <v>401</v>
      </c>
      <c r="D426" s="30" t="s">
        <v>344</v>
      </c>
      <c r="E426" s="33">
        <v>1.2604574641297437E-2</v>
      </c>
    </row>
    <row r="427" spans="1:5" ht="17.25" customHeight="1" x14ac:dyDescent="0.25">
      <c r="A427" s="30" t="s">
        <v>114</v>
      </c>
      <c r="B427" s="65" t="s">
        <v>115</v>
      </c>
      <c r="C427" s="31">
        <v>522</v>
      </c>
      <c r="D427" s="30" t="s">
        <v>257</v>
      </c>
      <c r="E427" s="33">
        <v>1.2289460275265004E-2</v>
      </c>
    </row>
    <row r="428" spans="1:5" ht="17.25" customHeight="1" x14ac:dyDescent="0.25">
      <c r="A428" s="30" t="s">
        <v>114</v>
      </c>
      <c r="B428" s="65" t="s">
        <v>115</v>
      </c>
      <c r="C428" s="31">
        <v>661</v>
      </c>
      <c r="D428" s="30" t="s">
        <v>342</v>
      </c>
      <c r="E428" s="33">
        <v>8.5080878828757717E-3</v>
      </c>
    </row>
    <row r="429" spans="1:5" ht="17.25" customHeight="1" x14ac:dyDescent="0.25">
      <c r="A429" s="30" t="s">
        <v>114</v>
      </c>
      <c r="B429" s="65" t="s">
        <v>115</v>
      </c>
      <c r="C429" s="31">
        <v>4</v>
      </c>
      <c r="D429" s="30" t="s">
        <v>347</v>
      </c>
      <c r="E429" s="33">
        <v>6.932516052713591E-3</v>
      </c>
    </row>
    <row r="430" spans="1:5" ht="17.25" customHeight="1" x14ac:dyDescent="0.25">
      <c r="A430" s="30" t="s">
        <v>114</v>
      </c>
      <c r="B430" s="65" t="s">
        <v>115</v>
      </c>
      <c r="C430" s="31">
        <v>7</v>
      </c>
      <c r="D430" s="30" t="s">
        <v>350</v>
      </c>
      <c r="E430" s="33">
        <v>6.932516052713591E-3</v>
      </c>
    </row>
    <row r="431" spans="1:5" ht="17.25" customHeight="1" x14ac:dyDescent="0.25">
      <c r="A431" s="30" t="s">
        <v>114</v>
      </c>
      <c r="B431" s="65" t="s">
        <v>115</v>
      </c>
      <c r="C431" s="31">
        <v>454</v>
      </c>
      <c r="D431" s="30" t="s">
        <v>346</v>
      </c>
      <c r="E431" s="33">
        <v>6.932516052713591E-3</v>
      </c>
    </row>
    <row r="432" spans="1:5" ht="17.25" customHeight="1" x14ac:dyDescent="0.25">
      <c r="A432" s="30" t="s">
        <v>114</v>
      </c>
      <c r="B432" s="65" t="s">
        <v>115</v>
      </c>
      <c r="C432" s="31">
        <v>747</v>
      </c>
      <c r="D432" s="30" t="s">
        <v>345</v>
      </c>
      <c r="E432" s="33">
        <v>6.932516052713591E-3</v>
      </c>
    </row>
    <row r="433" spans="1:5" ht="17.25" customHeight="1" x14ac:dyDescent="0.25">
      <c r="A433" s="30" t="s">
        <v>114</v>
      </c>
      <c r="B433" s="65" t="s">
        <v>115</v>
      </c>
      <c r="C433" s="31">
        <v>717</v>
      </c>
      <c r="D433" s="30" t="s">
        <v>243</v>
      </c>
      <c r="E433" s="33">
        <v>4.0964867584216674E-3</v>
      </c>
    </row>
    <row r="434" spans="1:5" ht="17.25" customHeight="1" x14ac:dyDescent="0.25">
      <c r="A434" s="30" t="s">
        <v>114</v>
      </c>
      <c r="B434" s="65" t="s">
        <v>115</v>
      </c>
      <c r="C434" s="31">
        <v>601</v>
      </c>
      <c r="D434" s="30" t="s">
        <v>247</v>
      </c>
      <c r="E434" s="33">
        <v>3.1511436603243593E-3</v>
      </c>
    </row>
    <row r="435" spans="1:5" ht="17.25" customHeight="1" x14ac:dyDescent="0.25">
      <c r="A435" s="30" t="s">
        <v>114</v>
      </c>
      <c r="B435" s="65" t="s">
        <v>115</v>
      </c>
      <c r="C435" s="31">
        <v>283</v>
      </c>
      <c r="D435" s="30" t="s">
        <v>351</v>
      </c>
      <c r="E435" s="33">
        <v>2.8360292942919236E-3</v>
      </c>
    </row>
    <row r="436" spans="1:5" ht="17.25" customHeight="1" x14ac:dyDescent="0.25">
      <c r="A436" s="30" t="s">
        <v>114</v>
      </c>
      <c r="B436" s="65" t="s">
        <v>115</v>
      </c>
      <c r="C436" s="31">
        <v>302</v>
      </c>
      <c r="D436" s="30" t="s">
        <v>29</v>
      </c>
      <c r="E436" s="33">
        <v>1.9221976327978595E-3</v>
      </c>
    </row>
    <row r="437" spans="1:5" ht="17.25" customHeight="1" x14ac:dyDescent="0.25">
      <c r="A437" s="30" t="s">
        <v>114</v>
      </c>
      <c r="B437" s="65" t="s">
        <v>115</v>
      </c>
      <c r="C437" s="31">
        <v>340</v>
      </c>
      <c r="D437" s="30" t="s">
        <v>348</v>
      </c>
      <c r="E437" s="33">
        <v>1.8906861961946156E-3</v>
      </c>
    </row>
    <row r="438" spans="1:5" ht="17.25" customHeight="1" x14ac:dyDescent="0.25">
      <c r="A438" s="30" t="s">
        <v>117</v>
      </c>
      <c r="B438" s="65" t="s">
        <v>118</v>
      </c>
      <c r="C438" s="31">
        <v>531</v>
      </c>
      <c r="D438" s="30" t="s">
        <v>323</v>
      </c>
      <c r="E438" s="33">
        <v>95.239199460697705</v>
      </c>
    </row>
    <row r="439" spans="1:5" ht="17.25" customHeight="1" x14ac:dyDescent="0.25">
      <c r="A439" s="30" t="s">
        <v>117</v>
      </c>
      <c r="B439" s="65" t="s">
        <v>118</v>
      </c>
      <c r="C439" s="31">
        <v>281</v>
      </c>
      <c r="D439" s="30" t="s">
        <v>290</v>
      </c>
      <c r="E439" s="33">
        <v>3.5197095452866547</v>
      </c>
    </row>
    <row r="440" spans="1:5" ht="17.25" customHeight="1" x14ac:dyDescent="0.25">
      <c r="A440" s="30" t="s">
        <v>117</v>
      </c>
      <c r="B440" s="65" t="s">
        <v>118</v>
      </c>
      <c r="C440" s="31">
        <v>2248</v>
      </c>
      <c r="D440" s="30" t="s">
        <v>326</v>
      </c>
      <c r="E440" s="33">
        <v>0.39337930212027311</v>
      </c>
    </row>
    <row r="441" spans="1:5" ht="17.25" customHeight="1" x14ac:dyDescent="0.25">
      <c r="A441" s="30" t="s">
        <v>117</v>
      </c>
      <c r="B441" s="65" t="s">
        <v>118</v>
      </c>
      <c r="C441" s="31">
        <v>279</v>
      </c>
      <c r="D441" s="30" t="s">
        <v>31</v>
      </c>
      <c r="E441" s="33">
        <v>0.33126678073286159</v>
      </c>
    </row>
    <row r="442" spans="1:5" ht="17.25" customHeight="1" x14ac:dyDescent="0.25">
      <c r="A442" s="30" t="s">
        <v>117</v>
      </c>
      <c r="B442" s="65" t="s">
        <v>118</v>
      </c>
      <c r="C442" s="31">
        <v>536</v>
      </c>
      <c r="D442" s="30" t="s">
        <v>295</v>
      </c>
      <c r="E442" s="33">
        <v>0.24845008554964615</v>
      </c>
    </row>
    <row r="443" spans="1:5" ht="17.25" customHeight="1" x14ac:dyDescent="0.25">
      <c r="A443" s="30" t="s">
        <v>117</v>
      </c>
      <c r="B443" s="65" t="s">
        <v>118</v>
      </c>
      <c r="C443" s="31">
        <v>465</v>
      </c>
      <c r="D443" s="30" t="s">
        <v>38</v>
      </c>
      <c r="E443" s="33">
        <v>0.10766170373818001</v>
      </c>
    </row>
    <row r="444" spans="1:5" ht="17.25" customHeight="1" x14ac:dyDescent="0.25">
      <c r="A444" s="30" t="s">
        <v>117</v>
      </c>
      <c r="B444" s="65" t="s">
        <v>118</v>
      </c>
      <c r="C444" s="31">
        <v>540</v>
      </c>
      <c r="D444" s="30" t="s">
        <v>331</v>
      </c>
      <c r="E444" s="33">
        <v>3.0642177217789696E-2</v>
      </c>
    </row>
    <row r="445" spans="1:5" ht="17.25" customHeight="1" x14ac:dyDescent="0.25">
      <c r="A445" s="30" t="s">
        <v>117</v>
      </c>
      <c r="B445" s="65" t="s">
        <v>118</v>
      </c>
      <c r="C445" s="31">
        <v>343</v>
      </c>
      <c r="D445" s="30" t="s">
        <v>35</v>
      </c>
      <c r="E445" s="33">
        <v>2.0704173795803849E-2</v>
      </c>
    </row>
    <row r="446" spans="1:5" ht="17.25" customHeight="1" x14ac:dyDescent="0.25">
      <c r="A446" s="30" t="s">
        <v>117</v>
      </c>
      <c r="B446" s="65" t="s">
        <v>118</v>
      </c>
      <c r="C446" s="31">
        <v>2372</v>
      </c>
      <c r="D446" s="30" t="s">
        <v>343</v>
      </c>
      <c r="E446" s="33">
        <v>2.0290090319887773E-2</v>
      </c>
    </row>
    <row r="447" spans="1:5" ht="17.25" customHeight="1" x14ac:dyDescent="0.25">
      <c r="A447" s="30" t="s">
        <v>117</v>
      </c>
      <c r="B447" s="65" t="s">
        <v>118</v>
      </c>
      <c r="C447" s="31">
        <v>401</v>
      </c>
      <c r="D447" s="30" t="s">
        <v>344</v>
      </c>
      <c r="E447" s="33">
        <v>1.0766170373818001E-2</v>
      </c>
    </row>
    <row r="448" spans="1:5" ht="17.25" customHeight="1" x14ac:dyDescent="0.25">
      <c r="A448" s="30" t="s">
        <v>117</v>
      </c>
      <c r="B448" s="65" t="s">
        <v>118</v>
      </c>
      <c r="C448" s="31">
        <v>2693</v>
      </c>
      <c r="D448" s="30" t="s">
        <v>338</v>
      </c>
      <c r="E448" s="33">
        <v>1.0352086897901925E-2</v>
      </c>
    </row>
    <row r="449" spans="1:5" ht="17.25" customHeight="1" x14ac:dyDescent="0.25">
      <c r="A449" s="30" t="s">
        <v>117</v>
      </c>
      <c r="B449" s="65" t="s">
        <v>118</v>
      </c>
      <c r="C449" s="31">
        <v>620</v>
      </c>
      <c r="D449" s="30" t="s">
        <v>271</v>
      </c>
      <c r="E449" s="33">
        <v>9.9380034219858481E-3</v>
      </c>
    </row>
    <row r="450" spans="1:5" ht="17.25" customHeight="1" x14ac:dyDescent="0.25">
      <c r="A450" s="30" t="s">
        <v>117</v>
      </c>
      <c r="B450" s="65" t="s">
        <v>118</v>
      </c>
      <c r="C450" s="31">
        <v>539</v>
      </c>
      <c r="D450" s="30" t="s">
        <v>325</v>
      </c>
      <c r="E450" s="33">
        <v>7.8675860424054622E-3</v>
      </c>
    </row>
    <row r="451" spans="1:5" ht="17.25" customHeight="1" x14ac:dyDescent="0.25">
      <c r="A451" s="30" t="s">
        <v>117</v>
      </c>
      <c r="B451" s="65" t="s">
        <v>118</v>
      </c>
      <c r="C451" s="31">
        <v>661</v>
      </c>
      <c r="D451" s="30" t="s">
        <v>342</v>
      </c>
      <c r="E451" s="33">
        <v>7.4535025664893857E-3</v>
      </c>
    </row>
    <row r="452" spans="1:5" ht="17.25" customHeight="1" x14ac:dyDescent="0.25">
      <c r="A452" s="30" t="s">
        <v>117</v>
      </c>
      <c r="B452" s="65" t="s">
        <v>118</v>
      </c>
      <c r="C452" s="31">
        <v>522</v>
      </c>
      <c r="D452" s="30" t="s">
        <v>257</v>
      </c>
      <c r="E452" s="33">
        <v>6.6253356146572309E-3</v>
      </c>
    </row>
    <row r="453" spans="1:5" ht="17.25" customHeight="1" x14ac:dyDescent="0.25">
      <c r="A453" s="30" t="s">
        <v>117</v>
      </c>
      <c r="B453" s="65" t="s">
        <v>118</v>
      </c>
      <c r="C453" s="31">
        <v>7</v>
      </c>
      <c r="D453" s="30" t="s">
        <v>350</v>
      </c>
      <c r="E453" s="33">
        <v>6.2112521387411544E-3</v>
      </c>
    </row>
    <row r="454" spans="1:5" ht="17.25" customHeight="1" x14ac:dyDescent="0.25">
      <c r="A454" s="30" t="s">
        <v>117</v>
      </c>
      <c r="B454" s="65" t="s">
        <v>118</v>
      </c>
      <c r="C454" s="31">
        <v>454</v>
      </c>
      <c r="D454" s="30" t="s">
        <v>346</v>
      </c>
      <c r="E454" s="33">
        <v>6.2112521387411544E-3</v>
      </c>
    </row>
    <row r="455" spans="1:5" ht="17.25" customHeight="1" x14ac:dyDescent="0.25">
      <c r="A455" s="30" t="s">
        <v>117</v>
      </c>
      <c r="B455" s="65" t="s">
        <v>118</v>
      </c>
      <c r="C455" s="31">
        <v>4</v>
      </c>
      <c r="D455" s="30" t="s">
        <v>347</v>
      </c>
      <c r="E455" s="33">
        <v>6.2112521387411544E-3</v>
      </c>
    </row>
    <row r="456" spans="1:5" ht="17.25" customHeight="1" x14ac:dyDescent="0.25">
      <c r="A456" s="30" t="s">
        <v>117</v>
      </c>
      <c r="B456" s="65" t="s">
        <v>118</v>
      </c>
      <c r="C456" s="31">
        <v>747</v>
      </c>
      <c r="D456" s="30" t="s">
        <v>345</v>
      </c>
      <c r="E456" s="33">
        <v>5.7971686628250779E-3</v>
      </c>
    </row>
    <row r="457" spans="1:5" ht="17.25" customHeight="1" x14ac:dyDescent="0.25">
      <c r="A457" s="30" t="s">
        <v>117</v>
      </c>
      <c r="B457" s="65" t="s">
        <v>118</v>
      </c>
      <c r="C457" s="31">
        <v>698</v>
      </c>
      <c r="D457" s="30" t="s">
        <v>322</v>
      </c>
      <c r="E457" s="33">
        <v>3.7681596308363E-3</v>
      </c>
    </row>
    <row r="458" spans="1:5" ht="17.25" customHeight="1" x14ac:dyDescent="0.25">
      <c r="A458" s="30" t="s">
        <v>117</v>
      </c>
      <c r="B458" s="65" t="s">
        <v>118</v>
      </c>
      <c r="C458" s="31">
        <v>302</v>
      </c>
      <c r="D458" s="30" t="s">
        <v>29</v>
      </c>
      <c r="E458" s="33">
        <v>2.6915425934545003E-3</v>
      </c>
    </row>
    <row r="459" spans="1:5" ht="17.25" customHeight="1" x14ac:dyDescent="0.25">
      <c r="A459" s="30" t="s">
        <v>117</v>
      </c>
      <c r="B459" s="65" t="s">
        <v>118</v>
      </c>
      <c r="C459" s="31">
        <v>283</v>
      </c>
      <c r="D459" s="30" t="s">
        <v>351</v>
      </c>
      <c r="E459" s="33">
        <v>2.484500855496462E-3</v>
      </c>
    </row>
    <row r="460" spans="1:5" ht="17.25" customHeight="1" x14ac:dyDescent="0.25">
      <c r="A460" s="30" t="s">
        <v>117</v>
      </c>
      <c r="B460" s="65" t="s">
        <v>118</v>
      </c>
      <c r="C460" s="31">
        <v>340</v>
      </c>
      <c r="D460" s="30" t="s">
        <v>348</v>
      </c>
      <c r="E460" s="33">
        <v>1.6563339036643077E-3</v>
      </c>
    </row>
    <row r="461" spans="1:5" ht="17.25" customHeight="1" x14ac:dyDescent="0.25">
      <c r="A461" s="30" t="s">
        <v>117</v>
      </c>
      <c r="B461" s="65" t="s">
        <v>118</v>
      </c>
      <c r="C461" s="31">
        <v>717</v>
      </c>
      <c r="D461" s="30" t="s">
        <v>243</v>
      </c>
      <c r="E461" s="33">
        <v>6.6253356146572307E-4</v>
      </c>
    </row>
    <row r="462" spans="1:5" ht="17.25" customHeight="1" x14ac:dyDescent="0.25">
      <c r="A462" s="30" t="s">
        <v>117</v>
      </c>
      <c r="B462" s="65" t="s">
        <v>118</v>
      </c>
      <c r="C462" s="31">
        <v>2692</v>
      </c>
      <c r="D462" s="30" t="s">
        <v>333</v>
      </c>
      <c r="E462" s="33">
        <v>3.7267512832446924E-41</v>
      </c>
    </row>
    <row r="463" spans="1:5" ht="17.25" customHeight="1" x14ac:dyDescent="0.25">
      <c r="A463" s="30" t="s">
        <v>117</v>
      </c>
      <c r="B463" s="65" t="s">
        <v>118</v>
      </c>
      <c r="C463" s="31">
        <v>421</v>
      </c>
      <c r="D463" s="30" t="s">
        <v>334</v>
      </c>
      <c r="E463" s="33">
        <v>3.2298511121454008E-41</v>
      </c>
    </row>
    <row r="464" spans="1:5" ht="17.25" customHeight="1" x14ac:dyDescent="0.25">
      <c r="A464" s="30" t="s">
        <v>120</v>
      </c>
      <c r="B464" s="65" t="s">
        <v>121</v>
      </c>
      <c r="C464" s="31">
        <v>531</v>
      </c>
      <c r="D464" s="30" t="s">
        <v>323</v>
      </c>
      <c r="E464" s="33">
        <v>57.283748381864299</v>
      </c>
    </row>
    <row r="465" spans="1:5" ht="17.25" customHeight="1" x14ac:dyDescent="0.25">
      <c r="A465" s="30" t="s">
        <v>120</v>
      </c>
      <c r="B465" s="65" t="s">
        <v>121</v>
      </c>
      <c r="C465" s="31">
        <v>421</v>
      </c>
      <c r="D465" s="30" t="s">
        <v>334</v>
      </c>
      <c r="E465" s="33">
        <v>9.547291396977382</v>
      </c>
    </row>
    <row r="466" spans="1:5" ht="17.25" customHeight="1" x14ac:dyDescent="0.25">
      <c r="A466" s="30" t="s">
        <v>120</v>
      </c>
      <c r="B466" s="65" t="s">
        <v>121</v>
      </c>
      <c r="C466" s="31">
        <v>2248</v>
      </c>
      <c r="D466" s="30" t="s">
        <v>326</v>
      </c>
      <c r="E466" s="33">
        <v>7.3774524431188873</v>
      </c>
    </row>
    <row r="467" spans="1:5" ht="17.25" customHeight="1" x14ac:dyDescent="0.25">
      <c r="A467" s="30" t="s">
        <v>120</v>
      </c>
      <c r="B467" s="65" t="s">
        <v>121</v>
      </c>
      <c r="C467" s="31">
        <v>2692</v>
      </c>
      <c r="D467" s="30" t="s">
        <v>333</v>
      </c>
      <c r="E467" s="33">
        <v>6.0755490708037891</v>
      </c>
    </row>
    <row r="468" spans="1:5" ht="17.25" customHeight="1" x14ac:dyDescent="0.25">
      <c r="A468" s="30" t="s">
        <v>120</v>
      </c>
      <c r="B468" s="65" t="s">
        <v>121</v>
      </c>
      <c r="C468" s="31">
        <v>281</v>
      </c>
      <c r="D468" s="30" t="s">
        <v>290</v>
      </c>
      <c r="E468" s="33">
        <v>3.558535884327934</v>
      </c>
    </row>
    <row r="469" spans="1:5" ht="17.25" customHeight="1" x14ac:dyDescent="0.25">
      <c r="A469" s="30" t="s">
        <v>120</v>
      </c>
      <c r="B469" s="65" t="s">
        <v>121</v>
      </c>
      <c r="C469" s="31">
        <v>2707</v>
      </c>
      <c r="D469" s="30" t="s">
        <v>332</v>
      </c>
      <c r="E469" s="33">
        <v>2.1698389538584961</v>
      </c>
    </row>
    <row r="470" spans="1:5" ht="17.25" customHeight="1" x14ac:dyDescent="0.25">
      <c r="A470" s="30" t="s">
        <v>120</v>
      </c>
      <c r="B470" s="65" t="s">
        <v>121</v>
      </c>
      <c r="C470" s="31">
        <v>1083</v>
      </c>
      <c r="D470" s="30" t="s">
        <v>227</v>
      </c>
      <c r="E470" s="33">
        <v>1.9962518375498162</v>
      </c>
    </row>
    <row r="471" spans="1:5" ht="17.25" customHeight="1" x14ac:dyDescent="0.25">
      <c r="A471" s="30" t="s">
        <v>120</v>
      </c>
      <c r="B471" s="65" t="s">
        <v>121</v>
      </c>
      <c r="C471" s="31">
        <v>2109</v>
      </c>
      <c r="D471" s="30" t="s">
        <v>330</v>
      </c>
      <c r="E471" s="33">
        <v>1.9094582793954766</v>
      </c>
    </row>
    <row r="472" spans="1:5" ht="17.25" customHeight="1" x14ac:dyDescent="0.25">
      <c r="A472" s="30" t="s">
        <v>120</v>
      </c>
      <c r="B472" s="65" t="s">
        <v>121</v>
      </c>
      <c r="C472" s="31">
        <v>977</v>
      </c>
      <c r="D472" s="30" t="s">
        <v>228</v>
      </c>
      <c r="E472" s="33">
        <v>1.8226647212411369</v>
      </c>
    </row>
    <row r="473" spans="1:5" ht="17.25" customHeight="1" x14ac:dyDescent="0.25">
      <c r="A473" s="30" t="s">
        <v>120</v>
      </c>
      <c r="B473" s="65" t="s">
        <v>121</v>
      </c>
      <c r="C473" s="31">
        <v>540</v>
      </c>
      <c r="D473" s="30" t="s">
        <v>331</v>
      </c>
      <c r="E473" s="33">
        <v>1.6490776049324571</v>
      </c>
    </row>
    <row r="474" spans="1:5" ht="17.25" customHeight="1" x14ac:dyDescent="0.25">
      <c r="A474" s="30" t="s">
        <v>120</v>
      </c>
      <c r="B474" s="65" t="s">
        <v>121</v>
      </c>
      <c r="C474" s="31">
        <v>279</v>
      </c>
      <c r="D474" s="30" t="s">
        <v>31</v>
      </c>
      <c r="E474" s="33">
        <v>1.3019033723150977</v>
      </c>
    </row>
    <row r="475" spans="1:5" ht="17.25" customHeight="1" x14ac:dyDescent="0.25">
      <c r="A475" s="30" t="s">
        <v>120</v>
      </c>
      <c r="B475" s="65" t="s">
        <v>121</v>
      </c>
      <c r="C475" s="31">
        <v>536</v>
      </c>
      <c r="D475" s="30" t="s">
        <v>295</v>
      </c>
      <c r="E475" s="33">
        <v>1.0415226978520782</v>
      </c>
    </row>
    <row r="476" spans="1:5" ht="17.25" customHeight="1" x14ac:dyDescent="0.25">
      <c r="A476" s="30" t="s">
        <v>120</v>
      </c>
      <c r="B476" s="65" t="s">
        <v>121</v>
      </c>
      <c r="C476" s="31">
        <v>442</v>
      </c>
      <c r="D476" s="30" t="s">
        <v>336</v>
      </c>
      <c r="E476" s="33">
        <v>0.95472913969773832</v>
      </c>
    </row>
    <row r="477" spans="1:5" ht="17.25" customHeight="1" x14ac:dyDescent="0.25">
      <c r="A477" s="30" t="s">
        <v>120</v>
      </c>
      <c r="B477" s="65" t="s">
        <v>121</v>
      </c>
      <c r="C477" s="31">
        <v>618</v>
      </c>
      <c r="D477" s="30" t="s">
        <v>335</v>
      </c>
      <c r="E477" s="33">
        <v>0.85925622572796456</v>
      </c>
    </row>
    <row r="478" spans="1:5" ht="17.25" customHeight="1" x14ac:dyDescent="0.25">
      <c r="A478" s="30" t="s">
        <v>120</v>
      </c>
      <c r="B478" s="65" t="s">
        <v>121</v>
      </c>
      <c r="C478" s="31">
        <v>308</v>
      </c>
      <c r="D478" s="30" t="s">
        <v>329</v>
      </c>
      <c r="E478" s="33">
        <v>0.65095168615754884</v>
      </c>
    </row>
    <row r="479" spans="1:5" ht="17.25" customHeight="1" x14ac:dyDescent="0.25">
      <c r="A479" s="30" t="s">
        <v>120</v>
      </c>
      <c r="B479" s="65" t="s">
        <v>121</v>
      </c>
      <c r="C479" s="31">
        <v>97</v>
      </c>
      <c r="D479" s="30" t="s">
        <v>349</v>
      </c>
      <c r="E479" s="33">
        <v>0.30377745354018948</v>
      </c>
    </row>
    <row r="480" spans="1:5" ht="17.25" customHeight="1" x14ac:dyDescent="0.25">
      <c r="A480" s="30" t="s">
        <v>120</v>
      </c>
      <c r="B480" s="65" t="s">
        <v>121</v>
      </c>
      <c r="C480" s="31">
        <v>611</v>
      </c>
      <c r="D480" s="30" t="s">
        <v>352</v>
      </c>
      <c r="E480" s="33">
        <v>0.26038067446301955</v>
      </c>
    </row>
    <row r="481" spans="1:5" ht="17.25" customHeight="1" x14ac:dyDescent="0.25">
      <c r="A481" s="30" t="s">
        <v>120</v>
      </c>
      <c r="B481" s="65" t="s">
        <v>121</v>
      </c>
      <c r="C481" s="31">
        <v>2698</v>
      </c>
      <c r="D481" s="30" t="s">
        <v>341</v>
      </c>
      <c r="E481" s="33">
        <v>0.26038067446301955</v>
      </c>
    </row>
    <row r="482" spans="1:5" ht="17.25" customHeight="1" x14ac:dyDescent="0.25">
      <c r="A482" s="30" t="s">
        <v>120</v>
      </c>
      <c r="B482" s="65" t="s">
        <v>121</v>
      </c>
      <c r="C482" s="31">
        <v>514</v>
      </c>
      <c r="D482" s="30" t="s">
        <v>254</v>
      </c>
      <c r="E482" s="33">
        <v>0.17358711630867968</v>
      </c>
    </row>
    <row r="483" spans="1:5" ht="17.25" customHeight="1" x14ac:dyDescent="0.25">
      <c r="A483" s="30" t="s">
        <v>120</v>
      </c>
      <c r="B483" s="65" t="s">
        <v>121</v>
      </c>
      <c r="C483" s="31">
        <v>335</v>
      </c>
      <c r="D483" s="30" t="s">
        <v>353</v>
      </c>
      <c r="E483" s="33">
        <v>0.13886969304694377</v>
      </c>
    </row>
    <row r="484" spans="1:5" ht="17.25" customHeight="1" x14ac:dyDescent="0.25">
      <c r="A484" s="30" t="s">
        <v>120</v>
      </c>
      <c r="B484" s="65" t="s">
        <v>121</v>
      </c>
      <c r="C484" s="31">
        <v>465</v>
      </c>
      <c r="D484" s="30" t="s">
        <v>38</v>
      </c>
      <c r="E484" s="33">
        <v>0.13886969304694377</v>
      </c>
    </row>
    <row r="485" spans="1:5" ht="17.25" customHeight="1" x14ac:dyDescent="0.25">
      <c r="A485" s="30" t="s">
        <v>120</v>
      </c>
      <c r="B485" s="65" t="s">
        <v>121</v>
      </c>
      <c r="C485" s="31">
        <v>1904</v>
      </c>
      <c r="D485" s="30" t="s">
        <v>327</v>
      </c>
      <c r="E485" s="33">
        <v>8.4189751409709662E-2</v>
      </c>
    </row>
    <row r="486" spans="1:5" ht="17.25" customHeight="1" x14ac:dyDescent="0.25">
      <c r="A486" s="30" t="s">
        <v>120</v>
      </c>
      <c r="B486" s="65" t="s">
        <v>121</v>
      </c>
      <c r="C486" s="31">
        <v>449</v>
      </c>
      <c r="D486" s="30" t="s">
        <v>272</v>
      </c>
      <c r="E486" s="33">
        <v>7.7246266757362458E-2</v>
      </c>
    </row>
    <row r="487" spans="1:5" ht="17.25" customHeight="1" x14ac:dyDescent="0.25">
      <c r="A487" s="30" t="s">
        <v>120</v>
      </c>
      <c r="B487" s="65" t="s">
        <v>121</v>
      </c>
      <c r="C487" s="31">
        <v>673</v>
      </c>
      <c r="D487" s="30" t="s">
        <v>39</v>
      </c>
      <c r="E487" s="33">
        <v>6.9434846523471885E-2</v>
      </c>
    </row>
    <row r="488" spans="1:5" ht="17.25" customHeight="1" x14ac:dyDescent="0.25">
      <c r="A488" s="30" t="s">
        <v>120</v>
      </c>
      <c r="B488" s="65" t="s">
        <v>121</v>
      </c>
      <c r="C488" s="31">
        <v>976</v>
      </c>
      <c r="D488" s="30" t="s">
        <v>292</v>
      </c>
      <c r="E488" s="33">
        <v>5.3812006055690705E-2</v>
      </c>
    </row>
    <row r="489" spans="1:5" ht="17.25" customHeight="1" x14ac:dyDescent="0.25">
      <c r="A489" s="30" t="s">
        <v>120</v>
      </c>
      <c r="B489" s="65" t="s">
        <v>121</v>
      </c>
      <c r="C489" s="31">
        <v>663</v>
      </c>
      <c r="D489" s="30" t="s">
        <v>337</v>
      </c>
      <c r="E489" s="33">
        <v>4.6868521403343515E-2</v>
      </c>
    </row>
    <row r="490" spans="1:5" ht="17.25" customHeight="1" x14ac:dyDescent="0.25">
      <c r="A490" s="30" t="s">
        <v>120</v>
      </c>
      <c r="B490" s="65" t="s">
        <v>121</v>
      </c>
      <c r="C490" s="31">
        <v>769</v>
      </c>
      <c r="D490" s="30" t="s">
        <v>354</v>
      </c>
      <c r="E490" s="33">
        <v>4.4264714658713324E-2</v>
      </c>
    </row>
    <row r="491" spans="1:5" ht="17.25" customHeight="1" x14ac:dyDescent="0.25">
      <c r="A491" s="30" t="s">
        <v>120</v>
      </c>
      <c r="B491" s="65" t="s">
        <v>121</v>
      </c>
      <c r="C491" s="31">
        <v>661</v>
      </c>
      <c r="D491" s="30" t="s">
        <v>342</v>
      </c>
      <c r="E491" s="33">
        <v>4.0792972332539729E-2</v>
      </c>
    </row>
    <row r="492" spans="1:5" ht="17.25" customHeight="1" x14ac:dyDescent="0.25">
      <c r="A492" s="30" t="s">
        <v>120</v>
      </c>
      <c r="B492" s="65" t="s">
        <v>121</v>
      </c>
      <c r="C492" s="31">
        <v>2693</v>
      </c>
      <c r="D492" s="30" t="s">
        <v>338</v>
      </c>
      <c r="E492" s="33">
        <v>1.6490776049324571E-2</v>
      </c>
    </row>
    <row r="493" spans="1:5" ht="17.25" customHeight="1" x14ac:dyDescent="0.25">
      <c r="A493" s="30" t="s">
        <v>120</v>
      </c>
      <c r="B493" s="65" t="s">
        <v>121</v>
      </c>
      <c r="C493" s="31">
        <v>698</v>
      </c>
      <c r="D493" s="30" t="s">
        <v>322</v>
      </c>
      <c r="E493" s="33">
        <v>1.5622840467781172E-2</v>
      </c>
    </row>
    <row r="494" spans="1:5" ht="17.25" customHeight="1" x14ac:dyDescent="0.25">
      <c r="A494" s="30" t="s">
        <v>120</v>
      </c>
      <c r="B494" s="65" t="s">
        <v>121</v>
      </c>
      <c r="C494" s="31">
        <v>454</v>
      </c>
      <c r="D494" s="30" t="s">
        <v>346</v>
      </c>
      <c r="E494" s="33">
        <v>1.1283162560064178E-2</v>
      </c>
    </row>
    <row r="495" spans="1:5" ht="17.25" customHeight="1" x14ac:dyDescent="0.25">
      <c r="A495" s="30" t="s">
        <v>120</v>
      </c>
      <c r="B495" s="65" t="s">
        <v>121</v>
      </c>
      <c r="C495" s="31">
        <v>382</v>
      </c>
      <c r="D495" s="30" t="s">
        <v>299</v>
      </c>
      <c r="E495" s="33">
        <v>1.0415226978520781E-2</v>
      </c>
    </row>
    <row r="496" spans="1:5" ht="17.25" customHeight="1" x14ac:dyDescent="0.25">
      <c r="A496" s="30" t="s">
        <v>120</v>
      </c>
      <c r="B496" s="65" t="s">
        <v>121</v>
      </c>
      <c r="C496" s="31">
        <v>2372</v>
      </c>
      <c r="D496" s="30" t="s">
        <v>343</v>
      </c>
      <c r="E496" s="33">
        <v>1.0415226978520781E-2</v>
      </c>
    </row>
    <row r="497" spans="1:5" ht="17.25" customHeight="1" x14ac:dyDescent="0.25">
      <c r="A497" s="30" t="s">
        <v>120</v>
      </c>
      <c r="B497" s="65" t="s">
        <v>121</v>
      </c>
      <c r="C497" s="31">
        <v>343</v>
      </c>
      <c r="D497" s="30" t="s">
        <v>35</v>
      </c>
      <c r="E497" s="33">
        <v>8.6793558154339857E-3</v>
      </c>
    </row>
    <row r="498" spans="1:5" ht="17.25" customHeight="1" x14ac:dyDescent="0.25">
      <c r="A498" s="30" t="s">
        <v>120</v>
      </c>
      <c r="B498" s="65" t="s">
        <v>121</v>
      </c>
      <c r="C498" s="31">
        <v>747</v>
      </c>
      <c r="D498" s="30" t="s">
        <v>345</v>
      </c>
      <c r="E498" s="33">
        <v>8.4189751409709645E-3</v>
      </c>
    </row>
    <row r="499" spans="1:5" ht="17.25" customHeight="1" x14ac:dyDescent="0.25">
      <c r="A499" s="30" t="s">
        <v>120</v>
      </c>
      <c r="B499" s="65" t="s">
        <v>121</v>
      </c>
      <c r="C499" s="31">
        <v>301</v>
      </c>
      <c r="D499" s="30" t="s">
        <v>286</v>
      </c>
      <c r="E499" s="33">
        <v>6.8566910941928478E-3</v>
      </c>
    </row>
    <row r="500" spans="1:5" ht="17.25" customHeight="1" x14ac:dyDescent="0.25">
      <c r="A500" s="30" t="s">
        <v>120</v>
      </c>
      <c r="B500" s="65" t="s">
        <v>121</v>
      </c>
      <c r="C500" s="31">
        <v>401</v>
      </c>
      <c r="D500" s="30" t="s">
        <v>344</v>
      </c>
      <c r="E500" s="33">
        <v>5.5547877218777497E-3</v>
      </c>
    </row>
    <row r="501" spans="1:5" ht="17.25" customHeight="1" x14ac:dyDescent="0.25">
      <c r="A501" s="30" t="s">
        <v>120</v>
      </c>
      <c r="B501" s="65" t="s">
        <v>121</v>
      </c>
      <c r="C501" s="31">
        <v>535</v>
      </c>
      <c r="D501" s="30" t="s">
        <v>355</v>
      </c>
      <c r="E501" s="33">
        <v>4.8604392566430317E-3</v>
      </c>
    </row>
    <row r="502" spans="1:5" ht="17.25" customHeight="1" x14ac:dyDescent="0.25">
      <c r="A502" s="30" t="s">
        <v>120</v>
      </c>
      <c r="B502" s="65" t="s">
        <v>121</v>
      </c>
      <c r="C502" s="31">
        <v>387</v>
      </c>
      <c r="D502" s="30" t="s">
        <v>36</v>
      </c>
      <c r="E502" s="33">
        <v>2.6038067446301954E-3</v>
      </c>
    </row>
    <row r="503" spans="1:5" ht="17.25" customHeight="1" x14ac:dyDescent="0.25">
      <c r="A503" s="30" t="s">
        <v>120</v>
      </c>
      <c r="B503" s="65" t="s">
        <v>121</v>
      </c>
      <c r="C503" s="31">
        <v>717</v>
      </c>
      <c r="D503" s="30" t="s">
        <v>243</v>
      </c>
      <c r="E503" s="33">
        <v>1.9962518375498165E-3</v>
      </c>
    </row>
    <row r="504" spans="1:5" ht="17.25" customHeight="1" x14ac:dyDescent="0.25">
      <c r="A504" s="30" t="s">
        <v>120</v>
      </c>
      <c r="B504" s="65" t="s">
        <v>121</v>
      </c>
      <c r="C504" s="31">
        <v>283</v>
      </c>
      <c r="D504" s="30" t="s">
        <v>351</v>
      </c>
      <c r="E504" s="33">
        <v>1.6490776049324571E-3</v>
      </c>
    </row>
    <row r="505" spans="1:5" ht="17.25" customHeight="1" x14ac:dyDescent="0.25">
      <c r="A505" s="30" t="s">
        <v>120</v>
      </c>
      <c r="B505" s="65" t="s">
        <v>121</v>
      </c>
      <c r="C505" s="31">
        <v>513</v>
      </c>
      <c r="D505" s="30" t="s">
        <v>324</v>
      </c>
      <c r="E505" s="33">
        <v>1.3886969304694374E-3</v>
      </c>
    </row>
    <row r="506" spans="1:5" ht="17.25" customHeight="1" x14ac:dyDescent="0.25">
      <c r="A506" s="30" t="s">
        <v>120</v>
      </c>
      <c r="B506" s="65" t="s">
        <v>121</v>
      </c>
      <c r="C506" s="31">
        <v>539</v>
      </c>
      <c r="D506" s="30" t="s">
        <v>325</v>
      </c>
      <c r="E506" s="33">
        <v>9.5472913969773827E-4</v>
      </c>
    </row>
    <row r="507" spans="1:5" ht="17.25" customHeight="1" x14ac:dyDescent="0.25">
      <c r="A507" s="30" t="s">
        <v>120</v>
      </c>
      <c r="B507" s="65" t="s">
        <v>121</v>
      </c>
      <c r="C507" s="31">
        <v>620</v>
      </c>
      <c r="D507" s="30" t="s">
        <v>271</v>
      </c>
      <c r="E507" s="33">
        <v>4.7736456984886913E-4</v>
      </c>
    </row>
    <row r="508" spans="1:5" ht="17.25" customHeight="1" x14ac:dyDescent="0.25">
      <c r="A508" s="30" t="s">
        <v>120</v>
      </c>
      <c r="B508" s="65" t="s">
        <v>121</v>
      </c>
      <c r="C508" s="31">
        <v>601</v>
      </c>
      <c r="D508" s="30" t="s">
        <v>247</v>
      </c>
      <c r="E508" s="33">
        <v>4.6000585821800115E-4</v>
      </c>
    </row>
    <row r="509" spans="1:5" ht="17.25" customHeight="1" x14ac:dyDescent="0.25">
      <c r="A509" s="30" t="s">
        <v>120</v>
      </c>
      <c r="B509" s="65" t="s">
        <v>121</v>
      </c>
      <c r="C509" s="31">
        <v>340</v>
      </c>
      <c r="D509" s="30" t="s">
        <v>348</v>
      </c>
      <c r="E509" s="33">
        <v>4.5132650240256719E-4</v>
      </c>
    </row>
    <row r="510" spans="1:5" ht="17.25" customHeight="1" x14ac:dyDescent="0.25">
      <c r="A510" s="30" t="s">
        <v>120</v>
      </c>
      <c r="B510" s="65" t="s">
        <v>121</v>
      </c>
      <c r="C510" s="31">
        <v>302</v>
      </c>
      <c r="D510" s="30" t="s">
        <v>29</v>
      </c>
      <c r="E510" s="33">
        <v>4.0792972332539721E-4</v>
      </c>
    </row>
    <row r="511" spans="1:5" ht="17.25" customHeight="1" x14ac:dyDescent="0.25">
      <c r="A511" s="30" t="s">
        <v>120</v>
      </c>
      <c r="B511" s="65" t="s">
        <v>121</v>
      </c>
      <c r="C511" s="31">
        <v>4</v>
      </c>
      <c r="D511" s="30" t="s">
        <v>347</v>
      </c>
      <c r="E511" s="33">
        <v>1.6490776049324571E-4</v>
      </c>
    </row>
    <row r="512" spans="1:5" ht="17.25" customHeight="1" x14ac:dyDescent="0.25">
      <c r="A512" s="30" t="s">
        <v>120</v>
      </c>
      <c r="B512" s="65" t="s">
        <v>121</v>
      </c>
      <c r="C512" s="31">
        <v>522</v>
      </c>
      <c r="D512" s="30" t="s">
        <v>257</v>
      </c>
      <c r="E512" s="33">
        <v>7.8114202338905848E-5</v>
      </c>
    </row>
    <row r="513" spans="1:5" ht="17.25" customHeight="1" x14ac:dyDescent="0.25">
      <c r="A513" s="30" t="s">
        <v>120</v>
      </c>
      <c r="B513" s="65" t="s">
        <v>121</v>
      </c>
      <c r="C513" s="31">
        <v>7</v>
      </c>
      <c r="D513" s="30" t="s">
        <v>350</v>
      </c>
      <c r="E513" s="33">
        <v>6.4227233034211482E-5</v>
      </c>
    </row>
    <row r="514" spans="1:5" ht="17.25" customHeight="1" x14ac:dyDescent="0.3">
      <c r="A514" s="30" t="s">
        <v>123</v>
      </c>
      <c r="B514" s="65" t="s">
        <v>124</v>
      </c>
      <c r="C514" s="31">
        <v>1083</v>
      </c>
      <c r="D514" s="30" t="s">
        <v>227</v>
      </c>
      <c r="E514" s="33">
        <v>67.235018066178668</v>
      </c>
    </row>
    <row r="515" spans="1:5" ht="17.25" customHeight="1" x14ac:dyDescent="0.3">
      <c r="A515" s="30" t="s">
        <v>123</v>
      </c>
      <c r="B515" s="65" t="s">
        <v>124</v>
      </c>
      <c r="C515" s="31">
        <v>977</v>
      </c>
      <c r="D515" s="30" t="s">
        <v>228</v>
      </c>
      <c r="E515" s="33">
        <v>18.618928079864858</v>
      </c>
    </row>
    <row r="516" spans="1:5" ht="17.25" customHeight="1" x14ac:dyDescent="0.3">
      <c r="A516" s="30" t="s">
        <v>123</v>
      </c>
      <c r="B516" s="65" t="s">
        <v>124</v>
      </c>
      <c r="C516" s="31">
        <v>2109</v>
      </c>
      <c r="D516" s="30" t="s">
        <v>330</v>
      </c>
      <c r="E516" s="33">
        <v>4.1892588179695931</v>
      </c>
    </row>
    <row r="517" spans="1:5" ht="17.25" customHeight="1" x14ac:dyDescent="0.3">
      <c r="A517" s="30" t="s">
        <v>123</v>
      </c>
      <c r="B517" s="65" t="s">
        <v>124</v>
      </c>
      <c r="C517" s="31">
        <v>531</v>
      </c>
      <c r="D517" s="30" t="s">
        <v>323</v>
      </c>
      <c r="E517" s="33">
        <v>4.1892588179695931</v>
      </c>
    </row>
    <row r="518" spans="1:5" ht="17.25" customHeight="1" x14ac:dyDescent="0.3">
      <c r="A518" s="30" t="s">
        <v>123</v>
      </c>
      <c r="B518" s="65" t="s">
        <v>124</v>
      </c>
      <c r="C518" s="31">
        <v>421</v>
      </c>
      <c r="D518" s="30" t="s">
        <v>334</v>
      </c>
      <c r="E518" s="33">
        <v>2.4308044993156903</v>
      </c>
    </row>
    <row r="519" spans="1:5" ht="17.25" customHeight="1" x14ac:dyDescent="0.3">
      <c r="A519" s="30" t="s">
        <v>123</v>
      </c>
      <c r="B519" s="65" t="s">
        <v>124</v>
      </c>
      <c r="C519" s="31">
        <v>2692</v>
      </c>
      <c r="D519" s="30" t="s">
        <v>333</v>
      </c>
      <c r="E519" s="33">
        <v>0.87922715932695172</v>
      </c>
    </row>
    <row r="520" spans="1:5" ht="17.25" customHeight="1" x14ac:dyDescent="0.3">
      <c r="A520" s="30" t="s">
        <v>123</v>
      </c>
      <c r="B520" s="65" t="s">
        <v>124</v>
      </c>
      <c r="C520" s="31">
        <v>2248</v>
      </c>
      <c r="D520" s="30" t="s">
        <v>326</v>
      </c>
      <c r="E520" s="33">
        <v>0.62063093599549535</v>
      </c>
    </row>
    <row r="521" spans="1:5" ht="17.25" customHeight="1" x14ac:dyDescent="0.3">
      <c r="A521" s="30" t="s">
        <v>123</v>
      </c>
      <c r="B521" s="65" t="s">
        <v>124</v>
      </c>
      <c r="C521" s="31">
        <v>442</v>
      </c>
      <c r="D521" s="30" t="s">
        <v>336</v>
      </c>
      <c r="E521" s="33">
        <v>0.46547320199662146</v>
      </c>
    </row>
    <row r="522" spans="1:5" ht="17.25" customHeight="1" x14ac:dyDescent="0.3">
      <c r="A522" s="30" t="s">
        <v>123</v>
      </c>
      <c r="B522" s="65" t="s">
        <v>124</v>
      </c>
      <c r="C522" s="31">
        <v>663</v>
      </c>
      <c r="D522" s="30" t="s">
        <v>337</v>
      </c>
      <c r="E522" s="33">
        <v>0.3310031658642642</v>
      </c>
    </row>
    <row r="523" spans="1:5" ht="17.25" customHeight="1" x14ac:dyDescent="0.3">
      <c r="A523" s="30" t="s">
        <v>123</v>
      </c>
      <c r="B523" s="65" t="s">
        <v>124</v>
      </c>
      <c r="C523" s="31">
        <v>618</v>
      </c>
      <c r="D523" s="30" t="s">
        <v>335</v>
      </c>
      <c r="E523" s="33">
        <v>0.3051435435311185</v>
      </c>
    </row>
    <row r="524" spans="1:5" ht="17.25" customHeight="1" x14ac:dyDescent="0.3">
      <c r="A524" s="30" t="s">
        <v>123</v>
      </c>
      <c r="B524" s="65" t="s">
        <v>124</v>
      </c>
      <c r="C524" s="31">
        <v>976</v>
      </c>
      <c r="D524" s="30" t="s">
        <v>292</v>
      </c>
      <c r="E524" s="33">
        <v>0.18618928079864858</v>
      </c>
    </row>
    <row r="525" spans="1:5" ht="17.25" customHeight="1" x14ac:dyDescent="0.3">
      <c r="A525" s="30" t="s">
        <v>123</v>
      </c>
      <c r="B525" s="65" t="s">
        <v>124</v>
      </c>
      <c r="C525" s="31">
        <v>281</v>
      </c>
      <c r="D525" s="30" t="s">
        <v>290</v>
      </c>
      <c r="E525" s="33">
        <v>0.18101735633201949</v>
      </c>
    </row>
    <row r="526" spans="1:5" ht="17.25" customHeight="1" x14ac:dyDescent="0.3">
      <c r="A526" s="30" t="s">
        <v>123</v>
      </c>
      <c r="B526" s="65" t="s">
        <v>124</v>
      </c>
      <c r="C526" s="31">
        <v>279</v>
      </c>
      <c r="D526" s="30" t="s">
        <v>31</v>
      </c>
      <c r="E526" s="33">
        <v>8.2750791466066051E-2</v>
      </c>
    </row>
    <row r="527" spans="1:5" ht="17.25" customHeight="1" x14ac:dyDescent="0.3">
      <c r="A527" s="30" t="s">
        <v>123</v>
      </c>
      <c r="B527" s="65" t="s">
        <v>124</v>
      </c>
      <c r="C527" s="31">
        <v>536</v>
      </c>
      <c r="D527" s="30" t="s">
        <v>295</v>
      </c>
      <c r="E527" s="33">
        <v>7.7578866999436918E-2</v>
      </c>
    </row>
    <row r="528" spans="1:5" ht="17.25" customHeight="1" x14ac:dyDescent="0.3">
      <c r="A528" s="30" t="s">
        <v>123</v>
      </c>
      <c r="B528" s="65" t="s">
        <v>124</v>
      </c>
      <c r="C528" s="31">
        <v>335</v>
      </c>
      <c r="D528" s="30" t="s">
        <v>353</v>
      </c>
      <c r="E528" s="33">
        <v>5.6891169132920402E-2</v>
      </c>
    </row>
    <row r="529" spans="1:5" ht="17.25" customHeight="1" x14ac:dyDescent="0.3">
      <c r="A529" s="30" t="s">
        <v>123</v>
      </c>
      <c r="B529" s="65" t="s">
        <v>124</v>
      </c>
      <c r="C529" s="31">
        <v>540</v>
      </c>
      <c r="D529" s="30" t="s">
        <v>331</v>
      </c>
      <c r="E529" s="33">
        <v>5.1202052219628355E-2</v>
      </c>
    </row>
    <row r="530" spans="1:5" ht="17.25" customHeight="1" x14ac:dyDescent="0.3">
      <c r="A530" s="30" t="s">
        <v>123</v>
      </c>
      <c r="B530" s="65" t="s">
        <v>124</v>
      </c>
      <c r="C530" s="31">
        <v>661</v>
      </c>
      <c r="D530" s="30" t="s">
        <v>342</v>
      </c>
      <c r="E530" s="33">
        <v>3.5169086373078071E-2</v>
      </c>
    </row>
    <row r="531" spans="1:5" ht="17.25" customHeight="1" x14ac:dyDescent="0.3">
      <c r="A531" s="30" t="s">
        <v>123</v>
      </c>
      <c r="B531" s="65" t="s">
        <v>124</v>
      </c>
      <c r="C531" s="31">
        <v>2372</v>
      </c>
      <c r="D531" s="30" t="s">
        <v>343</v>
      </c>
      <c r="E531" s="33">
        <v>1.7584543186539035E-2</v>
      </c>
    </row>
    <row r="532" spans="1:5" ht="17.25" customHeight="1" x14ac:dyDescent="0.3">
      <c r="A532" s="30" t="s">
        <v>123</v>
      </c>
      <c r="B532" s="65" t="s">
        <v>124</v>
      </c>
      <c r="C532" s="31">
        <v>717</v>
      </c>
      <c r="D532" s="30" t="s">
        <v>243</v>
      </c>
      <c r="E532" s="33">
        <v>1.0343848933258256E-2</v>
      </c>
    </row>
    <row r="533" spans="1:5" ht="17.25" customHeight="1" x14ac:dyDescent="0.3">
      <c r="A533" s="30" t="s">
        <v>123</v>
      </c>
      <c r="B533" s="65" t="s">
        <v>124</v>
      </c>
      <c r="C533" s="31">
        <v>698</v>
      </c>
      <c r="D533" s="30" t="s">
        <v>322</v>
      </c>
      <c r="E533" s="33">
        <v>8.2750791466066047E-3</v>
      </c>
    </row>
    <row r="534" spans="1:5" ht="17.25" customHeight="1" x14ac:dyDescent="0.3">
      <c r="A534" s="30" t="s">
        <v>123</v>
      </c>
      <c r="B534" s="65" t="s">
        <v>124</v>
      </c>
      <c r="C534" s="31">
        <v>601</v>
      </c>
      <c r="D534" s="30" t="s">
        <v>247</v>
      </c>
      <c r="E534" s="33">
        <v>5.6891169132920402E-3</v>
      </c>
    </row>
    <row r="535" spans="1:5" ht="17.25" customHeight="1" x14ac:dyDescent="0.3">
      <c r="A535" s="30" t="s">
        <v>123</v>
      </c>
      <c r="B535" s="65" t="s">
        <v>124</v>
      </c>
      <c r="C535" s="31">
        <v>454</v>
      </c>
      <c r="D535" s="30" t="s">
        <v>346</v>
      </c>
      <c r="E535" s="33">
        <v>5.1719244666291282E-3</v>
      </c>
    </row>
    <row r="536" spans="1:5" ht="17.25" customHeight="1" x14ac:dyDescent="0.3">
      <c r="A536" s="30" t="s">
        <v>123</v>
      </c>
      <c r="B536" s="65" t="s">
        <v>124</v>
      </c>
      <c r="C536" s="31">
        <v>539</v>
      </c>
      <c r="D536" s="30" t="s">
        <v>325</v>
      </c>
      <c r="E536" s="33">
        <v>3.3617509033089326E-3</v>
      </c>
    </row>
    <row r="537" spans="1:5" ht="17.25" customHeight="1" x14ac:dyDescent="0.3">
      <c r="A537" s="30" t="s">
        <v>123</v>
      </c>
      <c r="B537" s="65" t="s">
        <v>124</v>
      </c>
      <c r="C537" s="31">
        <v>620</v>
      </c>
      <c r="D537" s="30" t="s">
        <v>271</v>
      </c>
      <c r="E537" s="33">
        <v>3.1548739246437677E-3</v>
      </c>
    </row>
    <row r="538" spans="1:5" ht="17.25" customHeight="1" x14ac:dyDescent="0.3">
      <c r="A538" s="30" t="s">
        <v>123</v>
      </c>
      <c r="B538" s="65" t="s">
        <v>124</v>
      </c>
      <c r="C538" s="31">
        <v>283</v>
      </c>
      <c r="D538" s="30" t="s">
        <v>351</v>
      </c>
      <c r="E538" s="33">
        <v>2.4308044993156899E-3</v>
      </c>
    </row>
    <row r="539" spans="1:5" ht="17.25" customHeight="1" x14ac:dyDescent="0.3">
      <c r="A539" s="30" t="s">
        <v>123</v>
      </c>
      <c r="B539" s="65" t="s">
        <v>124</v>
      </c>
      <c r="C539" s="31">
        <v>401</v>
      </c>
      <c r="D539" s="30" t="s">
        <v>344</v>
      </c>
      <c r="E539" s="33">
        <v>2.1204890313179423E-3</v>
      </c>
    </row>
    <row r="540" spans="1:5" ht="17.25" customHeight="1" x14ac:dyDescent="0.3">
      <c r="A540" s="30" t="s">
        <v>123</v>
      </c>
      <c r="B540" s="65" t="s">
        <v>124</v>
      </c>
      <c r="C540" s="31">
        <v>2693</v>
      </c>
      <c r="D540" s="30" t="s">
        <v>338</v>
      </c>
      <c r="E540" s="33">
        <v>1.9653312973190685E-3</v>
      </c>
    </row>
    <row r="541" spans="1:5" ht="17.25" customHeight="1" x14ac:dyDescent="0.3">
      <c r="A541" s="30" t="s">
        <v>123</v>
      </c>
      <c r="B541" s="65" t="s">
        <v>124</v>
      </c>
      <c r="C541" s="31">
        <v>465</v>
      </c>
      <c r="D541" s="30" t="s">
        <v>38</v>
      </c>
      <c r="E541" s="33">
        <v>1.3447003613235732E-3</v>
      </c>
    </row>
    <row r="542" spans="1:5" ht="17.25" customHeight="1" x14ac:dyDescent="0.3">
      <c r="A542" s="30" t="s">
        <v>123</v>
      </c>
      <c r="B542" s="65" t="s">
        <v>124</v>
      </c>
      <c r="C542" s="31">
        <v>4</v>
      </c>
      <c r="D542" s="30" t="s">
        <v>347</v>
      </c>
      <c r="E542" s="33">
        <v>1.1895426273246994E-3</v>
      </c>
    </row>
    <row r="543" spans="1:5" ht="17.25" customHeight="1" x14ac:dyDescent="0.3">
      <c r="A543" s="30" t="s">
        <v>123</v>
      </c>
      <c r="B543" s="65" t="s">
        <v>124</v>
      </c>
      <c r="C543" s="31">
        <v>522</v>
      </c>
      <c r="D543" s="30" t="s">
        <v>257</v>
      </c>
      <c r="E543" s="33">
        <v>7.2406942532807792E-4</v>
      </c>
    </row>
    <row r="544" spans="1:5" ht="17.25" customHeight="1" x14ac:dyDescent="0.3">
      <c r="A544" s="30" t="s">
        <v>123</v>
      </c>
      <c r="B544" s="65" t="s">
        <v>124</v>
      </c>
      <c r="C544" s="31">
        <v>302</v>
      </c>
      <c r="D544" s="30" t="s">
        <v>29</v>
      </c>
      <c r="E544" s="33">
        <v>4.5512935306336324E-4</v>
      </c>
    </row>
    <row r="545" spans="1:5" ht="17.25" customHeight="1" x14ac:dyDescent="0.3">
      <c r="A545" s="30" t="s">
        <v>123</v>
      </c>
      <c r="B545" s="65" t="s">
        <v>124</v>
      </c>
      <c r="C545" s="31">
        <v>343</v>
      </c>
      <c r="D545" s="30" t="s">
        <v>35</v>
      </c>
      <c r="E545" s="33">
        <v>3.5686278819740979E-4</v>
      </c>
    </row>
    <row r="546" spans="1:5" ht="17.25" customHeight="1" x14ac:dyDescent="0.3">
      <c r="A546" s="30" t="s">
        <v>123</v>
      </c>
      <c r="B546" s="65" t="s">
        <v>124</v>
      </c>
      <c r="C546" s="31">
        <v>747</v>
      </c>
      <c r="D546" s="30" t="s">
        <v>345</v>
      </c>
      <c r="E546" s="33">
        <v>1.4481388506561556E-4</v>
      </c>
    </row>
    <row r="547" spans="1:5" ht="17.25" customHeight="1" x14ac:dyDescent="0.3">
      <c r="A547" s="30" t="s">
        <v>123</v>
      </c>
      <c r="B547" s="65" t="s">
        <v>124</v>
      </c>
      <c r="C547" s="31">
        <v>7</v>
      </c>
      <c r="D547" s="30" t="s">
        <v>350</v>
      </c>
      <c r="E547" s="33">
        <v>1.1895426273246995E-4</v>
      </c>
    </row>
    <row r="548" spans="1:5" ht="17.25" customHeight="1" x14ac:dyDescent="0.3">
      <c r="A548" s="30" t="s">
        <v>123</v>
      </c>
      <c r="B548" s="65" t="s">
        <v>124</v>
      </c>
      <c r="C548" s="31">
        <v>340</v>
      </c>
      <c r="D548" s="30" t="s">
        <v>348</v>
      </c>
      <c r="E548" s="33">
        <v>2.3273660099831074E-5</v>
      </c>
    </row>
    <row r="549" spans="1:5" ht="17.25" customHeight="1" x14ac:dyDescent="0.25">
      <c r="A549" s="30" t="s">
        <v>126</v>
      </c>
      <c r="B549" s="65" t="s">
        <v>127</v>
      </c>
      <c r="C549" s="31">
        <v>531</v>
      </c>
      <c r="D549" s="30" t="s">
        <v>323</v>
      </c>
      <c r="E549" s="33">
        <v>17.442544259210162</v>
      </c>
    </row>
    <row r="550" spans="1:5" ht="17.25" customHeight="1" x14ac:dyDescent="0.25">
      <c r="A550" s="30" t="s">
        <v>126</v>
      </c>
      <c r="B550" s="65" t="s">
        <v>127</v>
      </c>
      <c r="C550" s="31">
        <v>2692</v>
      </c>
      <c r="D550" s="30" t="s">
        <v>333</v>
      </c>
      <c r="E550" s="33">
        <v>13.95403540736813</v>
      </c>
    </row>
    <row r="551" spans="1:5" ht="17.25" customHeight="1" x14ac:dyDescent="0.25">
      <c r="A551" s="30" t="s">
        <v>126</v>
      </c>
      <c r="B551" s="65" t="s">
        <v>127</v>
      </c>
      <c r="C551" s="31">
        <v>421</v>
      </c>
      <c r="D551" s="30" t="s">
        <v>334</v>
      </c>
      <c r="E551" s="33">
        <v>13.455676999962124</v>
      </c>
    </row>
    <row r="552" spans="1:5" ht="17.25" customHeight="1" x14ac:dyDescent="0.25">
      <c r="A552" s="30" t="s">
        <v>126</v>
      </c>
      <c r="B552" s="65" t="s">
        <v>127</v>
      </c>
      <c r="C552" s="31">
        <v>2248</v>
      </c>
      <c r="D552" s="30" t="s">
        <v>326</v>
      </c>
      <c r="E552" s="33">
        <v>11.462243370338106</v>
      </c>
    </row>
    <row r="553" spans="1:5" ht="17.25" customHeight="1" x14ac:dyDescent="0.25">
      <c r="A553" s="30" t="s">
        <v>126</v>
      </c>
      <c r="B553" s="65" t="s">
        <v>127</v>
      </c>
      <c r="C553" s="31">
        <v>618</v>
      </c>
      <c r="D553" s="30" t="s">
        <v>335</v>
      </c>
      <c r="E553" s="33">
        <v>7.4753761110900694</v>
      </c>
    </row>
    <row r="554" spans="1:5" ht="17.25" customHeight="1" x14ac:dyDescent="0.25">
      <c r="A554" s="30" t="s">
        <v>126</v>
      </c>
      <c r="B554" s="65" t="s">
        <v>127</v>
      </c>
      <c r="C554" s="31">
        <v>977</v>
      </c>
      <c r="D554" s="30" t="s">
        <v>228</v>
      </c>
      <c r="E554" s="33">
        <v>6.4786592962780594</v>
      </c>
    </row>
    <row r="555" spans="1:5" ht="17.25" customHeight="1" x14ac:dyDescent="0.25">
      <c r="A555" s="30" t="s">
        <v>126</v>
      </c>
      <c r="B555" s="65" t="s">
        <v>127</v>
      </c>
      <c r="C555" s="31">
        <v>2367</v>
      </c>
      <c r="D555" s="30" t="s">
        <v>356</v>
      </c>
      <c r="E555" s="33">
        <v>5.9803008888720557</v>
      </c>
    </row>
    <row r="556" spans="1:5" ht="17.25" customHeight="1" x14ac:dyDescent="0.25">
      <c r="A556" s="30" t="s">
        <v>126</v>
      </c>
      <c r="B556" s="65" t="s">
        <v>127</v>
      </c>
      <c r="C556" s="31">
        <v>1083</v>
      </c>
      <c r="D556" s="30" t="s">
        <v>227</v>
      </c>
      <c r="E556" s="33">
        <v>4.3855539851728409</v>
      </c>
    </row>
    <row r="557" spans="1:5" ht="17.25" customHeight="1" x14ac:dyDescent="0.25">
      <c r="A557" s="30" t="s">
        <v>126</v>
      </c>
      <c r="B557" s="65" t="s">
        <v>127</v>
      </c>
      <c r="C557" s="31">
        <v>281</v>
      </c>
      <c r="D557" s="30" t="s">
        <v>290</v>
      </c>
      <c r="E557" s="33">
        <v>4.0367030999886371</v>
      </c>
    </row>
    <row r="558" spans="1:5" ht="17.25" customHeight="1" x14ac:dyDescent="0.25">
      <c r="A558" s="30" t="s">
        <v>126</v>
      </c>
      <c r="B558" s="65" t="s">
        <v>127</v>
      </c>
      <c r="C558" s="31">
        <v>279</v>
      </c>
      <c r="D558" s="30" t="s">
        <v>31</v>
      </c>
      <c r="E558" s="33">
        <v>2.7908070814736257</v>
      </c>
    </row>
    <row r="559" spans="1:5" ht="17.25" customHeight="1" x14ac:dyDescent="0.25">
      <c r="A559" s="30" t="s">
        <v>126</v>
      </c>
      <c r="B559" s="65" t="s">
        <v>127</v>
      </c>
      <c r="C559" s="31">
        <v>442</v>
      </c>
      <c r="D559" s="30" t="s">
        <v>336</v>
      </c>
      <c r="E559" s="33">
        <v>2.691135399992425</v>
      </c>
    </row>
    <row r="560" spans="1:5" ht="17.25" customHeight="1" x14ac:dyDescent="0.25">
      <c r="A560" s="30" t="s">
        <v>126</v>
      </c>
      <c r="B560" s="65" t="s">
        <v>127</v>
      </c>
      <c r="C560" s="31">
        <v>514</v>
      </c>
      <c r="D560" s="30" t="s">
        <v>254</v>
      </c>
      <c r="E560" s="33">
        <v>1.5947469036992148</v>
      </c>
    </row>
    <row r="561" spans="1:5" ht="17.25" customHeight="1" x14ac:dyDescent="0.25">
      <c r="A561" s="30" t="s">
        <v>126</v>
      </c>
      <c r="B561" s="65" t="s">
        <v>127</v>
      </c>
      <c r="C561" s="31">
        <v>343</v>
      </c>
      <c r="D561" s="30" t="s">
        <v>35</v>
      </c>
      <c r="E561" s="33">
        <v>1.0963884962932102</v>
      </c>
    </row>
    <row r="562" spans="1:5" ht="17.25" customHeight="1" x14ac:dyDescent="0.25">
      <c r="A562" s="30" t="s">
        <v>126</v>
      </c>
      <c r="B562" s="65" t="s">
        <v>127</v>
      </c>
      <c r="C562" s="31">
        <v>2372</v>
      </c>
      <c r="D562" s="30" t="s">
        <v>343</v>
      </c>
      <c r="E562" s="33">
        <v>0.89704513333080838</v>
      </c>
    </row>
    <row r="563" spans="1:5" ht="17.25" customHeight="1" x14ac:dyDescent="0.25">
      <c r="A563" s="30" t="s">
        <v>126</v>
      </c>
      <c r="B563" s="65" t="s">
        <v>127</v>
      </c>
      <c r="C563" s="31">
        <v>673</v>
      </c>
      <c r="D563" s="30" t="s">
        <v>39</v>
      </c>
      <c r="E563" s="33">
        <v>0.7973734518496074</v>
      </c>
    </row>
    <row r="564" spans="1:5" ht="17.25" customHeight="1" x14ac:dyDescent="0.25">
      <c r="A564" s="30" t="s">
        <v>126</v>
      </c>
      <c r="B564" s="65" t="s">
        <v>127</v>
      </c>
      <c r="C564" s="31">
        <v>536</v>
      </c>
      <c r="D564" s="30" t="s">
        <v>295</v>
      </c>
      <c r="E564" s="33">
        <v>0.74753761110900696</v>
      </c>
    </row>
    <row r="565" spans="1:5" ht="17.25" customHeight="1" x14ac:dyDescent="0.25">
      <c r="A565" s="30" t="s">
        <v>126</v>
      </c>
      <c r="B565" s="65" t="s">
        <v>127</v>
      </c>
      <c r="C565" s="31">
        <v>465</v>
      </c>
      <c r="D565" s="30" t="s">
        <v>38</v>
      </c>
      <c r="E565" s="33">
        <v>0.74753761110900696</v>
      </c>
    </row>
    <row r="566" spans="1:5" ht="17.25" customHeight="1" x14ac:dyDescent="0.25">
      <c r="A566" s="30" t="s">
        <v>126</v>
      </c>
      <c r="B566" s="65" t="s">
        <v>127</v>
      </c>
      <c r="C566" s="31">
        <v>513</v>
      </c>
      <c r="D566" s="30" t="s">
        <v>324</v>
      </c>
      <c r="E566" s="33">
        <v>0.69770177036840642</v>
      </c>
    </row>
    <row r="567" spans="1:5" ht="17.25" customHeight="1" x14ac:dyDescent="0.25">
      <c r="A567" s="30" t="s">
        <v>126</v>
      </c>
      <c r="B567" s="65" t="s">
        <v>127</v>
      </c>
      <c r="C567" s="31">
        <v>976</v>
      </c>
      <c r="D567" s="30" t="s">
        <v>292</v>
      </c>
      <c r="E567" s="33">
        <v>0.47344048703570435</v>
      </c>
    </row>
    <row r="568" spans="1:5" ht="17.25" customHeight="1" x14ac:dyDescent="0.25">
      <c r="A568" s="30" t="s">
        <v>126</v>
      </c>
      <c r="B568" s="65" t="s">
        <v>127</v>
      </c>
      <c r="C568" s="31">
        <v>449</v>
      </c>
      <c r="D568" s="30" t="s">
        <v>272</v>
      </c>
      <c r="E568" s="33">
        <v>0.42360464629510386</v>
      </c>
    </row>
    <row r="569" spans="1:5" ht="17.25" customHeight="1" x14ac:dyDescent="0.25">
      <c r="A569" s="30" t="s">
        <v>126</v>
      </c>
      <c r="B569" s="65" t="s">
        <v>127</v>
      </c>
      <c r="C569" s="31">
        <v>747</v>
      </c>
      <c r="D569" s="30" t="s">
        <v>345</v>
      </c>
      <c r="E569" s="33">
        <v>0.41862106222104389</v>
      </c>
    </row>
    <row r="570" spans="1:5" ht="17.25" customHeight="1" x14ac:dyDescent="0.25">
      <c r="A570" s="30" t="s">
        <v>126</v>
      </c>
      <c r="B570" s="65" t="s">
        <v>127</v>
      </c>
      <c r="C570" s="31">
        <v>663</v>
      </c>
      <c r="D570" s="30" t="s">
        <v>337</v>
      </c>
      <c r="E570" s="33">
        <v>0.37376880555450348</v>
      </c>
    </row>
    <row r="571" spans="1:5" ht="17.25" customHeight="1" x14ac:dyDescent="0.25">
      <c r="A571" s="30" t="s">
        <v>126</v>
      </c>
      <c r="B571" s="65" t="s">
        <v>127</v>
      </c>
      <c r="C571" s="31">
        <v>540</v>
      </c>
      <c r="D571" s="30" t="s">
        <v>331</v>
      </c>
      <c r="E571" s="33">
        <v>0.36878522148044346</v>
      </c>
    </row>
    <row r="572" spans="1:5" ht="17.25" customHeight="1" x14ac:dyDescent="0.25">
      <c r="A572" s="30" t="s">
        <v>126</v>
      </c>
      <c r="B572" s="65" t="s">
        <v>127</v>
      </c>
      <c r="C572" s="31">
        <v>301</v>
      </c>
      <c r="D572" s="30" t="s">
        <v>286</v>
      </c>
      <c r="E572" s="33">
        <v>0.33888371703608317</v>
      </c>
    </row>
    <row r="573" spans="1:5" ht="17.25" customHeight="1" x14ac:dyDescent="0.25">
      <c r="A573" s="30" t="s">
        <v>126</v>
      </c>
      <c r="B573" s="65" t="s">
        <v>127</v>
      </c>
      <c r="C573" s="31">
        <v>661</v>
      </c>
      <c r="D573" s="30" t="s">
        <v>342</v>
      </c>
      <c r="E573" s="33">
        <v>0.32393296481390299</v>
      </c>
    </row>
    <row r="574" spans="1:5" ht="17.25" customHeight="1" x14ac:dyDescent="0.25">
      <c r="A574" s="30" t="s">
        <v>126</v>
      </c>
      <c r="B574" s="65" t="s">
        <v>127</v>
      </c>
      <c r="C574" s="31">
        <v>698</v>
      </c>
      <c r="D574" s="30" t="s">
        <v>322</v>
      </c>
      <c r="E574" s="33">
        <v>0.11462243370338107</v>
      </c>
    </row>
    <row r="575" spans="1:5" ht="17.25" customHeight="1" x14ac:dyDescent="0.25">
      <c r="A575" s="30" t="s">
        <v>126</v>
      </c>
      <c r="B575" s="65" t="s">
        <v>127</v>
      </c>
      <c r="C575" s="31">
        <v>522</v>
      </c>
      <c r="D575" s="30" t="s">
        <v>257</v>
      </c>
      <c r="E575" s="33">
        <v>7.9737345184960756E-2</v>
      </c>
    </row>
    <row r="576" spans="1:5" ht="17.25" customHeight="1" x14ac:dyDescent="0.25">
      <c r="A576" s="30" t="s">
        <v>126</v>
      </c>
      <c r="B576" s="65" t="s">
        <v>127</v>
      </c>
      <c r="C576" s="31">
        <v>401</v>
      </c>
      <c r="D576" s="30" t="s">
        <v>344</v>
      </c>
      <c r="E576" s="33">
        <v>5.4819424814660518E-2</v>
      </c>
    </row>
    <row r="577" spans="1:5" ht="17.25" customHeight="1" x14ac:dyDescent="0.25">
      <c r="A577" s="30" t="s">
        <v>126</v>
      </c>
      <c r="B577" s="65" t="s">
        <v>127</v>
      </c>
      <c r="C577" s="31">
        <v>382</v>
      </c>
      <c r="D577" s="30" t="s">
        <v>299</v>
      </c>
      <c r="E577" s="33">
        <v>4.33571814443224E-2</v>
      </c>
    </row>
    <row r="578" spans="1:5" ht="17.25" customHeight="1" x14ac:dyDescent="0.25">
      <c r="A578" s="30" t="s">
        <v>126</v>
      </c>
      <c r="B578" s="65" t="s">
        <v>127</v>
      </c>
      <c r="C578" s="31">
        <v>283</v>
      </c>
      <c r="D578" s="30" t="s">
        <v>351</v>
      </c>
      <c r="E578" s="33">
        <v>4.036703099988638E-2</v>
      </c>
    </row>
    <row r="579" spans="1:5" ht="17.25" customHeight="1" x14ac:dyDescent="0.25">
      <c r="A579" s="30" t="s">
        <v>126</v>
      </c>
      <c r="B579" s="65" t="s">
        <v>127</v>
      </c>
      <c r="C579" s="31">
        <v>539</v>
      </c>
      <c r="D579" s="30" t="s">
        <v>325</v>
      </c>
      <c r="E579" s="33">
        <v>3.8373597370262358E-2</v>
      </c>
    </row>
    <row r="580" spans="1:5" ht="17.25" customHeight="1" x14ac:dyDescent="0.25">
      <c r="A580" s="30" t="s">
        <v>126</v>
      </c>
      <c r="B580" s="65" t="s">
        <v>127</v>
      </c>
      <c r="C580" s="31">
        <v>7</v>
      </c>
      <c r="D580" s="30" t="s">
        <v>350</v>
      </c>
      <c r="E580" s="33">
        <v>2.990150444436028E-2</v>
      </c>
    </row>
    <row r="581" spans="1:5" ht="17.25" customHeight="1" x14ac:dyDescent="0.25">
      <c r="A581" s="30" t="s">
        <v>126</v>
      </c>
      <c r="B581" s="65" t="s">
        <v>127</v>
      </c>
      <c r="C581" s="31">
        <v>4</v>
      </c>
      <c r="D581" s="30" t="s">
        <v>347</v>
      </c>
      <c r="E581" s="33">
        <v>2.990150444436028E-2</v>
      </c>
    </row>
    <row r="582" spans="1:5" ht="17.25" customHeight="1" x14ac:dyDescent="0.25">
      <c r="A582" s="30" t="s">
        <v>126</v>
      </c>
      <c r="B582" s="65" t="s">
        <v>127</v>
      </c>
      <c r="C582" s="31">
        <v>454</v>
      </c>
      <c r="D582" s="30" t="s">
        <v>346</v>
      </c>
      <c r="E582" s="33">
        <v>2.990150444436028E-2</v>
      </c>
    </row>
    <row r="583" spans="1:5" ht="17.25" customHeight="1" x14ac:dyDescent="0.25">
      <c r="A583" s="30" t="s">
        <v>126</v>
      </c>
      <c r="B583" s="65" t="s">
        <v>127</v>
      </c>
      <c r="C583" s="31">
        <v>717</v>
      </c>
      <c r="D583" s="30" t="s">
        <v>243</v>
      </c>
      <c r="E583" s="33">
        <v>2.6412995592518248E-2</v>
      </c>
    </row>
    <row r="584" spans="1:5" ht="17.25" customHeight="1" x14ac:dyDescent="0.25">
      <c r="A584" s="30" t="s">
        <v>126</v>
      </c>
      <c r="B584" s="65" t="s">
        <v>127</v>
      </c>
      <c r="C584" s="31">
        <v>620</v>
      </c>
      <c r="D584" s="30" t="s">
        <v>271</v>
      </c>
      <c r="E584" s="33">
        <v>2.6412995592518248E-2</v>
      </c>
    </row>
    <row r="585" spans="1:5" ht="17.25" customHeight="1" x14ac:dyDescent="0.25">
      <c r="A585" s="30" t="s">
        <v>126</v>
      </c>
      <c r="B585" s="65" t="s">
        <v>127</v>
      </c>
      <c r="C585" s="31">
        <v>340</v>
      </c>
      <c r="D585" s="30" t="s">
        <v>348</v>
      </c>
      <c r="E585" s="33">
        <v>1.2957318592556121E-2</v>
      </c>
    </row>
    <row r="586" spans="1:5" ht="17.25" customHeight="1" x14ac:dyDescent="0.25">
      <c r="A586" s="30" t="s">
        <v>126</v>
      </c>
      <c r="B586" s="65" t="s">
        <v>127</v>
      </c>
      <c r="C586" s="31">
        <v>601</v>
      </c>
      <c r="D586" s="30" t="s">
        <v>247</v>
      </c>
      <c r="E586" s="33">
        <v>1.2458960185150116E-2</v>
      </c>
    </row>
    <row r="587" spans="1:5" ht="17.25" customHeight="1" x14ac:dyDescent="0.25">
      <c r="A587" s="30" t="s">
        <v>126</v>
      </c>
      <c r="B587" s="65" t="s">
        <v>127</v>
      </c>
      <c r="C587" s="31">
        <v>2693</v>
      </c>
      <c r="D587" s="30" t="s">
        <v>338</v>
      </c>
      <c r="E587" s="33">
        <v>5.4819424814660503E-3</v>
      </c>
    </row>
    <row r="588" spans="1:5" ht="17.25" customHeight="1" x14ac:dyDescent="0.25">
      <c r="A588" s="30" t="s">
        <v>126</v>
      </c>
      <c r="B588" s="65" t="s">
        <v>127</v>
      </c>
      <c r="C588" s="31">
        <v>302</v>
      </c>
      <c r="D588" s="30" t="s">
        <v>29</v>
      </c>
      <c r="E588" s="33">
        <v>2.8904787629548271E-3</v>
      </c>
    </row>
    <row r="589" spans="1:5" ht="17.25" customHeight="1" x14ac:dyDescent="0.25">
      <c r="A589" s="30" t="s">
        <v>129</v>
      </c>
      <c r="B589" s="65" t="s">
        <v>130</v>
      </c>
      <c r="C589" s="31">
        <v>442</v>
      </c>
      <c r="D589" s="30" t="s">
        <v>336</v>
      </c>
      <c r="E589" s="33">
        <v>38.910505836575879</v>
      </c>
    </row>
    <row r="590" spans="1:5" ht="17.25" customHeight="1" x14ac:dyDescent="0.25">
      <c r="A590" s="30" t="s">
        <v>129</v>
      </c>
      <c r="B590" s="65" t="s">
        <v>130</v>
      </c>
      <c r="C590" s="31">
        <v>531</v>
      </c>
      <c r="D590" s="30" t="s">
        <v>323</v>
      </c>
      <c r="E590" s="33">
        <v>32.92427416941036</v>
      </c>
    </row>
    <row r="591" spans="1:5" ht="17.25" customHeight="1" x14ac:dyDescent="0.25">
      <c r="A591" s="30" t="s">
        <v>129</v>
      </c>
      <c r="B591" s="65" t="s">
        <v>130</v>
      </c>
      <c r="C591" s="31">
        <v>281</v>
      </c>
      <c r="D591" s="30" t="s">
        <v>290</v>
      </c>
      <c r="E591" s="33">
        <v>15.96328444577472</v>
      </c>
    </row>
    <row r="592" spans="1:5" ht="17.25" customHeight="1" x14ac:dyDescent="0.25">
      <c r="A592" s="30" t="s">
        <v>129</v>
      </c>
      <c r="B592" s="65" t="s">
        <v>130</v>
      </c>
      <c r="C592" s="31">
        <v>421</v>
      </c>
      <c r="D592" s="30" t="s">
        <v>334</v>
      </c>
      <c r="E592" s="33">
        <v>6.6846253616681643</v>
      </c>
    </row>
    <row r="593" spans="1:5" ht="17.25" customHeight="1" x14ac:dyDescent="0.25">
      <c r="A593" s="30" t="s">
        <v>129</v>
      </c>
      <c r="B593" s="65" t="s">
        <v>130</v>
      </c>
      <c r="C593" s="31">
        <v>540</v>
      </c>
      <c r="D593" s="30" t="s">
        <v>331</v>
      </c>
      <c r="E593" s="33">
        <v>4.6892148059463237</v>
      </c>
    </row>
    <row r="594" spans="1:5" ht="17.25" customHeight="1" x14ac:dyDescent="0.25">
      <c r="A594" s="30" t="s">
        <v>129</v>
      </c>
      <c r="B594" s="65" t="s">
        <v>130</v>
      </c>
      <c r="C594" s="31">
        <v>2692</v>
      </c>
      <c r="D594" s="30" t="s">
        <v>333</v>
      </c>
      <c r="E594" s="33">
        <v>0.82809538062456356</v>
      </c>
    </row>
    <row r="595" spans="1:5" ht="17.25" customHeight="1" x14ac:dyDescent="0.25">
      <c r="A595" s="30" t="s">
        <v>132</v>
      </c>
      <c r="B595" s="65" t="s">
        <v>133</v>
      </c>
      <c r="C595" s="31">
        <v>421</v>
      </c>
      <c r="D595" s="30" t="s">
        <v>334</v>
      </c>
      <c r="E595" s="33">
        <v>45.722713864306783</v>
      </c>
    </row>
    <row r="596" spans="1:5" ht="17.25" customHeight="1" x14ac:dyDescent="0.25">
      <c r="A596" s="30" t="s">
        <v>132</v>
      </c>
      <c r="B596" s="65" t="s">
        <v>133</v>
      </c>
      <c r="C596" s="31">
        <v>540</v>
      </c>
      <c r="D596" s="30" t="s">
        <v>331</v>
      </c>
      <c r="E596" s="33">
        <v>41.297935103244839</v>
      </c>
    </row>
    <row r="597" spans="1:5" ht="17.25" customHeight="1" x14ac:dyDescent="0.25">
      <c r="A597" s="30" t="s">
        <v>132</v>
      </c>
      <c r="B597" s="65" t="s">
        <v>133</v>
      </c>
      <c r="C597" s="31">
        <v>2692</v>
      </c>
      <c r="D597" s="30" t="s">
        <v>333</v>
      </c>
      <c r="E597" s="33">
        <v>9.1445427728613566</v>
      </c>
    </row>
    <row r="598" spans="1:5" ht="17.25" customHeight="1" x14ac:dyDescent="0.25">
      <c r="A598" s="30" t="s">
        <v>132</v>
      </c>
      <c r="B598" s="65" t="s">
        <v>133</v>
      </c>
      <c r="C598" s="31">
        <v>531</v>
      </c>
      <c r="D598" s="30" t="s">
        <v>323</v>
      </c>
      <c r="E598" s="33">
        <v>2.0648967551622417</v>
      </c>
    </row>
    <row r="599" spans="1:5" ht="17.25" customHeight="1" x14ac:dyDescent="0.25">
      <c r="A599" s="30" t="s">
        <v>132</v>
      </c>
      <c r="B599" s="65" t="s">
        <v>133</v>
      </c>
      <c r="C599" s="31">
        <v>2248</v>
      </c>
      <c r="D599" s="30" t="s">
        <v>326</v>
      </c>
      <c r="E599" s="33">
        <v>1.7699115044247788</v>
      </c>
    </row>
    <row r="600" spans="1:5" ht="17.25" customHeight="1" x14ac:dyDescent="0.25">
      <c r="A600" s="30" t="s">
        <v>135</v>
      </c>
      <c r="B600" s="65" t="s">
        <v>136</v>
      </c>
      <c r="C600" s="31">
        <v>531</v>
      </c>
      <c r="D600" s="30" t="s">
        <v>323</v>
      </c>
      <c r="E600" s="33">
        <v>38.687762673788647</v>
      </c>
    </row>
    <row r="601" spans="1:5" ht="17.25" customHeight="1" x14ac:dyDescent="0.25">
      <c r="A601" s="30" t="s">
        <v>135</v>
      </c>
      <c r="B601" s="65" t="s">
        <v>136</v>
      </c>
      <c r="C601" s="31">
        <v>421</v>
      </c>
      <c r="D601" s="30" t="s">
        <v>334</v>
      </c>
      <c r="E601" s="33">
        <v>36.108578495536072</v>
      </c>
    </row>
    <row r="602" spans="1:5" ht="17.25" customHeight="1" x14ac:dyDescent="0.25">
      <c r="A602" s="30" t="s">
        <v>135</v>
      </c>
      <c r="B602" s="65" t="s">
        <v>136</v>
      </c>
      <c r="C602" s="31">
        <v>540</v>
      </c>
      <c r="D602" s="30" t="s">
        <v>331</v>
      </c>
      <c r="E602" s="33">
        <v>11.606328802136593</v>
      </c>
    </row>
    <row r="603" spans="1:5" ht="17.25" customHeight="1" x14ac:dyDescent="0.25">
      <c r="A603" s="30" t="s">
        <v>135</v>
      </c>
      <c r="B603" s="65" t="s">
        <v>136</v>
      </c>
      <c r="C603" s="31">
        <v>2248</v>
      </c>
      <c r="D603" s="30" t="s">
        <v>326</v>
      </c>
      <c r="E603" s="33">
        <v>2.4502249693399478</v>
      </c>
    </row>
    <row r="604" spans="1:5" ht="17.25" customHeight="1" x14ac:dyDescent="0.25">
      <c r="A604" s="30" t="s">
        <v>135</v>
      </c>
      <c r="B604" s="65" t="s">
        <v>136</v>
      </c>
      <c r="C604" s="31">
        <v>536</v>
      </c>
      <c r="D604" s="30" t="s">
        <v>295</v>
      </c>
      <c r="E604" s="33">
        <v>2.0633473426020612</v>
      </c>
    </row>
    <row r="605" spans="1:5" ht="17.25" customHeight="1" x14ac:dyDescent="0.25">
      <c r="A605" s="30" t="s">
        <v>135</v>
      </c>
      <c r="B605" s="65" t="s">
        <v>136</v>
      </c>
      <c r="C605" s="31">
        <v>281</v>
      </c>
      <c r="D605" s="30" t="s">
        <v>290</v>
      </c>
      <c r="E605" s="33">
        <v>2.0633473426020612</v>
      </c>
    </row>
    <row r="606" spans="1:5" ht="17.25" customHeight="1" x14ac:dyDescent="0.25">
      <c r="A606" s="30" t="s">
        <v>135</v>
      </c>
      <c r="B606" s="65" t="s">
        <v>136</v>
      </c>
      <c r="C606" s="31">
        <v>2692</v>
      </c>
      <c r="D606" s="30" t="s">
        <v>333</v>
      </c>
      <c r="E606" s="33">
        <v>1.2895920891262882</v>
      </c>
    </row>
    <row r="607" spans="1:5" ht="17.25" customHeight="1" x14ac:dyDescent="0.25">
      <c r="A607" s="30" t="s">
        <v>135</v>
      </c>
      <c r="B607" s="65" t="s">
        <v>136</v>
      </c>
      <c r="C607" s="31">
        <v>343</v>
      </c>
      <c r="D607" s="30" t="s">
        <v>35</v>
      </c>
      <c r="E607" s="33">
        <v>1.2895920891262882</v>
      </c>
    </row>
    <row r="608" spans="1:5" ht="17.25" customHeight="1" x14ac:dyDescent="0.25">
      <c r="A608" s="30" t="s">
        <v>135</v>
      </c>
      <c r="B608" s="65" t="s">
        <v>136</v>
      </c>
      <c r="C608" s="31">
        <v>698</v>
      </c>
      <c r="D608" s="30" t="s">
        <v>322</v>
      </c>
      <c r="E608" s="33">
        <v>1.2766961682350255</v>
      </c>
    </row>
    <row r="609" spans="1:5" ht="17.25" customHeight="1" x14ac:dyDescent="0.25">
      <c r="A609" s="30" t="s">
        <v>135</v>
      </c>
      <c r="B609" s="65" t="s">
        <v>136</v>
      </c>
      <c r="C609" s="31">
        <v>442</v>
      </c>
      <c r="D609" s="30" t="s">
        <v>336</v>
      </c>
      <c r="E609" s="33">
        <v>0.92850630417092761</v>
      </c>
    </row>
    <row r="610" spans="1:5" ht="17.25" customHeight="1" x14ac:dyDescent="0.25">
      <c r="A610" s="30" t="s">
        <v>135</v>
      </c>
      <c r="B610" s="65" t="s">
        <v>136</v>
      </c>
      <c r="C610" s="31">
        <v>1083</v>
      </c>
      <c r="D610" s="30" t="s">
        <v>227</v>
      </c>
      <c r="E610" s="33">
        <v>0.876922620605876</v>
      </c>
    </row>
    <row r="611" spans="1:5" ht="17.25" customHeight="1" x14ac:dyDescent="0.25">
      <c r="A611" s="30" t="s">
        <v>135</v>
      </c>
      <c r="B611" s="65" t="s">
        <v>136</v>
      </c>
      <c r="C611" s="31">
        <v>977</v>
      </c>
      <c r="D611" s="30" t="s">
        <v>228</v>
      </c>
      <c r="E611" s="33">
        <v>0.3610857849553607</v>
      </c>
    </row>
    <row r="612" spans="1:5" ht="17.25" customHeight="1" x14ac:dyDescent="0.25">
      <c r="A612" s="30" t="s">
        <v>135</v>
      </c>
      <c r="B612" s="65" t="s">
        <v>136</v>
      </c>
      <c r="C612" s="31">
        <v>663</v>
      </c>
      <c r="D612" s="30" t="s">
        <v>337</v>
      </c>
      <c r="E612" s="33">
        <v>0.2321265760427319</v>
      </c>
    </row>
    <row r="613" spans="1:5" ht="17.25" customHeight="1" x14ac:dyDescent="0.25">
      <c r="A613" s="30" t="s">
        <v>135</v>
      </c>
      <c r="B613" s="65" t="s">
        <v>136</v>
      </c>
      <c r="C613" s="31">
        <v>618</v>
      </c>
      <c r="D613" s="30" t="s">
        <v>335</v>
      </c>
      <c r="E613" s="33">
        <v>0.16764697158641748</v>
      </c>
    </row>
    <row r="614" spans="1:5" ht="17.25" customHeight="1" x14ac:dyDescent="0.25">
      <c r="A614" s="30" t="s">
        <v>135</v>
      </c>
      <c r="B614" s="65" t="s">
        <v>136</v>
      </c>
      <c r="C614" s="31">
        <v>2372</v>
      </c>
      <c r="D614" s="30" t="s">
        <v>343</v>
      </c>
      <c r="E614" s="33">
        <v>0.15475105069515457</v>
      </c>
    </row>
    <row r="615" spans="1:5" ht="17.25" customHeight="1" x14ac:dyDescent="0.25">
      <c r="A615" s="30" t="s">
        <v>135</v>
      </c>
      <c r="B615" s="65" t="s">
        <v>136</v>
      </c>
      <c r="C615" s="31">
        <v>539</v>
      </c>
      <c r="D615" s="30" t="s">
        <v>325</v>
      </c>
      <c r="E615" s="33">
        <v>4.9004499386798954E-2</v>
      </c>
    </row>
    <row r="616" spans="1:5" ht="17.25" customHeight="1" x14ac:dyDescent="0.25">
      <c r="A616" s="30" t="s">
        <v>135</v>
      </c>
      <c r="B616" s="65" t="s">
        <v>136</v>
      </c>
      <c r="C616" s="31">
        <v>7</v>
      </c>
      <c r="D616" s="30" t="s">
        <v>350</v>
      </c>
      <c r="E616" s="33">
        <v>4.9004499386798954E-2</v>
      </c>
    </row>
    <row r="617" spans="1:5" ht="17.25" customHeight="1" x14ac:dyDescent="0.25">
      <c r="A617" s="30" t="s">
        <v>135</v>
      </c>
      <c r="B617" s="65" t="s">
        <v>136</v>
      </c>
      <c r="C617" s="31">
        <v>2693</v>
      </c>
      <c r="D617" s="30" t="s">
        <v>338</v>
      </c>
      <c r="E617" s="33">
        <v>4.9004499386798954E-2</v>
      </c>
    </row>
    <row r="618" spans="1:5" ht="17.25" customHeight="1" x14ac:dyDescent="0.25">
      <c r="A618" s="30" t="s">
        <v>135</v>
      </c>
      <c r="B618" s="65" t="s">
        <v>136</v>
      </c>
      <c r="C618" s="31">
        <v>97</v>
      </c>
      <c r="D618" s="30" t="s">
        <v>349</v>
      </c>
      <c r="E618" s="33">
        <v>4.6425315208546383E-2</v>
      </c>
    </row>
    <row r="619" spans="1:5" ht="17.25" customHeight="1" x14ac:dyDescent="0.25">
      <c r="A619" s="30" t="s">
        <v>135</v>
      </c>
      <c r="B619" s="65" t="s">
        <v>136</v>
      </c>
      <c r="C619" s="31">
        <v>661</v>
      </c>
      <c r="D619" s="30" t="s">
        <v>342</v>
      </c>
      <c r="E619" s="33">
        <v>4.5135723119420088E-2</v>
      </c>
    </row>
    <row r="620" spans="1:5" ht="17.25" customHeight="1" x14ac:dyDescent="0.25">
      <c r="A620" s="30" t="s">
        <v>135</v>
      </c>
      <c r="B620" s="65" t="s">
        <v>136</v>
      </c>
      <c r="C620" s="31">
        <v>522</v>
      </c>
      <c r="D620" s="30" t="s">
        <v>257</v>
      </c>
      <c r="E620" s="33">
        <v>4.5135723119420088E-2</v>
      </c>
    </row>
    <row r="621" spans="1:5" ht="17.25" customHeight="1" x14ac:dyDescent="0.25">
      <c r="A621" s="30" t="s">
        <v>135</v>
      </c>
      <c r="B621" s="65" t="s">
        <v>136</v>
      </c>
      <c r="C621" s="31">
        <v>454</v>
      </c>
      <c r="D621" s="30" t="s">
        <v>346</v>
      </c>
      <c r="E621" s="33">
        <v>4.3846131030293806E-2</v>
      </c>
    </row>
    <row r="622" spans="1:5" ht="17.25" customHeight="1" x14ac:dyDescent="0.25">
      <c r="A622" s="30" t="s">
        <v>135</v>
      </c>
      <c r="B622" s="65" t="s">
        <v>136</v>
      </c>
      <c r="C622" s="31">
        <v>279</v>
      </c>
      <c r="D622" s="30" t="s">
        <v>31</v>
      </c>
      <c r="E622" s="33">
        <v>2.0633473426020614E-2</v>
      </c>
    </row>
    <row r="623" spans="1:5" ht="17.25" customHeight="1" x14ac:dyDescent="0.25">
      <c r="A623" s="30" t="s">
        <v>135</v>
      </c>
      <c r="B623" s="65" t="s">
        <v>136</v>
      </c>
      <c r="C623" s="31">
        <v>283</v>
      </c>
      <c r="D623" s="30" t="s">
        <v>351</v>
      </c>
      <c r="E623" s="33">
        <v>1.418551298038917E-2</v>
      </c>
    </row>
    <row r="624" spans="1:5" ht="17.25" customHeight="1" x14ac:dyDescent="0.25">
      <c r="A624" s="30" t="s">
        <v>135</v>
      </c>
      <c r="B624" s="65" t="s">
        <v>136</v>
      </c>
      <c r="C624" s="31">
        <v>513</v>
      </c>
      <c r="D624" s="30" t="s">
        <v>324</v>
      </c>
      <c r="E624" s="33">
        <v>1.2895920891262885E-2</v>
      </c>
    </row>
    <row r="625" spans="1:5" ht="17.25" customHeight="1" x14ac:dyDescent="0.25">
      <c r="A625" s="30" t="s">
        <v>135</v>
      </c>
      <c r="B625" s="65" t="s">
        <v>136</v>
      </c>
      <c r="C625" s="31">
        <v>465</v>
      </c>
      <c r="D625" s="30" t="s">
        <v>38</v>
      </c>
      <c r="E625" s="33">
        <v>9.5429814595345327E-3</v>
      </c>
    </row>
    <row r="626" spans="1:5" ht="17.25" customHeight="1" x14ac:dyDescent="0.25">
      <c r="A626" s="30" t="s">
        <v>135</v>
      </c>
      <c r="B626" s="65" t="s">
        <v>136</v>
      </c>
      <c r="C626" s="31">
        <v>976</v>
      </c>
      <c r="D626" s="30" t="s">
        <v>292</v>
      </c>
      <c r="E626" s="33">
        <v>6.4479604456314423E-3</v>
      </c>
    </row>
    <row r="627" spans="1:5" ht="17.25" customHeight="1" x14ac:dyDescent="0.25">
      <c r="A627" s="30" t="s">
        <v>135</v>
      </c>
      <c r="B627" s="65" t="s">
        <v>136</v>
      </c>
      <c r="C627" s="31">
        <v>747</v>
      </c>
      <c r="D627" s="30" t="s">
        <v>345</v>
      </c>
      <c r="E627" s="33">
        <v>6.4479604456314423E-3</v>
      </c>
    </row>
    <row r="628" spans="1:5" ht="17.25" customHeight="1" x14ac:dyDescent="0.25">
      <c r="A628" s="30" t="s">
        <v>135</v>
      </c>
      <c r="B628" s="65" t="s">
        <v>136</v>
      </c>
      <c r="C628" s="31">
        <v>4</v>
      </c>
      <c r="D628" s="30" t="s">
        <v>347</v>
      </c>
      <c r="E628" s="33">
        <v>6.4479604456314423E-3</v>
      </c>
    </row>
    <row r="629" spans="1:5" ht="17.25" customHeight="1" x14ac:dyDescent="0.25">
      <c r="A629" s="30" t="s">
        <v>135</v>
      </c>
      <c r="B629" s="65" t="s">
        <v>136</v>
      </c>
      <c r="C629" s="31">
        <v>340</v>
      </c>
      <c r="D629" s="30" t="s">
        <v>348</v>
      </c>
      <c r="E629" s="33">
        <v>5.8031644010682979E-3</v>
      </c>
    </row>
    <row r="630" spans="1:5" ht="17.25" customHeight="1" x14ac:dyDescent="0.25">
      <c r="A630" s="30" t="s">
        <v>135</v>
      </c>
      <c r="B630" s="65" t="s">
        <v>136</v>
      </c>
      <c r="C630" s="31">
        <v>620</v>
      </c>
      <c r="D630" s="30" t="s">
        <v>271</v>
      </c>
      <c r="E630" s="33">
        <v>5.8031644010682979E-3</v>
      </c>
    </row>
    <row r="631" spans="1:5" ht="17.25" customHeight="1" x14ac:dyDescent="0.25">
      <c r="A631" s="30" t="s">
        <v>135</v>
      </c>
      <c r="B631" s="65" t="s">
        <v>136</v>
      </c>
      <c r="C631" s="31">
        <v>449</v>
      </c>
      <c r="D631" s="30" t="s">
        <v>272</v>
      </c>
      <c r="E631" s="33">
        <v>5.8031644010682979E-3</v>
      </c>
    </row>
    <row r="632" spans="1:5" ht="17.25" customHeight="1" x14ac:dyDescent="0.25">
      <c r="A632" s="30" t="s">
        <v>135</v>
      </c>
      <c r="B632" s="65" t="s">
        <v>136</v>
      </c>
      <c r="C632" s="31">
        <v>2698</v>
      </c>
      <c r="D632" s="30" t="s">
        <v>341</v>
      </c>
      <c r="E632" s="33">
        <v>5.1583683565051535E-3</v>
      </c>
    </row>
    <row r="633" spans="1:5" ht="17.25" customHeight="1" x14ac:dyDescent="0.25">
      <c r="A633" s="30" t="s">
        <v>135</v>
      </c>
      <c r="B633" s="65" t="s">
        <v>136</v>
      </c>
      <c r="C633" s="31">
        <v>601</v>
      </c>
      <c r="D633" s="30" t="s">
        <v>247</v>
      </c>
      <c r="E633" s="33">
        <v>5.0294091475925236E-3</v>
      </c>
    </row>
    <row r="634" spans="1:5" ht="17.25" customHeight="1" x14ac:dyDescent="0.25">
      <c r="A634" s="30" t="s">
        <v>135</v>
      </c>
      <c r="B634" s="65" t="s">
        <v>136</v>
      </c>
      <c r="C634" s="31">
        <v>401</v>
      </c>
      <c r="D634" s="30" t="s">
        <v>344</v>
      </c>
      <c r="E634" s="33">
        <v>4.5135723119420082E-3</v>
      </c>
    </row>
    <row r="635" spans="1:5" ht="17.25" customHeight="1" x14ac:dyDescent="0.25">
      <c r="A635" s="30" t="s">
        <v>135</v>
      </c>
      <c r="B635" s="65" t="s">
        <v>136</v>
      </c>
      <c r="C635" s="31">
        <v>302</v>
      </c>
      <c r="D635" s="30" t="s">
        <v>29</v>
      </c>
      <c r="E635" s="33">
        <v>3.8687762673788651E-3</v>
      </c>
    </row>
    <row r="636" spans="1:5" ht="17.25" customHeight="1" x14ac:dyDescent="0.25">
      <c r="A636" s="30" t="s">
        <v>135</v>
      </c>
      <c r="B636" s="65" t="s">
        <v>136</v>
      </c>
      <c r="C636" s="31">
        <v>717</v>
      </c>
      <c r="D636" s="30" t="s">
        <v>243</v>
      </c>
      <c r="E636" s="33">
        <v>3.3529394317283493E-3</v>
      </c>
    </row>
    <row r="637" spans="1:5" ht="17.25" customHeight="1" x14ac:dyDescent="0.25">
      <c r="A637" s="30" t="s">
        <v>138</v>
      </c>
      <c r="B637" s="65" t="s">
        <v>139</v>
      </c>
      <c r="C637" s="31">
        <v>1083</v>
      </c>
      <c r="D637" s="30" t="s">
        <v>227</v>
      </c>
      <c r="E637" s="33">
        <v>40.363017489253878</v>
      </c>
    </row>
    <row r="638" spans="1:5" ht="17.25" customHeight="1" x14ac:dyDescent="0.25">
      <c r="A638" s="30" t="s">
        <v>138</v>
      </c>
      <c r="B638" s="65" t="s">
        <v>139</v>
      </c>
      <c r="C638" s="31">
        <v>2248</v>
      </c>
      <c r="D638" s="30" t="s">
        <v>326</v>
      </c>
      <c r="E638" s="33">
        <v>33.28908658907536</v>
      </c>
    </row>
    <row r="639" spans="1:5" ht="17.25" customHeight="1" x14ac:dyDescent="0.25">
      <c r="A639" s="30" t="s">
        <v>138</v>
      </c>
      <c r="B639" s="65" t="s">
        <v>139</v>
      </c>
      <c r="C639" s="31">
        <v>977</v>
      </c>
      <c r="D639" s="30" t="s">
        <v>228</v>
      </c>
      <c r="E639" s="33">
        <v>17.060656876901124</v>
      </c>
    </row>
    <row r="640" spans="1:5" ht="17.25" customHeight="1" x14ac:dyDescent="0.25">
      <c r="A640" s="30" t="s">
        <v>138</v>
      </c>
      <c r="B640" s="65" t="s">
        <v>139</v>
      </c>
      <c r="C640" s="31">
        <v>1030</v>
      </c>
      <c r="D640" s="30" t="s">
        <v>357</v>
      </c>
      <c r="E640" s="33">
        <v>3.4121313753802252</v>
      </c>
    </row>
    <row r="641" spans="1:5" ht="17.25" customHeight="1" x14ac:dyDescent="0.25">
      <c r="A641" s="30" t="s">
        <v>138</v>
      </c>
      <c r="B641" s="65" t="s">
        <v>139</v>
      </c>
      <c r="C641" s="31">
        <v>531</v>
      </c>
      <c r="D641" s="30" t="s">
        <v>323</v>
      </c>
      <c r="E641" s="33">
        <v>3.2872973006711921</v>
      </c>
    </row>
    <row r="642" spans="1:5" ht="17.25" customHeight="1" x14ac:dyDescent="0.25">
      <c r="A642" s="30" t="s">
        <v>138</v>
      </c>
      <c r="B642" s="65" t="s">
        <v>139</v>
      </c>
      <c r="C642" s="31">
        <v>330</v>
      </c>
      <c r="D642" s="30" t="s">
        <v>358</v>
      </c>
      <c r="E642" s="33">
        <v>0.70739309001785144</v>
      </c>
    </row>
    <row r="643" spans="1:5" ht="17.25" customHeight="1" x14ac:dyDescent="0.25">
      <c r="A643" s="30" t="s">
        <v>138</v>
      </c>
      <c r="B643" s="65" t="s">
        <v>139</v>
      </c>
      <c r="C643" s="31">
        <v>1904</v>
      </c>
      <c r="D643" s="30" t="s">
        <v>327</v>
      </c>
      <c r="E643" s="33">
        <v>0.54094765707247461</v>
      </c>
    </row>
    <row r="644" spans="1:5" ht="17.25" customHeight="1" x14ac:dyDescent="0.25">
      <c r="A644" s="30" t="s">
        <v>138</v>
      </c>
      <c r="B644" s="65" t="s">
        <v>139</v>
      </c>
      <c r="C644" s="31">
        <v>281</v>
      </c>
      <c r="D644" s="30" t="s">
        <v>290</v>
      </c>
      <c r="E644" s="33">
        <v>0.1456397538272047</v>
      </c>
    </row>
    <row r="645" spans="1:5" ht="17.25" customHeight="1" x14ac:dyDescent="0.25">
      <c r="A645" s="30" t="s">
        <v>138</v>
      </c>
      <c r="B645" s="65" t="s">
        <v>139</v>
      </c>
      <c r="C645" s="31">
        <v>2712</v>
      </c>
      <c r="D645" s="30" t="s">
        <v>359</v>
      </c>
      <c r="E645" s="33">
        <v>0.14147861800357031</v>
      </c>
    </row>
    <row r="646" spans="1:5" ht="17.25" customHeight="1" x14ac:dyDescent="0.25">
      <c r="A646" s="30" t="s">
        <v>138</v>
      </c>
      <c r="B646" s="65" t="s">
        <v>139</v>
      </c>
      <c r="C646" s="31">
        <v>343</v>
      </c>
      <c r="D646" s="30" t="s">
        <v>35</v>
      </c>
      <c r="E646" s="33">
        <v>0.1040283955908605</v>
      </c>
    </row>
    <row r="647" spans="1:5" ht="17.25" customHeight="1" x14ac:dyDescent="0.25">
      <c r="A647" s="30" t="s">
        <v>138</v>
      </c>
      <c r="B647" s="65" t="s">
        <v>139</v>
      </c>
      <c r="C647" s="31">
        <v>523</v>
      </c>
      <c r="D647" s="30" t="s">
        <v>328</v>
      </c>
      <c r="E647" s="33">
        <v>8.3222716472688404E-2</v>
      </c>
    </row>
    <row r="648" spans="1:5" ht="17.25" customHeight="1" x14ac:dyDescent="0.25">
      <c r="A648" s="30" t="s">
        <v>138</v>
      </c>
      <c r="B648" s="65" t="s">
        <v>139</v>
      </c>
      <c r="C648" s="31">
        <v>747</v>
      </c>
      <c r="D648" s="30" t="s">
        <v>345</v>
      </c>
      <c r="E648" s="33">
        <v>6.24170373545163E-2</v>
      </c>
    </row>
    <row r="649" spans="1:5" ht="17.25" customHeight="1" x14ac:dyDescent="0.25">
      <c r="A649" s="30" t="s">
        <v>138</v>
      </c>
      <c r="B649" s="65" t="s">
        <v>139</v>
      </c>
      <c r="C649" s="31">
        <v>7</v>
      </c>
      <c r="D649" s="30" t="s">
        <v>350</v>
      </c>
      <c r="E649" s="33">
        <v>6.24170373545163E-2</v>
      </c>
    </row>
    <row r="650" spans="1:5" ht="17.25" customHeight="1" x14ac:dyDescent="0.25">
      <c r="A650" s="30" t="s">
        <v>138</v>
      </c>
      <c r="B650" s="65" t="s">
        <v>139</v>
      </c>
      <c r="C650" s="31">
        <v>976</v>
      </c>
      <c r="D650" s="30" t="s">
        <v>292</v>
      </c>
      <c r="E650" s="33">
        <v>6.24170373545163E-2</v>
      </c>
    </row>
    <row r="651" spans="1:5" ht="17.25" customHeight="1" x14ac:dyDescent="0.25">
      <c r="A651" s="30" t="s">
        <v>138</v>
      </c>
      <c r="B651" s="65" t="s">
        <v>139</v>
      </c>
      <c r="C651" s="31">
        <v>4</v>
      </c>
      <c r="D651" s="30" t="s">
        <v>347</v>
      </c>
      <c r="E651" s="33">
        <v>6.24170373545163E-2</v>
      </c>
    </row>
    <row r="652" spans="1:5" ht="17.25" customHeight="1" x14ac:dyDescent="0.25">
      <c r="A652" s="30" t="s">
        <v>138</v>
      </c>
      <c r="B652" s="65" t="s">
        <v>139</v>
      </c>
      <c r="C652" s="31">
        <v>513</v>
      </c>
      <c r="D652" s="30" t="s">
        <v>324</v>
      </c>
      <c r="E652" s="33">
        <v>5.4094765707247465E-2</v>
      </c>
    </row>
    <row r="653" spans="1:5" ht="17.25" customHeight="1" x14ac:dyDescent="0.25">
      <c r="A653" s="30" t="s">
        <v>138</v>
      </c>
      <c r="B653" s="65" t="s">
        <v>139</v>
      </c>
      <c r="C653" s="31">
        <v>601</v>
      </c>
      <c r="D653" s="30" t="s">
        <v>247</v>
      </c>
      <c r="E653" s="33">
        <v>4.1611358236344202E-2</v>
      </c>
    </row>
    <row r="654" spans="1:5" ht="17.25" customHeight="1" x14ac:dyDescent="0.25">
      <c r="A654" s="30" t="s">
        <v>138</v>
      </c>
      <c r="B654" s="65" t="s">
        <v>139</v>
      </c>
      <c r="C654" s="31">
        <v>618</v>
      </c>
      <c r="D654" s="30" t="s">
        <v>335</v>
      </c>
      <c r="E654" s="33">
        <v>4.1611358236344202E-2</v>
      </c>
    </row>
    <row r="655" spans="1:5" ht="17.25" customHeight="1" x14ac:dyDescent="0.25">
      <c r="A655" s="30" t="s">
        <v>138</v>
      </c>
      <c r="B655" s="65" t="s">
        <v>139</v>
      </c>
      <c r="C655" s="31">
        <v>340</v>
      </c>
      <c r="D655" s="30" t="s">
        <v>348</v>
      </c>
      <c r="E655" s="33">
        <v>4.1611358236344202E-2</v>
      </c>
    </row>
    <row r="656" spans="1:5" ht="17.25" customHeight="1" x14ac:dyDescent="0.25">
      <c r="A656" s="30" t="s">
        <v>138</v>
      </c>
      <c r="B656" s="65" t="s">
        <v>139</v>
      </c>
      <c r="C656" s="31">
        <v>620</v>
      </c>
      <c r="D656" s="30" t="s">
        <v>271</v>
      </c>
      <c r="E656" s="33">
        <v>4.1611358236344202E-2</v>
      </c>
    </row>
    <row r="657" spans="1:5" ht="17.25" customHeight="1" x14ac:dyDescent="0.25">
      <c r="A657" s="30" t="s">
        <v>138</v>
      </c>
      <c r="B657" s="65" t="s">
        <v>139</v>
      </c>
      <c r="C657" s="31">
        <v>539</v>
      </c>
      <c r="D657" s="30" t="s">
        <v>325</v>
      </c>
      <c r="E657" s="33">
        <v>4.1611358236344202E-2</v>
      </c>
    </row>
    <row r="658" spans="1:5" ht="17.25" customHeight="1" x14ac:dyDescent="0.25">
      <c r="A658" s="30" t="s">
        <v>138</v>
      </c>
      <c r="B658" s="65" t="s">
        <v>139</v>
      </c>
      <c r="C658" s="31">
        <v>401</v>
      </c>
      <c r="D658" s="30" t="s">
        <v>344</v>
      </c>
      <c r="E658" s="33">
        <v>4.1611358236344202E-2</v>
      </c>
    </row>
    <row r="659" spans="1:5" ht="17.25" customHeight="1" x14ac:dyDescent="0.25">
      <c r="A659" s="30" t="s">
        <v>138</v>
      </c>
      <c r="B659" s="65" t="s">
        <v>139</v>
      </c>
      <c r="C659" s="31">
        <v>663</v>
      </c>
      <c r="D659" s="30" t="s">
        <v>337</v>
      </c>
      <c r="E659" s="33">
        <v>4.1611358236344202E-2</v>
      </c>
    </row>
    <row r="660" spans="1:5" ht="17.25" customHeight="1" x14ac:dyDescent="0.25">
      <c r="A660" s="30" t="s">
        <v>138</v>
      </c>
      <c r="B660" s="65" t="s">
        <v>139</v>
      </c>
      <c r="C660" s="31">
        <v>302</v>
      </c>
      <c r="D660" s="30" t="s">
        <v>29</v>
      </c>
      <c r="E660" s="33">
        <v>4.1611358236344202E-2</v>
      </c>
    </row>
    <row r="661" spans="1:5" ht="17.25" customHeight="1" x14ac:dyDescent="0.25">
      <c r="A661" s="30" t="s">
        <v>138</v>
      </c>
      <c r="B661" s="65" t="s">
        <v>139</v>
      </c>
      <c r="C661" s="31">
        <v>522</v>
      </c>
      <c r="D661" s="30" t="s">
        <v>257</v>
      </c>
      <c r="E661" s="33">
        <v>4.1611358236344202E-2</v>
      </c>
    </row>
    <row r="662" spans="1:5" ht="17.25" customHeight="1" x14ac:dyDescent="0.25">
      <c r="A662" s="30" t="s">
        <v>138</v>
      </c>
      <c r="B662" s="65" t="s">
        <v>139</v>
      </c>
      <c r="C662" s="31">
        <v>514</v>
      </c>
      <c r="D662" s="30" t="s">
        <v>254</v>
      </c>
      <c r="E662" s="33">
        <v>4.1611358236344202E-2</v>
      </c>
    </row>
    <row r="663" spans="1:5" ht="17.25" customHeight="1" x14ac:dyDescent="0.25">
      <c r="A663" s="30" t="s">
        <v>138</v>
      </c>
      <c r="B663" s="65" t="s">
        <v>139</v>
      </c>
      <c r="C663" s="31">
        <v>717</v>
      </c>
      <c r="D663" s="30" t="s">
        <v>243</v>
      </c>
      <c r="E663" s="33">
        <v>4.1611358236344202E-2</v>
      </c>
    </row>
    <row r="664" spans="1:5" ht="17.25" customHeight="1" x14ac:dyDescent="0.25">
      <c r="A664" s="30" t="s">
        <v>138</v>
      </c>
      <c r="B664" s="65" t="s">
        <v>139</v>
      </c>
      <c r="C664" s="31">
        <v>449</v>
      </c>
      <c r="D664" s="30" t="s">
        <v>272</v>
      </c>
      <c r="E664" s="33">
        <v>4.1611358236344202E-2</v>
      </c>
    </row>
    <row r="665" spans="1:5" ht="17.25" customHeight="1" x14ac:dyDescent="0.25">
      <c r="A665" s="30" t="s">
        <v>138</v>
      </c>
      <c r="B665" s="65" t="s">
        <v>139</v>
      </c>
      <c r="C665" s="31">
        <v>442</v>
      </c>
      <c r="D665" s="30" t="s">
        <v>336</v>
      </c>
      <c r="E665" s="33">
        <v>3.0376291512531267E-2</v>
      </c>
    </row>
    <row r="666" spans="1:5" ht="17.25" customHeight="1" x14ac:dyDescent="0.25">
      <c r="A666" s="30" t="s">
        <v>138</v>
      </c>
      <c r="B666" s="65" t="s">
        <v>139</v>
      </c>
      <c r="C666" s="31">
        <v>283</v>
      </c>
      <c r="D666" s="30" t="s">
        <v>351</v>
      </c>
      <c r="E666" s="33">
        <v>2.0805679118172101E-2</v>
      </c>
    </row>
    <row r="667" spans="1:5" ht="17.25" customHeight="1" x14ac:dyDescent="0.25">
      <c r="A667" s="30" t="s">
        <v>138</v>
      </c>
      <c r="B667" s="65" t="s">
        <v>139</v>
      </c>
      <c r="C667" s="31">
        <v>540</v>
      </c>
      <c r="D667" s="30" t="s">
        <v>331</v>
      </c>
      <c r="E667" s="33">
        <v>6.2417037354516296E-3</v>
      </c>
    </row>
    <row r="668" spans="1:5" ht="17.25" customHeight="1" x14ac:dyDescent="0.25">
      <c r="A668" s="30" t="s">
        <v>138</v>
      </c>
      <c r="B668" s="65" t="s">
        <v>139</v>
      </c>
      <c r="C668" s="31">
        <v>536</v>
      </c>
      <c r="D668" s="30" t="s">
        <v>295</v>
      </c>
      <c r="E668" s="33">
        <v>4.5772494059978623E-3</v>
      </c>
    </row>
    <row r="669" spans="1:5" ht="17.25" customHeight="1" x14ac:dyDescent="0.25">
      <c r="A669" s="30" t="s">
        <v>138</v>
      </c>
      <c r="B669" s="65" t="s">
        <v>139</v>
      </c>
      <c r="C669" s="31">
        <v>421</v>
      </c>
      <c r="D669" s="30" t="s">
        <v>334</v>
      </c>
      <c r="E669" s="33">
        <v>1.2899521053266701E-20</v>
      </c>
    </row>
    <row r="670" spans="1:5" ht="17.25" customHeight="1" x14ac:dyDescent="0.25">
      <c r="A670" s="30" t="s">
        <v>138</v>
      </c>
      <c r="B670" s="65" t="s">
        <v>139</v>
      </c>
      <c r="C670" s="31">
        <v>2692</v>
      </c>
      <c r="D670" s="30" t="s">
        <v>333</v>
      </c>
      <c r="E670" s="33">
        <v>1.3731748217993586E-30</v>
      </c>
    </row>
    <row r="671" spans="1:5" ht="17.25" customHeight="1" x14ac:dyDescent="0.25">
      <c r="A671" s="30" t="s">
        <v>141</v>
      </c>
      <c r="B671" s="65" t="s">
        <v>142</v>
      </c>
      <c r="C671" s="31">
        <v>531</v>
      </c>
      <c r="D671" s="30" t="s">
        <v>323</v>
      </c>
      <c r="E671" s="33">
        <v>20.403396920746541</v>
      </c>
    </row>
    <row r="672" spans="1:5" ht="17.25" customHeight="1" x14ac:dyDescent="0.25">
      <c r="A672" s="30" t="s">
        <v>141</v>
      </c>
      <c r="B672" s="65" t="s">
        <v>142</v>
      </c>
      <c r="C672" s="31">
        <v>1083</v>
      </c>
      <c r="D672" s="30" t="s">
        <v>227</v>
      </c>
      <c r="E672" s="33">
        <v>19.043170459363441</v>
      </c>
    </row>
    <row r="673" spans="1:5" ht="17.25" customHeight="1" x14ac:dyDescent="0.25">
      <c r="A673" s="30" t="s">
        <v>141</v>
      </c>
      <c r="B673" s="65" t="s">
        <v>142</v>
      </c>
      <c r="C673" s="31">
        <v>442</v>
      </c>
      <c r="D673" s="30" t="s">
        <v>336</v>
      </c>
      <c r="E673" s="33">
        <v>19.043170459363441</v>
      </c>
    </row>
    <row r="674" spans="1:5" ht="17.25" customHeight="1" x14ac:dyDescent="0.25">
      <c r="A674" s="30" t="s">
        <v>141</v>
      </c>
      <c r="B674" s="65" t="s">
        <v>142</v>
      </c>
      <c r="C674" s="31">
        <v>2248</v>
      </c>
      <c r="D674" s="30" t="s">
        <v>326</v>
      </c>
      <c r="E674" s="33">
        <v>17.682943997980335</v>
      </c>
    </row>
    <row r="675" spans="1:5" ht="17.25" customHeight="1" x14ac:dyDescent="0.25">
      <c r="A675" s="30" t="s">
        <v>141</v>
      </c>
      <c r="B675" s="65" t="s">
        <v>142</v>
      </c>
      <c r="C675" s="31">
        <v>977</v>
      </c>
      <c r="D675" s="30" t="s">
        <v>228</v>
      </c>
      <c r="E675" s="33">
        <v>10.881811691064822</v>
      </c>
    </row>
    <row r="676" spans="1:5" ht="17.25" customHeight="1" x14ac:dyDescent="0.25">
      <c r="A676" s="30" t="s">
        <v>141</v>
      </c>
      <c r="B676" s="65" t="s">
        <v>142</v>
      </c>
      <c r="C676" s="31">
        <v>281</v>
      </c>
      <c r="D676" s="30" t="s">
        <v>290</v>
      </c>
      <c r="E676" s="33">
        <v>4.3527246764259298</v>
      </c>
    </row>
    <row r="677" spans="1:5" ht="17.25" customHeight="1" x14ac:dyDescent="0.25">
      <c r="A677" s="30" t="s">
        <v>141</v>
      </c>
      <c r="B677" s="65" t="s">
        <v>142</v>
      </c>
      <c r="C677" s="31">
        <v>2692</v>
      </c>
      <c r="D677" s="30" t="s">
        <v>333</v>
      </c>
      <c r="E677" s="33">
        <v>4.0806793841493088</v>
      </c>
    </row>
    <row r="678" spans="1:5" ht="17.25" customHeight="1" x14ac:dyDescent="0.25">
      <c r="A678" s="30" t="s">
        <v>141</v>
      </c>
      <c r="B678" s="65" t="s">
        <v>142</v>
      </c>
      <c r="C678" s="31">
        <v>97</v>
      </c>
      <c r="D678" s="30" t="s">
        <v>349</v>
      </c>
      <c r="E678" s="33">
        <v>1.0881811691064824</v>
      </c>
    </row>
    <row r="679" spans="1:5" ht="17.25" customHeight="1" x14ac:dyDescent="0.25">
      <c r="A679" s="30" t="s">
        <v>141</v>
      </c>
      <c r="B679" s="65" t="s">
        <v>142</v>
      </c>
      <c r="C679" s="31">
        <v>513</v>
      </c>
      <c r="D679" s="30" t="s">
        <v>324</v>
      </c>
      <c r="E679" s="33">
        <v>0.82973814144369273</v>
      </c>
    </row>
    <row r="680" spans="1:5" ht="17.25" customHeight="1" x14ac:dyDescent="0.25">
      <c r="A680" s="30" t="s">
        <v>141</v>
      </c>
      <c r="B680" s="65" t="s">
        <v>142</v>
      </c>
      <c r="C680" s="31">
        <v>536</v>
      </c>
      <c r="D680" s="30" t="s">
        <v>295</v>
      </c>
      <c r="E680" s="33">
        <v>0.78893134760219963</v>
      </c>
    </row>
    <row r="681" spans="1:5" ht="17.25" customHeight="1" x14ac:dyDescent="0.25">
      <c r="A681" s="30" t="s">
        <v>141</v>
      </c>
      <c r="B681" s="65" t="s">
        <v>142</v>
      </c>
      <c r="C681" s="31">
        <v>283</v>
      </c>
      <c r="D681" s="30" t="s">
        <v>351</v>
      </c>
      <c r="E681" s="33">
        <v>0.29924982150428259</v>
      </c>
    </row>
    <row r="682" spans="1:5" ht="17.25" customHeight="1" x14ac:dyDescent="0.25">
      <c r="A682" s="30" t="s">
        <v>141</v>
      </c>
      <c r="B682" s="65" t="s">
        <v>142</v>
      </c>
      <c r="C682" s="31">
        <v>2372</v>
      </c>
      <c r="D682" s="30" t="s">
        <v>343</v>
      </c>
      <c r="E682" s="33">
        <v>0.28564755689045157</v>
      </c>
    </row>
    <row r="683" spans="1:5" ht="17.25" customHeight="1" x14ac:dyDescent="0.25">
      <c r="A683" s="30" t="s">
        <v>141</v>
      </c>
      <c r="B683" s="65" t="s">
        <v>142</v>
      </c>
      <c r="C683" s="31">
        <v>540</v>
      </c>
      <c r="D683" s="30" t="s">
        <v>331</v>
      </c>
      <c r="E683" s="33">
        <v>0.27204529227662061</v>
      </c>
    </row>
    <row r="684" spans="1:5" ht="17.25" customHeight="1" x14ac:dyDescent="0.25">
      <c r="A684" s="30" t="s">
        <v>141</v>
      </c>
      <c r="B684" s="65" t="s">
        <v>142</v>
      </c>
      <c r="C684" s="31">
        <v>421</v>
      </c>
      <c r="D684" s="30" t="s">
        <v>334</v>
      </c>
      <c r="E684" s="33">
        <v>0.17682943997980335</v>
      </c>
    </row>
    <row r="685" spans="1:5" ht="17.25" customHeight="1" x14ac:dyDescent="0.25">
      <c r="A685" s="30" t="s">
        <v>141</v>
      </c>
      <c r="B685" s="65" t="s">
        <v>142</v>
      </c>
      <c r="C685" s="31">
        <v>2698</v>
      </c>
      <c r="D685" s="30" t="s">
        <v>341</v>
      </c>
      <c r="E685" s="33">
        <v>0.16322717536597231</v>
      </c>
    </row>
    <row r="686" spans="1:5" ht="17.25" customHeight="1" x14ac:dyDescent="0.25">
      <c r="A686" s="30" t="s">
        <v>141</v>
      </c>
      <c r="B686" s="65" t="s">
        <v>142</v>
      </c>
      <c r="C686" s="31">
        <v>343</v>
      </c>
      <c r="D686" s="30" t="s">
        <v>35</v>
      </c>
      <c r="E686" s="33">
        <v>0.14962491075214129</v>
      </c>
    </row>
    <row r="687" spans="1:5" ht="17.25" customHeight="1" x14ac:dyDescent="0.25">
      <c r="A687" s="30" t="s">
        <v>141</v>
      </c>
      <c r="B687" s="65" t="s">
        <v>142</v>
      </c>
      <c r="C687" s="31">
        <v>698</v>
      </c>
      <c r="D687" s="30" t="s">
        <v>322</v>
      </c>
      <c r="E687" s="33">
        <v>0.12514083444724544</v>
      </c>
    </row>
    <row r="688" spans="1:5" ht="17.25" customHeight="1" x14ac:dyDescent="0.25">
      <c r="A688" s="30" t="s">
        <v>141</v>
      </c>
      <c r="B688" s="65" t="s">
        <v>142</v>
      </c>
      <c r="C688" s="31">
        <v>514</v>
      </c>
      <c r="D688" s="30" t="s">
        <v>254</v>
      </c>
      <c r="E688" s="33">
        <v>7.889313476021996E-2</v>
      </c>
    </row>
    <row r="689" spans="1:5" ht="17.25" customHeight="1" x14ac:dyDescent="0.25">
      <c r="A689" s="30" t="s">
        <v>141</v>
      </c>
      <c r="B689" s="65" t="s">
        <v>142</v>
      </c>
      <c r="C689" s="31">
        <v>661</v>
      </c>
      <c r="D689" s="30" t="s">
        <v>342</v>
      </c>
      <c r="E689" s="33">
        <v>4.4887473225642391E-2</v>
      </c>
    </row>
    <row r="690" spans="1:5" ht="17.25" customHeight="1" x14ac:dyDescent="0.25">
      <c r="A690" s="30" t="s">
        <v>141</v>
      </c>
      <c r="B690" s="65" t="s">
        <v>142</v>
      </c>
      <c r="C690" s="31">
        <v>539</v>
      </c>
      <c r="D690" s="30" t="s">
        <v>325</v>
      </c>
      <c r="E690" s="33">
        <v>4.0806793841493078E-2</v>
      </c>
    </row>
    <row r="691" spans="1:5" ht="17.25" customHeight="1" x14ac:dyDescent="0.25">
      <c r="A691" s="30" t="s">
        <v>141</v>
      </c>
      <c r="B691" s="65" t="s">
        <v>142</v>
      </c>
      <c r="C691" s="31">
        <v>522</v>
      </c>
      <c r="D691" s="30" t="s">
        <v>257</v>
      </c>
      <c r="E691" s="33">
        <v>3.8086340918726876E-2</v>
      </c>
    </row>
    <row r="692" spans="1:5" ht="17.25" customHeight="1" x14ac:dyDescent="0.25">
      <c r="A692" s="30" t="s">
        <v>141</v>
      </c>
      <c r="B692" s="65" t="s">
        <v>142</v>
      </c>
      <c r="C692" s="31">
        <v>717</v>
      </c>
      <c r="D692" s="30" t="s">
        <v>243</v>
      </c>
      <c r="E692" s="33">
        <v>3.8086340918726876E-2</v>
      </c>
    </row>
    <row r="693" spans="1:5" ht="17.25" customHeight="1" x14ac:dyDescent="0.25">
      <c r="A693" s="30" t="s">
        <v>141</v>
      </c>
      <c r="B693" s="65" t="s">
        <v>142</v>
      </c>
      <c r="C693" s="31">
        <v>454</v>
      </c>
      <c r="D693" s="30" t="s">
        <v>346</v>
      </c>
      <c r="E693" s="33">
        <v>2.8564755689045158E-2</v>
      </c>
    </row>
    <row r="694" spans="1:5" ht="17.25" customHeight="1" x14ac:dyDescent="0.25">
      <c r="A694" s="30" t="s">
        <v>141</v>
      </c>
      <c r="B694" s="65" t="s">
        <v>142</v>
      </c>
      <c r="C694" s="31">
        <v>302</v>
      </c>
      <c r="D694" s="30" t="s">
        <v>29</v>
      </c>
      <c r="E694" s="33">
        <v>1.4962491075214131E-2</v>
      </c>
    </row>
    <row r="695" spans="1:5" ht="17.25" customHeight="1" x14ac:dyDescent="0.25">
      <c r="A695" s="30" t="s">
        <v>141</v>
      </c>
      <c r="B695" s="65" t="s">
        <v>142</v>
      </c>
      <c r="C695" s="31">
        <v>401</v>
      </c>
      <c r="D695" s="30" t="s">
        <v>344</v>
      </c>
      <c r="E695" s="33">
        <v>1.2378060798586235E-2</v>
      </c>
    </row>
    <row r="696" spans="1:5" ht="17.25" customHeight="1" x14ac:dyDescent="0.25">
      <c r="A696" s="30" t="s">
        <v>141</v>
      </c>
      <c r="B696" s="65" t="s">
        <v>142</v>
      </c>
      <c r="C696" s="31">
        <v>4</v>
      </c>
      <c r="D696" s="30" t="s">
        <v>347</v>
      </c>
      <c r="E696" s="33">
        <v>1.0881811691064823E-2</v>
      </c>
    </row>
    <row r="697" spans="1:5" ht="17.25" customHeight="1" x14ac:dyDescent="0.25">
      <c r="A697" s="30" t="s">
        <v>141</v>
      </c>
      <c r="B697" s="65" t="s">
        <v>142</v>
      </c>
      <c r="C697" s="31">
        <v>620</v>
      </c>
      <c r="D697" s="30" t="s">
        <v>271</v>
      </c>
      <c r="E697" s="33">
        <v>9.3855625835434081E-3</v>
      </c>
    </row>
    <row r="698" spans="1:5" ht="17.25" customHeight="1" x14ac:dyDescent="0.25">
      <c r="A698" s="30" t="s">
        <v>141</v>
      </c>
      <c r="B698" s="65" t="s">
        <v>142</v>
      </c>
      <c r="C698" s="31">
        <v>340</v>
      </c>
      <c r="D698" s="30" t="s">
        <v>348</v>
      </c>
      <c r="E698" s="33">
        <v>5.4409058455324117E-3</v>
      </c>
    </row>
    <row r="699" spans="1:5" ht="17.25" customHeight="1" x14ac:dyDescent="0.25">
      <c r="A699" s="30" t="s">
        <v>141</v>
      </c>
      <c r="B699" s="65" t="s">
        <v>142</v>
      </c>
      <c r="C699" s="31">
        <v>7</v>
      </c>
      <c r="D699" s="30" t="s">
        <v>350</v>
      </c>
      <c r="E699" s="33">
        <v>5.4409058455324117E-3</v>
      </c>
    </row>
    <row r="700" spans="1:5" ht="17.25" customHeight="1" x14ac:dyDescent="0.25">
      <c r="A700" s="30" t="s">
        <v>141</v>
      </c>
      <c r="B700" s="65" t="s">
        <v>142</v>
      </c>
      <c r="C700" s="31">
        <v>279</v>
      </c>
      <c r="D700" s="30" t="s">
        <v>31</v>
      </c>
      <c r="E700" s="33">
        <v>2.4484076304895851E-3</v>
      </c>
    </row>
    <row r="701" spans="1:5" ht="17.25" customHeight="1" x14ac:dyDescent="0.25">
      <c r="A701" s="30" t="s">
        <v>141</v>
      </c>
      <c r="B701" s="65" t="s">
        <v>142</v>
      </c>
      <c r="C701" s="31">
        <v>747</v>
      </c>
      <c r="D701" s="30" t="s">
        <v>345</v>
      </c>
      <c r="E701" s="33">
        <v>2.1763623382129644E-3</v>
      </c>
    </row>
    <row r="702" spans="1:5" ht="17.25" customHeight="1" x14ac:dyDescent="0.25">
      <c r="A702" s="30" t="s">
        <v>141</v>
      </c>
      <c r="B702" s="65" t="s">
        <v>142</v>
      </c>
      <c r="C702" s="31">
        <v>601</v>
      </c>
      <c r="D702" s="30" t="s">
        <v>247</v>
      </c>
      <c r="E702" s="33">
        <v>1.0473743752649892E-3</v>
      </c>
    </row>
    <row r="703" spans="1:5" ht="17.25" customHeight="1" x14ac:dyDescent="0.25">
      <c r="A703" s="30" t="s">
        <v>144</v>
      </c>
      <c r="B703" s="65" t="s">
        <v>145</v>
      </c>
      <c r="C703" s="31">
        <v>2692</v>
      </c>
      <c r="D703" s="30" t="s">
        <v>333</v>
      </c>
      <c r="E703" s="33">
        <v>32.90556103981573</v>
      </c>
    </row>
    <row r="704" spans="1:5" ht="17.25" customHeight="1" x14ac:dyDescent="0.25">
      <c r="A704" s="30" t="s">
        <v>144</v>
      </c>
      <c r="B704" s="65" t="s">
        <v>145</v>
      </c>
      <c r="C704" s="31">
        <v>531</v>
      </c>
      <c r="D704" s="30" t="s">
        <v>323</v>
      </c>
      <c r="E704" s="33">
        <v>24.130744762531535</v>
      </c>
    </row>
    <row r="705" spans="1:5" ht="17.25" customHeight="1" x14ac:dyDescent="0.25">
      <c r="A705" s="30" t="s">
        <v>144</v>
      </c>
      <c r="B705" s="65" t="s">
        <v>145</v>
      </c>
      <c r="C705" s="31">
        <v>2248</v>
      </c>
      <c r="D705" s="30" t="s">
        <v>326</v>
      </c>
      <c r="E705" s="33">
        <v>14.259076450586816</v>
      </c>
    </row>
    <row r="706" spans="1:5" ht="17.25" customHeight="1" x14ac:dyDescent="0.25">
      <c r="A706" s="30" t="s">
        <v>144</v>
      </c>
      <c r="B706" s="65" t="s">
        <v>145</v>
      </c>
      <c r="C706" s="31">
        <v>1083</v>
      </c>
      <c r="D706" s="30" t="s">
        <v>227</v>
      </c>
      <c r="E706" s="33">
        <v>10.091038718876822</v>
      </c>
    </row>
    <row r="707" spans="1:5" ht="17.25" customHeight="1" x14ac:dyDescent="0.25">
      <c r="A707" s="30" t="s">
        <v>144</v>
      </c>
      <c r="B707" s="65" t="s">
        <v>145</v>
      </c>
      <c r="C707" s="31">
        <v>977</v>
      </c>
      <c r="D707" s="30" t="s">
        <v>228</v>
      </c>
      <c r="E707" s="33">
        <v>5.0455193594384111</v>
      </c>
    </row>
    <row r="708" spans="1:5" ht="17.25" customHeight="1" x14ac:dyDescent="0.25">
      <c r="A708" s="30" t="s">
        <v>144</v>
      </c>
      <c r="B708" s="65" t="s">
        <v>145</v>
      </c>
      <c r="C708" s="31">
        <v>540</v>
      </c>
      <c r="D708" s="30" t="s">
        <v>331</v>
      </c>
      <c r="E708" s="33">
        <v>2.1937040693210488</v>
      </c>
    </row>
    <row r="709" spans="1:5" ht="17.25" customHeight="1" x14ac:dyDescent="0.25">
      <c r="A709" s="30" t="s">
        <v>144</v>
      </c>
      <c r="B709" s="65" t="s">
        <v>145</v>
      </c>
      <c r="C709" s="31">
        <v>97</v>
      </c>
      <c r="D709" s="30" t="s">
        <v>349</v>
      </c>
      <c r="E709" s="33">
        <v>1.6452780519907864</v>
      </c>
    </row>
    <row r="710" spans="1:5" ht="17.25" customHeight="1" x14ac:dyDescent="0.25">
      <c r="A710" s="30" t="s">
        <v>144</v>
      </c>
      <c r="B710" s="65" t="s">
        <v>145</v>
      </c>
      <c r="C710" s="31">
        <v>442</v>
      </c>
      <c r="D710" s="30" t="s">
        <v>336</v>
      </c>
      <c r="E710" s="33">
        <v>1.6452780519907864</v>
      </c>
    </row>
    <row r="711" spans="1:5" ht="17.25" customHeight="1" x14ac:dyDescent="0.25">
      <c r="A711" s="30" t="s">
        <v>144</v>
      </c>
      <c r="B711" s="65" t="s">
        <v>145</v>
      </c>
      <c r="C711" s="31">
        <v>343</v>
      </c>
      <c r="D711" s="30" t="s">
        <v>35</v>
      </c>
      <c r="E711" s="33">
        <v>1.6452780519907864</v>
      </c>
    </row>
    <row r="712" spans="1:5" ht="17.25" customHeight="1" x14ac:dyDescent="0.25">
      <c r="A712" s="30" t="s">
        <v>144</v>
      </c>
      <c r="B712" s="65" t="s">
        <v>145</v>
      </c>
      <c r="C712" s="31">
        <v>2698</v>
      </c>
      <c r="D712" s="30" t="s">
        <v>341</v>
      </c>
      <c r="E712" s="33">
        <v>1.6452780519907864</v>
      </c>
    </row>
    <row r="713" spans="1:5" ht="17.25" customHeight="1" x14ac:dyDescent="0.25">
      <c r="A713" s="30" t="s">
        <v>144</v>
      </c>
      <c r="B713" s="65" t="s">
        <v>145</v>
      </c>
      <c r="C713" s="31">
        <v>281</v>
      </c>
      <c r="D713" s="30" t="s">
        <v>290</v>
      </c>
      <c r="E713" s="33">
        <v>1.6452780519907864</v>
      </c>
    </row>
    <row r="714" spans="1:5" ht="17.25" customHeight="1" x14ac:dyDescent="0.25">
      <c r="A714" s="30" t="s">
        <v>144</v>
      </c>
      <c r="B714" s="65" t="s">
        <v>145</v>
      </c>
      <c r="C714" s="31">
        <v>514</v>
      </c>
      <c r="D714" s="30" t="s">
        <v>254</v>
      </c>
      <c r="E714" s="33">
        <v>1.6452780519907864</v>
      </c>
    </row>
    <row r="715" spans="1:5" ht="17.25" customHeight="1" x14ac:dyDescent="0.25">
      <c r="A715" s="30" t="s">
        <v>144</v>
      </c>
      <c r="B715" s="65" t="s">
        <v>145</v>
      </c>
      <c r="C715" s="31">
        <v>421</v>
      </c>
      <c r="D715" s="30" t="s">
        <v>334</v>
      </c>
      <c r="E715" s="33">
        <v>1.4259076450586816</v>
      </c>
    </row>
    <row r="716" spans="1:5" ht="17.25" customHeight="1" x14ac:dyDescent="0.25">
      <c r="A716" s="30" t="s">
        <v>144</v>
      </c>
      <c r="B716" s="65" t="s">
        <v>145</v>
      </c>
      <c r="C716" s="31">
        <v>2693</v>
      </c>
      <c r="D716" s="30" t="s">
        <v>338</v>
      </c>
      <c r="E716" s="33">
        <v>7.6779642426236694E-2</v>
      </c>
    </row>
    <row r="717" spans="1:5" ht="17.25" customHeight="1" x14ac:dyDescent="0.25">
      <c r="A717" s="30" t="s">
        <v>147</v>
      </c>
      <c r="B717" s="65" t="s">
        <v>148</v>
      </c>
      <c r="C717" s="31">
        <v>531</v>
      </c>
      <c r="D717" s="30" t="s">
        <v>323</v>
      </c>
      <c r="E717" s="33">
        <v>70.806974304372204</v>
      </c>
    </row>
    <row r="718" spans="1:5" ht="17.25" customHeight="1" x14ac:dyDescent="0.25">
      <c r="A718" s="30" t="s">
        <v>147</v>
      </c>
      <c r="B718" s="65" t="s">
        <v>148</v>
      </c>
      <c r="C718" s="31">
        <v>540</v>
      </c>
      <c r="D718" s="30" t="s">
        <v>331</v>
      </c>
      <c r="E718" s="33">
        <v>15.554540678133339</v>
      </c>
    </row>
    <row r="719" spans="1:5" ht="17.25" customHeight="1" x14ac:dyDescent="0.25">
      <c r="A719" s="30" t="s">
        <v>147</v>
      </c>
      <c r="B719" s="65" t="s">
        <v>148</v>
      </c>
      <c r="C719" s="31">
        <v>421</v>
      </c>
      <c r="D719" s="30" t="s">
        <v>334</v>
      </c>
      <c r="E719" s="33">
        <v>8.1154125277217428</v>
      </c>
    </row>
    <row r="720" spans="1:5" ht="17.25" customHeight="1" x14ac:dyDescent="0.25">
      <c r="A720" s="30" t="s">
        <v>147</v>
      </c>
      <c r="B720" s="65" t="s">
        <v>148</v>
      </c>
      <c r="C720" s="31">
        <v>281</v>
      </c>
      <c r="D720" s="30" t="s">
        <v>290</v>
      </c>
      <c r="E720" s="33">
        <v>1.4878256300823194</v>
      </c>
    </row>
    <row r="721" spans="1:5" ht="17.25" customHeight="1" x14ac:dyDescent="0.25">
      <c r="A721" s="30" t="s">
        <v>147</v>
      </c>
      <c r="B721" s="65" t="s">
        <v>148</v>
      </c>
      <c r="C721" s="31">
        <v>2692</v>
      </c>
      <c r="D721" s="30" t="s">
        <v>333</v>
      </c>
      <c r="E721" s="33">
        <v>1.0820550036962324</v>
      </c>
    </row>
    <row r="722" spans="1:5" ht="17.25" customHeight="1" x14ac:dyDescent="0.25">
      <c r="A722" s="30" t="s">
        <v>147</v>
      </c>
      <c r="B722" s="65" t="s">
        <v>148</v>
      </c>
      <c r="C722" s="31">
        <v>705</v>
      </c>
      <c r="D722" s="30" t="s">
        <v>360</v>
      </c>
      <c r="E722" s="33">
        <v>0.81154125277217415</v>
      </c>
    </row>
    <row r="723" spans="1:5" ht="17.25" customHeight="1" x14ac:dyDescent="0.25">
      <c r="A723" s="30" t="s">
        <v>147</v>
      </c>
      <c r="B723" s="65" t="s">
        <v>148</v>
      </c>
      <c r="C723" s="31">
        <v>279</v>
      </c>
      <c r="D723" s="30" t="s">
        <v>31</v>
      </c>
      <c r="E723" s="33">
        <v>0.74391281504115969</v>
      </c>
    </row>
    <row r="724" spans="1:5" ht="17.25" customHeight="1" x14ac:dyDescent="0.25">
      <c r="A724" s="30" t="s">
        <v>147</v>
      </c>
      <c r="B724" s="65" t="s">
        <v>148</v>
      </c>
      <c r="C724" s="31">
        <v>539</v>
      </c>
      <c r="D724" s="30" t="s">
        <v>325</v>
      </c>
      <c r="E724" s="33">
        <v>0.64923300221773939</v>
      </c>
    </row>
    <row r="725" spans="1:5" ht="17.25" customHeight="1" x14ac:dyDescent="0.25">
      <c r="A725" s="30" t="s">
        <v>147</v>
      </c>
      <c r="B725" s="65" t="s">
        <v>148</v>
      </c>
      <c r="C725" s="31">
        <v>536</v>
      </c>
      <c r="D725" s="30" t="s">
        <v>295</v>
      </c>
      <c r="E725" s="33">
        <v>0.29756512601646384</v>
      </c>
    </row>
    <row r="726" spans="1:5" ht="17.25" customHeight="1" x14ac:dyDescent="0.25">
      <c r="A726" s="30" t="s">
        <v>147</v>
      </c>
      <c r="B726" s="65" t="s">
        <v>148</v>
      </c>
      <c r="C726" s="31">
        <v>977</v>
      </c>
      <c r="D726" s="30" t="s">
        <v>228</v>
      </c>
      <c r="E726" s="33">
        <v>0.10820550036962323</v>
      </c>
    </row>
    <row r="727" spans="1:5" ht="17.25" customHeight="1" x14ac:dyDescent="0.25">
      <c r="A727" s="30" t="s">
        <v>147</v>
      </c>
      <c r="B727" s="65" t="s">
        <v>148</v>
      </c>
      <c r="C727" s="31">
        <v>1083</v>
      </c>
      <c r="D727" s="30" t="s">
        <v>227</v>
      </c>
      <c r="E727" s="33">
        <v>0.10820550036962323</v>
      </c>
    </row>
    <row r="728" spans="1:5" ht="17.25" customHeight="1" x14ac:dyDescent="0.25">
      <c r="A728" s="30" t="s">
        <v>147</v>
      </c>
      <c r="B728" s="65" t="s">
        <v>148</v>
      </c>
      <c r="C728" s="31">
        <v>601</v>
      </c>
      <c r="D728" s="30" t="s">
        <v>247</v>
      </c>
      <c r="E728" s="33">
        <v>6.2218162712533352E-2</v>
      </c>
    </row>
    <row r="729" spans="1:5" ht="17.25" customHeight="1" x14ac:dyDescent="0.25">
      <c r="A729" s="30" t="s">
        <v>147</v>
      </c>
      <c r="B729" s="65" t="s">
        <v>148</v>
      </c>
      <c r="C729" s="31">
        <v>717</v>
      </c>
      <c r="D729" s="30" t="s">
        <v>243</v>
      </c>
      <c r="E729" s="33">
        <v>3.5843071997437699E-2</v>
      </c>
    </row>
    <row r="730" spans="1:5" ht="17.25" customHeight="1" x14ac:dyDescent="0.25">
      <c r="A730" s="30" t="s">
        <v>147</v>
      </c>
      <c r="B730" s="65" t="s">
        <v>148</v>
      </c>
      <c r="C730" s="31">
        <v>97</v>
      </c>
      <c r="D730" s="30" t="s">
        <v>349</v>
      </c>
      <c r="E730" s="33">
        <v>2.7051375092405808E-2</v>
      </c>
    </row>
    <row r="731" spans="1:5" ht="17.25" customHeight="1" x14ac:dyDescent="0.25">
      <c r="A731" s="30" t="s">
        <v>147</v>
      </c>
      <c r="B731" s="65" t="s">
        <v>148</v>
      </c>
      <c r="C731" s="31">
        <v>513</v>
      </c>
      <c r="D731" s="30" t="s">
        <v>324</v>
      </c>
      <c r="E731" s="33">
        <v>2.4346237583165228E-2</v>
      </c>
    </row>
    <row r="732" spans="1:5" ht="17.25" customHeight="1" x14ac:dyDescent="0.25">
      <c r="A732" s="30" t="s">
        <v>147</v>
      </c>
      <c r="B732" s="65" t="s">
        <v>148</v>
      </c>
      <c r="C732" s="31">
        <v>2372</v>
      </c>
      <c r="D732" s="30" t="s">
        <v>343</v>
      </c>
      <c r="E732" s="33">
        <v>1.6907109432753632E-2</v>
      </c>
    </row>
    <row r="733" spans="1:5" ht="17.25" customHeight="1" x14ac:dyDescent="0.25">
      <c r="A733" s="30" t="s">
        <v>147</v>
      </c>
      <c r="B733" s="65" t="s">
        <v>148</v>
      </c>
      <c r="C733" s="31">
        <v>283</v>
      </c>
      <c r="D733" s="30" t="s">
        <v>351</v>
      </c>
      <c r="E733" s="33">
        <v>1.284940316889276E-2</v>
      </c>
    </row>
    <row r="734" spans="1:5" ht="17.25" customHeight="1" x14ac:dyDescent="0.25">
      <c r="A734" s="30" t="s">
        <v>147</v>
      </c>
      <c r="B734" s="65" t="s">
        <v>148</v>
      </c>
      <c r="C734" s="31">
        <v>343</v>
      </c>
      <c r="D734" s="30" t="s">
        <v>35</v>
      </c>
      <c r="E734" s="33">
        <v>1.0820550036962324E-2</v>
      </c>
    </row>
    <row r="735" spans="1:5" ht="17.25" customHeight="1" x14ac:dyDescent="0.25">
      <c r="A735" s="30" t="s">
        <v>147</v>
      </c>
      <c r="B735" s="65" t="s">
        <v>148</v>
      </c>
      <c r="C735" s="31">
        <v>698</v>
      </c>
      <c r="D735" s="30" t="s">
        <v>322</v>
      </c>
      <c r="E735" s="33">
        <v>1.0820550036962324E-2</v>
      </c>
    </row>
    <row r="736" spans="1:5" ht="17.25" customHeight="1" x14ac:dyDescent="0.25">
      <c r="A736" s="30" t="s">
        <v>147</v>
      </c>
      <c r="B736" s="65" t="s">
        <v>148</v>
      </c>
      <c r="C736" s="31">
        <v>522</v>
      </c>
      <c r="D736" s="30" t="s">
        <v>257</v>
      </c>
      <c r="E736" s="33">
        <v>1.0144265659652178E-2</v>
      </c>
    </row>
    <row r="737" spans="1:5" ht="17.25" customHeight="1" x14ac:dyDescent="0.25">
      <c r="A737" s="30" t="s">
        <v>147</v>
      </c>
      <c r="B737" s="65" t="s">
        <v>148</v>
      </c>
      <c r="C737" s="31">
        <v>7</v>
      </c>
      <c r="D737" s="30" t="s">
        <v>350</v>
      </c>
      <c r="E737" s="33">
        <v>5.5455318939431906E-3</v>
      </c>
    </row>
    <row r="738" spans="1:5" ht="17.25" customHeight="1" x14ac:dyDescent="0.25">
      <c r="A738" s="30" t="s">
        <v>147</v>
      </c>
      <c r="B738" s="65" t="s">
        <v>148</v>
      </c>
      <c r="C738" s="31">
        <v>302</v>
      </c>
      <c r="D738" s="30" t="s">
        <v>29</v>
      </c>
      <c r="E738" s="33">
        <v>4.1253347015918857E-3</v>
      </c>
    </row>
    <row r="739" spans="1:5" ht="17.25" customHeight="1" x14ac:dyDescent="0.25">
      <c r="A739" s="30" t="s">
        <v>147</v>
      </c>
      <c r="B739" s="65" t="s">
        <v>148</v>
      </c>
      <c r="C739" s="31">
        <v>620</v>
      </c>
      <c r="D739" s="30" t="s">
        <v>271</v>
      </c>
      <c r="E739" s="33">
        <v>2.84039438470261E-3</v>
      </c>
    </row>
    <row r="740" spans="1:5" ht="17.25" customHeight="1" x14ac:dyDescent="0.25">
      <c r="A740" s="30" t="s">
        <v>147</v>
      </c>
      <c r="B740" s="65" t="s">
        <v>148</v>
      </c>
      <c r="C740" s="31">
        <v>442</v>
      </c>
      <c r="D740" s="30" t="s">
        <v>336</v>
      </c>
      <c r="E740" s="33">
        <v>2.7051375092405809E-3</v>
      </c>
    </row>
    <row r="741" spans="1:5" ht="17.25" customHeight="1" x14ac:dyDescent="0.25">
      <c r="A741" s="30" t="s">
        <v>147</v>
      </c>
      <c r="B741" s="65" t="s">
        <v>148</v>
      </c>
      <c r="C741" s="31">
        <v>2698</v>
      </c>
      <c r="D741" s="30" t="s">
        <v>341</v>
      </c>
      <c r="E741" s="33">
        <v>2.7051375092405809E-3</v>
      </c>
    </row>
    <row r="742" spans="1:5" ht="17.25" customHeight="1" x14ac:dyDescent="0.25">
      <c r="A742" s="30" t="s">
        <v>147</v>
      </c>
      <c r="B742" s="65" t="s">
        <v>148</v>
      </c>
      <c r="C742" s="31">
        <v>4</v>
      </c>
      <c r="D742" s="30" t="s">
        <v>347</v>
      </c>
      <c r="E742" s="33">
        <v>2.4346237583165228E-3</v>
      </c>
    </row>
    <row r="743" spans="1:5" ht="17.25" customHeight="1" x14ac:dyDescent="0.25">
      <c r="A743" s="30" t="s">
        <v>147</v>
      </c>
      <c r="B743" s="65" t="s">
        <v>148</v>
      </c>
      <c r="C743" s="31">
        <v>661</v>
      </c>
      <c r="D743" s="30" t="s">
        <v>342</v>
      </c>
      <c r="E743" s="33">
        <v>9.467981282342032E-4</v>
      </c>
    </row>
    <row r="744" spans="1:5" ht="17.25" customHeight="1" x14ac:dyDescent="0.25">
      <c r="A744" s="30" t="s">
        <v>147</v>
      </c>
      <c r="B744" s="65" t="s">
        <v>148</v>
      </c>
      <c r="C744" s="31">
        <v>465</v>
      </c>
      <c r="D744" s="30" t="s">
        <v>38</v>
      </c>
      <c r="E744" s="33">
        <v>8.1154125277217433E-4</v>
      </c>
    </row>
    <row r="745" spans="1:5" ht="17.25" customHeight="1" x14ac:dyDescent="0.25">
      <c r="A745" s="30" t="s">
        <v>147</v>
      </c>
      <c r="B745" s="65" t="s">
        <v>148</v>
      </c>
      <c r="C745" s="31">
        <v>454</v>
      </c>
      <c r="D745" s="30" t="s">
        <v>346</v>
      </c>
      <c r="E745" s="33">
        <v>7.4391281504115978E-4</v>
      </c>
    </row>
    <row r="746" spans="1:5" ht="17.25" customHeight="1" x14ac:dyDescent="0.25">
      <c r="A746" s="30" t="s">
        <v>147</v>
      </c>
      <c r="B746" s="65" t="s">
        <v>148</v>
      </c>
      <c r="C746" s="31">
        <v>401</v>
      </c>
      <c r="D746" s="30" t="s">
        <v>344</v>
      </c>
      <c r="E746" s="33">
        <v>2.7051375092405807E-4</v>
      </c>
    </row>
    <row r="747" spans="1:5" ht="17.25" customHeight="1" x14ac:dyDescent="0.25">
      <c r="A747" s="30" t="s">
        <v>147</v>
      </c>
      <c r="B747" s="65" t="s">
        <v>148</v>
      </c>
      <c r="C747" s="31">
        <v>747</v>
      </c>
      <c r="D747" s="30" t="s">
        <v>345</v>
      </c>
      <c r="E747" s="33">
        <v>1.4201971923513047E-4</v>
      </c>
    </row>
    <row r="748" spans="1:5" ht="17.25" customHeight="1" x14ac:dyDescent="0.25">
      <c r="A748" s="30" t="s">
        <v>147</v>
      </c>
      <c r="B748" s="65" t="s">
        <v>148</v>
      </c>
      <c r="C748" s="31">
        <v>2693</v>
      </c>
      <c r="D748" s="30" t="s">
        <v>338</v>
      </c>
      <c r="E748" s="33">
        <v>1.3525687546202904E-4</v>
      </c>
    </row>
    <row r="749" spans="1:5" ht="17.25" customHeight="1" x14ac:dyDescent="0.25">
      <c r="A749" s="30" t="s">
        <v>147</v>
      </c>
      <c r="B749" s="65" t="s">
        <v>148</v>
      </c>
      <c r="C749" s="31">
        <v>340</v>
      </c>
      <c r="D749" s="30" t="s">
        <v>348</v>
      </c>
      <c r="E749" s="33">
        <v>1.2173118791582613E-4</v>
      </c>
    </row>
    <row r="750" spans="1:5" ht="17.25" customHeight="1" x14ac:dyDescent="0.25">
      <c r="A750" s="30" t="s">
        <v>150</v>
      </c>
      <c r="B750" s="65" t="s">
        <v>151</v>
      </c>
      <c r="C750" s="31">
        <v>540</v>
      </c>
      <c r="D750" s="30" t="s">
        <v>331</v>
      </c>
      <c r="E750" s="33">
        <v>28.212548559056039</v>
      </c>
    </row>
    <row r="751" spans="1:5" ht="17.25" customHeight="1" x14ac:dyDescent="0.25">
      <c r="A751" s="30" t="s">
        <v>150</v>
      </c>
      <c r="B751" s="65" t="s">
        <v>151</v>
      </c>
      <c r="C751" s="31">
        <v>421</v>
      </c>
      <c r="D751" s="30" t="s">
        <v>334</v>
      </c>
      <c r="E751" s="33">
        <v>25.821654613373322</v>
      </c>
    </row>
    <row r="752" spans="1:5" ht="17.25" customHeight="1" x14ac:dyDescent="0.25">
      <c r="A752" s="30" t="s">
        <v>150</v>
      </c>
      <c r="B752" s="65" t="s">
        <v>151</v>
      </c>
      <c r="C752" s="31">
        <v>531</v>
      </c>
      <c r="D752" s="30" t="s">
        <v>323</v>
      </c>
      <c r="E752" s="33">
        <v>13.389006095823206</v>
      </c>
    </row>
    <row r="753" spans="1:5" ht="17.25" customHeight="1" x14ac:dyDescent="0.25">
      <c r="A753" s="30" t="s">
        <v>150</v>
      </c>
      <c r="B753" s="65" t="s">
        <v>151</v>
      </c>
      <c r="C753" s="31">
        <v>2248</v>
      </c>
      <c r="D753" s="30" t="s">
        <v>326</v>
      </c>
      <c r="E753" s="33">
        <v>10.998112150140491</v>
      </c>
    </row>
    <row r="754" spans="1:5" ht="17.25" customHeight="1" x14ac:dyDescent="0.25">
      <c r="A754" s="30" t="s">
        <v>150</v>
      </c>
      <c r="B754" s="65" t="s">
        <v>151</v>
      </c>
      <c r="C754" s="31">
        <v>1083</v>
      </c>
      <c r="D754" s="30" t="s">
        <v>227</v>
      </c>
      <c r="E754" s="33">
        <v>5.7381454696385159</v>
      </c>
    </row>
    <row r="755" spans="1:5" ht="17.25" customHeight="1" x14ac:dyDescent="0.25">
      <c r="A755" s="30" t="s">
        <v>150</v>
      </c>
      <c r="B755" s="65" t="s">
        <v>151</v>
      </c>
      <c r="C755" s="31">
        <v>281</v>
      </c>
      <c r="D755" s="30" t="s">
        <v>290</v>
      </c>
      <c r="E755" s="33">
        <v>4.2079733444015783</v>
      </c>
    </row>
    <row r="756" spans="1:5" ht="17.25" customHeight="1" x14ac:dyDescent="0.25">
      <c r="A756" s="30" t="s">
        <v>150</v>
      </c>
      <c r="B756" s="65" t="s">
        <v>151</v>
      </c>
      <c r="C756" s="31">
        <v>2692</v>
      </c>
      <c r="D756" s="30" t="s">
        <v>333</v>
      </c>
      <c r="E756" s="33">
        <v>3.8254303130923444</v>
      </c>
    </row>
    <row r="757" spans="1:5" ht="17.25" customHeight="1" x14ac:dyDescent="0.25">
      <c r="A757" s="30" t="s">
        <v>150</v>
      </c>
      <c r="B757" s="65" t="s">
        <v>151</v>
      </c>
      <c r="C757" s="31">
        <v>977</v>
      </c>
      <c r="D757" s="30" t="s">
        <v>228</v>
      </c>
      <c r="E757" s="33">
        <v>2.6778012191646412</v>
      </c>
    </row>
    <row r="758" spans="1:5" ht="17.25" customHeight="1" x14ac:dyDescent="0.25">
      <c r="A758" s="30" t="s">
        <v>150</v>
      </c>
      <c r="B758" s="65" t="s">
        <v>151</v>
      </c>
      <c r="C758" s="31">
        <v>536</v>
      </c>
      <c r="D758" s="30" t="s">
        <v>295</v>
      </c>
      <c r="E758" s="33">
        <v>0.90853969935943169</v>
      </c>
    </row>
    <row r="759" spans="1:5" ht="17.25" customHeight="1" x14ac:dyDescent="0.25">
      <c r="A759" s="30" t="s">
        <v>150</v>
      </c>
      <c r="B759" s="65" t="s">
        <v>151</v>
      </c>
      <c r="C759" s="31">
        <v>442</v>
      </c>
      <c r="D759" s="30" t="s">
        <v>336</v>
      </c>
      <c r="E759" s="33">
        <v>0.6694503047911603</v>
      </c>
    </row>
    <row r="760" spans="1:5" ht="17.25" customHeight="1" x14ac:dyDescent="0.25">
      <c r="A760" s="30" t="s">
        <v>150</v>
      </c>
      <c r="B760" s="65" t="s">
        <v>151</v>
      </c>
      <c r="C760" s="31">
        <v>698</v>
      </c>
      <c r="D760" s="30" t="s">
        <v>322</v>
      </c>
      <c r="E760" s="33">
        <v>0.52599666805019729</v>
      </c>
    </row>
    <row r="761" spans="1:5" ht="17.25" customHeight="1" x14ac:dyDescent="0.25">
      <c r="A761" s="30" t="s">
        <v>150</v>
      </c>
      <c r="B761" s="65" t="s">
        <v>151</v>
      </c>
      <c r="C761" s="31">
        <v>343</v>
      </c>
      <c r="D761" s="30" t="s">
        <v>35</v>
      </c>
      <c r="E761" s="33">
        <v>0.52599666805019729</v>
      </c>
    </row>
    <row r="762" spans="1:5" ht="17.25" customHeight="1" x14ac:dyDescent="0.25">
      <c r="A762" s="30" t="s">
        <v>150</v>
      </c>
      <c r="B762" s="65" t="s">
        <v>151</v>
      </c>
      <c r="C762" s="31">
        <v>539</v>
      </c>
      <c r="D762" s="30" t="s">
        <v>325</v>
      </c>
      <c r="E762" s="33">
        <v>0.46383342546244671</v>
      </c>
    </row>
    <row r="763" spans="1:5" ht="17.25" customHeight="1" x14ac:dyDescent="0.25">
      <c r="A763" s="30" t="s">
        <v>150</v>
      </c>
      <c r="B763" s="65" t="s">
        <v>151</v>
      </c>
      <c r="C763" s="31">
        <v>513</v>
      </c>
      <c r="D763" s="30" t="s">
        <v>324</v>
      </c>
      <c r="E763" s="33">
        <v>0.34907051606967643</v>
      </c>
    </row>
    <row r="764" spans="1:5" ht="17.25" customHeight="1" x14ac:dyDescent="0.25">
      <c r="A764" s="30" t="s">
        <v>150</v>
      </c>
      <c r="B764" s="65" t="s">
        <v>151</v>
      </c>
      <c r="C764" s="31">
        <v>283</v>
      </c>
      <c r="D764" s="30" t="s">
        <v>351</v>
      </c>
      <c r="E764" s="33">
        <v>0.33472515239558015</v>
      </c>
    </row>
    <row r="765" spans="1:5" ht="17.25" customHeight="1" x14ac:dyDescent="0.25">
      <c r="A765" s="30" t="s">
        <v>150</v>
      </c>
      <c r="B765" s="65" t="s">
        <v>151</v>
      </c>
      <c r="C765" s="31">
        <v>663</v>
      </c>
      <c r="D765" s="30" t="s">
        <v>337</v>
      </c>
      <c r="E765" s="33">
        <v>0.27256190980782952</v>
      </c>
    </row>
    <row r="766" spans="1:5" ht="17.25" customHeight="1" x14ac:dyDescent="0.25">
      <c r="A766" s="30" t="s">
        <v>150</v>
      </c>
      <c r="B766" s="65" t="s">
        <v>151</v>
      </c>
      <c r="C766" s="31">
        <v>97</v>
      </c>
      <c r="D766" s="30" t="s">
        <v>349</v>
      </c>
      <c r="E766" s="33">
        <v>0.22474403089417522</v>
      </c>
    </row>
    <row r="767" spans="1:5" ht="17.25" customHeight="1" x14ac:dyDescent="0.25">
      <c r="A767" s="30" t="s">
        <v>150</v>
      </c>
      <c r="B767" s="65" t="s">
        <v>151</v>
      </c>
      <c r="C767" s="31">
        <v>279</v>
      </c>
      <c r="D767" s="30" t="s">
        <v>31</v>
      </c>
      <c r="E767" s="33">
        <v>0.18170793987188635</v>
      </c>
    </row>
    <row r="768" spans="1:5" ht="17.25" customHeight="1" x14ac:dyDescent="0.25">
      <c r="A768" s="30" t="s">
        <v>150</v>
      </c>
      <c r="B768" s="65" t="s">
        <v>151</v>
      </c>
      <c r="C768" s="31">
        <v>2372</v>
      </c>
      <c r="D768" s="30" t="s">
        <v>343</v>
      </c>
      <c r="E768" s="33">
        <v>0.1577990004150592</v>
      </c>
    </row>
    <row r="769" spans="1:5" ht="17.25" customHeight="1" x14ac:dyDescent="0.25">
      <c r="A769" s="30" t="s">
        <v>150</v>
      </c>
      <c r="B769" s="65" t="s">
        <v>151</v>
      </c>
      <c r="C769" s="31">
        <v>522</v>
      </c>
      <c r="D769" s="30" t="s">
        <v>257</v>
      </c>
      <c r="E769" s="33">
        <v>0.10519933361003947</v>
      </c>
    </row>
    <row r="770" spans="1:5" ht="17.25" customHeight="1" x14ac:dyDescent="0.25">
      <c r="A770" s="30" t="s">
        <v>150</v>
      </c>
      <c r="B770" s="65" t="s">
        <v>151</v>
      </c>
      <c r="C770" s="31">
        <v>449</v>
      </c>
      <c r="D770" s="30" t="s">
        <v>272</v>
      </c>
      <c r="E770" s="33">
        <v>6.6945030479116027E-2</v>
      </c>
    </row>
    <row r="771" spans="1:5" ht="17.25" customHeight="1" x14ac:dyDescent="0.25">
      <c r="A771" s="30" t="s">
        <v>150</v>
      </c>
      <c r="B771" s="65" t="s">
        <v>151</v>
      </c>
      <c r="C771" s="31">
        <v>661</v>
      </c>
      <c r="D771" s="30" t="s">
        <v>342</v>
      </c>
      <c r="E771" s="33">
        <v>6.2163242587750592E-2</v>
      </c>
    </row>
    <row r="772" spans="1:5" ht="17.25" customHeight="1" x14ac:dyDescent="0.25">
      <c r="A772" s="30" t="s">
        <v>150</v>
      </c>
      <c r="B772" s="65" t="s">
        <v>151</v>
      </c>
      <c r="C772" s="31">
        <v>717</v>
      </c>
      <c r="D772" s="30" t="s">
        <v>243</v>
      </c>
      <c r="E772" s="33">
        <v>5.7381454696385156E-2</v>
      </c>
    </row>
    <row r="773" spans="1:5" ht="17.25" customHeight="1" x14ac:dyDescent="0.25">
      <c r="A773" s="30" t="s">
        <v>150</v>
      </c>
      <c r="B773" s="65" t="s">
        <v>151</v>
      </c>
      <c r="C773" s="31">
        <v>2698</v>
      </c>
      <c r="D773" s="30" t="s">
        <v>341</v>
      </c>
      <c r="E773" s="33">
        <v>5.7381454696385156E-2</v>
      </c>
    </row>
    <row r="774" spans="1:5" ht="17.25" customHeight="1" x14ac:dyDescent="0.25">
      <c r="A774" s="30" t="s">
        <v>150</v>
      </c>
      <c r="B774" s="65" t="s">
        <v>151</v>
      </c>
      <c r="C774" s="31">
        <v>454</v>
      </c>
      <c r="D774" s="30" t="s">
        <v>346</v>
      </c>
      <c r="E774" s="33">
        <v>2.6299833402509867E-2</v>
      </c>
    </row>
    <row r="775" spans="1:5" ht="17.25" customHeight="1" x14ac:dyDescent="0.25">
      <c r="A775" s="30" t="s">
        <v>150</v>
      </c>
      <c r="B775" s="65" t="s">
        <v>151</v>
      </c>
      <c r="C775" s="31">
        <v>7</v>
      </c>
      <c r="D775" s="30" t="s">
        <v>350</v>
      </c>
      <c r="E775" s="33">
        <v>2.4387118245963697E-2</v>
      </c>
    </row>
    <row r="776" spans="1:5" ht="17.25" customHeight="1" x14ac:dyDescent="0.25">
      <c r="A776" s="30" t="s">
        <v>150</v>
      </c>
      <c r="B776" s="65" t="s">
        <v>151</v>
      </c>
      <c r="C776" s="31">
        <v>2693</v>
      </c>
      <c r="D776" s="30" t="s">
        <v>338</v>
      </c>
      <c r="E776" s="33">
        <v>2.1518045511144435E-2</v>
      </c>
    </row>
    <row r="777" spans="1:5" ht="17.25" customHeight="1" x14ac:dyDescent="0.25">
      <c r="A777" s="30" t="s">
        <v>150</v>
      </c>
      <c r="B777" s="65" t="s">
        <v>151</v>
      </c>
      <c r="C777" s="31">
        <v>601</v>
      </c>
      <c r="D777" s="30" t="s">
        <v>247</v>
      </c>
      <c r="E777" s="33">
        <v>2.0083509143734808E-2</v>
      </c>
    </row>
    <row r="778" spans="1:5" ht="17.25" customHeight="1" x14ac:dyDescent="0.25">
      <c r="A778" s="30" t="s">
        <v>150</v>
      </c>
      <c r="B778" s="65" t="s">
        <v>151</v>
      </c>
      <c r="C778" s="31">
        <v>4</v>
      </c>
      <c r="D778" s="30" t="s">
        <v>347</v>
      </c>
      <c r="E778" s="33">
        <v>1.9127151565461721E-2</v>
      </c>
    </row>
    <row r="779" spans="1:5" ht="17.25" customHeight="1" x14ac:dyDescent="0.25">
      <c r="A779" s="30" t="s">
        <v>150</v>
      </c>
      <c r="B779" s="65" t="s">
        <v>151</v>
      </c>
      <c r="C779" s="31">
        <v>747</v>
      </c>
      <c r="D779" s="30" t="s">
        <v>345</v>
      </c>
      <c r="E779" s="33">
        <v>1.9127151565461721E-2</v>
      </c>
    </row>
    <row r="780" spans="1:5" ht="17.25" customHeight="1" x14ac:dyDescent="0.25">
      <c r="A780" s="30" t="s">
        <v>150</v>
      </c>
      <c r="B780" s="65" t="s">
        <v>151</v>
      </c>
      <c r="C780" s="31">
        <v>340</v>
      </c>
      <c r="D780" s="30" t="s">
        <v>348</v>
      </c>
      <c r="E780" s="33">
        <v>1.769261519805209E-2</v>
      </c>
    </row>
    <row r="781" spans="1:5" ht="17.25" customHeight="1" x14ac:dyDescent="0.25">
      <c r="A781" s="30" t="s">
        <v>150</v>
      </c>
      <c r="B781" s="65" t="s">
        <v>151</v>
      </c>
      <c r="C781" s="31">
        <v>514</v>
      </c>
      <c r="D781" s="30" t="s">
        <v>254</v>
      </c>
      <c r="E781" s="33">
        <v>5.2599666805019729E-3</v>
      </c>
    </row>
    <row r="782" spans="1:5" ht="17.25" customHeight="1" x14ac:dyDescent="0.25">
      <c r="A782" s="30" t="s">
        <v>150</v>
      </c>
      <c r="B782" s="65" t="s">
        <v>151</v>
      </c>
      <c r="C782" s="31">
        <v>302</v>
      </c>
      <c r="D782" s="30" t="s">
        <v>29</v>
      </c>
      <c r="E782" s="33">
        <v>4.3992448600561956E-3</v>
      </c>
    </row>
    <row r="783" spans="1:5" ht="17.25" customHeight="1" x14ac:dyDescent="0.25">
      <c r="A783" s="30" t="s">
        <v>150</v>
      </c>
      <c r="B783" s="65" t="s">
        <v>151</v>
      </c>
      <c r="C783" s="31">
        <v>401</v>
      </c>
      <c r="D783" s="30" t="s">
        <v>344</v>
      </c>
      <c r="E783" s="33">
        <v>4.3514269811425416E-3</v>
      </c>
    </row>
    <row r="784" spans="1:5" ht="17.25" customHeight="1" x14ac:dyDescent="0.25">
      <c r="A784" s="30" t="s">
        <v>150</v>
      </c>
      <c r="B784" s="65" t="s">
        <v>151</v>
      </c>
      <c r="C784" s="31">
        <v>620</v>
      </c>
      <c r="D784" s="30" t="s">
        <v>271</v>
      </c>
      <c r="E784" s="33">
        <v>3.5863409185240723E-3</v>
      </c>
    </row>
    <row r="785" spans="1:5" ht="17.25" customHeight="1" x14ac:dyDescent="0.25">
      <c r="A785" s="30" t="s">
        <v>153</v>
      </c>
      <c r="B785" s="65" t="s">
        <v>154</v>
      </c>
      <c r="C785" s="31">
        <v>540</v>
      </c>
      <c r="D785" s="30" t="s">
        <v>331</v>
      </c>
      <c r="E785" s="33">
        <v>31.171855723971635</v>
      </c>
    </row>
    <row r="786" spans="1:5" ht="17.25" customHeight="1" x14ac:dyDescent="0.25">
      <c r="A786" s="30" t="s">
        <v>153</v>
      </c>
      <c r="B786" s="65" t="s">
        <v>154</v>
      </c>
      <c r="C786" s="31">
        <v>421</v>
      </c>
      <c r="D786" s="30" t="s">
        <v>334</v>
      </c>
      <c r="E786" s="33">
        <v>28.530173035499466</v>
      </c>
    </row>
    <row r="787" spans="1:5" ht="17.25" customHeight="1" x14ac:dyDescent="0.25">
      <c r="A787" s="30" t="s">
        <v>153</v>
      </c>
      <c r="B787" s="65" t="s">
        <v>154</v>
      </c>
      <c r="C787" s="31">
        <v>977</v>
      </c>
      <c r="D787" s="30" t="s">
        <v>228</v>
      </c>
      <c r="E787" s="33">
        <v>11.095067291583124</v>
      </c>
    </row>
    <row r="788" spans="1:5" ht="17.25" customHeight="1" x14ac:dyDescent="0.25">
      <c r="A788" s="30" t="s">
        <v>153</v>
      </c>
      <c r="B788" s="65" t="s">
        <v>154</v>
      </c>
      <c r="C788" s="31">
        <v>1083</v>
      </c>
      <c r="D788" s="30" t="s">
        <v>227</v>
      </c>
      <c r="E788" s="33">
        <v>10.038394216194256</v>
      </c>
    </row>
    <row r="789" spans="1:5" ht="17.25" customHeight="1" x14ac:dyDescent="0.25">
      <c r="A789" s="30" t="s">
        <v>153</v>
      </c>
      <c r="B789" s="65" t="s">
        <v>154</v>
      </c>
      <c r="C789" s="31">
        <v>2248</v>
      </c>
      <c r="D789" s="30" t="s">
        <v>326</v>
      </c>
      <c r="E789" s="33">
        <v>5.8117019146387801</v>
      </c>
    </row>
    <row r="790" spans="1:5" ht="17.25" customHeight="1" x14ac:dyDescent="0.25">
      <c r="A790" s="30" t="s">
        <v>153</v>
      </c>
      <c r="B790" s="65" t="s">
        <v>154</v>
      </c>
      <c r="C790" s="31">
        <v>2692</v>
      </c>
      <c r="D790" s="30" t="s">
        <v>333</v>
      </c>
      <c r="E790" s="33">
        <v>4.2266923015554765</v>
      </c>
    </row>
    <row r="791" spans="1:5" ht="17.25" customHeight="1" x14ac:dyDescent="0.25">
      <c r="A791" s="30" t="s">
        <v>153</v>
      </c>
      <c r="B791" s="65" t="s">
        <v>154</v>
      </c>
      <c r="C791" s="31">
        <v>1030</v>
      </c>
      <c r="D791" s="30" t="s">
        <v>357</v>
      </c>
      <c r="E791" s="33">
        <v>3.1700192261666071</v>
      </c>
    </row>
    <row r="792" spans="1:5" ht="17.25" customHeight="1" x14ac:dyDescent="0.25">
      <c r="A792" s="30" t="s">
        <v>153</v>
      </c>
      <c r="B792" s="65" t="s">
        <v>154</v>
      </c>
      <c r="C792" s="31">
        <v>531</v>
      </c>
      <c r="D792" s="30" t="s">
        <v>323</v>
      </c>
      <c r="E792" s="33">
        <v>2.2718471120860682</v>
      </c>
    </row>
    <row r="793" spans="1:5" ht="17.25" customHeight="1" x14ac:dyDescent="0.25">
      <c r="A793" s="30" t="s">
        <v>153</v>
      </c>
      <c r="B793" s="65" t="s">
        <v>154</v>
      </c>
      <c r="C793" s="31">
        <v>330</v>
      </c>
      <c r="D793" s="30" t="s">
        <v>358</v>
      </c>
      <c r="E793" s="33">
        <v>1.0038394216194255</v>
      </c>
    </row>
    <row r="794" spans="1:5" ht="17.25" customHeight="1" x14ac:dyDescent="0.25">
      <c r="A794" s="30" t="s">
        <v>153</v>
      </c>
      <c r="B794" s="65" t="s">
        <v>154</v>
      </c>
      <c r="C794" s="31">
        <v>2023</v>
      </c>
      <c r="D794" s="30" t="s">
        <v>232</v>
      </c>
      <c r="E794" s="33">
        <v>0.58117019146387794</v>
      </c>
    </row>
    <row r="795" spans="1:5" ht="17.25" customHeight="1" x14ac:dyDescent="0.25">
      <c r="A795" s="30" t="s">
        <v>153</v>
      </c>
      <c r="B795" s="65" t="s">
        <v>154</v>
      </c>
      <c r="C795" s="31">
        <v>2372</v>
      </c>
      <c r="D795" s="30" t="s">
        <v>343</v>
      </c>
      <c r="E795" s="33">
        <v>0.36983557638610415</v>
      </c>
    </row>
    <row r="796" spans="1:5" ht="17.25" customHeight="1" x14ac:dyDescent="0.25">
      <c r="A796" s="30" t="s">
        <v>153</v>
      </c>
      <c r="B796" s="65" t="s">
        <v>154</v>
      </c>
      <c r="C796" s="31">
        <v>465</v>
      </c>
      <c r="D796" s="30" t="s">
        <v>38</v>
      </c>
      <c r="E796" s="33">
        <v>0.28530173035499468</v>
      </c>
    </row>
    <row r="797" spans="1:5" ht="17.25" customHeight="1" x14ac:dyDescent="0.25">
      <c r="A797" s="30" t="s">
        <v>153</v>
      </c>
      <c r="B797" s="65" t="s">
        <v>154</v>
      </c>
      <c r="C797" s="31">
        <v>698</v>
      </c>
      <c r="D797" s="30" t="s">
        <v>322</v>
      </c>
      <c r="E797" s="33">
        <v>0.26416826884721728</v>
      </c>
    </row>
    <row r="798" spans="1:5" ht="17.25" customHeight="1" x14ac:dyDescent="0.25">
      <c r="A798" s="30" t="s">
        <v>153</v>
      </c>
      <c r="B798" s="65" t="s">
        <v>154</v>
      </c>
      <c r="C798" s="31">
        <v>717</v>
      </c>
      <c r="D798" s="30" t="s">
        <v>243</v>
      </c>
      <c r="E798" s="33">
        <v>0.25888490347027293</v>
      </c>
    </row>
    <row r="799" spans="1:5" ht="17.25" customHeight="1" x14ac:dyDescent="0.25">
      <c r="A799" s="30" t="s">
        <v>153</v>
      </c>
      <c r="B799" s="65" t="s">
        <v>154</v>
      </c>
      <c r="C799" s="31">
        <v>281</v>
      </c>
      <c r="D799" s="30" t="s">
        <v>290</v>
      </c>
      <c r="E799" s="33">
        <v>0.24831817271638423</v>
      </c>
    </row>
    <row r="800" spans="1:5" ht="17.25" customHeight="1" x14ac:dyDescent="0.25">
      <c r="A800" s="30" t="s">
        <v>153</v>
      </c>
      <c r="B800" s="65" t="s">
        <v>154</v>
      </c>
      <c r="C800" s="31">
        <v>536</v>
      </c>
      <c r="D800" s="30" t="s">
        <v>295</v>
      </c>
      <c r="E800" s="33">
        <v>0.13208413442360864</v>
      </c>
    </row>
    <row r="801" spans="1:5" ht="17.25" customHeight="1" x14ac:dyDescent="0.25">
      <c r="A801" s="30" t="s">
        <v>153</v>
      </c>
      <c r="B801" s="65" t="s">
        <v>154</v>
      </c>
      <c r="C801" s="31">
        <v>539</v>
      </c>
      <c r="D801" s="30" t="s">
        <v>325</v>
      </c>
      <c r="E801" s="33">
        <v>0.11095067291583124</v>
      </c>
    </row>
    <row r="802" spans="1:5" ht="17.25" customHeight="1" x14ac:dyDescent="0.25">
      <c r="A802" s="30" t="s">
        <v>153</v>
      </c>
      <c r="B802" s="65" t="s">
        <v>154</v>
      </c>
      <c r="C802" s="31">
        <v>601</v>
      </c>
      <c r="D802" s="30" t="s">
        <v>247</v>
      </c>
      <c r="E802" s="33">
        <v>0.11095067291583124</v>
      </c>
    </row>
    <row r="803" spans="1:5" ht="17.25" customHeight="1" x14ac:dyDescent="0.25">
      <c r="A803" s="30" t="s">
        <v>153</v>
      </c>
      <c r="B803" s="65" t="s">
        <v>154</v>
      </c>
      <c r="C803" s="31">
        <v>2712</v>
      </c>
      <c r="D803" s="30" t="s">
        <v>359</v>
      </c>
      <c r="E803" s="33">
        <v>8.4533846031109527E-2</v>
      </c>
    </row>
    <row r="804" spans="1:5" ht="17.25" customHeight="1" x14ac:dyDescent="0.25">
      <c r="A804" s="30" t="s">
        <v>153</v>
      </c>
      <c r="B804" s="65" t="s">
        <v>154</v>
      </c>
      <c r="C804" s="31">
        <v>513</v>
      </c>
      <c r="D804" s="30" t="s">
        <v>324</v>
      </c>
      <c r="E804" s="33">
        <v>7.9250480654165179E-2</v>
      </c>
    </row>
    <row r="805" spans="1:5" ht="17.25" customHeight="1" x14ac:dyDescent="0.25">
      <c r="A805" s="30" t="s">
        <v>153</v>
      </c>
      <c r="B805" s="65" t="s">
        <v>154</v>
      </c>
      <c r="C805" s="31">
        <v>442</v>
      </c>
      <c r="D805" s="30" t="s">
        <v>336</v>
      </c>
      <c r="E805" s="33">
        <v>7.9250480654165179E-2</v>
      </c>
    </row>
    <row r="806" spans="1:5" ht="17.25" customHeight="1" x14ac:dyDescent="0.25">
      <c r="A806" s="30" t="s">
        <v>153</v>
      </c>
      <c r="B806" s="65" t="s">
        <v>154</v>
      </c>
      <c r="C806" s="31">
        <v>514</v>
      </c>
      <c r="D806" s="30" t="s">
        <v>254</v>
      </c>
      <c r="E806" s="33">
        <v>4.4380269166332503E-2</v>
      </c>
    </row>
    <row r="807" spans="1:5" ht="17.25" customHeight="1" x14ac:dyDescent="0.25">
      <c r="A807" s="30" t="s">
        <v>153</v>
      </c>
      <c r="B807" s="65" t="s">
        <v>154</v>
      </c>
      <c r="C807" s="31">
        <v>340</v>
      </c>
      <c r="D807" s="30" t="s">
        <v>348</v>
      </c>
      <c r="E807" s="33">
        <v>2.7473499960110594E-2</v>
      </c>
    </row>
    <row r="808" spans="1:5" ht="17.25" customHeight="1" x14ac:dyDescent="0.25">
      <c r="A808" s="30" t="s">
        <v>153</v>
      </c>
      <c r="B808" s="65" t="s">
        <v>154</v>
      </c>
      <c r="C808" s="31">
        <v>343</v>
      </c>
      <c r="D808" s="30" t="s">
        <v>35</v>
      </c>
      <c r="E808" s="33">
        <v>1.7963442281610773E-3</v>
      </c>
    </row>
    <row r="809" spans="1:5" ht="17.25" customHeight="1" x14ac:dyDescent="0.25">
      <c r="A809" s="30" t="s">
        <v>153</v>
      </c>
      <c r="B809" s="65" t="s">
        <v>154</v>
      </c>
      <c r="C809" s="31">
        <v>522</v>
      </c>
      <c r="D809" s="30" t="s">
        <v>257</v>
      </c>
      <c r="E809" s="33">
        <v>7.925048065416518E-4</v>
      </c>
    </row>
    <row r="810" spans="1:5" ht="17.25" customHeight="1" x14ac:dyDescent="0.25">
      <c r="A810" s="30" t="s">
        <v>153</v>
      </c>
      <c r="B810" s="65" t="s">
        <v>154</v>
      </c>
      <c r="C810" s="31">
        <v>620</v>
      </c>
      <c r="D810" s="30" t="s">
        <v>271</v>
      </c>
      <c r="E810" s="33">
        <v>7.925048065416518E-4</v>
      </c>
    </row>
    <row r="811" spans="1:5" ht="17.25" customHeight="1" x14ac:dyDescent="0.25">
      <c r="A811" s="30" t="s">
        <v>153</v>
      </c>
      <c r="B811" s="65" t="s">
        <v>154</v>
      </c>
      <c r="C811" s="31">
        <v>302</v>
      </c>
      <c r="D811" s="30" t="s">
        <v>29</v>
      </c>
      <c r="E811" s="33">
        <v>4.7550288392499108E-4</v>
      </c>
    </row>
    <row r="812" spans="1:5" ht="17.25" customHeight="1" x14ac:dyDescent="0.25">
      <c r="A812" s="30" t="s">
        <v>156</v>
      </c>
      <c r="B812" s="65" t="s">
        <v>157</v>
      </c>
      <c r="C812" s="31">
        <v>705</v>
      </c>
      <c r="D812" s="30" t="s">
        <v>360</v>
      </c>
      <c r="E812" s="33">
        <v>74.719986849282321</v>
      </c>
    </row>
    <row r="813" spans="1:5" ht="17.25" customHeight="1" x14ac:dyDescent="0.25">
      <c r="A813" s="30" t="s">
        <v>156</v>
      </c>
      <c r="B813" s="65" t="s">
        <v>157</v>
      </c>
      <c r="C813" s="31">
        <v>531</v>
      </c>
      <c r="D813" s="30" t="s">
        <v>323</v>
      </c>
      <c r="E813" s="33">
        <v>12.367446099191554</v>
      </c>
    </row>
    <row r="814" spans="1:5" ht="17.25" customHeight="1" x14ac:dyDescent="0.25">
      <c r="A814" s="30" t="s">
        <v>156</v>
      </c>
      <c r="B814" s="65" t="s">
        <v>157</v>
      </c>
      <c r="C814" s="31">
        <v>421</v>
      </c>
      <c r="D814" s="30" t="s">
        <v>334</v>
      </c>
      <c r="E814" s="33">
        <v>9.5332397014601575</v>
      </c>
    </row>
    <row r="815" spans="1:5" ht="17.25" customHeight="1" x14ac:dyDescent="0.25">
      <c r="A815" s="30" t="s">
        <v>156</v>
      </c>
      <c r="B815" s="65" t="s">
        <v>157</v>
      </c>
      <c r="C815" s="31">
        <v>281</v>
      </c>
      <c r="D815" s="30" t="s">
        <v>290</v>
      </c>
      <c r="E815" s="33">
        <v>0.95332397014601566</v>
      </c>
    </row>
    <row r="816" spans="1:5" ht="17.25" customHeight="1" x14ac:dyDescent="0.25">
      <c r="A816" s="30" t="s">
        <v>156</v>
      </c>
      <c r="B816" s="65" t="s">
        <v>157</v>
      </c>
      <c r="C816" s="31">
        <v>343</v>
      </c>
      <c r="D816" s="30" t="s">
        <v>35</v>
      </c>
      <c r="E816" s="33">
        <v>0.69566884307952492</v>
      </c>
    </row>
    <row r="817" spans="1:5" ht="17.25" customHeight="1" x14ac:dyDescent="0.25">
      <c r="A817" s="30" t="s">
        <v>156</v>
      </c>
      <c r="B817" s="65" t="s">
        <v>157</v>
      </c>
      <c r="C817" s="31">
        <v>279</v>
      </c>
      <c r="D817" s="30" t="s">
        <v>31</v>
      </c>
      <c r="E817" s="33">
        <v>0.69566884307952492</v>
      </c>
    </row>
    <row r="818" spans="1:5" ht="17.25" customHeight="1" x14ac:dyDescent="0.25">
      <c r="A818" s="30" t="s">
        <v>156</v>
      </c>
      <c r="B818" s="65" t="s">
        <v>157</v>
      </c>
      <c r="C818" s="31">
        <v>2692</v>
      </c>
      <c r="D818" s="30" t="s">
        <v>333</v>
      </c>
      <c r="E818" s="33">
        <v>0.36071717789308694</v>
      </c>
    </row>
    <row r="819" spans="1:5" ht="17.25" customHeight="1" x14ac:dyDescent="0.25">
      <c r="A819" s="30" t="s">
        <v>156</v>
      </c>
      <c r="B819" s="65" t="s">
        <v>157</v>
      </c>
      <c r="C819" s="31">
        <v>536</v>
      </c>
      <c r="D819" s="30" t="s">
        <v>295</v>
      </c>
      <c r="E819" s="33">
        <v>0.21127720419452239</v>
      </c>
    </row>
    <row r="820" spans="1:5" ht="17.25" customHeight="1" x14ac:dyDescent="0.25">
      <c r="A820" s="30" t="s">
        <v>156</v>
      </c>
      <c r="B820" s="65" t="s">
        <v>157</v>
      </c>
      <c r="C820" s="31">
        <v>540</v>
      </c>
      <c r="D820" s="30" t="s">
        <v>331</v>
      </c>
      <c r="E820" s="33">
        <v>0.12109790972125063</v>
      </c>
    </row>
    <row r="821" spans="1:5" ht="17.25" customHeight="1" x14ac:dyDescent="0.25">
      <c r="A821" s="30" t="s">
        <v>156</v>
      </c>
      <c r="B821" s="65" t="s">
        <v>157</v>
      </c>
      <c r="C821" s="31">
        <v>698</v>
      </c>
      <c r="D821" s="30" t="s">
        <v>322</v>
      </c>
      <c r="E821" s="33">
        <v>8.2449640661277024E-2</v>
      </c>
    </row>
    <row r="822" spans="1:5" ht="17.25" customHeight="1" x14ac:dyDescent="0.25">
      <c r="A822" s="30" t="s">
        <v>156</v>
      </c>
      <c r="B822" s="65" t="s">
        <v>157</v>
      </c>
      <c r="C822" s="31">
        <v>717</v>
      </c>
      <c r="D822" s="30" t="s">
        <v>243</v>
      </c>
      <c r="E822" s="33">
        <v>7.4719986849282299E-2</v>
      </c>
    </row>
    <row r="823" spans="1:5" ht="17.25" customHeight="1" x14ac:dyDescent="0.25">
      <c r="A823" s="30" t="s">
        <v>156</v>
      </c>
      <c r="B823" s="65" t="s">
        <v>157</v>
      </c>
      <c r="C823" s="31">
        <v>601</v>
      </c>
      <c r="D823" s="30" t="s">
        <v>247</v>
      </c>
      <c r="E823" s="33">
        <v>3.3495166518643787E-2</v>
      </c>
    </row>
    <row r="824" spans="1:5" ht="17.25" customHeight="1" x14ac:dyDescent="0.25">
      <c r="A824" s="30" t="s">
        <v>156</v>
      </c>
      <c r="B824" s="65" t="s">
        <v>157</v>
      </c>
      <c r="C824" s="31">
        <v>340</v>
      </c>
      <c r="D824" s="30" t="s">
        <v>348</v>
      </c>
      <c r="E824" s="33">
        <v>2.576551270664907E-2</v>
      </c>
    </row>
    <row r="825" spans="1:5" ht="17.25" customHeight="1" x14ac:dyDescent="0.25">
      <c r="A825" s="30" t="s">
        <v>156</v>
      </c>
      <c r="B825" s="65" t="s">
        <v>157</v>
      </c>
      <c r="C825" s="31">
        <v>7</v>
      </c>
      <c r="D825" s="30" t="s">
        <v>350</v>
      </c>
      <c r="E825" s="33">
        <v>1.9839444784119788E-2</v>
      </c>
    </row>
    <row r="826" spans="1:5" ht="17.25" customHeight="1" x14ac:dyDescent="0.25">
      <c r="A826" s="30" t="s">
        <v>156</v>
      </c>
      <c r="B826" s="65" t="s">
        <v>157</v>
      </c>
      <c r="C826" s="31">
        <v>539</v>
      </c>
      <c r="D826" s="30" t="s">
        <v>325</v>
      </c>
      <c r="E826" s="33">
        <v>1.5459307623989444E-2</v>
      </c>
    </row>
    <row r="827" spans="1:5" ht="17.25" customHeight="1" x14ac:dyDescent="0.25">
      <c r="A827" s="30" t="s">
        <v>156</v>
      </c>
      <c r="B827" s="65" t="s">
        <v>157</v>
      </c>
      <c r="C827" s="31">
        <v>401</v>
      </c>
      <c r="D827" s="30" t="s">
        <v>344</v>
      </c>
      <c r="E827" s="33">
        <v>1.5459307623989444E-2</v>
      </c>
    </row>
    <row r="828" spans="1:5" ht="17.25" customHeight="1" x14ac:dyDescent="0.25">
      <c r="A828" s="30" t="s">
        <v>156</v>
      </c>
      <c r="B828" s="65" t="s">
        <v>157</v>
      </c>
      <c r="C828" s="31">
        <v>522</v>
      </c>
      <c r="D828" s="30" t="s">
        <v>257</v>
      </c>
      <c r="E828" s="33">
        <v>1.4428687115723478E-2</v>
      </c>
    </row>
    <row r="829" spans="1:5" ht="17.25" customHeight="1" x14ac:dyDescent="0.25">
      <c r="A829" s="30" t="s">
        <v>156</v>
      </c>
      <c r="B829" s="65" t="s">
        <v>157</v>
      </c>
      <c r="C829" s="31">
        <v>4</v>
      </c>
      <c r="D829" s="30" t="s">
        <v>347</v>
      </c>
      <c r="E829" s="33">
        <v>8.7602743202606845E-3</v>
      </c>
    </row>
    <row r="830" spans="1:5" ht="17.25" customHeight="1" x14ac:dyDescent="0.25">
      <c r="A830" s="30" t="s">
        <v>156</v>
      </c>
      <c r="B830" s="65" t="s">
        <v>157</v>
      </c>
      <c r="C830" s="31">
        <v>454</v>
      </c>
      <c r="D830" s="30" t="s">
        <v>346</v>
      </c>
      <c r="E830" s="33">
        <v>8.7602743202606845E-3</v>
      </c>
    </row>
    <row r="831" spans="1:5" ht="17.25" customHeight="1" x14ac:dyDescent="0.25">
      <c r="A831" s="30" t="s">
        <v>156</v>
      </c>
      <c r="B831" s="65" t="s">
        <v>157</v>
      </c>
      <c r="C831" s="31">
        <v>747</v>
      </c>
      <c r="D831" s="30" t="s">
        <v>345</v>
      </c>
      <c r="E831" s="33">
        <v>8.7602743202606845E-3</v>
      </c>
    </row>
    <row r="832" spans="1:5" ht="17.25" customHeight="1" x14ac:dyDescent="0.25">
      <c r="A832" s="30" t="s">
        <v>156</v>
      </c>
      <c r="B832" s="65" t="s">
        <v>157</v>
      </c>
      <c r="C832" s="31">
        <v>283</v>
      </c>
      <c r="D832" s="30" t="s">
        <v>351</v>
      </c>
      <c r="E832" s="33">
        <v>8.2449640661277027E-3</v>
      </c>
    </row>
    <row r="833" spans="1:5" ht="17.25" customHeight="1" x14ac:dyDescent="0.25">
      <c r="A833" s="30" t="s">
        <v>156</v>
      </c>
      <c r="B833" s="65" t="s">
        <v>157</v>
      </c>
      <c r="C833" s="31">
        <v>2693</v>
      </c>
      <c r="D833" s="30" t="s">
        <v>338</v>
      </c>
      <c r="E833" s="33">
        <v>7.2143435578617392E-3</v>
      </c>
    </row>
    <row r="834" spans="1:5" ht="17.25" customHeight="1" x14ac:dyDescent="0.25">
      <c r="A834" s="30" t="s">
        <v>156</v>
      </c>
      <c r="B834" s="65" t="s">
        <v>157</v>
      </c>
      <c r="C834" s="31">
        <v>661</v>
      </c>
      <c r="D834" s="30" t="s">
        <v>342</v>
      </c>
      <c r="E834" s="33">
        <v>6.6990333037287592E-3</v>
      </c>
    </row>
    <row r="835" spans="1:5" ht="17.25" customHeight="1" x14ac:dyDescent="0.25">
      <c r="A835" s="30" t="s">
        <v>156</v>
      </c>
      <c r="B835" s="65" t="s">
        <v>157</v>
      </c>
      <c r="C835" s="31">
        <v>465</v>
      </c>
      <c r="D835" s="30" t="s">
        <v>38</v>
      </c>
      <c r="E835" s="33">
        <v>4.6377922871968322E-3</v>
      </c>
    </row>
    <row r="836" spans="1:5" ht="17.25" customHeight="1" x14ac:dyDescent="0.25">
      <c r="A836" s="30" t="s">
        <v>156</v>
      </c>
      <c r="B836" s="65" t="s">
        <v>157</v>
      </c>
      <c r="C836" s="31">
        <v>2372</v>
      </c>
      <c r="D836" s="30" t="s">
        <v>343</v>
      </c>
      <c r="E836" s="33">
        <v>4.1224820330638514E-3</v>
      </c>
    </row>
    <row r="837" spans="1:5" ht="17.25" customHeight="1" x14ac:dyDescent="0.25">
      <c r="A837" s="30" t="s">
        <v>156</v>
      </c>
      <c r="B837" s="65" t="s">
        <v>157</v>
      </c>
      <c r="C837" s="31">
        <v>620</v>
      </c>
      <c r="D837" s="30" t="s">
        <v>271</v>
      </c>
      <c r="E837" s="33">
        <v>2.3188961435984161E-3</v>
      </c>
    </row>
    <row r="838" spans="1:5" ht="17.25" customHeight="1" x14ac:dyDescent="0.25">
      <c r="A838" s="30" t="s">
        <v>156</v>
      </c>
      <c r="B838" s="65" t="s">
        <v>157</v>
      </c>
      <c r="C838" s="31">
        <v>302</v>
      </c>
      <c r="D838" s="30" t="s">
        <v>29</v>
      </c>
      <c r="E838" s="33">
        <v>4.3801371601303425E-4</v>
      </c>
    </row>
    <row r="839" spans="1:5" ht="17.25" customHeight="1" x14ac:dyDescent="0.25">
      <c r="A839" s="30" t="s">
        <v>159</v>
      </c>
      <c r="B839" s="65" t="s">
        <v>160</v>
      </c>
      <c r="C839" s="31">
        <v>531</v>
      </c>
      <c r="D839" s="30" t="s">
        <v>323</v>
      </c>
      <c r="E839" s="33">
        <v>58.194636117253872</v>
      </c>
    </row>
    <row r="840" spans="1:5" ht="17.25" customHeight="1" x14ac:dyDescent="0.25">
      <c r="A840" s="30" t="s">
        <v>159</v>
      </c>
      <c r="B840" s="65" t="s">
        <v>160</v>
      </c>
      <c r="C840" s="31">
        <v>2248</v>
      </c>
      <c r="D840" s="30" t="s">
        <v>326</v>
      </c>
      <c r="E840" s="33">
        <v>14.465523834860248</v>
      </c>
    </row>
    <row r="841" spans="1:5" ht="17.25" customHeight="1" x14ac:dyDescent="0.25">
      <c r="A841" s="30" t="s">
        <v>159</v>
      </c>
      <c r="B841" s="65" t="s">
        <v>160</v>
      </c>
      <c r="C841" s="31">
        <v>663</v>
      </c>
      <c r="D841" s="30" t="s">
        <v>337</v>
      </c>
      <c r="E841" s="33">
        <v>9.1448713898541794</v>
      </c>
    </row>
    <row r="842" spans="1:5" ht="17.25" customHeight="1" x14ac:dyDescent="0.25">
      <c r="A842" s="30" t="s">
        <v>159</v>
      </c>
      <c r="B842" s="65" t="s">
        <v>160</v>
      </c>
      <c r="C842" s="31">
        <v>281</v>
      </c>
      <c r="D842" s="30" t="s">
        <v>290</v>
      </c>
      <c r="E842" s="33">
        <v>4.8218412782867492</v>
      </c>
    </row>
    <row r="843" spans="1:5" ht="17.25" customHeight="1" x14ac:dyDescent="0.25">
      <c r="A843" s="30" t="s">
        <v>159</v>
      </c>
      <c r="B843" s="65" t="s">
        <v>160</v>
      </c>
      <c r="C843" s="31">
        <v>302</v>
      </c>
      <c r="D843" s="30" t="s">
        <v>29</v>
      </c>
      <c r="E843" s="33">
        <v>2.4940558335965939</v>
      </c>
    </row>
    <row r="844" spans="1:5" ht="17.25" customHeight="1" x14ac:dyDescent="0.25">
      <c r="A844" s="30" t="s">
        <v>159</v>
      </c>
      <c r="B844" s="65" t="s">
        <v>160</v>
      </c>
      <c r="C844" s="31">
        <v>2693</v>
      </c>
      <c r="D844" s="30" t="s">
        <v>338</v>
      </c>
      <c r="E844" s="33">
        <v>1.8289742779708358</v>
      </c>
    </row>
    <row r="845" spans="1:5" ht="17.25" customHeight="1" x14ac:dyDescent="0.25">
      <c r="A845" s="30" t="s">
        <v>159</v>
      </c>
      <c r="B845" s="65" t="s">
        <v>160</v>
      </c>
      <c r="C845" s="31">
        <v>536</v>
      </c>
      <c r="D845" s="30" t="s">
        <v>295</v>
      </c>
      <c r="E845" s="33">
        <v>1.2802819945795851</v>
      </c>
    </row>
    <row r="846" spans="1:5" ht="17.25" customHeight="1" x14ac:dyDescent="0.25">
      <c r="A846" s="30" t="s">
        <v>159</v>
      </c>
      <c r="B846" s="65" t="s">
        <v>160</v>
      </c>
      <c r="C846" s="31">
        <v>465</v>
      </c>
      <c r="D846" s="30" t="s">
        <v>38</v>
      </c>
      <c r="E846" s="33">
        <v>1.2137738390170092</v>
      </c>
    </row>
    <row r="847" spans="1:5" ht="17.25" customHeight="1" x14ac:dyDescent="0.25">
      <c r="A847" s="30" t="s">
        <v>159</v>
      </c>
      <c r="B847" s="65" t="s">
        <v>160</v>
      </c>
      <c r="C847" s="31">
        <v>279</v>
      </c>
      <c r="D847" s="30" t="s">
        <v>31</v>
      </c>
      <c r="E847" s="33">
        <v>1.1971468001263652</v>
      </c>
    </row>
    <row r="848" spans="1:5" ht="17.25" customHeight="1" x14ac:dyDescent="0.25">
      <c r="A848" s="30" t="s">
        <v>159</v>
      </c>
      <c r="B848" s="65" t="s">
        <v>160</v>
      </c>
      <c r="C848" s="31">
        <v>620</v>
      </c>
      <c r="D848" s="30" t="s">
        <v>271</v>
      </c>
      <c r="E848" s="33">
        <v>1.0142493723292816</v>
      </c>
    </row>
    <row r="849" spans="1:5" ht="17.25" customHeight="1" x14ac:dyDescent="0.25">
      <c r="A849" s="30" t="s">
        <v>159</v>
      </c>
      <c r="B849" s="65" t="s">
        <v>160</v>
      </c>
      <c r="C849" s="31">
        <v>522</v>
      </c>
      <c r="D849" s="30" t="s">
        <v>257</v>
      </c>
      <c r="E849" s="33">
        <v>0.74821675007897837</v>
      </c>
    </row>
    <row r="850" spans="1:5" ht="17.25" customHeight="1" x14ac:dyDescent="0.25">
      <c r="A850" s="30" t="s">
        <v>159</v>
      </c>
      <c r="B850" s="65" t="s">
        <v>160</v>
      </c>
      <c r="C850" s="31">
        <v>540</v>
      </c>
      <c r="D850" s="30" t="s">
        <v>331</v>
      </c>
      <c r="E850" s="33">
        <v>0.66508155562575855</v>
      </c>
    </row>
    <row r="851" spans="1:5" ht="17.25" customHeight="1" x14ac:dyDescent="0.25">
      <c r="A851" s="30" t="s">
        <v>159</v>
      </c>
      <c r="B851" s="65" t="s">
        <v>160</v>
      </c>
      <c r="C851" s="31">
        <v>601</v>
      </c>
      <c r="D851" s="30" t="s">
        <v>247</v>
      </c>
      <c r="E851" s="33">
        <v>0.49881116671931885</v>
      </c>
    </row>
    <row r="852" spans="1:5" ht="17.25" customHeight="1" x14ac:dyDescent="0.25">
      <c r="A852" s="30" t="s">
        <v>159</v>
      </c>
      <c r="B852" s="65" t="s">
        <v>160</v>
      </c>
      <c r="C852" s="31">
        <v>2692</v>
      </c>
      <c r="D852" s="30" t="s">
        <v>333</v>
      </c>
      <c r="E852" s="33">
        <v>0.46555708893803094</v>
      </c>
    </row>
    <row r="853" spans="1:5" ht="17.25" customHeight="1" x14ac:dyDescent="0.25">
      <c r="A853" s="30" t="s">
        <v>159</v>
      </c>
      <c r="B853" s="65" t="s">
        <v>160</v>
      </c>
      <c r="C853" s="31">
        <v>2372</v>
      </c>
      <c r="D853" s="30" t="s">
        <v>343</v>
      </c>
      <c r="E853" s="33">
        <v>0.41567597226609904</v>
      </c>
    </row>
    <row r="854" spans="1:5" ht="17.25" customHeight="1" x14ac:dyDescent="0.25">
      <c r="A854" s="30" t="s">
        <v>159</v>
      </c>
      <c r="B854" s="65" t="s">
        <v>160</v>
      </c>
      <c r="C854" s="31">
        <v>1083</v>
      </c>
      <c r="D854" s="30" t="s">
        <v>227</v>
      </c>
      <c r="E854" s="33">
        <v>0.33254077781287927</v>
      </c>
    </row>
    <row r="855" spans="1:5" ht="17.25" customHeight="1" x14ac:dyDescent="0.25">
      <c r="A855" s="30" t="s">
        <v>159</v>
      </c>
      <c r="B855" s="65" t="s">
        <v>160</v>
      </c>
      <c r="C855" s="31">
        <v>343</v>
      </c>
      <c r="D855" s="30" t="s">
        <v>35</v>
      </c>
      <c r="E855" s="33">
        <v>0.24940558335965943</v>
      </c>
    </row>
    <row r="856" spans="1:5" ht="17.25" customHeight="1" x14ac:dyDescent="0.25">
      <c r="A856" s="30" t="s">
        <v>159</v>
      </c>
      <c r="B856" s="65" t="s">
        <v>160</v>
      </c>
      <c r="C856" s="31">
        <v>401</v>
      </c>
      <c r="D856" s="30" t="s">
        <v>344</v>
      </c>
      <c r="E856" s="33">
        <v>0.14964335001579565</v>
      </c>
    </row>
    <row r="857" spans="1:5" ht="17.25" customHeight="1" x14ac:dyDescent="0.25">
      <c r="A857" s="30" t="s">
        <v>159</v>
      </c>
      <c r="B857" s="65" t="s">
        <v>160</v>
      </c>
      <c r="C857" s="31">
        <v>7</v>
      </c>
      <c r="D857" s="30" t="s">
        <v>350</v>
      </c>
      <c r="E857" s="33">
        <v>0.11638927223450773</v>
      </c>
    </row>
    <row r="858" spans="1:5" ht="17.25" customHeight="1" x14ac:dyDescent="0.25">
      <c r="A858" s="30" t="s">
        <v>159</v>
      </c>
      <c r="B858" s="65" t="s">
        <v>160</v>
      </c>
      <c r="C858" s="31">
        <v>661</v>
      </c>
      <c r="D858" s="30" t="s">
        <v>342</v>
      </c>
      <c r="E858" s="33">
        <v>0.11638927223450773</v>
      </c>
    </row>
    <row r="859" spans="1:5" ht="17.25" customHeight="1" x14ac:dyDescent="0.25">
      <c r="A859" s="30" t="s">
        <v>159</v>
      </c>
      <c r="B859" s="65" t="s">
        <v>160</v>
      </c>
      <c r="C859" s="31">
        <v>454</v>
      </c>
      <c r="D859" s="30" t="s">
        <v>346</v>
      </c>
      <c r="E859" s="33">
        <v>9.9762233343863763E-2</v>
      </c>
    </row>
    <row r="860" spans="1:5" ht="17.25" customHeight="1" x14ac:dyDescent="0.25">
      <c r="A860" s="30" t="s">
        <v>159</v>
      </c>
      <c r="B860" s="65" t="s">
        <v>160</v>
      </c>
      <c r="C860" s="31">
        <v>747</v>
      </c>
      <c r="D860" s="30" t="s">
        <v>345</v>
      </c>
      <c r="E860" s="33">
        <v>9.9762233343863763E-2</v>
      </c>
    </row>
    <row r="861" spans="1:5" ht="17.25" customHeight="1" x14ac:dyDescent="0.25">
      <c r="A861" s="30" t="s">
        <v>159</v>
      </c>
      <c r="B861" s="65" t="s">
        <v>160</v>
      </c>
      <c r="C861" s="31">
        <v>4</v>
      </c>
      <c r="D861" s="30" t="s">
        <v>347</v>
      </c>
      <c r="E861" s="33">
        <v>9.9762233343863763E-2</v>
      </c>
    </row>
    <row r="862" spans="1:5" ht="17.25" customHeight="1" x14ac:dyDescent="0.25">
      <c r="A862" s="30" t="s">
        <v>159</v>
      </c>
      <c r="B862" s="65" t="s">
        <v>160</v>
      </c>
      <c r="C862" s="31">
        <v>421</v>
      </c>
      <c r="D862" s="30" t="s">
        <v>334</v>
      </c>
      <c r="E862" s="33">
        <v>8.4797898342284211E-2</v>
      </c>
    </row>
    <row r="863" spans="1:5" ht="17.25" customHeight="1" x14ac:dyDescent="0.25">
      <c r="A863" s="30" t="s">
        <v>159</v>
      </c>
      <c r="B863" s="65" t="s">
        <v>160</v>
      </c>
      <c r="C863" s="31">
        <v>977</v>
      </c>
      <c r="D863" s="30" t="s">
        <v>228</v>
      </c>
      <c r="E863" s="33">
        <v>6.6508155562575846E-2</v>
      </c>
    </row>
    <row r="864" spans="1:5" ht="17.25" customHeight="1" x14ac:dyDescent="0.25">
      <c r="A864" s="30" t="s">
        <v>159</v>
      </c>
      <c r="B864" s="65" t="s">
        <v>160</v>
      </c>
      <c r="C864" s="31">
        <v>283</v>
      </c>
      <c r="D864" s="30" t="s">
        <v>351</v>
      </c>
      <c r="E864" s="33">
        <v>3.8242189448481109E-2</v>
      </c>
    </row>
    <row r="865" spans="1:5" ht="17.25" customHeight="1" x14ac:dyDescent="0.25">
      <c r="A865" s="30" t="s">
        <v>159</v>
      </c>
      <c r="B865" s="65" t="s">
        <v>160</v>
      </c>
      <c r="C865" s="31">
        <v>698</v>
      </c>
      <c r="D865" s="30" t="s">
        <v>322</v>
      </c>
      <c r="E865" s="33">
        <v>3.159137389222353E-2</v>
      </c>
    </row>
    <row r="866" spans="1:5" ht="17.25" customHeight="1" x14ac:dyDescent="0.25">
      <c r="A866" s="30" t="s">
        <v>159</v>
      </c>
      <c r="B866" s="65" t="s">
        <v>160</v>
      </c>
      <c r="C866" s="31">
        <v>340</v>
      </c>
      <c r="D866" s="30" t="s">
        <v>348</v>
      </c>
      <c r="E866" s="33">
        <v>2.6603262225030341E-2</v>
      </c>
    </row>
    <row r="867" spans="1:5" ht="17.25" customHeight="1" x14ac:dyDescent="0.25">
      <c r="A867" s="30" t="s">
        <v>159</v>
      </c>
      <c r="B867" s="65" t="s">
        <v>160</v>
      </c>
      <c r="C867" s="31">
        <v>717</v>
      </c>
      <c r="D867" s="30" t="s">
        <v>243</v>
      </c>
      <c r="E867" s="33">
        <v>2.1615150557837151E-2</v>
      </c>
    </row>
    <row r="868" spans="1:5" ht="17.25" customHeight="1" x14ac:dyDescent="0.25">
      <c r="A868" s="30" t="s">
        <v>159</v>
      </c>
      <c r="B868" s="65" t="s">
        <v>160</v>
      </c>
      <c r="C868" s="31">
        <v>539</v>
      </c>
      <c r="D868" s="30" t="s">
        <v>325</v>
      </c>
      <c r="E868" s="33">
        <v>1.8289742779708362E-2</v>
      </c>
    </row>
    <row r="869" spans="1:5" ht="17.25" customHeight="1" x14ac:dyDescent="0.25">
      <c r="A869" s="30" t="s">
        <v>162</v>
      </c>
      <c r="B869" s="65" t="s">
        <v>163</v>
      </c>
      <c r="C869" s="31">
        <v>2248</v>
      </c>
      <c r="D869" s="30" t="s">
        <v>326</v>
      </c>
      <c r="E869" s="33">
        <v>37.176695522863668</v>
      </c>
    </row>
    <row r="870" spans="1:5" ht="17.25" customHeight="1" x14ac:dyDescent="0.25">
      <c r="A870" s="30" t="s">
        <v>162</v>
      </c>
      <c r="B870" s="65" t="s">
        <v>163</v>
      </c>
      <c r="C870" s="31">
        <v>421</v>
      </c>
      <c r="D870" s="30" t="s">
        <v>334</v>
      </c>
      <c r="E870" s="33">
        <v>24.695947740188007</v>
      </c>
    </row>
    <row r="871" spans="1:5" ht="17.25" customHeight="1" x14ac:dyDescent="0.25">
      <c r="A871" s="30" t="s">
        <v>162</v>
      </c>
      <c r="B871" s="65" t="s">
        <v>163</v>
      </c>
      <c r="C871" s="31">
        <v>531</v>
      </c>
      <c r="D871" s="30" t="s">
        <v>323</v>
      </c>
      <c r="E871" s="33">
        <v>15.932869509798714</v>
      </c>
    </row>
    <row r="872" spans="1:5" ht="17.25" customHeight="1" x14ac:dyDescent="0.25">
      <c r="A872" s="30" t="s">
        <v>162</v>
      </c>
      <c r="B872" s="65" t="s">
        <v>163</v>
      </c>
      <c r="C872" s="31">
        <v>2692</v>
      </c>
      <c r="D872" s="30" t="s">
        <v>333</v>
      </c>
      <c r="E872" s="33">
        <v>14.605130383982154</v>
      </c>
    </row>
    <row r="873" spans="1:5" ht="17.25" customHeight="1" x14ac:dyDescent="0.25">
      <c r="A873" s="30" t="s">
        <v>162</v>
      </c>
      <c r="B873" s="65" t="s">
        <v>163</v>
      </c>
      <c r="C873" s="31">
        <v>281</v>
      </c>
      <c r="D873" s="30" t="s">
        <v>290</v>
      </c>
      <c r="E873" s="33">
        <v>4.2487652026129901</v>
      </c>
    </row>
    <row r="874" spans="1:5" ht="17.25" customHeight="1" x14ac:dyDescent="0.25">
      <c r="A874" s="30" t="s">
        <v>162</v>
      </c>
      <c r="B874" s="65" t="s">
        <v>163</v>
      </c>
      <c r="C874" s="31">
        <v>540</v>
      </c>
      <c r="D874" s="30" t="s">
        <v>331</v>
      </c>
      <c r="E874" s="33">
        <v>2.3899304264698067</v>
      </c>
    </row>
    <row r="875" spans="1:5" ht="17.25" customHeight="1" x14ac:dyDescent="0.25">
      <c r="A875" s="30" t="s">
        <v>162</v>
      </c>
      <c r="B875" s="65" t="s">
        <v>163</v>
      </c>
      <c r="C875" s="31">
        <v>536</v>
      </c>
      <c r="D875" s="30" t="s">
        <v>295</v>
      </c>
      <c r="E875" s="33">
        <v>0.20978278187901642</v>
      </c>
    </row>
    <row r="876" spans="1:5" ht="17.25" customHeight="1" x14ac:dyDescent="0.25">
      <c r="A876" s="30" t="s">
        <v>162</v>
      </c>
      <c r="B876" s="65" t="s">
        <v>163</v>
      </c>
      <c r="C876" s="31">
        <v>620</v>
      </c>
      <c r="D876" s="30" t="s">
        <v>271</v>
      </c>
      <c r="E876" s="33">
        <v>0.11949652132349035</v>
      </c>
    </row>
    <row r="877" spans="1:5" ht="17.25" customHeight="1" x14ac:dyDescent="0.25">
      <c r="A877" s="30" t="s">
        <v>162</v>
      </c>
      <c r="B877" s="65" t="s">
        <v>163</v>
      </c>
      <c r="C877" s="31">
        <v>279</v>
      </c>
      <c r="D877" s="30" t="s">
        <v>31</v>
      </c>
      <c r="E877" s="33">
        <v>0.10356365181369163</v>
      </c>
    </row>
    <row r="878" spans="1:5" ht="17.25" customHeight="1" x14ac:dyDescent="0.25">
      <c r="A878" s="30" t="s">
        <v>162</v>
      </c>
      <c r="B878" s="65" t="s">
        <v>163</v>
      </c>
      <c r="C878" s="31">
        <v>2693</v>
      </c>
      <c r="D878" s="30" t="s">
        <v>338</v>
      </c>
      <c r="E878" s="33">
        <v>8.4975304052259809E-2</v>
      </c>
    </row>
    <row r="879" spans="1:5" ht="17.25" customHeight="1" x14ac:dyDescent="0.25">
      <c r="A879" s="30" t="s">
        <v>162</v>
      </c>
      <c r="B879" s="65" t="s">
        <v>163</v>
      </c>
      <c r="C879" s="31">
        <v>539</v>
      </c>
      <c r="D879" s="30" t="s">
        <v>325</v>
      </c>
      <c r="E879" s="33">
        <v>7.7008869297360449E-2</v>
      </c>
    </row>
    <row r="880" spans="1:5" ht="17.25" customHeight="1" x14ac:dyDescent="0.25">
      <c r="A880" s="30" t="s">
        <v>162</v>
      </c>
      <c r="B880" s="65" t="s">
        <v>163</v>
      </c>
      <c r="C880" s="31">
        <v>698</v>
      </c>
      <c r="D880" s="30" t="s">
        <v>322</v>
      </c>
      <c r="E880" s="33">
        <v>6.3731478039194864E-2</v>
      </c>
    </row>
    <row r="881" spans="1:5" ht="17.25" customHeight="1" x14ac:dyDescent="0.25">
      <c r="A881" s="30" t="s">
        <v>162</v>
      </c>
      <c r="B881" s="65" t="s">
        <v>163</v>
      </c>
      <c r="C881" s="31">
        <v>522</v>
      </c>
      <c r="D881" s="30" t="s">
        <v>257</v>
      </c>
      <c r="E881" s="33">
        <v>6.1075999787561744E-2</v>
      </c>
    </row>
    <row r="882" spans="1:5" ht="17.25" customHeight="1" x14ac:dyDescent="0.25">
      <c r="A882" s="30" t="s">
        <v>162</v>
      </c>
      <c r="B882" s="65" t="s">
        <v>163</v>
      </c>
      <c r="C882" s="31">
        <v>4</v>
      </c>
      <c r="D882" s="30" t="s">
        <v>347</v>
      </c>
      <c r="E882" s="33">
        <v>5.3109565032662384E-2</v>
      </c>
    </row>
    <row r="883" spans="1:5" ht="17.25" customHeight="1" x14ac:dyDescent="0.25">
      <c r="A883" s="30" t="s">
        <v>162</v>
      </c>
      <c r="B883" s="65" t="s">
        <v>163</v>
      </c>
      <c r="C883" s="31">
        <v>717</v>
      </c>
      <c r="D883" s="30" t="s">
        <v>243</v>
      </c>
      <c r="E883" s="33">
        <v>4.2487652026129905E-2</v>
      </c>
    </row>
    <row r="884" spans="1:5" ht="17.25" customHeight="1" x14ac:dyDescent="0.25">
      <c r="A884" s="30" t="s">
        <v>162</v>
      </c>
      <c r="B884" s="65" t="s">
        <v>163</v>
      </c>
      <c r="C884" s="31">
        <v>465</v>
      </c>
      <c r="D884" s="30" t="s">
        <v>38</v>
      </c>
      <c r="E884" s="33">
        <v>2.6554782516331192E-2</v>
      </c>
    </row>
    <row r="885" spans="1:5" ht="17.25" customHeight="1" x14ac:dyDescent="0.25">
      <c r="A885" s="30" t="s">
        <v>162</v>
      </c>
      <c r="B885" s="65" t="s">
        <v>163</v>
      </c>
      <c r="C885" s="31">
        <v>343</v>
      </c>
      <c r="D885" s="30" t="s">
        <v>35</v>
      </c>
      <c r="E885" s="33">
        <v>1.9916086887248389E-2</v>
      </c>
    </row>
    <row r="886" spans="1:5" ht="17.25" customHeight="1" x14ac:dyDescent="0.25">
      <c r="A886" s="30" t="s">
        <v>162</v>
      </c>
      <c r="B886" s="65" t="s">
        <v>163</v>
      </c>
      <c r="C886" s="31">
        <v>601</v>
      </c>
      <c r="D886" s="30" t="s">
        <v>247</v>
      </c>
      <c r="E886" s="33">
        <v>1.9119443411758457E-2</v>
      </c>
    </row>
    <row r="887" spans="1:5" ht="17.25" customHeight="1" x14ac:dyDescent="0.25">
      <c r="A887" s="30" t="s">
        <v>162</v>
      </c>
      <c r="B887" s="65" t="s">
        <v>163</v>
      </c>
      <c r="C887" s="31">
        <v>454</v>
      </c>
      <c r="D887" s="30" t="s">
        <v>346</v>
      </c>
      <c r="E887" s="33">
        <v>1.8057252111105208E-2</v>
      </c>
    </row>
    <row r="888" spans="1:5" ht="17.25" customHeight="1" x14ac:dyDescent="0.25">
      <c r="A888" s="30" t="s">
        <v>162</v>
      </c>
      <c r="B888" s="65" t="s">
        <v>163</v>
      </c>
      <c r="C888" s="31">
        <v>283</v>
      </c>
      <c r="D888" s="30" t="s">
        <v>351</v>
      </c>
      <c r="E888" s="33">
        <v>1.4605130383982154E-2</v>
      </c>
    </row>
    <row r="889" spans="1:5" ht="17.25" customHeight="1" x14ac:dyDescent="0.25">
      <c r="A889" s="30" t="s">
        <v>162</v>
      </c>
      <c r="B889" s="65" t="s">
        <v>163</v>
      </c>
      <c r="C889" s="31">
        <v>401</v>
      </c>
      <c r="D889" s="30" t="s">
        <v>344</v>
      </c>
      <c r="E889" s="33">
        <v>9.8252695310425409E-3</v>
      </c>
    </row>
    <row r="890" spans="1:5" ht="17.25" customHeight="1" x14ac:dyDescent="0.25">
      <c r="A890" s="30" t="s">
        <v>162</v>
      </c>
      <c r="B890" s="65" t="s">
        <v>163</v>
      </c>
      <c r="C890" s="31">
        <v>302</v>
      </c>
      <c r="D890" s="30" t="s">
        <v>29</v>
      </c>
      <c r="E890" s="33">
        <v>6.3731478039194865E-3</v>
      </c>
    </row>
    <row r="891" spans="1:5" ht="17.25" customHeight="1" x14ac:dyDescent="0.25">
      <c r="A891" s="30" t="s">
        <v>162</v>
      </c>
      <c r="B891" s="65" t="s">
        <v>163</v>
      </c>
      <c r="C891" s="31">
        <v>7</v>
      </c>
      <c r="D891" s="30" t="s">
        <v>350</v>
      </c>
      <c r="E891" s="33">
        <v>5.5765043284295495E-3</v>
      </c>
    </row>
    <row r="892" spans="1:5" ht="17.25" customHeight="1" x14ac:dyDescent="0.25">
      <c r="A892" s="30" t="s">
        <v>162</v>
      </c>
      <c r="B892" s="65" t="s">
        <v>163</v>
      </c>
      <c r="C892" s="31">
        <v>2372</v>
      </c>
      <c r="D892" s="30" t="s">
        <v>343</v>
      </c>
      <c r="E892" s="33">
        <v>4.7798608529396143E-3</v>
      </c>
    </row>
    <row r="893" spans="1:5" ht="17.25" customHeight="1" x14ac:dyDescent="0.25">
      <c r="A893" s="30" t="s">
        <v>162</v>
      </c>
      <c r="B893" s="65" t="s">
        <v>163</v>
      </c>
      <c r="C893" s="31">
        <v>747</v>
      </c>
      <c r="D893" s="30" t="s">
        <v>345</v>
      </c>
      <c r="E893" s="33">
        <v>4.5143130277763019E-3</v>
      </c>
    </row>
    <row r="894" spans="1:5" ht="17.25" customHeight="1" x14ac:dyDescent="0.25">
      <c r="A894" s="30" t="s">
        <v>162</v>
      </c>
      <c r="B894" s="65" t="s">
        <v>163</v>
      </c>
      <c r="C894" s="31">
        <v>661</v>
      </c>
      <c r="D894" s="30" t="s">
        <v>342</v>
      </c>
      <c r="E894" s="33">
        <v>4.5143130277763019E-3</v>
      </c>
    </row>
    <row r="895" spans="1:5" ht="17.25" customHeight="1" x14ac:dyDescent="0.25">
      <c r="A895" s="30" t="s">
        <v>162</v>
      </c>
      <c r="B895" s="65" t="s">
        <v>163</v>
      </c>
      <c r="C895" s="31">
        <v>340</v>
      </c>
      <c r="D895" s="30" t="s">
        <v>348</v>
      </c>
      <c r="E895" s="33">
        <v>1.5932869509798716E-3</v>
      </c>
    </row>
    <row r="896" spans="1:5" ht="17.25" customHeight="1" x14ac:dyDescent="0.25">
      <c r="A896" s="30" t="s">
        <v>165</v>
      </c>
      <c r="B896" s="65" t="s">
        <v>166</v>
      </c>
      <c r="C896" s="31">
        <v>531</v>
      </c>
      <c r="D896" s="30" t="s">
        <v>323</v>
      </c>
      <c r="E896" s="33">
        <v>26.59339436449152</v>
      </c>
    </row>
    <row r="897" spans="1:5" ht="17.25" customHeight="1" x14ac:dyDescent="0.25">
      <c r="A897" s="30" t="s">
        <v>165</v>
      </c>
      <c r="B897" s="65" t="s">
        <v>166</v>
      </c>
      <c r="C897" s="31">
        <v>421</v>
      </c>
      <c r="D897" s="30" t="s">
        <v>334</v>
      </c>
      <c r="E897" s="33">
        <v>19.433634343282264</v>
      </c>
    </row>
    <row r="898" spans="1:5" ht="17.25" customHeight="1" x14ac:dyDescent="0.25">
      <c r="A898" s="30" t="s">
        <v>165</v>
      </c>
      <c r="B898" s="65" t="s">
        <v>166</v>
      </c>
      <c r="C898" s="31">
        <v>540</v>
      </c>
      <c r="D898" s="30" t="s">
        <v>331</v>
      </c>
      <c r="E898" s="33">
        <v>13.29669718224576</v>
      </c>
    </row>
    <row r="899" spans="1:5" ht="17.25" customHeight="1" x14ac:dyDescent="0.25">
      <c r="A899" s="30" t="s">
        <v>165</v>
      </c>
      <c r="B899" s="65" t="s">
        <v>166</v>
      </c>
      <c r="C899" s="31">
        <v>2692</v>
      </c>
      <c r="D899" s="30" t="s">
        <v>333</v>
      </c>
      <c r="E899" s="33">
        <v>12.478438894107558</v>
      </c>
    </row>
    <row r="900" spans="1:5" ht="17.25" customHeight="1" x14ac:dyDescent="0.25">
      <c r="A900" s="30" t="s">
        <v>165</v>
      </c>
      <c r="B900" s="65" t="s">
        <v>166</v>
      </c>
      <c r="C900" s="31">
        <v>281</v>
      </c>
      <c r="D900" s="30" t="s">
        <v>290</v>
      </c>
      <c r="E900" s="33">
        <v>5.7278080169674039</v>
      </c>
    </row>
    <row r="901" spans="1:5" ht="17.25" customHeight="1" x14ac:dyDescent="0.25">
      <c r="A901" s="30" t="s">
        <v>165</v>
      </c>
      <c r="B901" s="65" t="s">
        <v>166</v>
      </c>
      <c r="C901" s="31">
        <v>663</v>
      </c>
      <c r="D901" s="30" t="s">
        <v>337</v>
      </c>
      <c r="E901" s="33">
        <v>4.5004205847601026</v>
      </c>
    </row>
    <row r="902" spans="1:5" ht="17.25" customHeight="1" x14ac:dyDescent="0.25">
      <c r="A902" s="30" t="s">
        <v>165</v>
      </c>
      <c r="B902" s="65" t="s">
        <v>166</v>
      </c>
      <c r="C902" s="31">
        <v>279</v>
      </c>
      <c r="D902" s="30" t="s">
        <v>31</v>
      </c>
      <c r="E902" s="33">
        <v>4.0912914406910028</v>
      </c>
    </row>
    <row r="903" spans="1:5" ht="17.25" customHeight="1" x14ac:dyDescent="0.25">
      <c r="A903" s="30" t="s">
        <v>165</v>
      </c>
      <c r="B903" s="65" t="s">
        <v>166</v>
      </c>
      <c r="C903" s="31">
        <v>442</v>
      </c>
      <c r="D903" s="30" t="s">
        <v>336</v>
      </c>
      <c r="E903" s="33">
        <v>2.6593394364491516</v>
      </c>
    </row>
    <row r="904" spans="1:5" ht="17.25" customHeight="1" x14ac:dyDescent="0.25">
      <c r="A904" s="30" t="s">
        <v>165</v>
      </c>
      <c r="B904" s="65" t="s">
        <v>166</v>
      </c>
      <c r="C904" s="31">
        <v>536</v>
      </c>
      <c r="D904" s="30" t="s">
        <v>295</v>
      </c>
      <c r="E904" s="33">
        <v>2.6593394364491516</v>
      </c>
    </row>
    <row r="905" spans="1:5" ht="17.25" customHeight="1" x14ac:dyDescent="0.25">
      <c r="A905" s="30" t="s">
        <v>165</v>
      </c>
      <c r="B905" s="65" t="s">
        <v>166</v>
      </c>
      <c r="C905" s="31">
        <v>2248</v>
      </c>
      <c r="D905" s="30" t="s">
        <v>326</v>
      </c>
      <c r="E905" s="33">
        <v>2.0251892631420465</v>
      </c>
    </row>
    <row r="906" spans="1:5" ht="17.25" customHeight="1" x14ac:dyDescent="0.25">
      <c r="A906" s="30" t="s">
        <v>165</v>
      </c>
      <c r="B906" s="65" t="s">
        <v>166</v>
      </c>
      <c r="C906" s="31">
        <v>343</v>
      </c>
      <c r="D906" s="30" t="s">
        <v>35</v>
      </c>
      <c r="E906" s="33">
        <v>1.9433634343282262</v>
      </c>
    </row>
    <row r="907" spans="1:5" ht="17.25" customHeight="1" x14ac:dyDescent="0.25">
      <c r="A907" s="30" t="s">
        <v>165</v>
      </c>
      <c r="B907" s="65" t="s">
        <v>166</v>
      </c>
      <c r="C907" s="31">
        <v>514</v>
      </c>
      <c r="D907" s="30" t="s">
        <v>254</v>
      </c>
      <c r="E907" s="33">
        <v>0.96145348856238566</v>
      </c>
    </row>
    <row r="908" spans="1:5" ht="17.25" customHeight="1" x14ac:dyDescent="0.25">
      <c r="A908" s="30" t="s">
        <v>165</v>
      </c>
      <c r="B908" s="65" t="s">
        <v>166</v>
      </c>
      <c r="C908" s="31">
        <v>618</v>
      </c>
      <c r="D908" s="30" t="s">
        <v>335</v>
      </c>
      <c r="E908" s="33">
        <v>0.96145348856238566</v>
      </c>
    </row>
    <row r="909" spans="1:5" ht="17.25" customHeight="1" x14ac:dyDescent="0.25">
      <c r="A909" s="30" t="s">
        <v>165</v>
      </c>
      <c r="B909" s="65" t="s">
        <v>166</v>
      </c>
      <c r="C909" s="31">
        <v>976</v>
      </c>
      <c r="D909" s="30" t="s">
        <v>292</v>
      </c>
      <c r="E909" s="33">
        <v>0.96145348856238566</v>
      </c>
    </row>
    <row r="910" spans="1:5" ht="17.25" customHeight="1" x14ac:dyDescent="0.25">
      <c r="A910" s="30" t="s">
        <v>165</v>
      </c>
      <c r="B910" s="65" t="s">
        <v>166</v>
      </c>
      <c r="C910" s="31">
        <v>449</v>
      </c>
      <c r="D910" s="30" t="s">
        <v>272</v>
      </c>
      <c r="E910" s="33">
        <v>0.94099703135893076</v>
      </c>
    </row>
    <row r="911" spans="1:5" ht="17.25" customHeight="1" x14ac:dyDescent="0.25">
      <c r="A911" s="30" t="s">
        <v>165</v>
      </c>
      <c r="B911" s="65" t="s">
        <v>166</v>
      </c>
      <c r="C911" s="31">
        <v>717</v>
      </c>
      <c r="D911" s="30" t="s">
        <v>243</v>
      </c>
      <c r="E911" s="33">
        <v>0.49095497288292028</v>
      </c>
    </row>
    <row r="912" spans="1:5" ht="17.25" customHeight="1" x14ac:dyDescent="0.25">
      <c r="A912" s="30" t="s">
        <v>165</v>
      </c>
      <c r="B912" s="65" t="s">
        <v>166</v>
      </c>
      <c r="C912" s="31">
        <v>465</v>
      </c>
      <c r="D912" s="30" t="s">
        <v>38</v>
      </c>
      <c r="E912" s="33">
        <v>0.10228228601727508</v>
      </c>
    </row>
    <row r="913" spans="1:5" ht="17.25" customHeight="1" x14ac:dyDescent="0.25">
      <c r="A913" s="30" t="s">
        <v>165</v>
      </c>
      <c r="B913" s="65" t="s">
        <v>166</v>
      </c>
      <c r="C913" s="31">
        <v>382</v>
      </c>
      <c r="D913" s="30" t="s">
        <v>299</v>
      </c>
      <c r="E913" s="33">
        <v>5.7278080169674041E-2</v>
      </c>
    </row>
    <row r="914" spans="1:5" ht="17.25" customHeight="1" x14ac:dyDescent="0.25">
      <c r="A914" s="30" t="s">
        <v>165</v>
      </c>
      <c r="B914" s="65" t="s">
        <v>166</v>
      </c>
      <c r="C914" s="31">
        <v>2372</v>
      </c>
      <c r="D914" s="30" t="s">
        <v>343</v>
      </c>
      <c r="E914" s="33">
        <v>4.500420584760103E-2</v>
      </c>
    </row>
    <row r="915" spans="1:5" ht="17.25" customHeight="1" x14ac:dyDescent="0.25">
      <c r="A915" s="30" t="s">
        <v>165</v>
      </c>
      <c r="B915" s="65" t="s">
        <v>166</v>
      </c>
      <c r="C915" s="31">
        <v>698</v>
      </c>
      <c r="D915" s="30" t="s">
        <v>322</v>
      </c>
      <c r="E915" s="33">
        <v>2.863904008483702E-2</v>
      </c>
    </row>
    <row r="916" spans="1:5" ht="17.25" customHeight="1" x14ac:dyDescent="0.25">
      <c r="A916" s="30" t="s">
        <v>165</v>
      </c>
      <c r="B916" s="65" t="s">
        <v>166</v>
      </c>
      <c r="C916" s="31">
        <v>2693</v>
      </c>
      <c r="D916" s="30" t="s">
        <v>338</v>
      </c>
      <c r="E916" s="33">
        <v>1.0841922317831159E-2</v>
      </c>
    </row>
    <row r="917" spans="1:5" ht="17.25" customHeight="1" x14ac:dyDescent="0.25">
      <c r="A917" s="30" t="s">
        <v>165</v>
      </c>
      <c r="B917" s="65" t="s">
        <v>166</v>
      </c>
      <c r="C917" s="31">
        <v>539</v>
      </c>
      <c r="D917" s="30" t="s">
        <v>325</v>
      </c>
      <c r="E917" s="33">
        <v>4.5004205847601038E-3</v>
      </c>
    </row>
    <row r="918" spans="1:5" ht="17.25" customHeight="1" x14ac:dyDescent="0.25">
      <c r="A918" s="30" t="s">
        <v>165</v>
      </c>
      <c r="B918" s="65" t="s">
        <v>166</v>
      </c>
      <c r="C918" s="31">
        <v>620</v>
      </c>
      <c r="D918" s="30" t="s">
        <v>271</v>
      </c>
      <c r="E918" s="33">
        <v>4.2958560127255531E-3</v>
      </c>
    </row>
    <row r="919" spans="1:5" ht="17.25" customHeight="1" x14ac:dyDescent="0.25">
      <c r="A919" s="30" t="s">
        <v>165</v>
      </c>
      <c r="B919" s="65" t="s">
        <v>166</v>
      </c>
      <c r="C919" s="31">
        <v>401</v>
      </c>
      <c r="D919" s="30" t="s">
        <v>344</v>
      </c>
      <c r="E919" s="33">
        <v>4.0912914406910032E-3</v>
      </c>
    </row>
    <row r="920" spans="1:5" ht="17.25" customHeight="1" x14ac:dyDescent="0.25">
      <c r="A920" s="30" t="s">
        <v>165</v>
      </c>
      <c r="B920" s="65" t="s">
        <v>166</v>
      </c>
      <c r="C920" s="31">
        <v>661</v>
      </c>
      <c r="D920" s="30" t="s">
        <v>342</v>
      </c>
      <c r="E920" s="33">
        <v>2.863904008483702E-3</v>
      </c>
    </row>
    <row r="921" spans="1:5" ht="17.25" customHeight="1" x14ac:dyDescent="0.25">
      <c r="A921" s="30" t="s">
        <v>165</v>
      </c>
      <c r="B921" s="65" t="s">
        <v>166</v>
      </c>
      <c r="C921" s="31">
        <v>454</v>
      </c>
      <c r="D921" s="30" t="s">
        <v>346</v>
      </c>
      <c r="E921" s="33">
        <v>2.863904008483702E-3</v>
      </c>
    </row>
    <row r="922" spans="1:5" ht="17.25" customHeight="1" x14ac:dyDescent="0.25">
      <c r="A922" s="30" t="s">
        <v>165</v>
      </c>
      <c r="B922" s="65" t="s">
        <v>166</v>
      </c>
      <c r="C922" s="31">
        <v>7</v>
      </c>
      <c r="D922" s="30" t="s">
        <v>350</v>
      </c>
      <c r="E922" s="33">
        <v>2.2502102923800519E-3</v>
      </c>
    </row>
    <row r="923" spans="1:5" ht="17.25" customHeight="1" x14ac:dyDescent="0.25">
      <c r="A923" s="30" t="s">
        <v>165</v>
      </c>
      <c r="B923" s="65" t="s">
        <v>166</v>
      </c>
      <c r="C923" s="31">
        <v>4</v>
      </c>
      <c r="D923" s="30" t="s">
        <v>347</v>
      </c>
      <c r="E923" s="33">
        <v>2.2502102923800519E-3</v>
      </c>
    </row>
    <row r="924" spans="1:5" ht="17.25" customHeight="1" x14ac:dyDescent="0.25">
      <c r="A924" s="30" t="s">
        <v>165</v>
      </c>
      <c r="B924" s="65" t="s">
        <v>166</v>
      </c>
      <c r="C924" s="31">
        <v>747</v>
      </c>
      <c r="D924" s="30" t="s">
        <v>345</v>
      </c>
      <c r="E924" s="33">
        <v>2.2502102923800519E-3</v>
      </c>
    </row>
    <row r="925" spans="1:5" ht="17.25" customHeight="1" x14ac:dyDescent="0.25">
      <c r="A925" s="30" t="s">
        <v>165</v>
      </c>
      <c r="B925" s="65" t="s">
        <v>166</v>
      </c>
      <c r="C925" s="31">
        <v>601</v>
      </c>
      <c r="D925" s="30" t="s">
        <v>247</v>
      </c>
      <c r="E925" s="33">
        <v>2.0456457203455016E-3</v>
      </c>
    </row>
    <row r="926" spans="1:5" ht="17.25" customHeight="1" x14ac:dyDescent="0.25">
      <c r="A926" s="30" t="s">
        <v>165</v>
      </c>
      <c r="B926" s="65" t="s">
        <v>166</v>
      </c>
      <c r="C926" s="31">
        <v>522</v>
      </c>
      <c r="D926" s="30" t="s">
        <v>257</v>
      </c>
      <c r="E926" s="33">
        <v>1.6978859478867664E-3</v>
      </c>
    </row>
    <row r="927" spans="1:5" ht="17.25" customHeight="1" x14ac:dyDescent="0.25">
      <c r="A927" s="30" t="s">
        <v>165</v>
      </c>
      <c r="B927" s="65" t="s">
        <v>166</v>
      </c>
      <c r="C927" s="31">
        <v>340</v>
      </c>
      <c r="D927" s="30" t="s">
        <v>348</v>
      </c>
      <c r="E927" s="33">
        <v>6.546066305105605E-4</v>
      </c>
    </row>
    <row r="928" spans="1:5" ht="17.25" customHeight="1" x14ac:dyDescent="0.25">
      <c r="A928" s="30" t="s">
        <v>165</v>
      </c>
      <c r="B928" s="65" t="s">
        <v>166</v>
      </c>
      <c r="C928" s="31">
        <v>302</v>
      </c>
      <c r="D928" s="30" t="s">
        <v>29</v>
      </c>
      <c r="E928" s="33">
        <v>5.7278080169674041E-4</v>
      </c>
    </row>
    <row r="929" spans="1:5" ht="17.25" customHeight="1" x14ac:dyDescent="0.25">
      <c r="A929" s="30" t="s">
        <v>165</v>
      </c>
      <c r="B929" s="65" t="s">
        <v>166</v>
      </c>
      <c r="C929" s="31">
        <v>283</v>
      </c>
      <c r="D929" s="30" t="s">
        <v>351</v>
      </c>
      <c r="E929" s="33">
        <v>3.8867268686564532E-4</v>
      </c>
    </row>
    <row r="930" spans="1:5" ht="17.25" customHeight="1" x14ac:dyDescent="0.25">
      <c r="A930" s="30" t="s">
        <v>168</v>
      </c>
      <c r="B930" s="65" t="s">
        <v>169</v>
      </c>
      <c r="C930" s="31">
        <v>531</v>
      </c>
      <c r="D930" s="30" t="s">
        <v>323</v>
      </c>
      <c r="E930" s="33">
        <v>91.470951792336209</v>
      </c>
    </row>
    <row r="931" spans="1:5" ht="17.25" customHeight="1" x14ac:dyDescent="0.25">
      <c r="A931" s="30" t="s">
        <v>168</v>
      </c>
      <c r="B931" s="65" t="s">
        <v>169</v>
      </c>
      <c r="C931" s="31">
        <v>281</v>
      </c>
      <c r="D931" s="30" t="s">
        <v>290</v>
      </c>
      <c r="E931" s="33">
        <v>2.966625463535228</v>
      </c>
    </row>
    <row r="932" spans="1:5" ht="17.25" customHeight="1" x14ac:dyDescent="0.25">
      <c r="A932" s="30" t="s">
        <v>168</v>
      </c>
      <c r="B932" s="65" t="s">
        <v>169</v>
      </c>
      <c r="C932" s="31">
        <v>2248</v>
      </c>
      <c r="D932" s="30" t="s">
        <v>326</v>
      </c>
      <c r="E932" s="33">
        <v>1.0877626699629168</v>
      </c>
    </row>
    <row r="933" spans="1:5" ht="17.25" customHeight="1" x14ac:dyDescent="0.25">
      <c r="A933" s="30" t="s">
        <v>168</v>
      </c>
      <c r="B933" s="65" t="s">
        <v>169</v>
      </c>
      <c r="C933" s="31">
        <v>2692</v>
      </c>
      <c r="D933" s="30" t="s">
        <v>333</v>
      </c>
      <c r="E933" s="33">
        <v>1.0383189122373297</v>
      </c>
    </row>
    <row r="934" spans="1:5" ht="17.25" customHeight="1" x14ac:dyDescent="0.25">
      <c r="A934" s="30" t="s">
        <v>168</v>
      </c>
      <c r="B934" s="65" t="s">
        <v>169</v>
      </c>
      <c r="C934" s="31">
        <v>279</v>
      </c>
      <c r="D934" s="30" t="s">
        <v>31</v>
      </c>
      <c r="E934" s="33">
        <v>0.76637824474660066</v>
      </c>
    </row>
    <row r="935" spans="1:5" ht="17.25" customHeight="1" x14ac:dyDescent="0.25">
      <c r="A935" s="30" t="s">
        <v>168</v>
      </c>
      <c r="B935" s="65" t="s">
        <v>169</v>
      </c>
      <c r="C935" s="31">
        <v>618</v>
      </c>
      <c r="D935" s="30" t="s">
        <v>335</v>
      </c>
      <c r="E935" s="33">
        <v>0.64276885043263277</v>
      </c>
    </row>
    <row r="936" spans="1:5" ht="17.25" customHeight="1" x14ac:dyDescent="0.25">
      <c r="A936" s="30" t="s">
        <v>168</v>
      </c>
      <c r="B936" s="65" t="s">
        <v>169</v>
      </c>
      <c r="C936" s="31">
        <v>442</v>
      </c>
      <c r="D936" s="30" t="s">
        <v>336</v>
      </c>
      <c r="E936" s="33">
        <v>0.56860321384425205</v>
      </c>
    </row>
    <row r="937" spans="1:5" ht="17.25" customHeight="1" x14ac:dyDescent="0.25">
      <c r="A937" s="30" t="s">
        <v>168</v>
      </c>
      <c r="B937" s="65" t="s">
        <v>169</v>
      </c>
      <c r="C937" s="31">
        <v>663</v>
      </c>
      <c r="D937" s="30" t="s">
        <v>337</v>
      </c>
      <c r="E937" s="33">
        <v>0.49443757725587134</v>
      </c>
    </row>
    <row r="938" spans="1:5" ht="17.25" customHeight="1" x14ac:dyDescent="0.25">
      <c r="A938" s="30" t="s">
        <v>168</v>
      </c>
      <c r="B938" s="65" t="s">
        <v>169</v>
      </c>
      <c r="C938" s="31">
        <v>540</v>
      </c>
      <c r="D938" s="30" t="s">
        <v>331</v>
      </c>
      <c r="E938" s="33">
        <v>0.3955500618046971</v>
      </c>
    </row>
    <row r="939" spans="1:5" ht="17.25" customHeight="1" x14ac:dyDescent="0.25">
      <c r="A939" s="30" t="s">
        <v>168</v>
      </c>
      <c r="B939" s="65" t="s">
        <v>169</v>
      </c>
      <c r="C939" s="31">
        <v>536</v>
      </c>
      <c r="D939" s="30" t="s">
        <v>295</v>
      </c>
      <c r="E939" s="33">
        <v>0.37082818294190351</v>
      </c>
    </row>
    <row r="940" spans="1:5" ht="17.25" customHeight="1" x14ac:dyDescent="0.25">
      <c r="A940" s="30" t="s">
        <v>168</v>
      </c>
      <c r="B940" s="65" t="s">
        <v>169</v>
      </c>
      <c r="C940" s="31">
        <v>421</v>
      </c>
      <c r="D940" s="30" t="s">
        <v>334</v>
      </c>
      <c r="E940" s="33">
        <v>0.19777503090234855</v>
      </c>
    </row>
    <row r="941" spans="1:5" ht="17.25" customHeight="1" x14ac:dyDescent="0.25">
      <c r="A941" s="30" t="s">
        <v>171</v>
      </c>
      <c r="B941" s="65" t="s">
        <v>172</v>
      </c>
      <c r="C941" s="31">
        <v>2109</v>
      </c>
      <c r="D941" s="30" t="s">
        <v>330</v>
      </c>
      <c r="E941" s="33">
        <v>45.723559323041378</v>
      </c>
    </row>
    <row r="942" spans="1:5" ht="17.25" customHeight="1" x14ac:dyDescent="0.25">
      <c r="A942" s="30" t="s">
        <v>171</v>
      </c>
      <c r="B942" s="65" t="s">
        <v>172</v>
      </c>
      <c r="C942" s="31">
        <v>421</v>
      </c>
      <c r="D942" s="30" t="s">
        <v>334</v>
      </c>
      <c r="E942" s="33">
        <v>19.051483051267244</v>
      </c>
    </row>
    <row r="943" spans="1:5" ht="17.25" customHeight="1" x14ac:dyDescent="0.25">
      <c r="A943" s="30" t="s">
        <v>171</v>
      </c>
      <c r="B943" s="65" t="s">
        <v>172</v>
      </c>
      <c r="C943" s="31">
        <v>531</v>
      </c>
      <c r="D943" s="30" t="s">
        <v>323</v>
      </c>
      <c r="E943" s="33">
        <v>9.1447118646082757</v>
      </c>
    </row>
    <row r="944" spans="1:5" ht="17.25" customHeight="1" x14ac:dyDescent="0.25">
      <c r="A944" s="30" t="s">
        <v>171</v>
      </c>
      <c r="B944" s="65" t="s">
        <v>172</v>
      </c>
      <c r="C944" s="31">
        <v>2692</v>
      </c>
      <c r="D944" s="30" t="s">
        <v>333</v>
      </c>
      <c r="E944" s="33">
        <v>8.7636822035829312</v>
      </c>
    </row>
    <row r="945" spans="1:5" ht="17.25" customHeight="1" x14ac:dyDescent="0.25">
      <c r="A945" s="30" t="s">
        <v>171</v>
      </c>
      <c r="B945" s="65" t="s">
        <v>172</v>
      </c>
      <c r="C945" s="31">
        <v>1083</v>
      </c>
      <c r="D945" s="30" t="s">
        <v>227</v>
      </c>
      <c r="E945" s="33">
        <v>6.4775042374308631</v>
      </c>
    </row>
    <row r="946" spans="1:5" ht="17.25" customHeight="1" x14ac:dyDescent="0.25">
      <c r="A946" s="30" t="s">
        <v>171</v>
      </c>
      <c r="B946" s="65" t="s">
        <v>172</v>
      </c>
      <c r="C946" s="31">
        <v>977</v>
      </c>
      <c r="D946" s="30" t="s">
        <v>228</v>
      </c>
      <c r="E946" s="33">
        <v>6.4775042374308631</v>
      </c>
    </row>
    <row r="947" spans="1:5" ht="17.25" customHeight="1" x14ac:dyDescent="0.25">
      <c r="A947" s="30" t="s">
        <v>171</v>
      </c>
      <c r="B947" s="65" t="s">
        <v>172</v>
      </c>
      <c r="C947" s="31">
        <v>442</v>
      </c>
      <c r="D947" s="30" t="s">
        <v>336</v>
      </c>
      <c r="E947" s="33">
        <v>0.80016228815322432</v>
      </c>
    </row>
    <row r="948" spans="1:5" ht="17.25" customHeight="1" x14ac:dyDescent="0.25">
      <c r="A948" s="30" t="s">
        <v>171</v>
      </c>
      <c r="B948" s="65" t="s">
        <v>172</v>
      </c>
      <c r="C948" s="31">
        <v>663</v>
      </c>
      <c r="D948" s="30" t="s">
        <v>337</v>
      </c>
      <c r="E948" s="33">
        <v>0.72395635594815522</v>
      </c>
    </row>
    <row r="949" spans="1:5" ht="17.25" customHeight="1" x14ac:dyDescent="0.25">
      <c r="A949" s="30" t="s">
        <v>171</v>
      </c>
      <c r="B949" s="65" t="s">
        <v>172</v>
      </c>
      <c r="C949" s="31">
        <v>976</v>
      </c>
      <c r="D949" s="30" t="s">
        <v>292</v>
      </c>
      <c r="E949" s="33">
        <v>0.60964745764055184</v>
      </c>
    </row>
    <row r="950" spans="1:5" ht="17.25" customHeight="1" x14ac:dyDescent="0.25">
      <c r="A950" s="30" t="s">
        <v>171</v>
      </c>
      <c r="B950" s="65" t="s">
        <v>172</v>
      </c>
      <c r="C950" s="31">
        <v>536</v>
      </c>
      <c r="D950" s="30" t="s">
        <v>295</v>
      </c>
      <c r="E950" s="33">
        <v>0.41913262712787935</v>
      </c>
    </row>
    <row r="951" spans="1:5" ht="17.25" customHeight="1" x14ac:dyDescent="0.25">
      <c r="A951" s="30" t="s">
        <v>171</v>
      </c>
      <c r="B951" s="65" t="s">
        <v>172</v>
      </c>
      <c r="C951" s="31">
        <v>343</v>
      </c>
      <c r="D951" s="30" t="s">
        <v>35</v>
      </c>
      <c r="E951" s="33">
        <v>0.41913262712787935</v>
      </c>
    </row>
    <row r="952" spans="1:5" ht="17.25" customHeight="1" x14ac:dyDescent="0.25">
      <c r="A952" s="30" t="s">
        <v>171</v>
      </c>
      <c r="B952" s="65" t="s">
        <v>172</v>
      </c>
      <c r="C952" s="31">
        <v>2248</v>
      </c>
      <c r="D952" s="30" t="s">
        <v>326</v>
      </c>
      <c r="E952" s="33">
        <v>0.38102966102534486</v>
      </c>
    </row>
    <row r="953" spans="1:5" ht="17.25" customHeight="1" x14ac:dyDescent="0.25">
      <c r="A953" s="30" t="s">
        <v>171</v>
      </c>
      <c r="B953" s="65" t="s">
        <v>172</v>
      </c>
      <c r="C953" s="31">
        <v>281</v>
      </c>
      <c r="D953" s="30" t="s">
        <v>290</v>
      </c>
      <c r="E953" s="33">
        <v>0.32387521187154311</v>
      </c>
    </row>
    <row r="954" spans="1:5" ht="17.25" customHeight="1" x14ac:dyDescent="0.25">
      <c r="A954" s="30" t="s">
        <v>171</v>
      </c>
      <c r="B954" s="65" t="s">
        <v>172</v>
      </c>
      <c r="C954" s="31">
        <v>279</v>
      </c>
      <c r="D954" s="30" t="s">
        <v>31</v>
      </c>
      <c r="E954" s="33">
        <v>0.1981354237331793</v>
      </c>
    </row>
    <row r="955" spans="1:5" ht="17.25" customHeight="1" x14ac:dyDescent="0.25">
      <c r="A955" s="30" t="s">
        <v>171</v>
      </c>
      <c r="B955" s="65" t="s">
        <v>172</v>
      </c>
      <c r="C955" s="31">
        <v>540</v>
      </c>
      <c r="D955" s="30" t="s">
        <v>331</v>
      </c>
      <c r="E955" s="33">
        <v>0.14098097457937761</v>
      </c>
    </row>
    <row r="956" spans="1:5" ht="17.25" customHeight="1" x14ac:dyDescent="0.25">
      <c r="A956" s="30" t="s">
        <v>171</v>
      </c>
      <c r="B956" s="65" t="s">
        <v>172</v>
      </c>
      <c r="C956" s="31">
        <v>449</v>
      </c>
      <c r="D956" s="30" t="s">
        <v>272</v>
      </c>
      <c r="E956" s="33">
        <v>0.10287800847684311</v>
      </c>
    </row>
    <row r="957" spans="1:5" ht="17.25" customHeight="1" x14ac:dyDescent="0.25">
      <c r="A957" s="30" t="s">
        <v>171</v>
      </c>
      <c r="B957" s="65" t="s">
        <v>172</v>
      </c>
      <c r="C957" s="31">
        <v>618</v>
      </c>
      <c r="D957" s="30" t="s">
        <v>335</v>
      </c>
      <c r="E957" s="33">
        <v>0.10287800847684311</v>
      </c>
    </row>
    <row r="958" spans="1:5" ht="17.25" customHeight="1" x14ac:dyDescent="0.25">
      <c r="A958" s="30" t="s">
        <v>171</v>
      </c>
      <c r="B958" s="65" t="s">
        <v>172</v>
      </c>
      <c r="C958" s="31">
        <v>514</v>
      </c>
      <c r="D958" s="30" t="s">
        <v>254</v>
      </c>
      <c r="E958" s="33">
        <v>0.10287800847684311</v>
      </c>
    </row>
    <row r="959" spans="1:5" ht="17.25" customHeight="1" x14ac:dyDescent="0.25">
      <c r="A959" s="30" t="s">
        <v>171</v>
      </c>
      <c r="B959" s="65" t="s">
        <v>172</v>
      </c>
      <c r="C959" s="31">
        <v>382</v>
      </c>
      <c r="D959" s="30" t="s">
        <v>299</v>
      </c>
      <c r="E959" s="33">
        <v>1.0668830508709655E-2</v>
      </c>
    </row>
    <row r="960" spans="1:5" ht="17.25" customHeight="1" x14ac:dyDescent="0.25">
      <c r="A960" s="30" t="s">
        <v>171</v>
      </c>
      <c r="B960" s="65" t="s">
        <v>172</v>
      </c>
      <c r="C960" s="31">
        <v>698</v>
      </c>
      <c r="D960" s="30" t="s">
        <v>322</v>
      </c>
      <c r="E960" s="33">
        <v>1.0287800847684311E-2</v>
      </c>
    </row>
    <row r="961" spans="1:5" ht="17.25" customHeight="1" x14ac:dyDescent="0.25">
      <c r="A961" s="30" t="s">
        <v>171</v>
      </c>
      <c r="B961" s="65" t="s">
        <v>172</v>
      </c>
      <c r="C961" s="31">
        <v>465</v>
      </c>
      <c r="D961" s="30" t="s">
        <v>38</v>
      </c>
      <c r="E961" s="33">
        <v>3.4292669492281039E-3</v>
      </c>
    </row>
    <row r="962" spans="1:5" ht="17.25" customHeight="1" x14ac:dyDescent="0.25">
      <c r="A962" s="30" t="s">
        <v>171</v>
      </c>
      <c r="B962" s="65" t="s">
        <v>172</v>
      </c>
      <c r="C962" s="31">
        <v>2693</v>
      </c>
      <c r="D962" s="30" t="s">
        <v>338</v>
      </c>
      <c r="E962" s="33">
        <v>2.7815165254850174E-3</v>
      </c>
    </row>
    <row r="963" spans="1:5" ht="17.25" customHeight="1" x14ac:dyDescent="0.25">
      <c r="A963" s="30" t="s">
        <v>171</v>
      </c>
      <c r="B963" s="65" t="s">
        <v>172</v>
      </c>
      <c r="C963" s="31">
        <v>661</v>
      </c>
      <c r="D963" s="30" t="s">
        <v>342</v>
      </c>
      <c r="E963" s="33">
        <v>2.4004868644596725E-3</v>
      </c>
    </row>
    <row r="964" spans="1:5" ht="17.25" customHeight="1" x14ac:dyDescent="0.25">
      <c r="A964" s="30" t="s">
        <v>171</v>
      </c>
      <c r="B964" s="65" t="s">
        <v>172</v>
      </c>
      <c r="C964" s="31">
        <v>401</v>
      </c>
      <c r="D964" s="30" t="s">
        <v>344</v>
      </c>
      <c r="E964" s="33">
        <v>1.8670453390241897E-3</v>
      </c>
    </row>
    <row r="965" spans="1:5" ht="17.25" customHeight="1" x14ac:dyDescent="0.25">
      <c r="A965" s="30" t="s">
        <v>171</v>
      </c>
      <c r="B965" s="65" t="s">
        <v>172</v>
      </c>
      <c r="C965" s="31">
        <v>454</v>
      </c>
      <c r="D965" s="30" t="s">
        <v>346</v>
      </c>
      <c r="E965" s="33">
        <v>1.028780084768431E-3</v>
      </c>
    </row>
    <row r="966" spans="1:5" ht="17.25" customHeight="1" x14ac:dyDescent="0.25">
      <c r="A966" s="30" t="s">
        <v>171</v>
      </c>
      <c r="B966" s="65" t="s">
        <v>172</v>
      </c>
      <c r="C966" s="31">
        <v>4</v>
      </c>
      <c r="D966" s="30" t="s">
        <v>347</v>
      </c>
      <c r="E966" s="33">
        <v>1.028780084768431E-3</v>
      </c>
    </row>
    <row r="967" spans="1:5" ht="17.25" customHeight="1" x14ac:dyDescent="0.25">
      <c r="A967" s="30" t="s">
        <v>171</v>
      </c>
      <c r="B967" s="65" t="s">
        <v>172</v>
      </c>
      <c r="C967" s="31">
        <v>601</v>
      </c>
      <c r="D967" s="30" t="s">
        <v>247</v>
      </c>
      <c r="E967" s="33">
        <v>7.6205932205068976E-4</v>
      </c>
    </row>
    <row r="968" spans="1:5" ht="17.25" customHeight="1" x14ac:dyDescent="0.25">
      <c r="A968" s="30" t="s">
        <v>171</v>
      </c>
      <c r="B968" s="65" t="s">
        <v>172</v>
      </c>
      <c r="C968" s="31">
        <v>283</v>
      </c>
      <c r="D968" s="30" t="s">
        <v>351</v>
      </c>
      <c r="E968" s="33">
        <v>4.5723559323041386E-4</v>
      </c>
    </row>
    <row r="969" spans="1:5" ht="17.25" customHeight="1" x14ac:dyDescent="0.25">
      <c r="A969" s="30" t="s">
        <v>171</v>
      </c>
      <c r="B969" s="65" t="s">
        <v>172</v>
      </c>
      <c r="C969" s="31">
        <v>2372</v>
      </c>
      <c r="D969" s="30" t="s">
        <v>343</v>
      </c>
      <c r="E969" s="33">
        <v>4.5723559323041386E-4</v>
      </c>
    </row>
    <row r="970" spans="1:5" ht="17.25" customHeight="1" x14ac:dyDescent="0.25">
      <c r="A970" s="30" t="s">
        <v>171</v>
      </c>
      <c r="B970" s="65" t="s">
        <v>172</v>
      </c>
      <c r="C970" s="31">
        <v>539</v>
      </c>
      <c r="D970" s="30" t="s">
        <v>325</v>
      </c>
      <c r="E970" s="33">
        <v>4.1913262712787932E-4</v>
      </c>
    </row>
    <row r="971" spans="1:5" ht="17.25" customHeight="1" x14ac:dyDescent="0.25">
      <c r="A971" s="30" t="s">
        <v>171</v>
      </c>
      <c r="B971" s="65" t="s">
        <v>172</v>
      </c>
      <c r="C971" s="31">
        <v>717</v>
      </c>
      <c r="D971" s="30" t="s">
        <v>243</v>
      </c>
      <c r="E971" s="33">
        <v>3.2768550848179658E-4</v>
      </c>
    </row>
    <row r="972" spans="1:5" ht="17.25" customHeight="1" x14ac:dyDescent="0.25">
      <c r="A972" s="30" t="s">
        <v>171</v>
      </c>
      <c r="B972" s="65" t="s">
        <v>172</v>
      </c>
      <c r="C972" s="31">
        <v>522</v>
      </c>
      <c r="D972" s="30" t="s">
        <v>257</v>
      </c>
      <c r="E972" s="33">
        <v>2.4766927966647412E-4</v>
      </c>
    </row>
    <row r="973" spans="1:5" ht="17.25" customHeight="1" x14ac:dyDescent="0.25">
      <c r="A973" s="30" t="s">
        <v>171</v>
      </c>
      <c r="B973" s="65" t="s">
        <v>172</v>
      </c>
      <c r="C973" s="31">
        <v>7</v>
      </c>
      <c r="D973" s="30" t="s">
        <v>350</v>
      </c>
      <c r="E973" s="33">
        <v>2.2861779661520693E-4</v>
      </c>
    </row>
    <row r="974" spans="1:5" ht="17.25" customHeight="1" x14ac:dyDescent="0.25">
      <c r="A974" s="30" t="s">
        <v>171</v>
      </c>
      <c r="B974" s="65" t="s">
        <v>172</v>
      </c>
      <c r="C974" s="31">
        <v>747</v>
      </c>
      <c r="D974" s="30" t="s">
        <v>345</v>
      </c>
      <c r="E974" s="33">
        <v>1.9813542373317929E-4</v>
      </c>
    </row>
    <row r="975" spans="1:5" ht="17.25" customHeight="1" x14ac:dyDescent="0.25">
      <c r="A975" s="30" t="s">
        <v>171</v>
      </c>
      <c r="B975" s="65" t="s">
        <v>172</v>
      </c>
      <c r="C975" s="31">
        <v>302</v>
      </c>
      <c r="D975" s="30" t="s">
        <v>29</v>
      </c>
      <c r="E975" s="33">
        <v>1.6384275424089829E-4</v>
      </c>
    </row>
    <row r="976" spans="1:5" ht="17.25" customHeight="1" x14ac:dyDescent="0.25">
      <c r="A976" s="30" t="s">
        <v>171</v>
      </c>
      <c r="B976" s="65" t="s">
        <v>172</v>
      </c>
      <c r="C976" s="31">
        <v>620</v>
      </c>
      <c r="D976" s="30" t="s">
        <v>271</v>
      </c>
      <c r="E976" s="33">
        <v>6.8585338984562068E-5</v>
      </c>
    </row>
    <row r="977" spans="1:5" ht="17.25" customHeight="1" x14ac:dyDescent="0.25">
      <c r="A977" s="30" t="s">
        <v>171</v>
      </c>
      <c r="B977" s="65" t="s">
        <v>172</v>
      </c>
      <c r="C977" s="31">
        <v>340</v>
      </c>
      <c r="D977" s="30" t="s">
        <v>348</v>
      </c>
      <c r="E977" s="33">
        <v>4.5723559323041383E-5</v>
      </c>
    </row>
    <row r="978" spans="1:5" ht="17.25" customHeight="1" x14ac:dyDescent="0.25">
      <c r="A978" s="30" t="s">
        <v>174</v>
      </c>
      <c r="B978" s="65" t="s">
        <v>175</v>
      </c>
      <c r="C978" s="31">
        <v>531</v>
      </c>
      <c r="D978" s="30" t="s">
        <v>323</v>
      </c>
      <c r="E978" s="33">
        <v>68.746675238918726</v>
      </c>
    </row>
    <row r="979" spans="1:5" ht="17.25" customHeight="1" x14ac:dyDescent="0.25">
      <c r="A979" s="30" t="s">
        <v>174</v>
      </c>
      <c r="B979" s="65" t="s">
        <v>175</v>
      </c>
      <c r="C979" s="31">
        <v>279</v>
      </c>
      <c r="D979" s="30" t="s">
        <v>31</v>
      </c>
      <c r="E979" s="33">
        <v>6.0497074210248485</v>
      </c>
    </row>
    <row r="980" spans="1:5" ht="17.25" customHeight="1" x14ac:dyDescent="0.25">
      <c r="A980" s="30" t="s">
        <v>174</v>
      </c>
      <c r="B980" s="65" t="s">
        <v>175</v>
      </c>
      <c r="C980" s="31">
        <v>281</v>
      </c>
      <c r="D980" s="30" t="s">
        <v>290</v>
      </c>
      <c r="E980" s="33">
        <v>4.3997872152907993</v>
      </c>
    </row>
    <row r="981" spans="1:5" ht="17.25" customHeight="1" x14ac:dyDescent="0.25">
      <c r="A981" s="30" t="s">
        <v>174</v>
      </c>
      <c r="B981" s="65" t="s">
        <v>175</v>
      </c>
      <c r="C981" s="31">
        <v>2692</v>
      </c>
      <c r="D981" s="30" t="s">
        <v>333</v>
      </c>
      <c r="E981" s="33">
        <v>3.8498138133794493</v>
      </c>
    </row>
    <row r="982" spans="1:5" ht="17.25" customHeight="1" x14ac:dyDescent="0.25">
      <c r="A982" s="30" t="s">
        <v>174</v>
      </c>
      <c r="B982" s="65" t="s">
        <v>175</v>
      </c>
      <c r="C982" s="31">
        <v>540</v>
      </c>
      <c r="D982" s="30" t="s">
        <v>331</v>
      </c>
      <c r="E982" s="33">
        <v>2.7498670095567492</v>
      </c>
    </row>
    <row r="983" spans="1:5" ht="17.25" customHeight="1" x14ac:dyDescent="0.25">
      <c r="A983" s="30" t="s">
        <v>174</v>
      </c>
      <c r="B983" s="65" t="s">
        <v>175</v>
      </c>
      <c r="C983" s="31">
        <v>536</v>
      </c>
      <c r="D983" s="30" t="s">
        <v>295</v>
      </c>
      <c r="E983" s="33">
        <v>1.7599148861163199</v>
      </c>
    </row>
    <row r="984" spans="1:5" ht="17.25" customHeight="1" x14ac:dyDescent="0.25">
      <c r="A984" s="30" t="s">
        <v>174</v>
      </c>
      <c r="B984" s="65" t="s">
        <v>175</v>
      </c>
      <c r="C984" s="31">
        <v>2248</v>
      </c>
      <c r="D984" s="30" t="s">
        <v>326</v>
      </c>
      <c r="E984" s="33">
        <v>1.7324162160207521</v>
      </c>
    </row>
    <row r="985" spans="1:5" ht="17.25" customHeight="1" x14ac:dyDescent="0.25">
      <c r="A985" s="30" t="s">
        <v>174</v>
      </c>
      <c r="B985" s="65" t="s">
        <v>175</v>
      </c>
      <c r="C985" s="31">
        <v>421</v>
      </c>
      <c r="D985" s="30" t="s">
        <v>334</v>
      </c>
      <c r="E985" s="33">
        <v>1.7049175459251844</v>
      </c>
    </row>
    <row r="986" spans="1:5" ht="17.25" customHeight="1" x14ac:dyDescent="0.25">
      <c r="A986" s="30" t="s">
        <v>174</v>
      </c>
      <c r="B986" s="65" t="s">
        <v>175</v>
      </c>
      <c r="C986" s="31">
        <v>313</v>
      </c>
      <c r="D986" s="30" t="s">
        <v>282</v>
      </c>
      <c r="E986" s="33">
        <v>1.5124268552562121</v>
      </c>
    </row>
    <row r="987" spans="1:5" ht="17.25" customHeight="1" x14ac:dyDescent="0.25">
      <c r="A987" s="30" t="s">
        <v>174</v>
      </c>
      <c r="B987" s="65" t="s">
        <v>175</v>
      </c>
      <c r="C987" s="31">
        <v>611</v>
      </c>
      <c r="D987" s="30" t="s">
        <v>352</v>
      </c>
      <c r="E987" s="33">
        <v>1.1274454739182673</v>
      </c>
    </row>
    <row r="988" spans="1:5" ht="17.25" customHeight="1" x14ac:dyDescent="0.25">
      <c r="A988" s="30" t="s">
        <v>174</v>
      </c>
      <c r="B988" s="65" t="s">
        <v>175</v>
      </c>
      <c r="C988" s="31">
        <v>335</v>
      </c>
      <c r="D988" s="30" t="s">
        <v>353</v>
      </c>
      <c r="E988" s="33">
        <v>0.74246409258032242</v>
      </c>
    </row>
    <row r="989" spans="1:5" ht="17.25" customHeight="1" x14ac:dyDescent="0.25">
      <c r="A989" s="30" t="s">
        <v>174</v>
      </c>
      <c r="B989" s="65" t="s">
        <v>175</v>
      </c>
      <c r="C989" s="31">
        <v>442</v>
      </c>
      <c r="D989" s="30" t="s">
        <v>336</v>
      </c>
      <c r="E989" s="33">
        <v>0.71496542248475481</v>
      </c>
    </row>
    <row r="990" spans="1:5" ht="17.25" customHeight="1" x14ac:dyDescent="0.25">
      <c r="A990" s="30" t="s">
        <v>174</v>
      </c>
      <c r="B990" s="65" t="s">
        <v>175</v>
      </c>
      <c r="C990" s="31">
        <v>977</v>
      </c>
      <c r="D990" s="30" t="s">
        <v>228</v>
      </c>
      <c r="E990" s="33">
        <v>0.52247473181578241</v>
      </c>
    </row>
    <row r="991" spans="1:5" ht="17.25" customHeight="1" x14ac:dyDescent="0.25">
      <c r="A991" s="30" t="s">
        <v>174</v>
      </c>
      <c r="B991" s="65" t="s">
        <v>175</v>
      </c>
      <c r="C991" s="31">
        <v>2707</v>
      </c>
      <c r="D991" s="30" t="s">
        <v>332</v>
      </c>
      <c r="E991" s="33">
        <v>0.49497606172021491</v>
      </c>
    </row>
    <row r="992" spans="1:5" ht="17.25" customHeight="1" x14ac:dyDescent="0.25">
      <c r="A992" s="30" t="s">
        <v>174</v>
      </c>
      <c r="B992" s="65" t="s">
        <v>175</v>
      </c>
      <c r="C992" s="31">
        <v>449</v>
      </c>
      <c r="D992" s="30" t="s">
        <v>272</v>
      </c>
      <c r="E992" s="33">
        <v>0.43997872152907996</v>
      </c>
    </row>
    <row r="993" spans="1:5" ht="17.25" customHeight="1" x14ac:dyDescent="0.25">
      <c r="A993" s="30" t="s">
        <v>174</v>
      </c>
      <c r="B993" s="65" t="s">
        <v>175</v>
      </c>
      <c r="C993" s="31">
        <v>673</v>
      </c>
      <c r="D993" s="30" t="s">
        <v>39</v>
      </c>
      <c r="E993" s="33">
        <v>0.41248005143351246</v>
      </c>
    </row>
    <row r="994" spans="1:5" ht="17.25" customHeight="1" x14ac:dyDescent="0.25">
      <c r="A994" s="30" t="s">
        <v>174</v>
      </c>
      <c r="B994" s="65" t="s">
        <v>175</v>
      </c>
      <c r="C994" s="31">
        <v>2109</v>
      </c>
      <c r="D994" s="30" t="s">
        <v>330</v>
      </c>
      <c r="E994" s="33">
        <v>0.41248005143351246</v>
      </c>
    </row>
    <row r="995" spans="1:5" ht="17.25" customHeight="1" x14ac:dyDescent="0.25">
      <c r="A995" s="30" t="s">
        <v>174</v>
      </c>
      <c r="B995" s="65" t="s">
        <v>175</v>
      </c>
      <c r="C995" s="31">
        <v>845</v>
      </c>
      <c r="D995" s="30" t="s">
        <v>301</v>
      </c>
      <c r="E995" s="33">
        <v>0.25298776487922092</v>
      </c>
    </row>
    <row r="996" spans="1:5" ht="17.25" customHeight="1" x14ac:dyDescent="0.25">
      <c r="A996" s="30" t="s">
        <v>174</v>
      </c>
      <c r="B996" s="65" t="s">
        <v>175</v>
      </c>
      <c r="C996" s="31">
        <v>513</v>
      </c>
      <c r="D996" s="30" t="s">
        <v>324</v>
      </c>
      <c r="E996" s="33">
        <v>0.24748803086010746</v>
      </c>
    </row>
    <row r="997" spans="1:5" ht="17.25" customHeight="1" x14ac:dyDescent="0.25">
      <c r="A997" s="30" t="s">
        <v>174</v>
      </c>
      <c r="B997" s="65" t="s">
        <v>175</v>
      </c>
      <c r="C997" s="31">
        <v>1083</v>
      </c>
      <c r="D997" s="30" t="s">
        <v>227</v>
      </c>
      <c r="E997" s="33">
        <v>0.23373869581232368</v>
      </c>
    </row>
    <row r="998" spans="1:5" ht="17.25" customHeight="1" x14ac:dyDescent="0.25">
      <c r="A998" s="30" t="s">
        <v>174</v>
      </c>
      <c r="B998" s="65" t="s">
        <v>175</v>
      </c>
      <c r="C998" s="31">
        <v>517</v>
      </c>
      <c r="D998" s="30" t="s">
        <v>298</v>
      </c>
      <c r="E998" s="33">
        <v>0.20898989272631296</v>
      </c>
    </row>
    <row r="999" spans="1:5" ht="17.25" customHeight="1" x14ac:dyDescent="0.25">
      <c r="A999" s="30" t="s">
        <v>174</v>
      </c>
      <c r="B999" s="65" t="s">
        <v>175</v>
      </c>
      <c r="C999" s="31">
        <v>514</v>
      </c>
      <c r="D999" s="30" t="s">
        <v>254</v>
      </c>
      <c r="E999" s="33">
        <v>0.20624002571675623</v>
      </c>
    </row>
    <row r="1000" spans="1:5" ht="17.25" customHeight="1" x14ac:dyDescent="0.25">
      <c r="A1000" s="30" t="s">
        <v>174</v>
      </c>
      <c r="B1000" s="65" t="s">
        <v>175</v>
      </c>
      <c r="C1000" s="31">
        <v>465</v>
      </c>
      <c r="D1000" s="30" t="s">
        <v>38</v>
      </c>
      <c r="E1000" s="33">
        <v>0.20074029169764268</v>
      </c>
    </row>
    <row r="1001" spans="1:5" ht="17.25" customHeight="1" x14ac:dyDescent="0.25">
      <c r="A1001" s="30" t="s">
        <v>174</v>
      </c>
      <c r="B1001" s="65" t="s">
        <v>175</v>
      </c>
      <c r="C1001" s="31">
        <v>618</v>
      </c>
      <c r="D1001" s="30" t="s">
        <v>335</v>
      </c>
      <c r="E1001" s="33">
        <v>0.19249069066897245</v>
      </c>
    </row>
    <row r="1002" spans="1:5" ht="17.25" customHeight="1" x14ac:dyDescent="0.25">
      <c r="A1002" s="30" t="s">
        <v>174</v>
      </c>
      <c r="B1002" s="65" t="s">
        <v>175</v>
      </c>
      <c r="C1002" s="31">
        <v>717</v>
      </c>
      <c r="D1002" s="30" t="s">
        <v>243</v>
      </c>
      <c r="E1002" s="33">
        <v>0.16499202057340495</v>
      </c>
    </row>
    <row r="1003" spans="1:5" ht="17.25" customHeight="1" x14ac:dyDescent="0.25">
      <c r="A1003" s="30" t="s">
        <v>174</v>
      </c>
      <c r="B1003" s="65" t="s">
        <v>175</v>
      </c>
      <c r="C1003" s="31">
        <v>301</v>
      </c>
      <c r="D1003" s="30" t="s">
        <v>286</v>
      </c>
      <c r="E1003" s="33">
        <v>0.14299308449695095</v>
      </c>
    </row>
    <row r="1004" spans="1:5" ht="17.25" customHeight="1" x14ac:dyDescent="0.25">
      <c r="A1004" s="30" t="s">
        <v>174</v>
      </c>
      <c r="B1004" s="65" t="s">
        <v>175</v>
      </c>
      <c r="C1004" s="31">
        <v>535</v>
      </c>
      <c r="D1004" s="30" t="s">
        <v>355</v>
      </c>
      <c r="E1004" s="33">
        <v>0.13474348346828072</v>
      </c>
    </row>
    <row r="1005" spans="1:5" ht="17.25" customHeight="1" x14ac:dyDescent="0.25">
      <c r="A1005" s="30" t="s">
        <v>174</v>
      </c>
      <c r="B1005" s="65" t="s">
        <v>175</v>
      </c>
      <c r="C1005" s="31">
        <v>1467</v>
      </c>
      <c r="D1005" s="30" t="s">
        <v>285</v>
      </c>
      <c r="E1005" s="33">
        <v>0.12924374944916722</v>
      </c>
    </row>
    <row r="1006" spans="1:5" ht="17.25" customHeight="1" x14ac:dyDescent="0.25">
      <c r="A1006" s="30" t="s">
        <v>174</v>
      </c>
      <c r="B1006" s="65" t="s">
        <v>175</v>
      </c>
      <c r="C1006" s="31">
        <v>2372</v>
      </c>
      <c r="D1006" s="30" t="s">
        <v>343</v>
      </c>
      <c r="E1006" s="33">
        <v>0.10724481337271322</v>
      </c>
    </row>
    <row r="1007" spans="1:5" ht="17.25" customHeight="1" x14ac:dyDescent="0.25">
      <c r="A1007" s="30" t="s">
        <v>174</v>
      </c>
      <c r="B1007" s="65" t="s">
        <v>175</v>
      </c>
      <c r="C1007" s="31">
        <v>1904</v>
      </c>
      <c r="D1007" s="30" t="s">
        <v>327</v>
      </c>
      <c r="E1007" s="33">
        <v>7.9746143277145728E-2</v>
      </c>
    </row>
    <row r="1008" spans="1:5" ht="17.25" customHeight="1" x14ac:dyDescent="0.25">
      <c r="A1008" s="30" t="s">
        <v>174</v>
      </c>
      <c r="B1008" s="65" t="s">
        <v>175</v>
      </c>
      <c r="C1008" s="31">
        <v>382</v>
      </c>
      <c r="D1008" s="30" t="s">
        <v>299</v>
      </c>
      <c r="E1008" s="33">
        <v>4.674773916246474E-2</v>
      </c>
    </row>
    <row r="1009" spans="1:5" ht="17.25" customHeight="1" x14ac:dyDescent="0.25">
      <c r="A1009" s="30" t="s">
        <v>174</v>
      </c>
      <c r="B1009" s="65" t="s">
        <v>175</v>
      </c>
      <c r="C1009" s="31">
        <v>840</v>
      </c>
      <c r="D1009" s="30" t="s">
        <v>287</v>
      </c>
      <c r="E1009" s="33">
        <v>3.8498138133794491E-2</v>
      </c>
    </row>
    <row r="1010" spans="1:5" ht="17.25" customHeight="1" x14ac:dyDescent="0.25">
      <c r="A1010" s="30" t="s">
        <v>174</v>
      </c>
      <c r="B1010" s="65" t="s">
        <v>175</v>
      </c>
      <c r="C1010" s="31">
        <v>976</v>
      </c>
      <c r="D1010" s="30" t="s">
        <v>292</v>
      </c>
      <c r="E1010" s="33">
        <v>3.0248537105124242E-2</v>
      </c>
    </row>
    <row r="1011" spans="1:5" ht="17.25" customHeight="1" x14ac:dyDescent="0.25">
      <c r="A1011" s="30" t="s">
        <v>174</v>
      </c>
      <c r="B1011" s="65" t="s">
        <v>175</v>
      </c>
      <c r="C1011" s="31">
        <v>663</v>
      </c>
      <c r="D1011" s="30" t="s">
        <v>337</v>
      </c>
      <c r="E1011" s="33">
        <v>2.4473816385055067E-2</v>
      </c>
    </row>
    <row r="1012" spans="1:5" ht="17.25" customHeight="1" x14ac:dyDescent="0.25">
      <c r="A1012" s="30" t="s">
        <v>174</v>
      </c>
      <c r="B1012" s="65" t="s">
        <v>175</v>
      </c>
      <c r="C1012" s="31">
        <v>339</v>
      </c>
      <c r="D1012" s="30" t="s">
        <v>361</v>
      </c>
      <c r="E1012" s="33">
        <v>2.392384298314372E-2</v>
      </c>
    </row>
    <row r="1013" spans="1:5" ht="17.25" customHeight="1" x14ac:dyDescent="0.25">
      <c r="A1013" s="30" t="s">
        <v>174</v>
      </c>
      <c r="B1013" s="65" t="s">
        <v>175</v>
      </c>
      <c r="C1013" s="31">
        <v>661</v>
      </c>
      <c r="D1013" s="30" t="s">
        <v>342</v>
      </c>
      <c r="E1013" s="33">
        <v>2.337386958123237E-2</v>
      </c>
    </row>
    <row r="1014" spans="1:5" ht="17.25" customHeight="1" x14ac:dyDescent="0.25">
      <c r="A1014" s="30" t="s">
        <v>174</v>
      </c>
      <c r="B1014" s="65" t="s">
        <v>175</v>
      </c>
      <c r="C1014" s="31">
        <v>7</v>
      </c>
      <c r="D1014" s="30" t="s">
        <v>350</v>
      </c>
      <c r="E1014" s="33">
        <v>1.9249069066897245E-2</v>
      </c>
    </row>
    <row r="1015" spans="1:5" ht="17.25" customHeight="1" x14ac:dyDescent="0.25">
      <c r="A1015" s="30" t="s">
        <v>174</v>
      </c>
      <c r="B1015" s="65" t="s">
        <v>175</v>
      </c>
      <c r="C1015" s="31">
        <v>454</v>
      </c>
      <c r="D1015" s="30" t="s">
        <v>346</v>
      </c>
      <c r="E1015" s="33">
        <v>1.9249069066897245E-2</v>
      </c>
    </row>
    <row r="1016" spans="1:5" ht="17.25" customHeight="1" x14ac:dyDescent="0.25">
      <c r="A1016" s="30" t="s">
        <v>174</v>
      </c>
      <c r="B1016" s="65" t="s">
        <v>175</v>
      </c>
      <c r="C1016" s="31">
        <v>1712</v>
      </c>
      <c r="D1016" s="30" t="s">
        <v>293</v>
      </c>
      <c r="E1016" s="33">
        <v>1.8974082365941568E-2</v>
      </c>
    </row>
    <row r="1017" spans="1:5" ht="17.25" customHeight="1" x14ac:dyDescent="0.25">
      <c r="A1017" s="30" t="s">
        <v>174</v>
      </c>
      <c r="B1017" s="65" t="s">
        <v>175</v>
      </c>
      <c r="C1017" s="31">
        <v>387</v>
      </c>
      <c r="D1017" s="30" t="s">
        <v>36</v>
      </c>
      <c r="E1017" s="33">
        <v>1.6499202057340498E-2</v>
      </c>
    </row>
    <row r="1018" spans="1:5" ht="17.25" customHeight="1" x14ac:dyDescent="0.25">
      <c r="A1018" s="30" t="s">
        <v>174</v>
      </c>
      <c r="B1018" s="65" t="s">
        <v>175</v>
      </c>
      <c r="C1018" s="31">
        <v>1711</v>
      </c>
      <c r="D1018" s="30" t="s">
        <v>362</v>
      </c>
      <c r="E1018" s="33">
        <v>1.5949228655429148E-2</v>
      </c>
    </row>
    <row r="1019" spans="1:5" ht="17.25" customHeight="1" x14ac:dyDescent="0.25">
      <c r="A1019" s="30" t="s">
        <v>174</v>
      </c>
      <c r="B1019" s="65" t="s">
        <v>175</v>
      </c>
      <c r="C1019" s="31">
        <v>698</v>
      </c>
      <c r="D1019" s="30" t="s">
        <v>322</v>
      </c>
      <c r="E1019" s="33">
        <v>1.0174507935359973E-2</v>
      </c>
    </row>
    <row r="1020" spans="1:5" ht="17.25" customHeight="1" x14ac:dyDescent="0.25">
      <c r="A1020" s="30" t="s">
        <v>174</v>
      </c>
      <c r="B1020" s="65" t="s">
        <v>175</v>
      </c>
      <c r="C1020" s="31">
        <v>539</v>
      </c>
      <c r="D1020" s="30" t="s">
        <v>325</v>
      </c>
      <c r="E1020" s="33">
        <v>8.5245877296259241E-3</v>
      </c>
    </row>
    <row r="1021" spans="1:5" ht="17.25" customHeight="1" x14ac:dyDescent="0.25">
      <c r="A1021" s="30" t="s">
        <v>174</v>
      </c>
      <c r="B1021" s="65" t="s">
        <v>175</v>
      </c>
      <c r="C1021" s="31">
        <v>601</v>
      </c>
      <c r="D1021" s="30" t="s">
        <v>247</v>
      </c>
      <c r="E1021" s="33">
        <v>6.8746675238918744E-3</v>
      </c>
    </row>
    <row r="1022" spans="1:5" ht="17.25" customHeight="1" x14ac:dyDescent="0.25">
      <c r="A1022" s="30" t="s">
        <v>174</v>
      </c>
      <c r="B1022" s="65" t="s">
        <v>175</v>
      </c>
      <c r="C1022" s="31">
        <v>747</v>
      </c>
      <c r="D1022" s="30" t="s">
        <v>345</v>
      </c>
      <c r="E1022" s="33">
        <v>6.5996808229361985E-3</v>
      </c>
    </row>
    <row r="1023" spans="1:5" ht="17.25" customHeight="1" x14ac:dyDescent="0.25">
      <c r="A1023" s="30" t="s">
        <v>174</v>
      </c>
      <c r="B1023" s="65" t="s">
        <v>175</v>
      </c>
      <c r="C1023" s="31">
        <v>398</v>
      </c>
      <c r="D1023" s="30" t="s">
        <v>363</v>
      </c>
      <c r="E1023" s="33">
        <v>3.2998404114680992E-3</v>
      </c>
    </row>
    <row r="1024" spans="1:5" ht="17.25" customHeight="1" x14ac:dyDescent="0.25">
      <c r="A1024" s="30" t="s">
        <v>174</v>
      </c>
      <c r="B1024" s="65" t="s">
        <v>175</v>
      </c>
      <c r="C1024" s="31">
        <v>97</v>
      </c>
      <c r="D1024" s="30" t="s">
        <v>349</v>
      </c>
      <c r="E1024" s="33">
        <v>3.2998404114680992E-3</v>
      </c>
    </row>
    <row r="1025" spans="1:5" ht="17.25" customHeight="1" x14ac:dyDescent="0.25">
      <c r="A1025" s="30" t="s">
        <v>174</v>
      </c>
      <c r="B1025" s="65" t="s">
        <v>175</v>
      </c>
      <c r="C1025" s="31">
        <v>748</v>
      </c>
      <c r="D1025" s="30" t="s">
        <v>364</v>
      </c>
      <c r="E1025" s="33">
        <v>1.897408236594157E-3</v>
      </c>
    </row>
    <row r="1026" spans="1:5" ht="17.25" customHeight="1" x14ac:dyDescent="0.25">
      <c r="A1026" s="30" t="s">
        <v>174</v>
      </c>
      <c r="B1026" s="65" t="s">
        <v>175</v>
      </c>
      <c r="C1026" s="31">
        <v>533</v>
      </c>
      <c r="D1026" s="30" t="s">
        <v>365</v>
      </c>
      <c r="E1026" s="33">
        <v>1.7324162160207521E-3</v>
      </c>
    </row>
    <row r="1027" spans="1:5" ht="17.25" customHeight="1" x14ac:dyDescent="0.25">
      <c r="A1027" s="30" t="s">
        <v>174</v>
      </c>
      <c r="B1027" s="65" t="s">
        <v>175</v>
      </c>
      <c r="C1027" s="31">
        <v>340</v>
      </c>
      <c r="D1027" s="30" t="s">
        <v>348</v>
      </c>
      <c r="E1027" s="33">
        <v>1.2099414842049697E-3</v>
      </c>
    </row>
    <row r="1028" spans="1:5" ht="17.25" customHeight="1" x14ac:dyDescent="0.25">
      <c r="A1028" s="30" t="s">
        <v>174</v>
      </c>
      <c r="B1028" s="65" t="s">
        <v>175</v>
      </c>
      <c r="C1028" s="31">
        <v>401</v>
      </c>
      <c r="D1028" s="30" t="s">
        <v>344</v>
      </c>
      <c r="E1028" s="33">
        <v>1.1549441440138347E-3</v>
      </c>
    </row>
    <row r="1029" spans="1:5" ht="17.25" customHeight="1" x14ac:dyDescent="0.25">
      <c r="A1029" s="30" t="s">
        <v>174</v>
      </c>
      <c r="B1029" s="65" t="s">
        <v>175</v>
      </c>
      <c r="C1029" s="31">
        <v>283</v>
      </c>
      <c r="D1029" s="30" t="s">
        <v>351</v>
      </c>
      <c r="E1029" s="33">
        <v>7.1496542248475489E-4</v>
      </c>
    </row>
    <row r="1030" spans="1:5" ht="17.25" customHeight="1" x14ac:dyDescent="0.25">
      <c r="A1030" s="30" t="s">
        <v>174</v>
      </c>
      <c r="B1030" s="65" t="s">
        <v>175</v>
      </c>
      <c r="C1030" s="31">
        <v>453</v>
      </c>
      <c r="D1030" s="30" t="s">
        <v>339</v>
      </c>
      <c r="E1030" s="33">
        <v>7.1496542248475489E-4</v>
      </c>
    </row>
    <row r="1031" spans="1:5" ht="17.25" customHeight="1" x14ac:dyDescent="0.25">
      <c r="A1031" s="30" t="s">
        <v>174</v>
      </c>
      <c r="B1031" s="65" t="s">
        <v>175</v>
      </c>
      <c r="C1031" s="31">
        <v>302</v>
      </c>
      <c r="D1031" s="30" t="s">
        <v>29</v>
      </c>
      <c r="E1031" s="33">
        <v>6.5996808229361987E-4</v>
      </c>
    </row>
    <row r="1032" spans="1:5" ht="17.25" customHeight="1" x14ac:dyDescent="0.25">
      <c r="A1032" s="30" t="s">
        <v>174</v>
      </c>
      <c r="B1032" s="65" t="s">
        <v>175</v>
      </c>
      <c r="C1032" s="31">
        <v>308</v>
      </c>
      <c r="D1032" s="30" t="s">
        <v>329</v>
      </c>
      <c r="E1032" s="33">
        <v>6.5996808229361987E-4</v>
      </c>
    </row>
    <row r="1033" spans="1:5" ht="17.25" customHeight="1" x14ac:dyDescent="0.25">
      <c r="A1033" s="30" t="s">
        <v>174</v>
      </c>
      <c r="B1033" s="65" t="s">
        <v>175</v>
      </c>
      <c r="C1033" s="31">
        <v>522</v>
      </c>
      <c r="D1033" s="30" t="s">
        <v>257</v>
      </c>
      <c r="E1033" s="33">
        <v>6.0497074210248485E-4</v>
      </c>
    </row>
    <row r="1034" spans="1:5" ht="17.25" customHeight="1" x14ac:dyDescent="0.25">
      <c r="A1034" s="30" t="s">
        <v>174</v>
      </c>
      <c r="B1034" s="65" t="s">
        <v>175</v>
      </c>
      <c r="C1034" s="31">
        <v>620</v>
      </c>
      <c r="D1034" s="30" t="s">
        <v>271</v>
      </c>
      <c r="E1034" s="33">
        <v>1.4299308449695097E-4</v>
      </c>
    </row>
    <row r="1035" spans="1:5" ht="17.25" customHeight="1" x14ac:dyDescent="0.25">
      <c r="A1035" s="30" t="s">
        <v>174</v>
      </c>
      <c r="B1035" s="65" t="s">
        <v>175</v>
      </c>
      <c r="C1035" s="31">
        <v>343</v>
      </c>
      <c r="D1035" s="30" t="s">
        <v>35</v>
      </c>
      <c r="E1035" s="33">
        <v>6.5996808229361987E-5</v>
      </c>
    </row>
    <row r="1036" spans="1:5" ht="17.25" customHeight="1" x14ac:dyDescent="0.25">
      <c r="A1036" s="30" t="s">
        <v>174</v>
      </c>
      <c r="B1036" s="65" t="s">
        <v>175</v>
      </c>
      <c r="C1036" s="31">
        <v>4</v>
      </c>
      <c r="D1036" s="30" t="s">
        <v>347</v>
      </c>
      <c r="E1036" s="33">
        <v>5.224747318157824E-5</v>
      </c>
    </row>
    <row r="1037" spans="1:5" ht="17.25" customHeight="1" x14ac:dyDescent="0.25">
      <c r="A1037" s="30" t="s">
        <v>177</v>
      </c>
      <c r="B1037" s="65" t="s">
        <v>178</v>
      </c>
      <c r="C1037" s="31">
        <v>531</v>
      </c>
      <c r="D1037" s="30" t="s">
        <v>323</v>
      </c>
      <c r="E1037" s="33">
        <v>34.388545054015658</v>
      </c>
    </row>
    <row r="1038" spans="1:5" ht="17.25" customHeight="1" x14ac:dyDescent="0.25">
      <c r="A1038" s="30" t="s">
        <v>177</v>
      </c>
      <c r="B1038" s="65" t="s">
        <v>178</v>
      </c>
      <c r="C1038" s="31">
        <v>535</v>
      </c>
      <c r="D1038" s="30" t="s">
        <v>355</v>
      </c>
      <c r="E1038" s="33">
        <v>9.2306094618673598</v>
      </c>
    </row>
    <row r="1039" spans="1:5" ht="17.25" customHeight="1" x14ac:dyDescent="0.25">
      <c r="A1039" s="30" t="s">
        <v>177</v>
      </c>
      <c r="B1039" s="65" t="s">
        <v>178</v>
      </c>
      <c r="C1039" s="31">
        <v>2248</v>
      </c>
      <c r="D1039" s="30" t="s">
        <v>326</v>
      </c>
      <c r="E1039" s="33">
        <v>9.049617119477805</v>
      </c>
    </row>
    <row r="1040" spans="1:5" ht="17.25" customHeight="1" x14ac:dyDescent="0.25">
      <c r="A1040" s="30" t="s">
        <v>177</v>
      </c>
      <c r="B1040" s="65" t="s">
        <v>178</v>
      </c>
      <c r="C1040" s="31">
        <v>2707</v>
      </c>
      <c r="D1040" s="30" t="s">
        <v>332</v>
      </c>
      <c r="E1040" s="33">
        <v>8.1446554075300224</v>
      </c>
    </row>
    <row r="1041" spans="1:5" ht="17.25" customHeight="1" x14ac:dyDescent="0.25">
      <c r="A1041" s="30" t="s">
        <v>177</v>
      </c>
      <c r="B1041" s="65" t="s">
        <v>178</v>
      </c>
      <c r="C1041" s="31">
        <v>2109</v>
      </c>
      <c r="D1041" s="30" t="s">
        <v>330</v>
      </c>
      <c r="E1041" s="33">
        <v>4.8867932445180138</v>
      </c>
    </row>
    <row r="1042" spans="1:5" ht="17.25" customHeight="1" x14ac:dyDescent="0.25">
      <c r="A1042" s="30" t="s">
        <v>177</v>
      </c>
      <c r="B1042" s="65" t="s">
        <v>178</v>
      </c>
      <c r="C1042" s="31">
        <v>540</v>
      </c>
      <c r="D1042" s="30" t="s">
        <v>331</v>
      </c>
      <c r="E1042" s="33">
        <v>4.5248085597389025</v>
      </c>
    </row>
    <row r="1043" spans="1:5" ht="17.25" customHeight="1" x14ac:dyDescent="0.25">
      <c r="A1043" s="30" t="s">
        <v>177</v>
      </c>
      <c r="B1043" s="65" t="s">
        <v>178</v>
      </c>
      <c r="C1043" s="31">
        <v>335</v>
      </c>
      <c r="D1043" s="30" t="s">
        <v>353</v>
      </c>
      <c r="E1043" s="33">
        <v>4.343816217349346</v>
      </c>
    </row>
    <row r="1044" spans="1:5" ht="17.25" customHeight="1" x14ac:dyDescent="0.25">
      <c r="A1044" s="30" t="s">
        <v>177</v>
      </c>
      <c r="B1044" s="65" t="s">
        <v>178</v>
      </c>
      <c r="C1044" s="31">
        <v>748</v>
      </c>
      <c r="D1044" s="30" t="s">
        <v>364</v>
      </c>
      <c r="E1044" s="33">
        <v>4.1628238749597894</v>
      </c>
    </row>
    <row r="1045" spans="1:5" ht="17.25" customHeight="1" x14ac:dyDescent="0.25">
      <c r="A1045" s="30" t="s">
        <v>177</v>
      </c>
      <c r="B1045" s="65" t="s">
        <v>178</v>
      </c>
      <c r="C1045" s="31">
        <v>279</v>
      </c>
      <c r="D1045" s="30" t="s">
        <v>31</v>
      </c>
      <c r="E1045" s="33">
        <v>3.4388545054015651</v>
      </c>
    </row>
    <row r="1046" spans="1:5" ht="17.25" customHeight="1" x14ac:dyDescent="0.25">
      <c r="A1046" s="30" t="s">
        <v>177</v>
      </c>
      <c r="B1046" s="65" t="s">
        <v>178</v>
      </c>
      <c r="C1046" s="31">
        <v>618</v>
      </c>
      <c r="D1046" s="30" t="s">
        <v>335</v>
      </c>
      <c r="E1046" s="33">
        <v>3.312159866</v>
      </c>
    </row>
    <row r="1047" spans="1:5" ht="17.25" customHeight="1" x14ac:dyDescent="0.25">
      <c r="A1047" s="30" t="s">
        <v>177</v>
      </c>
      <c r="B1047" s="65" t="s">
        <v>178</v>
      </c>
      <c r="C1047" s="31">
        <v>281</v>
      </c>
      <c r="D1047" s="30" t="s">
        <v>290</v>
      </c>
      <c r="E1047" s="33">
        <v>3.257862163012009</v>
      </c>
    </row>
    <row r="1048" spans="1:5" ht="17.25" customHeight="1" x14ac:dyDescent="0.25">
      <c r="A1048" s="30" t="s">
        <v>177</v>
      </c>
      <c r="B1048" s="65" t="s">
        <v>178</v>
      </c>
      <c r="C1048" s="31">
        <v>523</v>
      </c>
      <c r="D1048" s="30" t="s">
        <v>328</v>
      </c>
      <c r="E1048" s="33">
        <v>2.5338927934537852</v>
      </c>
    </row>
    <row r="1049" spans="1:5" ht="17.25" customHeight="1" x14ac:dyDescent="0.3">
      <c r="A1049" s="30" t="s">
        <v>177</v>
      </c>
      <c r="B1049" s="65" t="s">
        <v>178</v>
      </c>
      <c r="C1049" s="31">
        <v>536</v>
      </c>
      <c r="D1049" s="30" t="s">
        <v>295</v>
      </c>
      <c r="E1049" s="33">
        <v>1.5022364418333154</v>
      </c>
    </row>
    <row r="1050" spans="1:5" ht="17.25" customHeight="1" x14ac:dyDescent="0.3">
      <c r="A1050" s="30" t="s">
        <v>177</v>
      </c>
      <c r="B1050" s="65" t="s">
        <v>178</v>
      </c>
      <c r="C1050" s="31">
        <v>2698</v>
      </c>
      <c r="D1050" s="30" t="s">
        <v>341</v>
      </c>
      <c r="E1050" s="33">
        <v>1.5022364418333154</v>
      </c>
    </row>
    <row r="1051" spans="1:5" ht="17.25" customHeight="1" x14ac:dyDescent="0.3">
      <c r="A1051" s="30" t="s">
        <v>177</v>
      </c>
      <c r="B1051" s="65" t="s">
        <v>178</v>
      </c>
      <c r="C1051" s="31">
        <v>663</v>
      </c>
      <c r="D1051" s="30" t="s">
        <v>337</v>
      </c>
      <c r="E1051" s="33">
        <v>0.77826707227509118</v>
      </c>
    </row>
    <row r="1052" spans="1:5" ht="17.25" customHeight="1" x14ac:dyDescent="0.3">
      <c r="A1052" s="30" t="s">
        <v>177</v>
      </c>
      <c r="B1052" s="65" t="s">
        <v>178</v>
      </c>
      <c r="C1052" s="31">
        <v>611</v>
      </c>
      <c r="D1052" s="30" t="s">
        <v>352</v>
      </c>
      <c r="E1052" s="33">
        <v>0.72396936955822433</v>
      </c>
    </row>
    <row r="1053" spans="1:5" ht="17.25" customHeight="1" x14ac:dyDescent="0.3">
      <c r="A1053" s="30" t="s">
        <v>177</v>
      </c>
      <c r="B1053" s="65" t="s">
        <v>178</v>
      </c>
      <c r="C1053" s="31">
        <v>2692</v>
      </c>
      <c r="D1053" s="30" t="s">
        <v>333</v>
      </c>
      <c r="E1053" s="33">
        <v>0.65157243260240183</v>
      </c>
    </row>
    <row r="1054" spans="1:5" ht="17.25" customHeight="1" x14ac:dyDescent="0.3">
      <c r="A1054" s="30" t="s">
        <v>177</v>
      </c>
      <c r="B1054" s="65" t="s">
        <v>178</v>
      </c>
      <c r="C1054" s="31">
        <v>302</v>
      </c>
      <c r="D1054" s="30" t="s">
        <v>29</v>
      </c>
      <c r="E1054" s="33">
        <v>0.59727472988553509</v>
      </c>
    </row>
    <row r="1055" spans="1:5" ht="17.25" customHeight="1" x14ac:dyDescent="0.3">
      <c r="A1055" s="30" t="s">
        <v>177</v>
      </c>
      <c r="B1055" s="65" t="s">
        <v>178</v>
      </c>
      <c r="C1055" s="31">
        <v>2693</v>
      </c>
      <c r="D1055" s="30" t="s">
        <v>338</v>
      </c>
      <c r="E1055" s="33">
        <v>0.36198468477911216</v>
      </c>
    </row>
    <row r="1056" spans="1:5" ht="17.25" customHeight="1" x14ac:dyDescent="0.3">
      <c r="A1056" s="30" t="s">
        <v>177</v>
      </c>
      <c r="B1056" s="65" t="s">
        <v>178</v>
      </c>
      <c r="C1056" s="31">
        <v>1904</v>
      </c>
      <c r="D1056" s="30" t="s">
        <v>327</v>
      </c>
      <c r="E1056" s="33">
        <v>0.30768698206224532</v>
      </c>
    </row>
    <row r="1057" spans="1:5" ht="17.25" customHeight="1" x14ac:dyDescent="0.3">
      <c r="A1057" s="30" t="s">
        <v>177</v>
      </c>
      <c r="B1057" s="65" t="s">
        <v>178</v>
      </c>
      <c r="C1057" s="31">
        <v>454</v>
      </c>
      <c r="D1057" s="30" t="s">
        <v>346</v>
      </c>
      <c r="E1057" s="33">
        <v>0.25338927934537853</v>
      </c>
    </row>
    <row r="1058" spans="1:5" ht="17.25" customHeight="1" x14ac:dyDescent="0.3">
      <c r="A1058" s="30" t="s">
        <v>177</v>
      </c>
      <c r="B1058" s="65" t="s">
        <v>178</v>
      </c>
      <c r="C1058" s="31">
        <v>7</v>
      </c>
      <c r="D1058" s="30" t="s">
        <v>350</v>
      </c>
      <c r="E1058" s="33">
        <v>0.25338927934537853</v>
      </c>
    </row>
    <row r="1059" spans="1:5" ht="17.25" customHeight="1" x14ac:dyDescent="0.3">
      <c r="A1059" s="30" t="s">
        <v>177</v>
      </c>
      <c r="B1059" s="65" t="s">
        <v>178</v>
      </c>
      <c r="C1059" s="31">
        <v>339</v>
      </c>
      <c r="D1059" s="30" t="s">
        <v>361</v>
      </c>
      <c r="E1059" s="33">
        <v>0.23529004510642287</v>
      </c>
    </row>
    <row r="1060" spans="1:5" ht="17.25" customHeight="1" x14ac:dyDescent="0.3">
      <c r="A1060" s="30" t="s">
        <v>177</v>
      </c>
      <c r="B1060" s="65" t="s">
        <v>178</v>
      </c>
      <c r="C1060" s="31">
        <v>465</v>
      </c>
      <c r="D1060" s="30" t="s">
        <v>38</v>
      </c>
      <c r="E1060" s="33">
        <v>0.17375264869397383</v>
      </c>
    </row>
    <row r="1061" spans="1:5" ht="17.25" customHeight="1" x14ac:dyDescent="0.3">
      <c r="A1061" s="30" t="s">
        <v>177</v>
      </c>
      <c r="B1061" s="65" t="s">
        <v>178</v>
      </c>
      <c r="C1061" s="31">
        <v>717</v>
      </c>
      <c r="D1061" s="30" t="s">
        <v>243</v>
      </c>
      <c r="E1061" s="33">
        <v>0.13212440994437594</v>
      </c>
    </row>
    <row r="1062" spans="1:5" ht="17.25" customHeight="1" x14ac:dyDescent="0.3">
      <c r="A1062" s="30" t="s">
        <v>177</v>
      </c>
      <c r="B1062" s="65" t="s">
        <v>178</v>
      </c>
      <c r="C1062" s="31">
        <v>421</v>
      </c>
      <c r="D1062" s="30" t="s">
        <v>334</v>
      </c>
      <c r="E1062" s="33">
        <v>0.12126486940100256</v>
      </c>
    </row>
    <row r="1063" spans="1:5" ht="17.25" customHeight="1" x14ac:dyDescent="0.3">
      <c r="A1063" s="30" t="s">
        <v>177</v>
      </c>
      <c r="B1063" s="65" t="s">
        <v>178</v>
      </c>
      <c r="C1063" s="31">
        <v>533</v>
      </c>
      <c r="D1063" s="30" t="s">
        <v>365</v>
      </c>
      <c r="E1063" s="33">
        <v>0.1104053288576292</v>
      </c>
    </row>
    <row r="1064" spans="1:5" ht="17.25" customHeight="1" x14ac:dyDescent="0.3">
      <c r="A1064" s="30" t="s">
        <v>177</v>
      </c>
      <c r="B1064" s="65" t="s">
        <v>178</v>
      </c>
      <c r="C1064" s="31">
        <v>2647</v>
      </c>
      <c r="D1064" s="30" t="s">
        <v>366</v>
      </c>
      <c r="E1064" s="33">
        <v>0.10859540543373364</v>
      </c>
    </row>
    <row r="1065" spans="1:5" ht="17.25" customHeight="1" x14ac:dyDescent="0.3">
      <c r="A1065" s="30" t="s">
        <v>177</v>
      </c>
      <c r="B1065" s="65" t="s">
        <v>178</v>
      </c>
      <c r="C1065" s="31">
        <v>2372</v>
      </c>
      <c r="D1065" s="30" t="s">
        <v>343</v>
      </c>
      <c r="E1065" s="33">
        <v>0.10859540543373364</v>
      </c>
    </row>
    <row r="1066" spans="1:5" ht="17.25" customHeight="1" x14ac:dyDescent="0.3">
      <c r="A1066" s="30" t="s">
        <v>177</v>
      </c>
      <c r="B1066" s="65" t="s">
        <v>178</v>
      </c>
      <c r="C1066" s="31">
        <v>313</v>
      </c>
      <c r="D1066" s="30" t="s">
        <v>282</v>
      </c>
      <c r="E1066" s="33">
        <v>0.10497555858594253</v>
      </c>
    </row>
    <row r="1067" spans="1:5" ht="17.25" customHeight="1" x14ac:dyDescent="0.3">
      <c r="A1067" s="30" t="s">
        <v>177</v>
      </c>
      <c r="B1067" s="65" t="s">
        <v>178</v>
      </c>
      <c r="C1067" s="31">
        <v>698</v>
      </c>
      <c r="D1067" s="30" t="s">
        <v>322</v>
      </c>
      <c r="E1067" s="33">
        <v>9.0496171194778041E-2</v>
      </c>
    </row>
    <row r="1068" spans="1:5" ht="17.25" customHeight="1" x14ac:dyDescent="0.3">
      <c r="A1068" s="30" t="s">
        <v>177</v>
      </c>
      <c r="B1068" s="65" t="s">
        <v>178</v>
      </c>
      <c r="C1068" s="31">
        <v>1711</v>
      </c>
      <c r="D1068" s="30" t="s">
        <v>362</v>
      </c>
      <c r="E1068" s="33">
        <v>8.8686247770882479E-2</v>
      </c>
    </row>
    <row r="1069" spans="1:5" ht="17.25" customHeight="1" x14ac:dyDescent="0.3">
      <c r="A1069" s="30" t="s">
        <v>177</v>
      </c>
      <c r="B1069" s="65" t="s">
        <v>178</v>
      </c>
      <c r="C1069" s="31">
        <v>845</v>
      </c>
      <c r="D1069" s="30" t="s">
        <v>301</v>
      </c>
      <c r="E1069" s="33">
        <v>8.5066400923091354E-2</v>
      </c>
    </row>
    <row r="1070" spans="1:5" ht="17.25" customHeight="1" x14ac:dyDescent="0.3">
      <c r="A1070" s="30" t="s">
        <v>177</v>
      </c>
      <c r="B1070" s="65" t="s">
        <v>178</v>
      </c>
      <c r="C1070" s="31">
        <v>1467</v>
      </c>
      <c r="D1070" s="30" t="s">
        <v>285</v>
      </c>
      <c r="E1070" s="33">
        <v>7.7826707227509104E-2</v>
      </c>
    </row>
    <row r="1071" spans="1:5" ht="17.25" customHeight="1" x14ac:dyDescent="0.3">
      <c r="A1071" s="30" t="s">
        <v>177</v>
      </c>
      <c r="B1071" s="65" t="s">
        <v>178</v>
      </c>
      <c r="C1071" s="31">
        <v>340</v>
      </c>
      <c r="D1071" s="30" t="s">
        <v>348</v>
      </c>
      <c r="E1071" s="33">
        <v>6.8777090108031305E-2</v>
      </c>
    </row>
    <row r="1072" spans="1:5" ht="17.25" customHeight="1" x14ac:dyDescent="0.3">
      <c r="A1072" s="30" t="s">
        <v>177</v>
      </c>
      <c r="B1072" s="65" t="s">
        <v>178</v>
      </c>
      <c r="C1072" s="31">
        <v>2334</v>
      </c>
      <c r="D1072" s="30" t="s">
        <v>46</v>
      </c>
      <c r="E1072" s="33">
        <v>5.4297702716866819E-2</v>
      </c>
    </row>
    <row r="1073" spans="1:5" ht="17.25" customHeight="1" x14ac:dyDescent="0.3">
      <c r="A1073" s="30" t="s">
        <v>177</v>
      </c>
      <c r="B1073" s="65" t="s">
        <v>178</v>
      </c>
      <c r="C1073" s="31">
        <v>301</v>
      </c>
      <c r="D1073" s="30" t="s">
        <v>286</v>
      </c>
      <c r="E1073" s="33">
        <v>5.0677855869075701E-2</v>
      </c>
    </row>
    <row r="1074" spans="1:5" ht="17.25" customHeight="1" x14ac:dyDescent="0.3">
      <c r="A1074" s="30" t="s">
        <v>177</v>
      </c>
      <c r="B1074" s="65" t="s">
        <v>178</v>
      </c>
      <c r="C1074" s="31">
        <v>517</v>
      </c>
      <c r="D1074" s="30" t="s">
        <v>298</v>
      </c>
      <c r="E1074" s="33">
        <v>4.7058009021284576E-2</v>
      </c>
    </row>
    <row r="1075" spans="1:5" ht="17.25" customHeight="1" x14ac:dyDescent="0.3">
      <c r="A1075" s="30" t="s">
        <v>177</v>
      </c>
      <c r="B1075" s="65" t="s">
        <v>178</v>
      </c>
      <c r="C1075" s="31">
        <v>840</v>
      </c>
      <c r="D1075" s="30" t="s">
        <v>287</v>
      </c>
      <c r="E1075" s="33">
        <v>3.6198468477911222E-2</v>
      </c>
    </row>
    <row r="1076" spans="1:5" ht="17.25" customHeight="1" x14ac:dyDescent="0.3">
      <c r="A1076" s="30" t="s">
        <v>177</v>
      </c>
      <c r="B1076" s="65" t="s">
        <v>178</v>
      </c>
      <c r="C1076" s="31">
        <v>442</v>
      </c>
      <c r="D1076" s="30" t="s">
        <v>336</v>
      </c>
      <c r="E1076" s="33">
        <v>3.2578621630120097E-2</v>
      </c>
    </row>
    <row r="1077" spans="1:5" ht="17.25" customHeight="1" x14ac:dyDescent="0.3">
      <c r="A1077" s="30" t="s">
        <v>177</v>
      </c>
      <c r="B1077" s="65" t="s">
        <v>178</v>
      </c>
      <c r="C1077" s="31">
        <v>1712</v>
      </c>
      <c r="D1077" s="30" t="s">
        <v>293</v>
      </c>
      <c r="E1077" s="33">
        <v>1.8099234238955611E-2</v>
      </c>
    </row>
    <row r="1078" spans="1:5" ht="17.25" customHeight="1" x14ac:dyDescent="0.3">
      <c r="A1078" s="30" t="s">
        <v>177</v>
      </c>
      <c r="B1078" s="65" t="s">
        <v>178</v>
      </c>
      <c r="C1078" s="31">
        <v>401</v>
      </c>
      <c r="D1078" s="30" t="s">
        <v>344</v>
      </c>
      <c r="E1078" s="33">
        <v>9.5925941466464722E-3</v>
      </c>
    </row>
    <row r="1079" spans="1:5" ht="17.25" customHeight="1" x14ac:dyDescent="0.3">
      <c r="A1079" s="30" t="s">
        <v>177</v>
      </c>
      <c r="B1079" s="65" t="s">
        <v>178</v>
      </c>
      <c r="C1079" s="31">
        <v>513</v>
      </c>
      <c r="D1079" s="30" t="s">
        <v>324</v>
      </c>
      <c r="E1079" s="33">
        <v>8.8686247770882482E-3</v>
      </c>
    </row>
    <row r="1080" spans="1:5" ht="17.25" customHeight="1" x14ac:dyDescent="0.3">
      <c r="A1080" s="30" t="s">
        <v>177</v>
      </c>
      <c r="B1080" s="65" t="s">
        <v>178</v>
      </c>
      <c r="C1080" s="31">
        <v>539</v>
      </c>
      <c r="D1080" s="30" t="s">
        <v>325</v>
      </c>
      <c r="E1080" s="33">
        <v>5.4297702716866823E-3</v>
      </c>
    </row>
    <row r="1081" spans="1:5" ht="17.25" customHeight="1" x14ac:dyDescent="0.3">
      <c r="A1081" s="30" t="s">
        <v>177</v>
      </c>
      <c r="B1081" s="65" t="s">
        <v>178</v>
      </c>
      <c r="C1081" s="31">
        <v>1906</v>
      </c>
      <c r="D1081" s="30" t="s">
        <v>33</v>
      </c>
      <c r="E1081" s="33">
        <v>5.0677855869075703E-3</v>
      </c>
    </row>
    <row r="1082" spans="1:5" ht="17.25" customHeight="1" x14ac:dyDescent="0.3">
      <c r="A1082" s="30" t="s">
        <v>177</v>
      </c>
      <c r="B1082" s="65" t="s">
        <v>178</v>
      </c>
      <c r="C1082" s="31">
        <v>283</v>
      </c>
      <c r="D1082" s="30" t="s">
        <v>351</v>
      </c>
      <c r="E1082" s="33">
        <v>4.8867932445180139E-3</v>
      </c>
    </row>
    <row r="1083" spans="1:5" ht="17.25" customHeight="1" x14ac:dyDescent="0.3">
      <c r="A1083" s="30" t="s">
        <v>177</v>
      </c>
      <c r="B1083" s="65" t="s">
        <v>178</v>
      </c>
      <c r="C1083" s="31">
        <v>97</v>
      </c>
      <c r="D1083" s="30" t="s">
        <v>349</v>
      </c>
      <c r="E1083" s="33">
        <v>2.8958774782328971E-3</v>
      </c>
    </row>
    <row r="1084" spans="1:5" ht="17.25" customHeight="1" x14ac:dyDescent="0.3">
      <c r="A1084" s="30" t="s">
        <v>177</v>
      </c>
      <c r="B1084" s="65" t="s">
        <v>178</v>
      </c>
      <c r="C1084" s="31">
        <v>976</v>
      </c>
      <c r="D1084" s="30" t="s">
        <v>292</v>
      </c>
      <c r="E1084" s="33">
        <v>2.5338927934537851E-3</v>
      </c>
    </row>
    <row r="1085" spans="1:5" ht="17.25" customHeight="1" x14ac:dyDescent="0.3">
      <c r="A1085" s="30" t="s">
        <v>177</v>
      </c>
      <c r="B1085" s="65" t="s">
        <v>178</v>
      </c>
      <c r="C1085" s="31">
        <v>1083</v>
      </c>
      <c r="D1085" s="30" t="s">
        <v>227</v>
      </c>
      <c r="E1085" s="33">
        <v>2.3529004510642287E-3</v>
      </c>
    </row>
    <row r="1086" spans="1:5" ht="17.25" customHeight="1" x14ac:dyDescent="0.3">
      <c r="A1086" s="30" t="s">
        <v>177</v>
      </c>
      <c r="B1086" s="65" t="s">
        <v>178</v>
      </c>
      <c r="C1086" s="31">
        <v>398</v>
      </c>
      <c r="D1086" s="30" t="s">
        <v>363</v>
      </c>
      <c r="E1086" s="33">
        <v>1.9909157662851167E-3</v>
      </c>
    </row>
    <row r="1087" spans="1:5" ht="17.25" customHeight="1" x14ac:dyDescent="0.3">
      <c r="A1087" s="30" t="s">
        <v>177</v>
      </c>
      <c r="B1087" s="65" t="s">
        <v>178</v>
      </c>
      <c r="C1087" s="31">
        <v>285</v>
      </c>
      <c r="D1087" s="30" t="s">
        <v>32</v>
      </c>
      <c r="E1087" s="33">
        <v>1.6108318472670489E-3</v>
      </c>
    </row>
    <row r="1088" spans="1:5" ht="17.25" customHeight="1" x14ac:dyDescent="0.3">
      <c r="A1088" s="30" t="s">
        <v>177</v>
      </c>
      <c r="B1088" s="65" t="s">
        <v>178</v>
      </c>
      <c r="C1088" s="31">
        <v>522</v>
      </c>
      <c r="D1088" s="30" t="s">
        <v>257</v>
      </c>
      <c r="E1088" s="33">
        <v>9.0496171194778038E-4</v>
      </c>
    </row>
    <row r="1089" spans="1:5" ht="17.25" customHeight="1" x14ac:dyDescent="0.3">
      <c r="A1089" s="30" t="s">
        <v>177</v>
      </c>
      <c r="B1089" s="65" t="s">
        <v>178</v>
      </c>
      <c r="C1089" s="31">
        <v>4</v>
      </c>
      <c r="D1089" s="30" t="s">
        <v>347</v>
      </c>
      <c r="E1089" s="33">
        <v>5.9727472988553511E-4</v>
      </c>
    </row>
    <row r="1090" spans="1:5" ht="17.25" customHeight="1" x14ac:dyDescent="0.3">
      <c r="A1090" s="30" t="s">
        <v>177</v>
      </c>
      <c r="B1090" s="65" t="s">
        <v>178</v>
      </c>
      <c r="C1090" s="31">
        <v>977</v>
      </c>
      <c r="D1090" s="30" t="s">
        <v>228</v>
      </c>
      <c r="E1090" s="33">
        <v>5.9727472988553511E-4</v>
      </c>
    </row>
    <row r="1091" spans="1:5" ht="17.25" customHeight="1" x14ac:dyDescent="0.3">
      <c r="A1091" s="30" t="s">
        <v>177</v>
      </c>
      <c r="B1091" s="65" t="s">
        <v>178</v>
      </c>
      <c r="C1091" s="31">
        <v>601</v>
      </c>
      <c r="D1091" s="30" t="s">
        <v>247</v>
      </c>
      <c r="E1091" s="33">
        <v>4.5248085597389019E-4</v>
      </c>
    </row>
    <row r="1092" spans="1:5" ht="17.25" customHeight="1" x14ac:dyDescent="0.3">
      <c r="A1092" s="30" t="s">
        <v>177</v>
      </c>
      <c r="B1092" s="65" t="s">
        <v>178</v>
      </c>
      <c r="C1092" s="31">
        <v>747</v>
      </c>
      <c r="D1092" s="30" t="s">
        <v>345</v>
      </c>
      <c r="E1092" s="33">
        <v>3.6198468477911214E-4</v>
      </c>
    </row>
    <row r="1093" spans="1:5" ht="17.25" customHeight="1" x14ac:dyDescent="0.3">
      <c r="A1093" s="30" t="s">
        <v>177</v>
      </c>
      <c r="B1093" s="65" t="s">
        <v>178</v>
      </c>
      <c r="C1093" s="31">
        <v>510</v>
      </c>
      <c r="D1093" s="30" t="s">
        <v>367</v>
      </c>
      <c r="E1093" s="33">
        <v>3.0768698206224538E-4</v>
      </c>
    </row>
    <row r="1094" spans="1:5" ht="17.25" customHeight="1" x14ac:dyDescent="0.3">
      <c r="A1094" s="30" t="s">
        <v>177</v>
      </c>
      <c r="B1094" s="65" t="s">
        <v>178</v>
      </c>
      <c r="C1094" s="31">
        <v>514</v>
      </c>
      <c r="D1094" s="30" t="s">
        <v>254</v>
      </c>
      <c r="E1094" s="33">
        <v>1.5022364418333154E-4</v>
      </c>
    </row>
    <row r="1095" spans="1:5" ht="17.25" customHeight="1" x14ac:dyDescent="0.3">
      <c r="A1095" s="30" t="s">
        <v>177</v>
      </c>
      <c r="B1095" s="65" t="s">
        <v>178</v>
      </c>
      <c r="C1095" s="31">
        <v>620</v>
      </c>
      <c r="D1095" s="30" t="s">
        <v>271</v>
      </c>
      <c r="E1095" s="33">
        <v>9.5925941466464725E-5</v>
      </c>
    </row>
    <row r="1096" spans="1:5" ht="17.25" customHeight="1" x14ac:dyDescent="0.3">
      <c r="A1096" s="30" t="s">
        <v>177</v>
      </c>
      <c r="B1096" s="65" t="s">
        <v>178</v>
      </c>
      <c r="C1096" s="31">
        <v>308</v>
      </c>
      <c r="D1096" s="30" t="s">
        <v>329</v>
      </c>
      <c r="E1096" s="33">
        <v>8.32564774991958E-5</v>
      </c>
    </row>
    <row r="1097" spans="1:5" ht="17.25" customHeight="1" x14ac:dyDescent="0.3">
      <c r="A1097" s="30" t="s">
        <v>177</v>
      </c>
      <c r="B1097" s="65" t="s">
        <v>178</v>
      </c>
      <c r="C1097" s="31">
        <v>343</v>
      </c>
      <c r="D1097" s="30" t="s">
        <v>35</v>
      </c>
      <c r="E1097" s="33">
        <v>5.0677855869075696E-6</v>
      </c>
    </row>
    <row r="1098" spans="1:5" ht="17.25" customHeight="1" x14ac:dyDescent="0.3">
      <c r="A1098" s="30" t="s">
        <v>177</v>
      </c>
      <c r="B1098" s="65" t="s">
        <v>178</v>
      </c>
      <c r="C1098" s="31">
        <v>449</v>
      </c>
      <c r="D1098" s="30" t="s">
        <v>272</v>
      </c>
      <c r="E1098" s="33">
        <v>2.7148851358433407E-6</v>
      </c>
    </row>
    <row r="1099" spans="1:5" ht="17.25" customHeight="1" x14ac:dyDescent="0.3">
      <c r="A1099" s="30" t="s">
        <v>180</v>
      </c>
      <c r="B1099" s="65" t="s">
        <v>181</v>
      </c>
      <c r="C1099" s="31">
        <v>531</v>
      </c>
      <c r="D1099" s="30" t="s">
        <v>323</v>
      </c>
      <c r="E1099" s="33">
        <v>29.131355932203373</v>
      </c>
    </row>
    <row r="1100" spans="1:5" ht="17.25" customHeight="1" x14ac:dyDescent="0.3">
      <c r="A1100" s="30" t="s">
        <v>180</v>
      </c>
      <c r="B1100" s="65" t="s">
        <v>181</v>
      </c>
      <c r="C1100" s="31">
        <v>514</v>
      </c>
      <c r="D1100" s="30" t="s">
        <v>254</v>
      </c>
      <c r="E1100" s="33">
        <v>9.9311440677966054</v>
      </c>
    </row>
    <row r="1101" spans="1:5" ht="17.25" customHeight="1" x14ac:dyDescent="0.3">
      <c r="A1101" s="30" t="s">
        <v>180</v>
      </c>
      <c r="B1101" s="65" t="s">
        <v>181</v>
      </c>
      <c r="C1101" s="31">
        <v>618</v>
      </c>
      <c r="D1101" s="30" t="s">
        <v>335</v>
      </c>
      <c r="E1101" s="33">
        <v>8.6069915254237248</v>
      </c>
    </row>
    <row r="1102" spans="1:5" ht="17.25" customHeight="1" x14ac:dyDescent="0.3">
      <c r="A1102" s="30" t="s">
        <v>180</v>
      </c>
      <c r="B1102" s="65" t="s">
        <v>181</v>
      </c>
      <c r="C1102" s="31">
        <v>449</v>
      </c>
      <c r="D1102" s="30" t="s">
        <v>272</v>
      </c>
      <c r="E1102" s="33">
        <v>8.6069915254237248</v>
      </c>
    </row>
    <row r="1103" spans="1:5" ht="17.25" customHeight="1" x14ac:dyDescent="0.3">
      <c r="A1103" s="30" t="s">
        <v>180</v>
      </c>
      <c r="B1103" s="65" t="s">
        <v>181</v>
      </c>
      <c r="C1103" s="31">
        <v>976</v>
      </c>
      <c r="D1103" s="30" t="s">
        <v>292</v>
      </c>
      <c r="E1103" s="33">
        <v>7.9449152542372854</v>
      </c>
    </row>
    <row r="1104" spans="1:5" ht="17.25" customHeight="1" x14ac:dyDescent="0.3">
      <c r="A1104" s="30" t="s">
        <v>180</v>
      </c>
      <c r="B1104" s="65" t="s">
        <v>181</v>
      </c>
      <c r="C1104" s="31">
        <v>663</v>
      </c>
      <c r="D1104" s="30" t="s">
        <v>337</v>
      </c>
      <c r="E1104" s="33">
        <v>7.2828389830508433</v>
      </c>
    </row>
    <row r="1105" spans="1:5" ht="17.25" customHeight="1" x14ac:dyDescent="0.3">
      <c r="A1105" s="30" t="s">
        <v>180</v>
      </c>
      <c r="B1105" s="65" t="s">
        <v>181</v>
      </c>
      <c r="C1105" s="31">
        <v>301</v>
      </c>
      <c r="D1105" s="30" t="s">
        <v>286</v>
      </c>
      <c r="E1105" s="33">
        <v>4.634533898305083</v>
      </c>
    </row>
    <row r="1106" spans="1:5" ht="17.25" customHeight="1" x14ac:dyDescent="0.3">
      <c r="A1106" s="30" t="s">
        <v>180</v>
      </c>
      <c r="B1106" s="65" t="s">
        <v>181</v>
      </c>
      <c r="C1106" s="31">
        <v>513</v>
      </c>
      <c r="D1106" s="30" t="s">
        <v>324</v>
      </c>
      <c r="E1106" s="33">
        <v>4.634533898305083</v>
      </c>
    </row>
    <row r="1107" spans="1:5" ht="17.25" customHeight="1" x14ac:dyDescent="0.3">
      <c r="A1107" s="30" t="s">
        <v>180</v>
      </c>
      <c r="B1107" s="65" t="s">
        <v>181</v>
      </c>
      <c r="C1107" s="31">
        <v>442</v>
      </c>
      <c r="D1107" s="30" t="s">
        <v>336</v>
      </c>
      <c r="E1107" s="33">
        <v>3.6414194915254217</v>
      </c>
    </row>
    <row r="1108" spans="1:5" ht="17.25" customHeight="1" x14ac:dyDescent="0.3">
      <c r="A1108" s="30" t="s">
        <v>180</v>
      </c>
      <c r="B1108" s="65" t="s">
        <v>181</v>
      </c>
      <c r="C1108" s="31">
        <v>465</v>
      </c>
      <c r="D1108" s="30" t="s">
        <v>38</v>
      </c>
      <c r="E1108" s="33">
        <v>3.1779661016949139</v>
      </c>
    </row>
    <row r="1109" spans="1:5" ht="17.25" customHeight="1" x14ac:dyDescent="0.3">
      <c r="A1109" s="30" t="s">
        <v>180</v>
      </c>
      <c r="B1109" s="65" t="s">
        <v>181</v>
      </c>
      <c r="C1109" s="31">
        <v>2248</v>
      </c>
      <c r="D1109" s="30" t="s">
        <v>326</v>
      </c>
      <c r="E1109" s="33">
        <v>1.5227754237288129</v>
      </c>
    </row>
    <row r="1110" spans="1:5" ht="17.25" customHeight="1" x14ac:dyDescent="0.3">
      <c r="A1110" s="30" t="s">
        <v>180</v>
      </c>
      <c r="B1110" s="65" t="s">
        <v>181</v>
      </c>
      <c r="C1110" s="31">
        <v>281</v>
      </c>
      <c r="D1110" s="30" t="s">
        <v>290</v>
      </c>
      <c r="E1110" s="33">
        <v>1.3903601694915249</v>
      </c>
    </row>
    <row r="1111" spans="1:5" ht="17.25" customHeight="1" x14ac:dyDescent="0.3">
      <c r="A1111" s="30" t="s">
        <v>180</v>
      </c>
      <c r="B1111" s="65" t="s">
        <v>181</v>
      </c>
      <c r="C1111" s="31">
        <v>1083</v>
      </c>
      <c r="D1111" s="30" t="s">
        <v>227</v>
      </c>
      <c r="E1111" s="33">
        <v>0.99311440677966067</v>
      </c>
    </row>
    <row r="1112" spans="1:5" ht="17.25" customHeight="1" x14ac:dyDescent="0.3">
      <c r="A1112" s="30" t="s">
        <v>180</v>
      </c>
      <c r="B1112" s="65" t="s">
        <v>181</v>
      </c>
      <c r="C1112" s="31">
        <v>540</v>
      </c>
      <c r="D1112" s="30" t="s">
        <v>331</v>
      </c>
      <c r="E1112" s="33">
        <v>0.99311440677966067</v>
      </c>
    </row>
    <row r="1113" spans="1:5" ht="17.25" customHeight="1" x14ac:dyDescent="0.3">
      <c r="A1113" s="30" t="s">
        <v>180</v>
      </c>
      <c r="B1113" s="65" t="s">
        <v>181</v>
      </c>
      <c r="C1113" s="31">
        <v>97</v>
      </c>
      <c r="D1113" s="30" t="s">
        <v>349</v>
      </c>
      <c r="E1113" s="33">
        <v>0.79449152542372847</v>
      </c>
    </row>
    <row r="1114" spans="1:5" ht="17.25" customHeight="1" x14ac:dyDescent="0.3">
      <c r="A1114" s="30" t="s">
        <v>180</v>
      </c>
      <c r="B1114" s="65" t="s">
        <v>181</v>
      </c>
      <c r="C1114" s="31">
        <v>977</v>
      </c>
      <c r="D1114" s="30" t="s">
        <v>228</v>
      </c>
      <c r="E1114" s="33">
        <v>0.64883474576271161</v>
      </c>
    </row>
    <row r="1115" spans="1:5" ht="17.25" customHeight="1" x14ac:dyDescent="0.3">
      <c r="A1115" s="30" t="s">
        <v>180</v>
      </c>
      <c r="B1115" s="65" t="s">
        <v>181</v>
      </c>
      <c r="C1115" s="31">
        <v>536</v>
      </c>
      <c r="D1115" s="30" t="s">
        <v>295</v>
      </c>
      <c r="E1115" s="33">
        <v>0.62235169491525399</v>
      </c>
    </row>
    <row r="1116" spans="1:5" ht="17.25" customHeight="1" x14ac:dyDescent="0.3">
      <c r="A1116" s="30" t="s">
        <v>180</v>
      </c>
      <c r="B1116" s="65" t="s">
        <v>181</v>
      </c>
      <c r="C1116" s="31">
        <v>2372</v>
      </c>
      <c r="D1116" s="30" t="s">
        <v>343</v>
      </c>
      <c r="E1116" s="33">
        <v>0.50979872881355914</v>
      </c>
    </row>
    <row r="1117" spans="1:5" ht="17.25" customHeight="1" x14ac:dyDescent="0.3">
      <c r="A1117" s="30" t="s">
        <v>180</v>
      </c>
      <c r="B1117" s="65" t="s">
        <v>181</v>
      </c>
      <c r="C1117" s="31">
        <v>421</v>
      </c>
      <c r="D1117" s="30" t="s">
        <v>334</v>
      </c>
      <c r="E1117" s="33">
        <v>0.45021186440677952</v>
      </c>
    </row>
    <row r="1118" spans="1:5" ht="17.25" customHeight="1" x14ac:dyDescent="0.3">
      <c r="A1118" s="30" t="s">
        <v>180</v>
      </c>
      <c r="B1118" s="65" t="s">
        <v>181</v>
      </c>
      <c r="C1118" s="31">
        <v>302</v>
      </c>
      <c r="D1118" s="30" t="s">
        <v>29</v>
      </c>
      <c r="E1118" s="33">
        <v>0.42372881355932185</v>
      </c>
    </row>
    <row r="1119" spans="1:5" ht="17.25" customHeight="1" x14ac:dyDescent="0.3">
      <c r="A1119" s="30" t="s">
        <v>180</v>
      </c>
      <c r="B1119" s="65" t="s">
        <v>181</v>
      </c>
      <c r="C1119" s="31">
        <v>454</v>
      </c>
      <c r="D1119" s="30" t="s">
        <v>346</v>
      </c>
      <c r="E1119" s="33">
        <v>0.39724576271186424</v>
      </c>
    </row>
    <row r="1120" spans="1:5" ht="17.25" customHeight="1" x14ac:dyDescent="0.3">
      <c r="A1120" s="30" t="s">
        <v>180</v>
      </c>
      <c r="B1120" s="65" t="s">
        <v>181</v>
      </c>
      <c r="C1120" s="31">
        <v>7</v>
      </c>
      <c r="D1120" s="30" t="s">
        <v>350</v>
      </c>
      <c r="E1120" s="33">
        <v>0.39724576271186424</v>
      </c>
    </row>
    <row r="1121" spans="1:5" ht="17.25" customHeight="1" x14ac:dyDescent="0.3">
      <c r="A1121" s="30" t="s">
        <v>180</v>
      </c>
      <c r="B1121" s="65" t="s">
        <v>181</v>
      </c>
      <c r="C1121" s="31">
        <v>747</v>
      </c>
      <c r="D1121" s="30" t="s">
        <v>345</v>
      </c>
      <c r="E1121" s="33">
        <v>0.39724576271186424</v>
      </c>
    </row>
    <row r="1122" spans="1:5" ht="17.25" customHeight="1" x14ac:dyDescent="0.3">
      <c r="A1122" s="30" t="s">
        <v>180</v>
      </c>
      <c r="B1122" s="65" t="s">
        <v>181</v>
      </c>
      <c r="C1122" s="31">
        <v>4</v>
      </c>
      <c r="D1122" s="30" t="s">
        <v>347</v>
      </c>
      <c r="E1122" s="33">
        <v>0.39724576271186424</v>
      </c>
    </row>
    <row r="1123" spans="1:5" ht="17.25" customHeight="1" x14ac:dyDescent="0.3">
      <c r="A1123" s="30" t="s">
        <v>180</v>
      </c>
      <c r="B1123" s="65" t="s">
        <v>181</v>
      </c>
      <c r="C1123" s="31">
        <v>698</v>
      </c>
      <c r="D1123" s="30" t="s">
        <v>322</v>
      </c>
      <c r="E1123" s="33">
        <v>0.37076271186440657</v>
      </c>
    </row>
    <row r="1124" spans="1:5" ht="17.25" customHeight="1" x14ac:dyDescent="0.3">
      <c r="A1124" s="30" t="s">
        <v>180</v>
      </c>
      <c r="B1124" s="65" t="s">
        <v>181</v>
      </c>
      <c r="C1124" s="31">
        <v>401</v>
      </c>
      <c r="D1124" s="30" t="s">
        <v>344</v>
      </c>
      <c r="E1124" s="33">
        <v>0.3177966101694914</v>
      </c>
    </row>
    <row r="1125" spans="1:5" ht="17.25" customHeight="1" x14ac:dyDescent="0.3">
      <c r="A1125" s="30" t="s">
        <v>180</v>
      </c>
      <c r="B1125" s="65" t="s">
        <v>181</v>
      </c>
      <c r="C1125" s="31">
        <v>661</v>
      </c>
      <c r="D1125" s="30" t="s">
        <v>342</v>
      </c>
      <c r="E1125" s="33">
        <v>0.3177966101694914</v>
      </c>
    </row>
    <row r="1126" spans="1:5" ht="17.25" customHeight="1" x14ac:dyDescent="0.3">
      <c r="A1126" s="30" t="s">
        <v>180</v>
      </c>
      <c r="B1126" s="65" t="s">
        <v>181</v>
      </c>
      <c r="C1126" s="31">
        <v>279</v>
      </c>
      <c r="D1126" s="30" t="s">
        <v>31</v>
      </c>
      <c r="E1126" s="33">
        <v>0.27807203389830498</v>
      </c>
    </row>
    <row r="1127" spans="1:5" ht="17.25" customHeight="1" x14ac:dyDescent="0.3">
      <c r="A1127" s="30" t="s">
        <v>180</v>
      </c>
      <c r="B1127" s="65" t="s">
        <v>181</v>
      </c>
      <c r="C1127" s="31">
        <v>620</v>
      </c>
      <c r="D1127" s="30" t="s">
        <v>271</v>
      </c>
      <c r="E1127" s="33">
        <v>0.21848516949152533</v>
      </c>
    </row>
    <row r="1128" spans="1:5" ht="17.25" customHeight="1" x14ac:dyDescent="0.3">
      <c r="A1128" s="30" t="s">
        <v>180</v>
      </c>
      <c r="B1128" s="65" t="s">
        <v>181</v>
      </c>
      <c r="C1128" s="31">
        <v>283</v>
      </c>
      <c r="D1128" s="30" t="s">
        <v>351</v>
      </c>
      <c r="E1128" s="33">
        <v>0.17213983050847448</v>
      </c>
    </row>
    <row r="1129" spans="1:5" ht="17.25" customHeight="1" x14ac:dyDescent="0.3">
      <c r="A1129" s="30" t="s">
        <v>180</v>
      </c>
      <c r="B1129" s="65" t="s">
        <v>181</v>
      </c>
      <c r="C1129" s="31">
        <v>611</v>
      </c>
      <c r="D1129" s="30" t="s">
        <v>352</v>
      </c>
      <c r="E1129" s="33">
        <v>0.17213983050847448</v>
      </c>
    </row>
    <row r="1130" spans="1:5" ht="17.25" customHeight="1" x14ac:dyDescent="0.3">
      <c r="A1130" s="30" t="s">
        <v>180</v>
      </c>
      <c r="B1130" s="65" t="s">
        <v>181</v>
      </c>
      <c r="C1130" s="31">
        <v>601</v>
      </c>
      <c r="D1130" s="30" t="s">
        <v>247</v>
      </c>
      <c r="E1130" s="33">
        <v>0.1655190677966101</v>
      </c>
    </row>
    <row r="1131" spans="1:5" ht="17.25" customHeight="1" x14ac:dyDescent="0.3">
      <c r="A1131" s="30" t="s">
        <v>180</v>
      </c>
      <c r="B1131" s="65" t="s">
        <v>181</v>
      </c>
      <c r="C1131" s="31">
        <v>2692</v>
      </c>
      <c r="D1131" s="30" t="s">
        <v>333</v>
      </c>
      <c r="E1131" s="33">
        <v>0.1588983050847457</v>
      </c>
    </row>
    <row r="1132" spans="1:5" ht="17.25" customHeight="1" x14ac:dyDescent="0.3">
      <c r="A1132" s="30" t="s">
        <v>180</v>
      </c>
      <c r="B1132" s="65" t="s">
        <v>181</v>
      </c>
      <c r="C1132" s="31">
        <v>340</v>
      </c>
      <c r="D1132" s="30" t="s">
        <v>348</v>
      </c>
      <c r="E1132" s="33">
        <v>0.11917372881355928</v>
      </c>
    </row>
    <row r="1133" spans="1:5" ht="17.25" customHeight="1" x14ac:dyDescent="0.3">
      <c r="A1133" s="30" t="s">
        <v>180</v>
      </c>
      <c r="B1133" s="65" t="s">
        <v>181</v>
      </c>
      <c r="C1133" s="31">
        <v>522</v>
      </c>
      <c r="D1133" s="30" t="s">
        <v>257</v>
      </c>
      <c r="E1133" s="33">
        <v>0.11917372881355928</v>
      </c>
    </row>
    <row r="1134" spans="1:5" ht="17.25" customHeight="1" x14ac:dyDescent="0.3">
      <c r="A1134" s="30" t="s">
        <v>180</v>
      </c>
      <c r="B1134" s="65" t="s">
        <v>181</v>
      </c>
      <c r="C1134" s="31">
        <v>539</v>
      </c>
      <c r="D1134" s="30" t="s">
        <v>325</v>
      </c>
      <c r="E1134" s="33">
        <v>2.1848516949152533E-2</v>
      </c>
    </row>
    <row r="1135" spans="1:5" ht="17.25" customHeight="1" x14ac:dyDescent="0.3">
      <c r="A1135" s="30" t="s">
        <v>180</v>
      </c>
      <c r="B1135" s="65" t="s">
        <v>181</v>
      </c>
      <c r="C1135" s="31">
        <v>717</v>
      </c>
      <c r="D1135" s="30" t="s">
        <v>243</v>
      </c>
      <c r="E1135" s="33">
        <v>2.1848516949152533E-2</v>
      </c>
    </row>
    <row r="1136" spans="1:5" ht="17.25" customHeight="1" x14ac:dyDescent="0.3">
      <c r="A1136" s="30" t="s">
        <v>180</v>
      </c>
      <c r="B1136" s="65" t="s">
        <v>181</v>
      </c>
      <c r="C1136" s="31">
        <v>343</v>
      </c>
      <c r="D1136" s="30" t="s">
        <v>35</v>
      </c>
      <c r="E1136" s="33">
        <v>1.5889830508474569E-2</v>
      </c>
    </row>
    <row r="1137" spans="1:5" ht="17.25" customHeight="1" x14ac:dyDescent="0.3">
      <c r="A1137" s="30" t="s">
        <v>183</v>
      </c>
      <c r="B1137" s="65" t="s">
        <v>184</v>
      </c>
      <c r="C1137" s="31">
        <v>531</v>
      </c>
      <c r="D1137" s="30" t="s">
        <v>323</v>
      </c>
      <c r="E1137" s="33">
        <v>61.121297994110115</v>
      </c>
    </row>
    <row r="1138" spans="1:5" ht="17.25" customHeight="1" x14ac:dyDescent="0.3">
      <c r="A1138" s="30" t="s">
        <v>183</v>
      </c>
      <c r="B1138" s="65" t="s">
        <v>184</v>
      </c>
      <c r="C1138" s="31">
        <v>2248</v>
      </c>
      <c r="D1138" s="30" t="s">
        <v>326</v>
      </c>
      <c r="E1138" s="33">
        <v>15.558148580318939</v>
      </c>
    </row>
    <row r="1139" spans="1:5" ht="17.25" customHeight="1" x14ac:dyDescent="0.3">
      <c r="A1139" s="30" t="s">
        <v>183</v>
      </c>
      <c r="B1139" s="65" t="s">
        <v>184</v>
      </c>
      <c r="C1139" s="31">
        <v>442</v>
      </c>
      <c r="D1139" s="30" t="s">
        <v>336</v>
      </c>
      <c r="E1139" s="33">
        <v>10.001666944490745</v>
      </c>
    </row>
    <row r="1140" spans="1:5" ht="17.25" customHeight="1" x14ac:dyDescent="0.3">
      <c r="A1140" s="30" t="s">
        <v>183</v>
      </c>
      <c r="B1140" s="65" t="s">
        <v>184</v>
      </c>
      <c r="C1140" s="31">
        <v>768</v>
      </c>
      <c r="D1140" s="30" t="s">
        <v>368</v>
      </c>
      <c r="E1140" s="33">
        <v>4.0006667777962983</v>
      </c>
    </row>
    <row r="1141" spans="1:5" ht="17.25" customHeight="1" x14ac:dyDescent="0.3">
      <c r="A1141" s="30" t="s">
        <v>183</v>
      </c>
      <c r="B1141" s="65" t="s">
        <v>184</v>
      </c>
      <c r="C1141" s="31">
        <v>2692</v>
      </c>
      <c r="D1141" s="30" t="s">
        <v>333</v>
      </c>
      <c r="E1141" s="33">
        <v>1.6669444907484576</v>
      </c>
    </row>
    <row r="1142" spans="1:5" ht="17.25" customHeight="1" x14ac:dyDescent="0.3">
      <c r="A1142" s="30" t="s">
        <v>183</v>
      </c>
      <c r="B1142" s="65" t="s">
        <v>184</v>
      </c>
      <c r="C1142" s="31">
        <v>281</v>
      </c>
      <c r="D1142" s="30" t="s">
        <v>290</v>
      </c>
      <c r="E1142" s="33">
        <v>1.6113796743901756</v>
      </c>
    </row>
    <row r="1143" spans="1:5" ht="17.25" customHeight="1" x14ac:dyDescent="0.3">
      <c r="A1143" s="30" t="s">
        <v>183</v>
      </c>
      <c r="B1143" s="65" t="s">
        <v>184</v>
      </c>
      <c r="C1143" s="31">
        <v>421</v>
      </c>
      <c r="D1143" s="30" t="s">
        <v>334</v>
      </c>
      <c r="E1143" s="33">
        <v>1.1112963271656384</v>
      </c>
    </row>
    <row r="1144" spans="1:5" ht="17.25" customHeight="1" x14ac:dyDescent="0.3">
      <c r="A1144" s="30" t="s">
        <v>183</v>
      </c>
      <c r="B1144" s="65" t="s">
        <v>184</v>
      </c>
      <c r="C1144" s="31">
        <v>279</v>
      </c>
      <c r="D1144" s="30" t="s">
        <v>31</v>
      </c>
      <c r="E1144" s="33">
        <v>1.0001666944490746</v>
      </c>
    </row>
    <row r="1145" spans="1:5" ht="17.25" customHeight="1" x14ac:dyDescent="0.3">
      <c r="A1145" s="30" t="s">
        <v>183</v>
      </c>
      <c r="B1145" s="65" t="s">
        <v>184</v>
      </c>
      <c r="C1145" s="31">
        <v>540</v>
      </c>
      <c r="D1145" s="30" t="s">
        <v>331</v>
      </c>
      <c r="E1145" s="33">
        <v>0.88903706173251074</v>
      </c>
    </row>
    <row r="1146" spans="1:5" ht="17.25" customHeight="1" x14ac:dyDescent="0.3">
      <c r="A1146" s="30" t="s">
        <v>183</v>
      </c>
      <c r="B1146" s="65" t="s">
        <v>184</v>
      </c>
      <c r="C1146" s="31">
        <v>343</v>
      </c>
      <c r="D1146" s="30" t="s">
        <v>35</v>
      </c>
      <c r="E1146" s="33">
        <v>0.38895371450797345</v>
      </c>
    </row>
    <row r="1147" spans="1:5" ht="17.25" customHeight="1" x14ac:dyDescent="0.3">
      <c r="A1147" s="30" t="s">
        <v>183</v>
      </c>
      <c r="B1147" s="65" t="s">
        <v>184</v>
      </c>
      <c r="C1147" s="31">
        <v>2372</v>
      </c>
      <c r="D1147" s="30" t="s">
        <v>343</v>
      </c>
      <c r="E1147" s="33">
        <v>0.32227593487803508</v>
      </c>
    </row>
    <row r="1148" spans="1:5" ht="17.25" customHeight="1" x14ac:dyDescent="0.3">
      <c r="A1148" s="30" t="s">
        <v>183</v>
      </c>
      <c r="B1148" s="65" t="s">
        <v>184</v>
      </c>
      <c r="C1148" s="31">
        <v>535</v>
      </c>
      <c r="D1148" s="30" t="s">
        <v>355</v>
      </c>
      <c r="E1148" s="33">
        <v>0.26115463688392504</v>
      </c>
    </row>
    <row r="1149" spans="1:5" ht="17.25" customHeight="1" x14ac:dyDescent="0.3">
      <c r="A1149" s="30" t="s">
        <v>183</v>
      </c>
      <c r="B1149" s="65" t="s">
        <v>184</v>
      </c>
      <c r="C1149" s="31">
        <v>7</v>
      </c>
      <c r="D1149" s="30" t="s">
        <v>350</v>
      </c>
      <c r="E1149" s="33">
        <v>0.25559815524809681</v>
      </c>
    </row>
    <row r="1150" spans="1:5" ht="17.25" customHeight="1" x14ac:dyDescent="0.3">
      <c r="A1150" s="30" t="s">
        <v>183</v>
      </c>
      <c r="B1150" s="65" t="s">
        <v>184</v>
      </c>
      <c r="C1150" s="31">
        <v>465</v>
      </c>
      <c r="D1150" s="30" t="s">
        <v>38</v>
      </c>
      <c r="E1150" s="33">
        <v>0.18336389398233036</v>
      </c>
    </row>
    <row r="1151" spans="1:5" ht="17.25" customHeight="1" x14ac:dyDescent="0.3">
      <c r="A1151" s="30" t="s">
        <v>183</v>
      </c>
      <c r="B1151" s="65" t="s">
        <v>184</v>
      </c>
      <c r="C1151" s="31">
        <v>522</v>
      </c>
      <c r="D1151" s="30" t="s">
        <v>257</v>
      </c>
      <c r="E1151" s="33">
        <v>0.17780741234650216</v>
      </c>
    </row>
    <row r="1152" spans="1:5" ht="17.25" customHeight="1" x14ac:dyDescent="0.3">
      <c r="A1152" s="30" t="s">
        <v>183</v>
      </c>
      <c r="B1152" s="65" t="s">
        <v>184</v>
      </c>
      <c r="C1152" s="31">
        <v>620</v>
      </c>
      <c r="D1152" s="30" t="s">
        <v>271</v>
      </c>
      <c r="E1152" s="33">
        <v>0.17780741234650216</v>
      </c>
    </row>
    <row r="1153" spans="1:5" ht="17.25" customHeight="1" x14ac:dyDescent="0.3">
      <c r="A1153" s="30" t="s">
        <v>183</v>
      </c>
      <c r="B1153" s="65" t="s">
        <v>184</v>
      </c>
      <c r="C1153" s="31">
        <v>507</v>
      </c>
      <c r="D1153" s="30" t="s">
        <v>340</v>
      </c>
      <c r="E1153" s="33">
        <v>0.17225093071067393</v>
      </c>
    </row>
    <row r="1154" spans="1:5" ht="17.25" customHeight="1" x14ac:dyDescent="0.3">
      <c r="A1154" s="30" t="s">
        <v>183</v>
      </c>
      <c r="B1154" s="65" t="s">
        <v>184</v>
      </c>
      <c r="C1154" s="31">
        <v>611</v>
      </c>
      <c r="D1154" s="30" t="s">
        <v>352</v>
      </c>
      <c r="E1154" s="33">
        <v>0.16113796743901754</v>
      </c>
    </row>
    <row r="1155" spans="1:5" ht="17.25" customHeight="1" x14ac:dyDescent="0.3">
      <c r="A1155" s="30" t="s">
        <v>183</v>
      </c>
      <c r="B1155" s="65" t="s">
        <v>184</v>
      </c>
      <c r="C1155" s="31">
        <v>454</v>
      </c>
      <c r="D1155" s="30" t="s">
        <v>346</v>
      </c>
      <c r="E1155" s="33">
        <v>0.1389120408957048</v>
      </c>
    </row>
    <row r="1156" spans="1:5" ht="17.25" customHeight="1" x14ac:dyDescent="0.3">
      <c r="A1156" s="30" t="s">
        <v>183</v>
      </c>
      <c r="B1156" s="65" t="s">
        <v>184</v>
      </c>
      <c r="C1156" s="31">
        <v>747</v>
      </c>
      <c r="D1156" s="30" t="s">
        <v>345</v>
      </c>
      <c r="E1156" s="33">
        <v>0.1389120408957048</v>
      </c>
    </row>
    <row r="1157" spans="1:5" ht="17.25" customHeight="1" x14ac:dyDescent="0.3">
      <c r="A1157" s="30" t="s">
        <v>183</v>
      </c>
      <c r="B1157" s="65" t="s">
        <v>184</v>
      </c>
      <c r="C1157" s="31">
        <v>2693</v>
      </c>
      <c r="D1157" s="30" t="s">
        <v>338</v>
      </c>
      <c r="E1157" s="33">
        <v>0.10557315108073566</v>
      </c>
    </row>
    <row r="1158" spans="1:5" ht="17.25" customHeight="1" x14ac:dyDescent="0.3">
      <c r="A1158" s="30" t="s">
        <v>183</v>
      </c>
      <c r="B1158" s="65" t="s">
        <v>184</v>
      </c>
      <c r="C1158" s="31">
        <v>698</v>
      </c>
      <c r="D1158" s="30" t="s">
        <v>322</v>
      </c>
      <c r="E1158" s="33">
        <v>0.10001666944490745</v>
      </c>
    </row>
    <row r="1159" spans="1:5" ht="17.25" customHeight="1" x14ac:dyDescent="0.3">
      <c r="A1159" s="30" t="s">
        <v>183</v>
      </c>
      <c r="B1159" s="65" t="s">
        <v>184</v>
      </c>
      <c r="C1159" s="31">
        <v>340</v>
      </c>
      <c r="D1159" s="30" t="s">
        <v>348</v>
      </c>
      <c r="E1159" s="33">
        <v>9.4460187809079249E-2</v>
      </c>
    </row>
    <row r="1160" spans="1:5" ht="17.25" customHeight="1" x14ac:dyDescent="0.3">
      <c r="A1160" s="30" t="s">
        <v>183</v>
      </c>
      <c r="B1160" s="65" t="s">
        <v>184</v>
      </c>
      <c r="C1160" s="31">
        <v>717</v>
      </c>
      <c r="D1160" s="30" t="s">
        <v>243</v>
      </c>
      <c r="E1160" s="33">
        <v>8.3347224537422882E-2</v>
      </c>
    </row>
    <row r="1161" spans="1:5" ht="17.25" customHeight="1" x14ac:dyDescent="0.3">
      <c r="A1161" s="30" t="s">
        <v>183</v>
      </c>
      <c r="B1161" s="65" t="s">
        <v>184</v>
      </c>
      <c r="C1161" s="31">
        <v>539</v>
      </c>
      <c r="D1161" s="30" t="s">
        <v>325</v>
      </c>
      <c r="E1161" s="33">
        <v>7.2234261265766486E-2</v>
      </c>
    </row>
    <row r="1162" spans="1:5" ht="17.25" customHeight="1" x14ac:dyDescent="0.3">
      <c r="A1162" s="30" t="s">
        <v>183</v>
      </c>
      <c r="B1162" s="65" t="s">
        <v>184</v>
      </c>
      <c r="C1162" s="31">
        <v>283</v>
      </c>
      <c r="D1162" s="30" t="s">
        <v>351</v>
      </c>
      <c r="E1162" s="33">
        <v>6.1121297994110112E-2</v>
      </c>
    </row>
    <row r="1163" spans="1:5" ht="17.25" customHeight="1" x14ac:dyDescent="0.3">
      <c r="A1163" s="30" t="s">
        <v>183</v>
      </c>
      <c r="B1163" s="65" t="s">
        <v>184</v>
      </c>
      <c r="C1163" s="31">
        <v>601</v>
      </c>
      <c r="D1163" s="30" t="s">
        <v>247</v>
      </c>
      <c r="E1163" s="33">
        <v>6.1121297994110112E-2</v>
      </c>
    </row>
    <row r="1164" spans="1:5" ht="17.25" customHeight="1" x14ac:dyDescent="0.3">
      <c r="A1164" s="30" t="s">
        <v>183</v>
      </c>
      <c r="B1164" s="65" t="s">
        <v>184</v>
      </c>
      <c r="C1164" s="31">
        <v>401</v>
      </c>
      <c r="D1164" s="30" t="s">
        <v>344</v>
      </c>
      <c r="E1164" s="33">
        <v>2.278157470689559E-2</v>
      </c>
    </row>
    <row r="1165" spans="1:5" ht="17.25" customHeight="1" x14ac:dyDescent="0.3">
      <c r="A1165" s="30" t="s">
        <v>183</v>
      </c>
      <c r="B1165" s="65" t="s">
        <v>184</v>
      </c>
      <c r="C1165" s="31">
        <v>536</v>
      </c>
      <c r="D1165" s="30" t="s">
        <v>295</v>
      </c>
      <c r="E1165" s="33">
        <v>2.111463021614713E-2</v>
      </c>
    </row>
    <row r="1166" spans="1:5" ht="17.25" customHeight="1" x14ac:dyDescent="0.3">
      <c r="A1166" s="30" t="s">
        <v>183</v>
      </c>
      <c r="B1166" s="65" t="s">
        <v>184</v>
      </c>
      <c r="C1166" s="31">
        <v>2355</v>
      </c>
      <c r="D1166" s="30" t="s">
        <v>369</v>
      </c>
      <c r="E1166" s="33">
        <v>2.055898205256431E-2</v>
      </c>
    </row>
    <row r="1167" spans="1:5" ht="17.25" customHeight="1" x14ac:dyDescent="0.3">
      <c r="A1167" s="30" t="s">
        <v>183</v>
      </c>
      <c r="B1167" s="65" t="s">
        <v>184</v>
      </c>
      <c r="C1167" s="31">
        <v>302</v>
      </c>
      <c r="D1167" s="30" t="s">
        <v>29</v>
      </c>
      <c r="E1167" s="33">
        <v>1.5558148580318936E-2</v>
      </c>
    </row>
    <row r="1168" spans="1:5" ht="17.25" customHeight="1" x14ac:dyDescent="0.3">
      <c r="A1168" s="30" t="s">
        <v>183</v>
      </c>
      <c r="B1168" s="65" t="s">
        <v>184</v>
      </c>
      <c r="C1168" s="31">
        <v>533</v>
      </c>
      <c r="D1168" s="30" t="s">
        <v>365</v>
      </c>
      <c r="E1168" s="33">
        <v>2.4448519197644045E-3</v>
      </c>
    </row>
    <row r="1169" spans="1:5" ht="17.25" customHeight="1" x14ac:dyDescent="0.3">
      <c r="A1169" s="30" t="s">
        <v>183</v>
      </c>
      <c r="B1169" s="65" t="s">
        <v>184</v>
      </c>
      <c r="C1169" s="31">
        <v>449</v>
      </c>
      <c r="D1169" s="30" t="s">
        <v>272</v>
      </c>
      <c r="E1169" s="33">
        <v>5.2786575540367828E-4</v>
      </c>
    </row>
    <row r="1170" spans="1:5" ht="17.25" customHeight="1" x14ac:dyDescent="0.3">
      <c r="A1170" s="30" t="s">
        <v>183</v>
      </c>
      <c r="B1170" s="65" t="s">
        <v>184</v>
      </c>
      <c r="C1170" s="31">
        <v>4</v>
      </c>
      <c r="D1170" s="30" t="s">
        <v>347</v>
      </c>
      <c r="E1170" s="33">
        <v>3.6117130632883245E-4</v>
      </c>
    </row>
    <row r="1171" spans="1:5" ht="17.25" customHeight="1" x14ac:dyDescent="0.3">
      <c r="A1171" s="30" t="s">
        <v>186</v>
      </c>
      <c r="B1171" s="65" t="s">
        <v>187</v>
      </c>
      <c r="C1171" s="31">
        <v>2248</v>
      </c>
      <c r="D1171" s="30" t="s">
        <v>326</v>
      </c>
      <c r="E1171" s="33">
        <v>18.55305373668099</v>
      </c>
    </row>
    <row r="1172" spans="1:5" ht="17.25" customHeight="1" x14ac:dyDescent="0.3">
      <c r="A1172" s="30" t="s">
        <v>186</v>
      </c>
      <c r="B1172" s="65" t="s">
        <v>187</v>
      </c>
      <c r="C1172" s="31">
        <v>611</v>
      </c>
      <c r="D1172" s="30" t="s">
        <v>352</v>
      </c>
      <c r="E1172" s="33">
        <v>8.3168861578225126</v>
      </c>
    </row>
    <row r="1173" spans="1:5" ht="17.25" customHeight="1" x14ac:dyDescent="0.3">
      <c r="A1173" s="30" t="s">
        <v>186</v>
      </c>
      <c r="B1173" s="65" t="s">
        <v>187</v>
      </c>
      <c r="C1173" s="31">
        <v>2707</v>
      </c>
      <c r="D1173" s="30" t="s">
        <v>332</v>
      </c>
      <c r="E1173" s="33">
        <v>7.6771256841438582</v>
      </c>
    </row>
    <row r="1174" spans="1:5" ht="17.25" customHeight="1" x14ac:dyDescent="0.3">
      <c r="A1174" s="30" t="s">
        <v>186</v>
      </c>
      <c r="B1174" s="65" t="s">
        <v>187</v>
      </c>
      <c r="C1174" s="31">
        <v>531</v>
      </c>
      <c r="D1174" s="30" t="s">
        <v>323</v>
      </c>
      <c r="E1174" s="33">
        <v>7.6771256841438582</v>
      </c>
    </row>
    <row r="1175" spans="1:5" ht="17.25" customHeight="1" x14ac:dyDescent="0.3">
      <c r="A1175" s="30" t="s">
        <v>186</v>
      </c>
      <c r="B1175" s="65" t="s">
        <v>187</v>
      </c>
      <c r="C1175" s="31">
        <v>2698</v>
      </c>
      <c r="D1175" s="30" t="s">
        <v>341</v>
      </c>
      <c r="E1175" s="33">
        <v>7.0373652104652029</v>
      </c>
    </row>
    <row r="1176" spans="1:5" ht="17.25" customHeight="1" x14ac:dyDescent="0.3">
      <c r="A1176" s="30" t="s">
        <v>186</v>
      </c>
      <c r="B1176" s="65" t="s">
        <v>187</v>
      </c>
      <c r="C1176" s="31">
        <v>442</v>
      </c>
      <c r="D1176" s="30" t="s">
        <v>336</v>
      </c>
      <c r="E1176" s="33">
        <v>7.0373652104652029</v>
      </c>
    </row>
    <row r="1177" spans="1:5" ht="17.25" customHeight="1" x14ac:dyDescent="0.3">
      <c r="A1177" s="30" t="s">
        <v>186</v>
      </c>
      <c r="B1177" s="65" t="s">
        <v>187</v>
      </c>
      <c r="C1177" s="31">
        <v>2109</v>
      </c>
      <c r="D1177" s="30" t="s">
        <v>330</v>
      </c>
      <c r="E1177" s="33">
        <v>6.3976047367865485</v>
      </c>
    </row>
    <row r="1178" spans="1:5" ht="17.25" customHeight="1" x14ac:dyDescent="0.3">
      <c r="A1178" s="30" t="s">
        <v>186</v>
      </c>
      <c r="B1178" s="65" t="s">
        <v>187</v>
      </c>
      <c r="C1178" s="31">
        <v>523</v>
      </c>
      <c r="D1178" s="30" t="s">
        <v>328</v>
      </c>
      <c r="E1178" s="33">
        <v>6.0777244999472213</v>
      </c>
    </row>
    <row r="1179" spans="1:5" ht="17.25" customHeight="1" x14ac:dyDescent="0.3">
      <c r="A1179" s="30" t="s">
        <v>186</v>
      </c>
      <c r="B1179" s="65" t="s">
        <v>187</v>
      </c>
      <c r="C1179" s="31">
        <v>465</v>
      </c>
      <c r="D1179" s="30" t="s">
        <v>38</v>
      </c>
      <c r="E1179" s="33">
        <v>3.5186826052326015</v>
      </c>
    </row>
    <row r="1180" spans="1:5" ht="17.25" customHeight="1" x14ac:dyDescent="0.3">
      <c r="A1180" s="30" t="s">
        <v>186</v>
      </c>
      <c r="B1180" s="65" t="s">
        <v>187</v>
      </c>
      <c r="C1180" s="31">
        <v>301</v>
      </c>
      <c r="D1180" s="30" t="s">
        <v>286</v>
      </c>
      <c r="E1180" s="33">
        <v>3.5186826052326015</v>
      </c>
    </row>
    <row r="1181" spans="1:5" ht="17.25" customHeight="1" x14ac:dyDescent="0.3">
      <c r="A1181" s="30" t="s">
        <v>186</v>
      </c>
      <c r="B1181" s="65" t="s">
        <v>187</v>
      </c>
      <c r="C1181" s="31">
        <v>514</v>
      </c>
      <c r="D1181" s="30" t="s">
        <v>254</v>
      </c>
      <c r="E1181" s="33">
        <v>3.5186826052326015</v>
      </c>
    </row>
    <row r="1182" spans="1:5" ht="17.25" customHeight="1" x14ac:dyDescent="0.3">
      <c r="A1182" s="30" t="s">
        <v>186</v>
      </c>
      <c r="B1182" s="65" t="s">
        <v>187</v>
      </c>
      <c r="C1182" s="31">
        <v>976</v>
      </c>
      <c r="D1182" s="30" t="s">
        <v>292</v>
      </c>
      <c r="E1182" s="33">
        <v>3.5186826052326015</v>
      </c>
    </row>
    <row r="1183" spans="1:5" ht="17.25" customHeight="1" x14ac:dyDescent="0.3">
      <c r="A1183" s="30" t="s">
        <v>186</v>
      </c>
      <c r="B1183" s="65" t="s">
        <v>187</v>
      </c>
      <c r="C1183" s="31">
        <v>279</v>
      </c>
      <c r="D1183" s="30" t="s">
        <v>31</v>
      </c>
      <c r="E1183" s="33">
        <v>3.5186826052326015</v>
      </c>
    </row>
    <row r="1184" spans="1:5" ht="17.25" customHeight="1" x14ac:dyDescent="0.3">
      <c r="A1184" s="30" t="s">
        <v>186</v>
      </c>
      <c r="B1184" s="65" t="s">
        <v>187</v>
      </c>
      <c r="C1184" s="31">
        <v>618</v>
      </c>
      <c r="D1184" s="30" t="s">
        <v>335</v>
      </c>
      <c r="E1184" s="33">
        <v>3.0068742262896779</v>
      </c>
    </row>
    <row r="1185" spans="1:5" ht="17.25" customHeight="1" x14ac:dyDescent="0.3">
      <c r="A1185" s="30" t="s">
        <v>186</v>
      </c>
      <c r="B1185" s="65" t="s">
        <v>187</v>
      </c>
      <c r="C1185" s="31">
        <v>335</v>
      </c>
      <c r="D1185" s="30" t="s">
        <v>353</v>
      </c>
      <c r="E1185" s="33">
        <v>2.495065847346754</v>
      </c>
    </row>
    <row r="1186" spans="1:5" ht="17.25" customHeight="1" x14ac:dyDescent="0.3">
      <c r="A1186" s="30" t="s">
        <v>186</v>
      </c>
      <c r="B1186" s="65" t="s">
        <v>187</v>
      </c>
      <c r="C1186" s="31">
        <v>449</v>
      </c>
      <c r="D1186" s="30" t="s">
        <v>272</v>
      </c>
      <c r="E1186" s="33">
        <v>1.9192814210359646</v>
      </c>
    </row>
    <row r="1187" spans="1:5" ht="17.25" customHeight="1" x14ac:dyDescent="0.3">
      <c r="A1187" s="30" t="s">
        <v>186</v>
      </c>
      <c r="B1187" s="65" t="s">
        <v>187</v>
      </c>
      <c r="C1187" s="31">
        <v>1904</v>
      </c>
      <c r="D1187" s="30" t="s">
        <v>327</v>
      </c>
      <c r="E1187" s="33">
        <v>1.9192814210359646</v>
      </c>
    </row>
    <row r="1188" spans="1:5" ht="17.25" customHeight="1" x14ac:dyDescent="0.3">
      <c r="A1188" s="30" t="s">
        <v>186</v>
      </c>
      <c r="B1188" s="65" t="s">
        <v>187</v>
      </c>
      <c r="C1188" s="31">
        <v>535</v>
      </c>
      <c r="D1188" s="30" t="s">
        <v>355</v>
      </c>
      <c r="E1188" s="33">
        <v>1.0875928052537132</v>
      </c>
    </row>
    <row r="1189" spans="1:5" ht="17.25" customHeight="1" x14ac:dyDescent="0.3">
      <c r="A1189" s="30" t="s">
        <v>186</v>
      </c>
      <c r="B1189" s="65" t="s">
        <v>187</v>
      </c>
      <c r="C1189" s="31">
        <v>513</v>
      </c>
      <c r="D1189" s="30" t="s">
        <v>324</v>
      </c>
      <c r="E1189" s="33">
        <v>0.55659161210042973</v>
      </c>
    </row>
    <row r="1190" spans="1:5" ht="17.25" customHeight="1" x14ac:dyDescent="0.3">
      <c r="A1190" s="30" t="s">
        <v>186</v>
      </c>
      <c r="B1190" s="65" t="s">
        <v>187</v>
      </c>
      <c r="C1190" s="31">
        <v>281</v>
      </c>
      <c r="D1190" s="30" t="s">
        <v>290</v>
      </c>
      <c r="E1190" s="33">
        <v>0.51820598367971038</v>
      </c>
    </row>
    <row r="1191" spans="1:5" ht="17.25" customHeight="1" x14ac:dyDescent="0.3">
      <c r="A1191" s="30" t="s">
        <v>186</v>
      </c>
      <c r="B1191" s="65" t="s">
        <v>187</v>
      </c>
      <c r="C1191" s="31">
        <v>7</v>
      </c>
      <c r="D1191" s="30" t="s">
        <v>350</v>
      </c>
      <c r="E1191" s="33">
        <v>0.24310897999788886</v>
      </c>
    </row>
    <row r="1192" spans="1:5" ht="17.25" customHeight="1" x14ac:dyDescent="0.3">
      <c r="A1192" s="30" t="s">
        <v>186</v>
      </c>
      <c r="B1192" s="65" t="s">
        <v>187</v>
      </c>
      <c r="C1192" s="31">
        <v>454</v>
      </c>
      <c r="D1192" s="30" t="s">
        <v>346</v>
      </c>
      <c r="E1192" s="33">
        <v>0.23671137526110231</v>
      </c>
    </row>
    <row r="1193" spans="1:5" ht="17.25" customHeight="1" x14ac:dyDescent="0.3">
      <c r="A1193" s="30" t="s">
        <v>186</v>
      </c>
      <c r="B1193" s="65" t="s">
        <v>187</v>
      </c>
      <c r="C1193" s="31">
        <v>747</v>
      </c>
      <c r="D1193" s="30" t="s">
        <v>345</v>
      </c>
      <c r="E1193" s="33">
        <v>0.23671137526110231</v>
      </c>
    </row>
    <row r="1194" spans="1:5" ht="17.25" customHeight="1" x14ac:dyDescent="0.3">
      <c r="A1194" s="30" t="s">
        <v>186</v>
      </c>
      <c r="B1194" s="65" t="s">
        <v>187</v>
      </c>
      <c r="C1194" s="31">
        <v>302</v>
      </c>
      <c r="D1194" s="30" t="s">
        <v>29</v>
      </c>
      <c r="E1194" s="33">
        <v>0.21112095631395611</v>
      </c>
    </row>
    <row r="1195" spans="1:5" ht="17.25" customHeight="1" x14ac:dyDescent="0.3">
      <c r="A1195" s="30" t="s">
        <v>186</v>
      </c>
      <c r="B1195" s="65" t="s">
        <v>187</v>
      </c>
      <c r="C1195" s="31">
        <v>663</v>
      </c>
      <c r="D1195" s="30" t="s">
        <v>337</v>
      </c>
      <c r="E1195" s="33">
        <v>0.17273532789323681</v>
      </c>
    </row>
    <row r="1196" spans="1:5" ht="17.25" customHeight="1" x14ac:dyDescent="0.3">
      <c r="A1196" s="30" t="s">
        <v>186</v>
      </c>
      <c r="B1196" s="65" t="s">
        <v>187</v>
      </c>
      <c r="C1196" s="31">
        <v>661</v>
      </c>
      <c r="D1196" s="30" t="s">
        <v>342</v>
      </c>
      <c r="E1196" s="33">
        <v>0.16633772315645026</v>
      </c>
    </row>
    <row r="1197" spans="1:5" ht="17.25" customHeight="1" x14ac:dyDescent="0.3">
      <c r="A1197" s="30" t="s">
        <v>186</v>
      </c>
      <c r="B1197" s="65" t="s">
        <v>187</v>
      </c>
      <c r="C1197" s="31">
        <v>620</v>
      </c>
      <c r="D1197" s="30" t="s">
        <v>271</v>
      </c>
      <c r="E1197" s="33">
        <v>0.13434969947251754</v>
      </c>
    </row>
    <row r="1198" spans="1:5" ht="17.25" customHeight="1" x14ac:dyDescent="0.3">
      <c r="A1198" s="30" t="s">
        <v>186</v>
      </c>
      <c r="B1198" s="65" t="s">
        <v>187</v>
      </c>
      <c r="C1198" s="31">
        <v>539</v>
      </c>
      <c r="D1198" s="30" t="s">
        <v>325</v>
      </c>
      <c r="E1198" s="33">
        <v>0.12795209473573096</v>
      </c>
    </row>
    <row r="1199" spans="1:5" ht="17.25" customHeight="1" x14ac:dyDescent="0.3">
      <c r="A1199" s="30" t="s">
        <v>186</v>
      </c>
      <c r="B1199" s="65" t="s">
        <v>187</v>
      </c>
      <c r="C1199" s="31">
        <v>2693</v>
      </c>
      <c r="D1199" s="30" t="s">
        <v>338</v>
      </c>
      <c r="E1199" s="33">
        <v>0.12155448999894443</v>
      </c>
    </row>
    <row r="1200" spans="1:5" ht="17.25" customHeight="1" x14ac:dyDescent="0.3">
      <c r="A1200" s="30" t="s">
        <v>186</v>
      </c>
      <c r="B1200" s="65" t="s">
        <v>187</v>
      </c>
      <c r="C1200" s="31">
        <v>533</v>
      </c>
      <c r="D1200" s="30" t="s">
        <v>365</v>
      </c>
      <c r="E1200" s="33">
        <v>0.10236167578858478</v>
      </c>
    </row>
    <row r="1201" spans="1:5" ht="17.25" customHeight="1" x14ac:dyDescent="0.3">
      <c r="A1201" s="30" t="s">
        <v>186</v>
      </c>
      <c r="B1201" s="65" t="s">
        <v>187</v>
      </c>
      <c r="C1201" s="31">
        <v>2372</v>
      </c>
      <c r="D1201" s="30" t="s">
        <v>343</v>
      </c>
      <c r="E1201" s="33">
        <v>8.3168861578225131E-2</v>
      </c>
    </row>
    <row r="1202" spans="1:5" ht="17.25" customHeight="1" x14ac:dyDescent="0.3">
      <c r="A1202" s="30" t="s">
        <v>186</v>
      </c>
      <c r="B1202" s="65" t="s">
        <v>187</v>
      </c>
      <c r="C1202" s="31">
        <v>768</v>
      </c>
      <c r="D1202" s="30" t="s">
        <v>368</v>
      </c>
      <c r="E1202" s="33">
        <v>5.118083789429239E-2</v>
      </c>
    </row>
    <row r="1203" spans="1:5" ht="17.25" customHeight="1" x14ac:dyDescent="0.3">
      <c r="A1203" s="30" t="s">
        <v>186</v>
      </c>
      <c r="B1203" s="65" t="s">
        <v>187</v>
      </c>
      <c r="C1203" s="31">
        <v>4</v>
      </c>
      <c r="D1203" s="30" t="s">
        <v>347</v>
      </c>
      <c r="E1203" s="33">
        <v>5.118083789429239E-2</v>
      </c>
    </row>
    <row r="1204" spans="1:5" ht="17.25" customHeight="1" x14ac:dyDescent="0.3">
      <c r="A1204" s="30" t="s">
        <v>186</v>
      </c>
      <c r="B1204" s="65" t="s">
        <v>187</v>
      </c>
      <c r="C1204" s="31">
        <v>698</v>
      </c>
      <c r="D1204" s="30" t="s">
        <v>322</v>
      </c>
      <c r="E1204" s="33">
        <v>3.6466346999683326E-2</v>
      </c>
    </row>
    <row r="1205" spans="1:5" ht="17.25" customHeight="1" x14ac:dyDescent="0.3">
      <c r="A1205" s="30" t="s">
        <v>186</v>
      </c>
      <c r="B1205" s="65" t="s">
        <v>187</v>
      </c>
      <c r="C1205" s="31">
        <v>536</v>
      </c>
      <c r="D1205" s="30" t="s">
        <v>295</v>
      </c>
      <c r="E1205" s="33">
        <v>2.750970036818216E-2</v>
      </c>
    </row>
    <row r="1206" spans="1:5" ht="17.25" customHeight="1" x14ac:dyDescent="0.3">
      <c r="A1206" s="30" t="s">
        <v>186</v>
      </c>
      <c r="B1206" s="65" t="s">
        <v>187</v>
      </c>
      <c r="C1206" s="31">
        <v>748</v>
      </c>
      <c r="D1206" s="30" t="s">
        <v>364</v>
      </c>
      <c r="E1206" s="33">
        <v>2.6869939894503501E-2</v>
      </c>
    </row>
    <row r="1207" spans="1:5" ht="17.25" customHeight="1" x14ac:dyDescent="0.3">
      <c r="A1207" s="30" t="s">
        <v>186</v>
      </c>
      <c r="B1207" s="65" t="s">
        <v>187</v>
      </c>
      <c r="C1207" s="31">
        <v>540</v>
      </c>
      <c r="D1207" s="30" t="s">
        <v>331</v>
      </c>
      <c r="E1207" s="33">
        <v>1.5354251368287716E-2</v>
      </c>
    </row>
    <row r="1208" spans="1:5" ht="17.25" customHeight="1" x14ac:dyDescent="0.3">
      <c r="A1208" s="30" t="s">
        <v>186</v>
      </c>
      <c r="B1208" s="65" t="s">
        <v>187</v>
      </c>
      <c r="C1208" s="31">
        <v>1083</v>
      </c>
      <c r="D1208" s="30" t="s">
        <v>227</v>
      </c>
      <c r="E1208" s="33">
        <v>1.4074730420930406E-2</v>
      </c>
    </row>
    <row r="1209" spans="1:5" ht="17.25" customHeight="1" x14ac:dyDescent="0.3">
      <c r="A1209" s="30" t="s">
        <v>186</v>
      </c>
      <c r="B1209" s="65" t="s">
        <v>187</v>
      </c>
      <c r="C1209" s="31">
        <v>283</v>
      </c>
      <c r="D1209" s="30" t="s">
        <v>351</v>
      </c>
      <c r="E1209" s="33">
        <v>1.3434969947251751E-2</v>
      </c>
    </row>
    <row r="1210" spans="1:5" ht="17.25" customHeight="1" x14ac:dyDescent="0.3">
      <c r="A1210" s="30" t="s">
        <v>186</v>
      </c>
      <c r="B1210" s="65" t="s">
        <v>187</v>
      </c>
      <c r="C1210" s="31">
        <v>601</v>
      </c>
      <c r="D1210" s="30" t="s">
        <v>247</v>
      </c>
      <c r="E1210" s="33">
        <v>1.3434969947251751E-2</v>
      </c>
    </row>
    <row r="1211" spans="1:5" ht="17.25" customHeight="1" x14ac:dyDescent="0.3">
      <c r="A1211" s="30" t="s">
        <v>186</v>
      </c>
      <c r="B1211" s="65" t="s">
        <v>187</v>
      </c>
      <c r="C1211" s="31">
        <v>717</v>
      </c>
      <c r="D1211" s="30" t="s">
        <v>243</v>
      </c>
      <c r="E1211" s="33">
        <v>9.5964071051798244E-3</v>
      </c>
    </row>
    <row r="1212" spans="1:5" ht="17.25" customHeight="1" x14ac:dyDescent="0.3">
      <c r="A1212" s="30" t="s">
        <v>186</v>
      </c>
      <c r="B1212" s="65" t="s">
        <v>187</v>
      </c>
      <c r="C1212" s="31">
        <v>340</v>
      </c>
      <c r="D1212" s="30" t="s">
        <v>348</v>
      </c>
      <c r="E1212" s="33">
        <v>7.0373652104652028E-3</v>
      </c>
    </row>
    <row r="1213" spans="1:5" ht="17.25" customHeight="1" x14ac:dyDescent="0.3">
      <c r="A1213" s="30" t="s">
        <v>186</v>
      </c>
      <c r="B1213" s="65" t="s">
        <v>187</v>
      </c>
      <c r="C1213" s="31">
        <v>977</v>
      </c>
      <c r="D1213" s="30" t="s">
        <v>228</v>
      </c>
      <c r="E1213" s="33">
        <v>6.2696526420508176E-3</v>
      </c>
    </row>
    <row r="1214" spans="1:5" ht="17.25" customHeight="1" x14ac:dyDescent="0.3">
      <c r="A1214" s="30" t="s">
        <v>186</v>
      </c>
      <c r="B1214" s="65" t="s">
        <v>187</v>
      </c>
      <c r="C1214" s="31">
        <v>308</v>
      </c>
      <c r="D1214" s="30" t="s">
        <v>329</v>
      </c>
      <c r="E1214" s="33">
        <v>5.5659161210042975E-3</v>
      </c>
    </row>
    <row r="1215" spans="1:5" ht="17.25" customHeight="1" x14ac:dyDescent="0.3">
      <c r="A1215" s="30" t="s">
        <v>186</v>
      </c>
      <c r="B1215" s="65" t="s">
        <v>187</v>
      </c>
      <c r="C1215" s="31">
        <v>522</v>
      </c>
      <c r="D1215" s="30" t="s">
        <v>257</v>
      </c>
      <c r="E1215" s="33">
        <v>4.3503712210148527E-3</v>
      </c>
    </row>
    <row r="1216" spans="1:5" ht="17.25" customHeight="1" x14ac:dyDescent="0.3">
      <c r="A1216" s="30" t="s">
        <v>186</v>
      </c>
      <c r="B1216" s="65" t="s">
        <v>187</v>
      </c>
      <c r="C1216" s="31">
        <v>2692</v>
      </c>
      <c r="D1216" s="30" t="s">
        <v>333</v>
      </c>
      <c r="E1216" s="33">
        <v>2.8789221315539469E-3</v>
      </c>
    </row>
    <row r="1217" spans="1:5" ht="17.25" customHeight="1" x14ac:dyDescent="0.3">
      <c r="A1217" s="30" t="s">
        <v>186</v>
      </c>
      <c r="B1217" s="65" t="s">
        <v>187</v>
      </c>
      <c r="C1217" s="31">
        <v>401</v>
      </c>
      <c r="D1217" s="30" t="s">
        <v>344</v>
      </c>
      <c r="E1217" s="33">
        <v>2.6869939894503501E-3</v>
      </c>
    </row>
    <row r="1218" spans="1:5" ht="17.25" customHeight="1" x14ac:dyDescent="0.3">
      <c r="A1218" s="30" t="s">
        <v>186</v>
      </c>
      <c r="B1218" s="65" t="s">
        <v>187</v>
      </c>
      <c r="C1218" s="31">
        <v>343</v>
      </c>
      <c r="D1218" s="30" t="s">
        <v>35</v>
      </c>
      <c r="E1218" s="33">
        <v>2.3031377052431575E-3</v>
      </c>
    </row>
    <row r="1219" spans="1:5" ht="17.25" customHeight="1" x14ac:dyDescent="0.3">
      <c r="A1219" s="30" t="s">
        <v>186</v>
      </c>
      <c r="B1219" s="65" t="s">
        <v>187</v>
      </c>
      <c r="C1219" s="31">
        <v>97</v>
      </c>
      <c r="D1219" s="30" t="s">
        <v>349</v>
      </c>
      <c r="E1219" s="33">
        <v>2.1112095631395612E-3</v>
      </c>
    </row>
    <row r="1220" spans="1:5" ht="17.25" customHeight="1" x14ac:dyDescent="0.3">
      <c r="A1220" s="30" t="s">
        <v>186</v>
      </c>
      <c r="B1220" s="65" t="s">
        <v>187</v>
      </c>
      <c r="C1220" s="31">
        <v>421</v>
      </c>
      <c r="D1220" s="30" t="s">
        <v>334</v>
      </c>
      <c r="E1220" s="33">
        <v>1.0236167578858478E-3</v>
      </c>
    </row>
    <row r="1221" spans="1:5" ht="17.25" customHeight="1" x14ac:dyDescent="0.3">
      <c r="A1221" s="30" t="s">
        <v>189</v>
      </c>
      <c r="B1221" s="65" t="s">
        <v>190</v>
      </c>
      <c r="C1221" s="31">
        <v>531</v>
      </c>
      <c r="D1221" s="30" t="s">
        <v>323</v>
      </c>
      <c r="E1221" s="33">
        <v>27.014016492597342</v>
      </c>
    </row>
    <row r="1222" spans="1:5" ht="17.25" customHeight="1" x14ac:dyDescent="0.3">
      <c r="A1222" s="30" t="s">
        <v>189</v>
      </c>
      <c r="B1222" s="65" t="s">
        <v>190</v>
      </c>
      <c r="C1222" s="31">
        <v>2698</v>
      </c>
      <c r="D1222" s="30" t="s">
        <v>341</v>
      </c>
      <c r="E1222" s="33">
        <v>18.90981154481814</v>
      </c>
    </row>
    <row r="1223" spans="1:5" ht="17.25" customHeight="1" x14ac:dyDescent="0.3">
      <c r="A1223" s="30" t="s">
        <v>189</v>
      </c>
      <c r="B1223" s="65" t="s">
        <v>190</v>
      </c>
      <c r="C1223" s="31">
        <v>465</v>
      </c>
      <c r="D1223" s="30" t="s">
        <v>38</v>
      </c>
      <c r="E1223" s="33">
        <v>8.5953688840082467</v>
      </c>
    </row>
    <row r="1224" spans="1:5" ht="17.25" customHeight="1" x14ac:dyDescent="0.3">
      <c r="A1224" s="30" t="s">
        <v>189</v>
      </c>
      <c r="B1224" s="65" t="s">
        <v>190</v>
      </c>
      <c r="C1224" s="31">
        <v>306</v>
      </c>
      <c r="D1224" s="30" t="s">
        <v>370</v>
      </c>
      <c r="E1224" s="33">
        <v>7.3674590434356393</v>
      </c>
    </row>
    <row r="1225" spans="1:5" ht="17.25" customHeight="1" x14ac:dyDescent="0.3">
      <c r="A1225" s="30" t="s">
        <v>189</v>
      </c>
      <c r="B1225" s="65" t="s">
        <v>190</v>
      </c>
      <c r="C1225" s="31">
        <v>2109</v>
      </c>
      <c r="D1225" s="30" t="s">
        <v>330</v>
      </c>
      <c r="E1225" s="33">
        <v>4.6660573941759047</v>
      </c>
    </row>
    <row r="1226" spans="1:5" ht="17.25" customHeight="1" x14ac:dyDescent="0.3">
      <c r="A1226" s="30" t="s">
        <v>189</v>
      </c>
      <c r="B1226" s="65" t="s">
        <v>190</v>
      </c>
      <c r="C1226" s="31">
        <v>1904</v>
      </c>
      <c r="D1226" s="30" t="s">
        <v>327</v>
      </c>
      <c r="E1226" s="33">
        <v>3.6837295217178196</v>
      </c>
    </row>
    <row r="1227" spans="1:5" ht="17.25" customHeight="1" x14ac:dyDescent="0.3">
      <c r="A1227" s="30" t="s">
        <v>189</v>
      </c>
      <c r="B1227" s="65" t="s">
        <v>190</v>
      </c>
      <c r="C1227" s="31">
        <v>281</v>
      </c>
      <c r="D1227" s="30" t="s">
        <v>290</v>
      </c>
      <c r="E1227" s="33">
        <v>3.4381475536032982</v>
      </c>
    </row>
    <row r="1228" spans="1:5" ht="17.25" customHeight="1" x14ac:dyDescent="0.3">
      <c r="A1228" s="30" t="s">
        <v>189</v>
      </c>
      <c r="B1228" s="65" t="s">
        <v>190</v>
      </c>
      <c r="C1228" s="31">
        <v>540</v>
      </c>
      <c r="D1228" s="30" t="s">
        <v>331</v>
      </c>
      <c r="E1228" s="33">
        <v>3.4381475536032982</v>
      </c>
    </row>
    <row r="1229" spans="1:5" ht="17.25" customHeight="1" x14ac:dyDescent="0.3">
      <c r="A1229" s="30" t="s">
        <v>189</v>
      </c>
      <c r="B1229" s="65" t="s">
        <v>190</v>
      </c>
      <c r="C1229" s="31">
        <v>513</v>
      </c>
      <c r="D1229" s="30" t="s">
        <v>324</v>
      </c>
      <c r="E1229" s="33">
        <v>3.1925655854887767</v>
      </c>
    </row>
    <row r="1230" spans="1:5" ht="17.25" customHeight="1" x14ac:dyDescent="0.3">
      <c r="A1230" s="30" t="s">
        <v>189</v>
      </c>
      <c r="B1230" s="65" t="s">
        <v>190</v>
      </c>
      <c r="C1230" s="31">
        <v>976</v>
      </c>
      <c r="D1230" s="30" t="s">
        <v>292</v>
      </c>
      <c r="E1230" s="33">
        <v>2.3330286970879524</v>
      </c>
    </row>
    <row r="1231" spans="1:5" ht="17.25" customHeight="1" x14ac:dyDescent="0.3">
      <c r="A1231" s="30" t="s">
        <v>189</v>
      </c>
      <c r="B1231" s="65" t="s">
        <v>190</v>
      </c>
      <c r="C1231" s="31">
        <v>279</v>
      </c>
      <c r="D1231" s="30" t="s">
        <v>31</v>
      </c>
      <c r="E1231" s="33">
        <v>2.2102377130306916</v>
      </c>
    </row>
    <row r="1232" spans="1:5" ht="17.25" customHeight="1" x14ac:dyDescent="0.3">
      <c r="A1232" s="30" t="s">
        <v>189</v>
      </c>
      <c r="B1232" s="65" t="s">
        <v>190</v>
      </c>
      <c r="C1232" s="31">
        <v>618</v>
      </c>
      <c r="D1232" s="30" t="s">
        <v>335</v>
      </c>
      <c r="E1232" s="33">
        <v>2.0874467289734309</v>
      </c>
    </row>
    <row r="1233" spans="1:5" ht="17.25" customHeight="1" x14ac:dyDescent="0.3">
      <c r="A1233" s="30" t="s">
        <v>189</v>
      </c>
      <c r="B1233" s="65" t="s">
        <v>190</v>
      </c>
      <c r="C1233" s="31">
        <v>663</v>
      </c>
      <c r="D1233" s="30" t="s">
        <v>337</v>
      </c>
      <c r="E1233" s="33">
        <v>1.8418647608589098</v>
      </c>
    </row>
    <row r="1234" spans="1:5" ht="17.25" customHeight="1" x14ac:dyDescent="0.3">
      <c r="A1234" s="30" t="s">
        <v>189</v>
      </c>
      <c r="B1234" s="65" t="s">
        <v>190</v>
      </c>
      <c r="C1234" s="31">
        <v>845</v>
      </c>
      <c r="D1234" s="30" t="s">
        <v>301</v>
      </c>
      <c r="E1234" s="33">
        <v>1.4243754150642236</v>
      </c>
    </row>
    <row r="1235" spans="1:5" ht="17.25" customHeight="1" x14ac:dyDescent="0.3">
      <c r="A1235" s="30" t="s">
        <v>189</v>
      </c>
      <c r="B1235" s="65" t="s">
        <v>190</v>
      </c>
      <c r="C1235" s="31">
        <v>611</v>
      </c>
      <c r="D1235" s="30" t="s">
        <v>352</v>
      </c>
      <c r="E1235" s="33">
        <v>1.2279098405726065</v>
      </c>
    </row>
    <row r="1236" spans="1:5" ht="17.25" customHeight="1" x14ac:dyDescent="0.3">
      <c r="A1236" s="30" t="s">
        <v>189</v>
      </c>
      <c r="B1236" s="65" t="s">
        <v>190</v>
      </c>
      <c r="C1236" s="31">
        <v>2692</v>
      </c>
      <c r="D1236" s="30" t="s">
        <v>333</v>
      </c>
      <c r="E1236" s="33">
        <v>1.1542352501382502</v>
      </c>
    </row>
    <row r="1237" spans="1:5" ht="17.25" customHeight="1" x14ac:dyDescent="0.3">
      <c r="A1237" s="30" t="s">
        <v>189</v>
      </c>
      <c r="B1237" s="65" t="s">
        <v>190</v>
      </c>
      <c r="C1237" s="31">
        <v>313</v>
      </c>
      <c r="D1237" s="30" t="s">
        <v>282</v>
      </c>
      <c r="E1237" s="33">
        <v>1.1296770533267981</v>
      </c>
    </row>
    <row r="1238" spans="1:5" ht="17.25" customHeight="1" x14ac:dyDescent="0.3">
      <c r="A1238" s="30" t="s">
        <v>189</v>
      </c>
      <c r="B1238" s="65" t="s">
        <v>190</v>
      </c>
      <c r="C1238" s="31">
        <v>2248</v>
      </c>
      <c r="D1238" s="30" t="s">
        <v>326</v>
      </c>
      <c r="E1238" s="33">
        <v>0.85953688840082454</v>
      </c>
    </row>
    <row r="1239" spans="1:5" ht="17.25" customHeight="1" x14ac:dyDescent="0.3">
      <c r="A1239" s="30" t="s">
        <v>189</v>
      </c>
      <c r="B1239" s="65" t="s">
        <v>190</v>
      </c>
      <c r="C1239" s="31">
        <v>398</v>
      </c>
      <c r="D1239" s="30" t="s">
        <v>363</v>
      </c>
      <c r="E1239" s="33">
        <v>0.61395492028630327</v>
      </c>
    </row>
    <row r="1240" spans="1:5" ht="17.25" customHeight="1" x14ac:dyDescent="0.3">
      <c r="A1240" s="30" t="s">
        <v>189</v>
      </c>
      <c r="B1240" s="65" t="s">
        <v>190</v>
      </c>
      <c r="C1240" s="31">
        <v>335</v>
      </c>
      <c r="D1240" s="30" t="s">
        <v>353</v>
      </c>
      <c r="E1240" s="33">
        <v>0.58939672347485117</v>
      </c>
    </row>
    <row r="1241" spans="1:5" ht="17.25" customHeight="1" x14ac:dyDescent="0.3">
      <c r="A1241" s="30" t="s">
        <v>189</v>
      </c>
      <c r="B1241" s="65" t="s">
        <v>190</v>
      </c>
      <c r="C1241" s="31">
        <v>517</v>
      </c>
      <c r="D1241" s="30" t="s">
        <v>298</v>
      </c>
      <c r="E1241" s="33">
        <v>0.51572213304049475</v>
      </c>
    </row>
    <row r="1242" spans="1:5" ht="17.25" customHeight="1" x14ac:dyDescent="0.3">
      <c r="A1242" s="30" t="s">
        <v>189</v>
      </c>
      <c r="B1242" s="65" t="s">
        <v>190</v>
      </c>
      <c r="C1242" s="31">
        <v>840</v>
      </c>
      <c r="D1242" s="30" t="s">
        <v>287</v>
      </c>
      <c r="E1242" s="33">
        <v>0.49116393622904264</v>
      </c>
    </row>
    <row r="1243" spans="1:5" ht="17.25" customHeight="1" x14ac:dyDescent="0.3">
      <c r="A1243" s="30" t="s">
        <v>189</v>
      </c>
      <c r="B1243" s="65" t="s">
        <v>190</v>
      </c>
      <c r="C1243" s="31">
        <v>442</v>
      </c>
      <c r="D1243" s="30" t="s">
        <v>336</v>
      </c>
      <c r="E1243" s="33">
        <v>0.44204754260613843</v>
      </c>
    </row>
    <row r="1244" spans="1:5" ht="17.25" customHeight="1" x14ac:dyDescent="0.3">
      <c r="A1244" s="30" t="s">
        <v>189</v>
      </c>
      <c r="B1244" s="65" t="s">
        <v>190</v>
      </c>
      <c r="C1244" s="31">
        <v>382</v>
      </c>
      <c r="D1244" s="30" t="s">
        <v>299</v>
      </c>
      <c r="E1244" s="33">
        <v>0.31925655854887769</v>
      </c>
    </row>
    <row r="1245" spans="1:5" ht="17.25" customHeight="1" x14ac:dyDescent="0.3">
      <c r="A1245" s="30" t="s">
        <v>189</v>
      </c>
      <c r="B1245" s="65" t="s">
        <v>190</v>
      </c>
      <c r="C1245" s="31">
        <v>698</v>
      </c>
      <c r="D1245" s="30" t="s">
        <v>322</v>
      </c>
      <c r="E1245" s="33">
        <v>0.29469836173742558</v>
      </c>
    </row>
    <row r="1246" spans="1:5" ht="17.25" customHeight="1" x14ac:dyDescent="0.3">
      <c r="A1246" s="30" t="s">
        <v>189</v>
      </c>
      <c r="B1246" s="65" t="s">
        <v>190</v>
      </c>
      <c r="C1246" s="31">
        <v>535</v>
      </c>
      <c r="D1246" s="30" t="s">
        <v>355</v>
      </c>
      <c r="E1246" s="33">
        <v>0.27014016492597343</v>
      </c>
    </row>
    <row r="1247" spans="1:5" ht="17.25" customHeight="1" x14ac:dyDescent="0.3">
      <c r="A1247" s="30" t="s">
        <v>189</v>
      </c>
      <c r="B1247" s="65" t="s">
        <v>190</v>
      </c>
      <c r="C1247" s="31">
        <v>2707</v>
      </c>
      <c r="D1247" s="30" t="s">
        <v>332</v>
      </c>
      <c r="E1247" s="33">
        <v>0.27014016492597343</v>
      </c>
    </row>
    <row r="1248" spans="1:5" ht="17.25" customHeight="1" x14ac:dyDescent="0.3">
      <c r="A1248" s="30" t="s">
        <v>189</v>
      </c>
      <c r="B1248" s="65" t="s">
        <v>190</v>
      </c>
      <c r="C1248" s="31">
        <v>301</v>
      </c>
      <c r="D1248" s="30" t="s">
        <v>286</v>
      </c>
      <c r="E1248" s="33">
        <v>0.21856795162192394</v>
      </c>
    </row>
    <row r="1249" spans="1:5" ht="17.25" customHeight="1" x14ac:dyDescent="0.3">
      <c r="A1249" s="30" t="s">
        <v>189</v>
      </c>
      <c r="B1249" s="65" t="s">
        <v>190</v>
      </c>
      <c r="C1249" s="31">
        <v>308</v>
      </c>
      <c r="D1249" s="30" t="s">
        <v>329</v>
      </c>
      <c r="E1249" s="33">
        <v>0.20383303353505269</v>
      </c>
    </row>
    <row r="1250" spans="1:5" ht="17.25" customHeight="1" x14ac:dyDescent="0.3">
      <c r="A1250" s="30" t="s">
        <v>189</v>
      </c>
      <c r="B1250" s="65" t="s">
        <v>190</v>
      </c>
      <c r="C1250" s="31">
        <v>421</v>
      </c>
      <c r="D1250" s="30" t="s">
        <v>334</v>
      </c>
      <c r="E1250" s="33">
        <v>0.15226082023100321</v>
      </c>
    </row>
    <row r="1251" spans="1:5" ht="17.25" customHeight="1" x14ac:dyDescent="0.3">
      <c r="A1251" s="30" t="s">
        <v>189</v>
      </c>
      <c r="B1251" s="65" t="s">
        <v>190</v>
      </c>
      <c r="C1251" s="31">
        <v>1711</v>
      </c>
      <c r="D1251" s="30" t="s">
        <v>362</v>
      </c>
      <c r="E1251" s="33">
        <v>0.1129677053326798</v>
      </c>
    </row>
    <row r="1252" spans="1:5" ht="17.25" customHeight="1" x14ac:dyDescent="0.3">
      <c r="A1252" s="30" t="s">
        <v>189</v>
      </c>
      <c r="B1252" s="65" t="s">
        <v>190</v>
      </c>
      <c r="C1252" s="31">
        <v>768</v>
      </c>
      <c r="D1252" s="30" t="s">
        <v>368</v>
      </c>
      <c r="E1252" s="33">
        <v>0.10805606597038937</v>
      </c>
    </row>
    <row r="1253" spans="1:5" ht="17.25" customHeight="1" x14ac:dyDescent="0.3">
      <c r="A1253" s="30" t="s">
        <v>189</v>
      </c>
      <c r="B1253" s="65" t="s">
        <v>190</v>
      </c>
      <c r="C1253" s="31">
        <v>454</v>
      </c>
      <c r="D1253" s="30" t="s">
        <v>346</v>
      </c>
      <c r="E1253" s="33">
        <v>0.10068860692695374</v>
      </c>
    </row>
    <row r="1254" spans="1:5" ht="17.25" customHeight="1" x14ac:dyDescent="0.3">
      <c r="A1254" s="30" t="s">
        <v>189</v>
      </c>
      <c r="B1254" s="65" t="s">
        <v>190</v>
      </c>
      <c r="C1254" s="31">
        <v>1467</v>
      </c>
      <c r="D1254" s="30" t="s">
        <v>285</v>
      </c>
      <c r="E1254" s="33">
        <v>9.8232787245808528E-2</v>
      </c>
    </row>
    <row r="1255" spans="1:5" ht="17.25" customHeight="1" x14ac:dyDescent="0.3">
      <c r="A1255" s="30" t="s">
        <v>189</v>
      </c>
      <c r="B1255" s="65" t="s">
        <v>190</v>
      </c>
      <c r="C1255" s="31">
        <v>196</v>
      </c>
      <c r="D1255" s="30" t="s">
        <v>371</v>
      </c>
      <c r="E1255" s="33">
        <v>9.5776967564663307E-2</v>
      </c>
    </row>
    <row r="1256" spans="1:5" ht="17.25" customHeight="1" x14ac:dyDescent="0.3">
      <c r="A1256" s="30" t="s">
        <v>189</v>
      </c>
      <c r="B1256" s="65" t="s">
        <v>190</v>
      </c>
      <c r="C1256" s="31">
        <v>748</v>
      </c>
      <c r="D1256" s="30" t="s">
        <v>364</v>
      </c>
      <c r="E1256" s="33">
        <v>9.0865328202372891E-2</v>
      </c>
    </row>
    <row r="1257" spans="1:5" ht="17.25" customHeight="1" x14ac:dyDescent="0.3">
      <c r="A1257" s="30" t="s">
        <v>189</v>
      </c>
      <c r="B1257" s="65" t="s">
        <v>190</v>
      </c>
      <c r="C1257" s="31">
        <v>2372</v>
      </c>
      <c r="D1257" s="30" t="s">
        <v>343</v>
      </c>
      <c r="E1257" s="33">
        <v>6.3851311709775538E-2</v>
      </c>
    </row>
    <row r="1258" spans="1:5" ht="17.25" customHeight="1" x14ac:dyDescent="0.3">
      <c r="A1258" s="30" t="s">
        <v>189</v>
      </c>
      <c r="B1258" s="65" t="s">
        <v>190</v>
      </c>
      <c r="C1258" s="31">
        <v>2693</v>
      </c>
      <c r="D1258" s="30" t="s">
        <v>338</v>
      </c>
      <c r="E1258" s="33">
        <v>4.4204754260613835E-2</v>
      </c>
    </row>
    <row r="1259" spans="1:5" ht="17.25" customHeight="1" x14ac:dyDescent="0.3">
      <c r="A1259" s="30" t="s">
        <v>189</v>
      </c>
      <c r="B1259" s="65" t="s">
        <v>190</v>
      </c>
      <c r="C1259" s="31">
        <v>2027</v>
      </c>
      <c r="D1259" s="30" t="s">
        <v>372</v>
      </c>
      <c r="E1259" s="33">
        <v>4.4204754260613835E-2</v>
      </c>
    </row>
    <row r="1260" spans="1:5" ht="17.25" customHeight="1" x14ac:dyDescent="0.3">
      <c r="A1260" s="30" t="s">
        <v>189</v>
      </c>
      <c r="B1260" s="65" t="s">
        <v>190</v>
      </c>
      <c r="C1260" s="31">
        <v>747</v>
      </c>
      <c r="D1260" s="30" t="s">
        <v>345</v>
      </c>
      <c r="E1260" s="33">
        <v>3.6837295217178198E-2</v>
      </c>
    </row>
    <row r="1261" spans="1:5" ht="17.25" customHeight="1" x14ac:dyDescent="0.3">
      <c r="A1261" s="30" t="s">
        <v>189</v>
      </c>
      <c r="B1261" s="65" t="s">
        <v>190</v>
      </c>
      <c r="C1261" s="31">
        <v>1712</v>
      </c>
      <c r="D1261" s="30" t="s">
        <v>293</v>
      </c>
      <c r="E1261" s="33">
        <v>3.6837295217178198E-2</v>
      </c>
    </row>
    <row r="1262" spans="1:5" ht="17.25" customHeight="1" x14ac:dyDescent="0.3">
      <c r="A1262" s="30" t="s">
        <v>189</v>
      </c>
      <c r="B1262" s="65" t="s">
        <v>190</v>
      </c>
      <c r="C1262" s="31">
        <v>97</v>
      </c>
      <c r="D1262" s="30" t="s">
        <v>349</v>
      </c>
      <c r="E1262" s="33">
        <v>3.6837295217178198E-2</v>
      </c>
    </row>
    <row r="1263" spans="1:5" ht="17.25" customHeight="1" x14ac:dyDescent="0.3">
      <c r="A1263" s="30" t="s">
        <v>189</v>
      </c>
      <c r="B1263" s="65" t="s">
        <v>190</v>
      </c>
      <c r="C1263" s="31">
        <v>533</v>
      </c>
      <c r="D1263" s="30" t="s">
        <v>365</v>
      </c>
      <c r="E1263" s="33">
        <v>3.1925655854887769E-2</v>
      </c>
    </row>
    <row r="1264" spans="1:5" ht="17.25" customHeight="1" x14ac:dyDescent="0.3">
      <c r="A1264" s="30" t="s">
        <v>189</v>
      </c>
      <c r="B1264" s="65" t="s">
        <v>190</v>
      </c>
      <c r="C1264" s="31">
        <v>977</v>
      </c>
      <c r="D1264" s="30" t="s">
        <v>228</v>
      </c>
      <c r="E1264" s="33">
        <v>2.7014016492597343E-2</v>
      </c>
    </row>
    <row r="1265" spans="1:5" ht="17.25" customHeight="1" x14ac:dyDescent="0.3">
      <c r="A1265" s="30" t="s">
        <v>189</v>
      </c>
      <c r="B1265" s="65" t="s">
        <v>190</v>
      </c>
      <c r="C1265" s="31">
        <v>394</v>
      </c>
      <c r="D1265" s="30" t="s">
        <v>373</v>
      </c>
      <c r="E1265" s="33">
        <v>2.4558196811452132E-2</v>
      </c>
    </row>
    <row r="1266" spans="1:5" ht="17.25" customHeight="1" x14ac:dyDescent="0.3">
      <c r="A1266" s="30" t="s">
        <v>189</v>
      </c>
      <c r="B1266" s="65" t="s">
        <v>190</v>
      </c>
      <c r="C1266" s="31">
        <v>283</v>
      </c>
      <c r="D1266" s="30" t="s">
        <v>351</v>
      </c>
      <c r="E1266" s="33">
        <v>1.8418647608589099E-2</v>
      </c>
    </row>
    <row r="1267" spans="1:5" ht="17.25" customHeight="1" x14ac:dyDescent="0.3">
      <c r="A1267" s="30" t="s">
        <v>189</v>
      </c>
      <c r="B1267" s="65" t="s">
        <v>190</v>
      </c>
      <c r="C1267" s="31">
        <v>7</v>
      </c>
      <c r="D1267" s="30" t="s">
        <v>350</v>
      </c>
      <c r="E1267" s="33">
        <v>1.6453991863672926E-2</v>
      </c>
    </row>
    <row r="1268" spans="1:5" ht="17.25" customHeight="1" x14ac:dyDescent="0.3">
      <c r="A1268" s="30" t="s">
        <v>189</v>
      </c>
      <c r="B1268" s="65" t="s">
        <v>190</v>
      </c>
      <c r="C1268" s="31">
        <v>1083</v>
      </c>
      <c r="D1268" s="30" t="s">
        <v>227</v>
      </c>
      <c r="E1268" s="33">
        <v>1.129677053326798E-2</v>
      </c>
    </row>
    <row r="1269" spans="1:5" ht="17.25" customHeight="1" x14ac:dyDescent="0.3">
      <c r="A1269" s="30" t="s">
        <v>189</v>
      </c>
      <c r="B1269" s="65" t="s">
        <v>190</v>
      </c>
      <c r="C1269" s="31">
        <v>2334</v>
      </c>
      <c r="D1269" s="30" t="s">
        <v>46</v>
      </c>
      <c r="E1269" s="33">
        <v>1.0314442660809895E-2</v>
      </c>
    </row>
    <row r="1270" spans="1:5" ht="17.25" customHeight="1" x14ac:dyDescent="0.3">
      <c r="A1270" s="30" t="s">
        <v>189</v>
      </c>
      <c r="B1270" s="65" t="s">
        <v>190</v>
      </c>
      <c r="C1270" s="31">
        <v>661</v>
      </c>
      <c r="D1270" s="30" t="s">
        <v>342</v>
      </c>
      <c r="E1270" s="33">
        <v>9.0865328202372891E-3</v>
      </c>
    </row>
    <row r="1271" spans="1:5" ht="17.25" customHeight="1" x14ac:dyDescent="0.3">
      <c r="A1271" s="30" t="s">
        <v>189</v>
      </c>
      <c r="B1271" s="65" t="s">
        <v>190</v>
      </c>
      <c r="C1271" s="31">
        <v>343</v>
      </c>
      <c r="D1271" s="30" t="s">
        <v>35</v>
      </c>
      <c r="E1271" s="33">
        <v>5.6483852666339898E-3</v>
      </c>
    </row>
    <row r="1272" spans="1:5" ht="17.25" customHeight="1" x14ac:dyDescent="0.3">
      <c r="A1272" s="30" t="s">
        <v>189</v>
      </c>
      <c r="B1272" s="65" t="s">
        <v>190</v>
      </c>
      <c r="C1272" s="31">
        <v>340</v>
      </c>
      <c r="D1272" s="30" t="s">
        <v>348</v>
      </c>
      <c r="E1272" s="33">
        <v>4.9116393622904257E-3</v>
      </c>
    </row>
    <row r="1273" spans="1:5" ht="17.25" customHeight="1" x14ac:dyDescent="0.3">
      <c r="A1273" s="30" t="s">
        <v>189</v>
      </c>
      <c r="B1273" s="65" t="s">
        <v>190</v>
      </c>
      <c r="C1273" s="31">
        <v>717</v>
      </c>
      <c r="D1273" s="30" t="s">
        <v>243</v>
      </c>
      <c r="E1273" s="33">
        <v>4.4204754260613833E-3</v>
      </c>
    </row>
    <row r="1274" spans="1:5" ht="17.25" customHeight="1" x14ac:dyDescent="0.3">
      <c r="A1274" s="30" t="s">
        <v>189</v>
      </c>
      <c r="B1274" s="65" t="s">
        <v>190</v>
      </c>
      <c r="C1274" s="31">
        <v>536</v>
      </c>
      <c r="D1274" s="30" t="s">
        <v>295</v>
      </c>
      <c r="E1274" s="33">
        <v>3.4381475536032985E-3</v>
      </c>
    </row>
    <row r="1275" spans="1:5" ht="17.25" customHeight="1" x14ac:dyDescent="0.3">
      <c r="A1275" s="30" t="s">
        <v>189</v>
      </c>
      <c r="B1275" s="65" t="s">
        <v>190</v>
      </c>
      <c r="C1275" s="31">
        <v>401</v>
      </c>
      <c r="D1275" s="30" t="s">
        <v>344</v>
      </c>
      <c r="E1275" s="33">
        <v>2.0383303353505265E-3</v>
      </c>
    </row>
    <row r="1276" spans="1:5" ht="17.25" customHeight="1" x14ac:dyDescent="0.3">
      <c r="A1276" s="30" t="s">
        <v>189</v>
      </c>
      <c r="B1276" s="65" t="s">
        <v>190</v>
      </c>
      <c r="C1276" s="31">
        <v>601</v>
      </c>
      <c r="D1276" s="30" t="s">
        <v>247</v>
      </c>
      <c r="E1276" s="33">
        <v>1.4489336118756755E-3</v>
      </c>
    </row>
    <row r="1277" spans="1:5" ht="17.25" customHeight="1" x14ac:dyDescent="0.3">
      <c r="A1277" s="30" t="s">
        <v>189</v>
      </c>
      <c r="B1277" s="65" t="s">
        <v>190</v>
      </c>
      <c r="C1277" s="31">
        <v>4</v>
      </c>
      <c r="D1277" s="30" t="s">
        <v>347</v>
      </c>
      <c r="E1277" s="33">
        <v>1.4489336118756755E-3</v>
      </c>
    </row>
    <row r="1278" spans="1:5" ht="17.25" customHeight="1" x14ac:dyDescent="0.3">
      <c r="A1278" s="30" t="s">
        <v>189</v>
      </c>
      <c r="B1278" s="65" t="s">
        <v>190</v>
      </c>
      <c r="C1278" s="31">
        <v>302</v>
      </c>
      <c r="D1278" s="30" t="s">
        <v>29</v>
      </c>
      <c r="E1278" s="33">
        <v>1.3507008246298672E-3</v>
      </c>
    </row>
    <row r="1279" spans="1:5" ht="17.25" customHeight="1" x14ac:dyDescent="0.3">
      <c r="A1279" s="30" t="s">
        <v>189</v>
      </c>
      <c r="B1279" s="65" t="s">
        <v>190</v>
      </c>
      <c r="C1279" s="31">
        <v>539</v>
      </c>
      <c r="D1279" s="30" t="s">
        <v>325</v>
      </c>
      <c r="E1279" s="33">
        <v>7.3674590434356392E-4</v>
      </c>
    </row>
    <row r="1280" spans="1:5" ht="17.25" customHeight="1" x14ac:dyDescent="0.3">
      <c r="A1280" s="30" t="s">
        <v>189</v>
      </c>
      <c r="B1280" s="65" t="s">
        <v>190</v>
      </c>
      <c r="C1280" s="31">
        <v>514</v>
      </c>
      <c r="D1280" s="30" t="s">
        <v>254</v>
      </c>
      <c r="E1280" s="33">
        <v>7.1218770753211176E-4</v>
      </c>
    </row>
    <row r="1281" spans="1:5" ht="17.25" customHeight="1" x14ac:dyDescent="0.3">
      <c r="A1281" s="30" t="s">
        <v>189</v>
      </c>
      <c r="B1281" s="65" t="s">
        <v>190</v>
      </c>
      <c r="C1281" s="31">
        <v>620</v>
      </c>
      <c r="D1281" s="30" t="s">
        <v>271</v>
      </c>
      <c r="E1281" s="33">
        <v>4.6660573941759056E-4</v>
      </c>
    </row>
    <row r="1282" spans="1:5" ht="17.25" customHeight="1" x14ac:dyDescent="0.3">
      <c r="A1282" s="30" t="s">
        <v>189</v>
      </c>
      <c r="B1282" s="65" t="s">
        <v>190</v>
      </c>
      <c r="C1282" s="31">
        <v>522</v>
      </c>
      <c r="D1282" s="30" t="s">
        <v>257</v>
      </c>
      <c r="E1282" s="33">
        <v>1.15423525013825E-4</v>
      </c>
    </row>
    <row r="1283" spans="1:5" ht="17.25" customHeight="1" x14ac:dyDescent="0.3">
      <c r="A1283" s="30" t="s">
        <v>189</v>
      </c>
      <c r="B1283" s="65" t="s">
        <v>190</v>
      </c>
      <c r="C1283" s="31">
        <v>449</v>
      </c>
      <c r="D1283" s="30" t="s">
        <v>272</v>
      </c>
      <c r="E1283" s="33">
        <v>3.6837295217178198E-5</v>
      </c>
    </row>
    <row r="1284" spans="1:5" ht="17.25" customHeight="1" x14ac:dyDescent="0.3">
      <c r="A1284" s="30" t="s">
        <v>192</v>
      </c>
      <c r="B1284" s="65" t="s">
        <v>193</v>
      </c>
      <c r="C1284" s="31">
        <v>1083</v>
      </c>
      <c r="D1284" s="30" t="s">
        <v>227</v>
      </c>
      <c r="E1284" s="33">
        <v>59.332566589224733</v>
      </c>
    </row>
    <row r="1285" spans="1:5" ht="17.25" customHeight="1" x14ac:dyDescent="0.3">
      <c r="A1285" s="30" t="s">
        <v>192</v>
      </c>
      <c r="B1285" s="65" t="s">
        <v>193</v>
      </c>
      <c r="C1285" s="31">
        <v>977</v>
      </c>
      <c r="D1285" s="30" t="s">
        <v>228</v>
      </c>
      <c r="E1285" s="33">
        <v>22.135611381364612</v>
      </c>
    </row>
    <row r="1286" spans="1:5" ht="17.25" customHeight="1" x14ac:dyDescent="0.3">
      <c r="A1286" s="30" t="s">
        <v>192</v>
      </c>
      <c r="B1286" s="65" t="s">
        <v>193</v>
      </c>
      <c r="C1286" s="31">
        <v>97</v>
      </c>
      <c r="D1286" s="30" t="s">
        <v>349</v>
      </c>
      <c r="E1286" s="33">
        <v>10.269098063519664</v>
      </c>
    </row>
    <row r="1287" spans="1:5" ht="17.25" customHeight="1" x14ac:dyDescent="0.3">
      <c r="A1287" s="30" t="s">
        <v>192</v>
      </c>
      <c r="B1287" s="65" t="s">
        <v>193</v>
      </c>
      <c r="C1287" s="31">
        <v>531</v>
      </c>
      <c r="D1287" s="30" t="s">
        <v>323</v>
      </c>
      <c r="E1287" s="33">
        <v>2.1222802664607308</v>
      </c>
    </row>
    <row r="1288" spans="1:5" ht="17.25" customHeight="1" x14ac:dyDescent="0.3">
      <c r="A1288" s="30" t="s">
        <v>192</v>
      </c>
      <c r="B1288" s="65" t="s">
        <v>193</v>
      </c>
      <c r="C1288" s="31">
        <v>2698</v>
      </c>
      <c r="D1288" s="30" t="s">
        <v>341</v>
      </c>
      <c r="E1288" s="33">
        <v>1.5061343826495508</v>
      </c>
    </row>
    <row r="1289" spans="1:5" ht="17.25" customHeight="1" x14ac:dyDescent="0.3">
      <c r="A1289" s="30" t="s">
        <v>192</v>
      </c>
      <c r="B1289" s="65" t="s">
        <v>193</v>
      </c>
      <c r="C1289" s="31">
        <v>2248</v>
      </c>
      <c r="D1289" s="30" t="s">
        <v>326</v>
      </c>
      <c r="E1289" s="33">
        <v>1.1638311138655619</v>
      </c>
    </row>
    <row r="1290" spans="1:5" ht="17.25" customHeight="1" x14ac:dyDescent="0.3">
      <c r="A1290" s="30" t="s">
        <v>192</v>
      </c>
      <c r="B1290" s="65" t="s">
        <v>193</v>
      </c>
      <c r="C1290" s="31">
        <v>535</v>
      </c>
      <c r="D1290" s="30" t="s">
        <v>355</v>
      </c>
      <c r="E1290" s="33">
        <v>0.70742675548691025</v>
      </c>
    </row>
    <row r="1291" spans="1:5" ht="17.25" customHeight="1" x14ac:dyDescent="0.3">
      <c r="A1291" s="30" t="s">
        <v>192</v>
      </c>
      <c r="B1291" s="65" t="s">
        <v>193</v>
      </c>
      <c r="C1291" s="31">
        <v>514</v>
      </c>
      <c r="D1291" s="30" t="s">
        <v>254</v>
      </c>
      <c r="E1291" s="33">
        <v>0.68460653756797762</v>
      </c>
    </row>
    <row r="1292" spans="1:5" ht="17.25" customHeight="1" x14ac:dyDescent="0.3">
      <c r="A1292" s="30" t="s">
        <v>192</v>
      </c>
      <c r="B1292" s="65" t="s">
        <v>193</v>
      </c>
      <c r="C1292" s="31">
        <v>281</v>
      </c>
      <c r="D1292" s="30" t="s">
        <v>290</v>
      </c>
      <c r="E1292" s="33">
        <v>0.52486501213544956</v>
      </c>
    </row>
    <row r="1293" spans="1:5" ht="17.25" customHeight="1" x14ac:dyDescent="0.3">
      <c r="A1293" s="30" t="s">
        <v>192</v>
      </c>
      <c r="B1293" s="65" t="s">
        <v>193</v>
      </c>
      <c r="C1293" s="31">
        <v>663</v>
      </c>
      <c r="D1293" s="30" t="s">
        <v>337</v>
      </c>
      <c r="E1293" s="33">
        <v>0.43358414045971916</v>
      </c>
    </row>
    <row r="1294" spans="1:5" ht="17.25" customHeight="1" x14ac:dyDescent="0.3">
      <c r="A1294" s="30" t="s">
        <v>192</v>
      </c>
      <c r="B1294" s="65" t="s">
        <v>193</v>
      </c>
      <c r="C1294" s="31">
        <v>601</v>
      </c>
      <c r="D1294" s="30" t="s">
        <v>247</v>
      </c>
      <c r="E1294" s="33">
        <v>0.3194830508650563</v>
      </c>
    </row>
    <row r="1295" spans="1:5" ht="17.25" customHeight="1" x14ac:dyDescent="0.3">
      <c r="A1295" s="30" t="s">
        <v>192</v>
      </c>
      <c r="B1295" s="65" t="s">
        <v>193</v>
      </c>
      <c r="C1295" s="31">
        <v>748</v>
      </c>
      <c r="D1295" s="30" t="s">
        <v>364</v>
      </c>
      <c r="E1295" s="33">
        <v>0.25102239710825847</v>
      </c>
    </row>
    <row r="1296" spans="1:5" ht="17.25" customHeight="1" x14ac:dyDescent="0.3">
      <c r="A1296" s="30" t="s">
        <v>192</v>
      </c>
      <c r="B1296" s="65" t="s">
        <v>193</v>
      </c>
      <c r="C1296" s="31">
        <v>540</v>
      </c>
      <c r="D1296" s="30" t="s">
        <v>331</v>
      </c>
      <c r="E1296" s="33">
        <v>0.13920332930548882</v>
      </c>
    </row>
    <row r="1297" spans="1:5" ht="17.25" customHeight="1" x14ac:dyDescent="0.3">
      <c r="A1297" s="30" t="s">
        <v>192</v>
      </c>
      <c r="B1297" s="65" t="s">
        <v>193</v>
      </c>
      <c r="C1297" s="31">
        <v>421</v>
      </c>
      <c r="D1297" s="30" t="s">
        <v>334</v>
      </c>
      <c r="E1297" s="33">
        <v>5.9332566589224728E-2</v>
      </c>
    </row>
    <row r="1298" spans="1:5" ht="17.25" customHeight="1" x14ac:dyDescent="0.3">
      <c r="A1298" s="30" t="s">
        <v>192</v>
      </c>
      <c r="B1298" s="65" t="s">
        <v>193</v>
      </c>
      <c r="C1298" s="31">
        <v>2692</v>
      </c>
      <c r="D1298" s="30" t="s">
        <v>333</v>
      </c>
      <c r="E1298" s="33">
        <v>4.564043583786518E-2</v>
      </c>
    </row>
    <row r="1299" spans="1:5" ht="17.25" customHeight="1" x14ac:dyDescent="0.3">
      <c r="A1299" s="30" t="s">
        <v>192</v>
      </c>
      <c r="B1299" s="65" t="s">
        <v>193</v>
      </c>
      <c r="C1299" s="31">
        <v>717</v>
      </c>
      <c r="D1299" s="30" t="s">
        <v>243</v>
      </c>
      <c r="E1299" s="33">
        <v>3.6512348670292141E-2</v>
      </c>
    </row>
    <row r="1300" spans="1:5" ht="17.25" customHeight="1" x14ac:dyDescent="0.3">
      <c r="A1300" s="30" t="s">
        <v>192</v>
      </c>
      <c r="B1300" s="65" t="s">
        <v>193</v>
      </c>
      <c r="C1300" s="31">
        <v>283</v>
      </c>
      <c r="D1300" s="30" t="s">
        <v>351</v>
      </c>
      <c r="E1300" s="33">
        <v>3.6512348670292141E-2</v>
      </c>
    </row>
    <row r="1301" spans="1:5" ht="17.25" customHeight="1" x14ac:dyDescent="0.3">
      <c r="A1301" s="30" t="s">
        <v>192</v>
      </c>
      <c r="B1301" s="65" t="s">
        <v>193</v>
      </c>
      <c r="C1301" s="31">
        <v>536</v>
      </c>
      <c r="D1301" s="30" t="s">
        <v>295</v>
      </c>
      <c r="E1301" s="33">
        <v>3.4230326878398887E-2</v>
      </c>
    </row>
    <row r="1302" spans="1:5" ht="17.25" customHeight="1" x14ac:dyDescent="0.3">
      <c r="A1302" s="30" t="s">
        <v>192</v>
      </c>
      <c r="B1302" s="65" t="s">
        <v>193</v>
      </c>
      <c r="C1302" s="31">
        <v>620</v>
      </c>
      <c r="D1302" s="30" t="s">
        <v>271</v>
      </c>
      <c r="E1302" s="33">
        <v>3.4230326878398887E-2</v>
      </c>
    </row>
    <row r="1303" spans="1:5" ht="17.25" customHeight="1" x14ac:dyDescent="0.3">
      <c r="A1303" s="30" t="s">
        <v>192</v>
      </c>
      <c r="B1303" s="65" t="s">
        <v>193</v>
      </c>
      <c r="C1303" s="31">
        <v>533</v>
      </c>
      <c r="D1303" s="30" t="s">
        <v>365</v>
      </c>
      <c r="E1303" s="33">
        <v>2.9666283294612364E-2</v>
      </c>
    </row>
    <row r="1304" spans="1:5" ht="17.25" customHeight="1" x14ac:dyDescent="0.3">
      <c r="A1304" s="30" t="s">
        <v>192</v>
      </c>
      <c r="B1304" s="65" t="s">
        <v>193</v>
      </c>
      <c r="C1304" s="31">
        <v>661</v>
      </c>
      <c r="D1304" s="30" t="s">
        <v>342</v>
      </c>
      <c r="E1304" s="33">
        <v>2.9666283294612364E-2</v>
      </c>
    </row>
    <row r="1305" spans="1:5" ht="17.25" customHeight="1" x14ac:dyDescent="0.3">
      <c r="A1305" s="30" t="s">
        <v>192</v>
      </c>
      <c r="B1305" s="65" t="s">
        <v>193</v>
      </c>
      <c r="C1305" s="31">
        <v>7</v>
      </c>
      <c r="D1305" s="30" t="s">
        <v>350</v>
      </c>
      <c r="E1305" s="33">
        <v>2.9666283294612364E-2</v>
      </c>
    </row>
    <row r="1306" spans="1:5" ht="17.25" customHeight="1" x14ac:dyDescent="0.3">
      <c r="A1306" s="30" t="s">
        <v>192</v>
      </c>
      <c r="B1306" s="65" t="s">
        <v>193</v>
      </c>
      <c r="C1306" s="31">
        <v>279</v>
      </c>
      <c r="D1306" s="30" t="s">
        <v>31</v>
      </c>
      <c r="E1306" s="33">
        <v>2.5102239710825848E-2</v>
      </c>
    </row>
    <row r="1307" spans="1:5" ht="17.25" customHeight="1" x14ac:dyDescent="0.3">
      <c r="A1307" s="30" t="s">
        <v>192</v>
      </c>
      <c r="B1307" s="65" t="s">
        <v>193</v>
      </c>
      <c r="C1307" s="31">
        <v>698</v>
      </c>
      <c r="D1307" s="30" t="s">
        <v>322</v>
      </c>
      <c r="E1307" s="33">
        <v>1.3235726392980901E-2</v>
      </c>
    </row>
    <row r="1308" spans="1:5" ht="17.25" customHeight="1" x14ac:dyDescent="0.3">
      <c r="A1308" s="30" t="s">
        <v>192</v>
      </c>
      <c r="B1308" s="65" t="s">
        <v>193</v>
      </c>
      <c r="C1308" s="31">
        <v>673</v>
      </c>
      <c r="D1308" s="30" t="s">
        <v>39</v>
      </c>
      <c r="E1308" s="33">
        <v>1.1181906780276968E-2</v>
      </c>
    </row>
    <row r="1309" spans="1:5" ht="17.25" customHeight="1" x14ac:dyDescent="0.3">
      <c r="A1309" s="30" t="s">
        <v>192</v>
      </c>
      <c r="B1309" s="65" t="s">
        <v>193</v>
      </c>
      <c r="C1309" s="31">
        <v>539</v>
      </c>
      <c r="D1309" s="30" t="s">
        <v>325</v>
      </c>
      <c r="E1309" s="33">
        <v>5.9332566589224726E-3</v>
      </c>
    </row>
    <row r="1310" spans="1:5" ht="17.25" customHeight="1" x14ac:dyDescent="0.3">
      <c r="A1310" s="30" t="s">
        <v>192</v>
      </c>
      <c r="B1310" s="65" t="s">
        <v>193</v>
      </c>
      <c r="C1310" s="31">
        <v>747</v>
      </c>
      <c r="D1310" s="30" t="s">
        <v>345</v>
      </c>
      <c r="E1310" s="33">
        <v>3.8794370462185406E-3</v>
      </c>
    </row>
    <row r="1311" spans="1:5" ht="17.25" customHeight="1" x14ac:dyDescent="0.3">
      <c r="A1311" s="30" t="s">
        <v>192</v>
      </c>
      <c r="B1311" s="65" t="s">
        <v>193</v>
      </c>
      <c r="C1311" s="31">
        <v>4</v>
      </c>
      <c r="D1311" s="30" t="s">
        <v>347</v>
      </c>
      <c r="E1311" s="33">
        <v>3.1948305086505618E-3</v>
      </c>
    </row>
    <row r="1312" spans="1:5" ht="17.25" customHeight="1" x14ac:dyDescent="0.3">
      <c r="A1312" s="30" t="s">
        <v>192</v>
      </c>
      <c r="B1312" s="65" t="s">
        <v>193</v>
      </c>
      <c r="C1312" s="31">
        <v>522</v>
      </c>
      <c r="D1312" s="30" t="s">
        <v>257</v>
      </c>
      <c r="E1312" s="33">
        <v>2.9666283294612363E-3</v>
      </c>
    </row>
    <row r="1313" spans="1:5" ht="17.25" customHeight="1" x14ac:dyDescent="0.3">
      <c r="A1313" s="30" t="s">
        <v>192</v>
      </c>
      <c r="B1313" s="65" t="s">
        <v>193</v>
      </c>
      <c r="C1313" s="31">
        <v>302</v>
      </c>
      <c r="D1313" s="30" t="s">
        <v>29</v>
      </c>
      <c r="E1313" s="33">
        <v>2.9666283294612363E-3</v>
      </c>
    </row>
    <row r="1314" spans="1:5" ht="17.25" customHeight="1" x14ac:dyDescent="0.3">
      <c r="A1314" s="30" t="s">
        <v>192</v>
      </c>
      <c r="B1314" s="65" t="s">
        <v>193</v>
      </c>
      <c r="C1314" s="31">
        <v>2693</v>
      </c>
      <c r="D1314" s="30" t="s">
        <v>338</v>
      </c>
      <c r="E1314" s="33">
        <v>1.5745950364063487E-3</v>
      </c>
    </row>
    <row r="1315" spans="1:5" ht="17.25" customHeight="1" x14ac:dyDescent="0.3">
      <c r="A1315" s="30" t="s">
        <v>192</v>
      </c>
      <c r="B1315" s="65" t="s">
        <v>193</v>
      </c>
      <c r="C1315" s="31">
        <v>340</v>
      </c>
      <c r="D1315" s="30" t="s">
        <v>348</v>
      </c>
      <c r="E1315" s="33">
        <v>1.0725502421898316E-3</v>
      </c>
    </row>
    <row r="1316" spans="1:5" ht="17.25" customHeight="1" x14ac:dyDescent="0.3">
      <c r="A1316" s="30" t="s">
        <v>192</v>
      </c>
      <c r="B1316" s="65" t="s">
        <v>193</v>
      </c>
      <c r="C1316" s="31">
        <v>308</v>
      </c>
      <c r="D1316" s="30" t="s">
        <v>329</v>
      </c>
      <c r="E1316" s="33">
        <v>8.8998849883837087E-4</v>
      </c>
    </row>
    <row r="1317" spans="1:5" ht="17.25" customHeight="1" x14ac:dyDescent="0.3">
      <c r="A1317" s="30" t="s">
        <v>192</v>
      </c>
      <c r="B1317" s="65" t="s">
        <v>193</v>
      </c>
      <c r="C1317" s="31">
        <v>442</v>
      </c>
      <c r="D1317" s="30" t="s">
        <v>336</v>
      </c>
      <c r="E1317" s="33">
        <v>6.8460653756797769E-4</v>
      </c>
    </row>
    <row r="1318" spans="1:5" ht="17.25" customHeight="1" x14ac:dyDescent="0.3">
      <c r="A1318" s="30" t="s">
        <v>192</v>
      </c>
      <c r="B1318" s="65" t="s">
        <v>193</v>
      </c>
      <c r="C1318" s="31">
        <v>2372</v>
      </c>
      <c r="D1318" s="30" t="s">
        <v>343</v>
      </c>
      <c r="E1318" s="33">
        <v>6.1614588381117986E-4</v>
      </c>
    </row>
    <row r="1319" spans="1:5" ht="17.25" customHeight="1" x14ac:dyDescent="0.3">
      <c r="A1319" s="30" t="s">
        <v>192</v>
      </c>
      <c r="B1319" s="65" t="s">
        <v>193</v>
      </c>
      <c r="C1319" s="31">
        <v>454</v>
      </c>
      <c r="D1319" s="30" t="s">
        <v>346</v>
      </c>
      <c r="E1319" s="33">
        <v>6.1614588381117986E-4</v>
      </c>
    </row>
    <row r="1320" spans="1:5" ht="17.25" customHeight="1" x14ac:dyDescent="0.3">
      <c r="A1320" s="30" t="s">
        <v>192</v>
      </c>
      <c r="B1320" s="65" t="s">
        <v>193</v>
      </c>
      <c r="C1320" s="31">
        <v>449</v>
      </c>
      <c r="D1320" s="30" t="s">
        <v>272</v>
      </c>
      <c r="E1320" s="33">
        <v>2.5102239710825849E-4</v>
      </c>
    </row>
    <row r="1321" spans="1:5" ht="17.25" customHeight="1" x14ac:dyDescent="0.3">
      <c r="A1321" s="30" t="s">
        <v>192</v>
      </c>
      <c r="B1321" s="65" t="s">
        <v>193</v>
      </c>
      <c r="C1321" s="31">
        <v>513</v>
      </c>
      <c r="D1321" s="30" t="s">
        <v>324</v>
      </c>
      <c r="E1321" s="33">
        <v>2.5102239710825849E-4</v>
      </c>
    </row>
    <row r="1322" spans="1:5" ht="17.25" customHeight="1" x14ac:dyDescent="0.3">
      <c r="A1322" s="30" t="s">
        <v>192</v>
      </c>
      <c r="B1322" s="65" t="s">
        <v>193</v>
      </c>
      <c r="C1322" s="31">
        <v>343</v>
      </c>
      <c r="D1322" s="30" t="s">
        <v>35</v>
      </c>
      <c r="E1322" s="33">
        <v>1.7115163439199442E-4</v>
      </c>
    </row>
    <row r="1323" spans="1:5" ht="17.25" customHeight="1" x14ac:dyDescent="0.3">
      <c r="A1323" s="30" t="s">
        <v>192</v>
      </c>
      <c r="B1323" s="65" t="s">
        <v>193</v>
      </c>
      <c r="C1323" s="31">
        <v>453</v>
      </c>
      <c r="D1323" s="30" t="s">
        <v>339</v>
      </c>
      <c r="E1323" s="33">
        <v>1.5745950364063488E-4</v>
      </c>
    </row>
    <row r="1324" spans="1:5" ht="17.25" customHeight="1" x14ac:dyDescent="0.3">
      <c r="A1324" s="30" t="s">
        <v>192</v>
      </c>
      <c r="B1324" s="65" t="s">
        <v>193</v>
      </c>
      <c r="C1324" s="31">
        <v>401</v>
      </c>
      <c r="D1324" s="30" t="s">
        <v>344</v>
      </c>
      <c r="E1324" s="33">
        <v>8.4434806300050583E-5</v>
      </c>
    </row>
    <row r="1325" spans="1:5" ht="17.25" customHeight="1" x14ac:dyDescent="0.3">
      <c r="A1325" s="30" t="s">
        <v>195</v>
      </c>
      <c r="B1325" s="65" t="s">
        <v>196</v>
      </c>
      <c r="C1325" s="31">
        <v>531</v>
      </c>
      <c r="D1325" s="30" t="s">
        <v>323</v>
      </c>
      <c r="E1325" s="33">
        <v>51.122130770410514</v>
      </c>
    </row>
    <row r="1326" spans="1:5" ht="17.25" customHeight="1" x14ac:dyDescent="0.3">
      <c r="A1326" s="30" t="s">
        <v>195</v>
      </c>
      <c r="B1326" s="65" t="s">
        <v>196</v>
      </c>
      <c r="C1326" s="31">
        <v>2248</v>
      </c>
      <c r="D1326" s="30" t="s">
        <v>326</v>
      </c>
      <c r="E1326" s="33">
        <v>37.489562564967713</v>
      </c>
    </row>
    <row r="1327" spans="1:5" ht="17.25" customHeight="1" x14ac:dyDescent="0.3">
      <c r="A1327" s="30" t="s">
        <v>195</v>
      </c>
      <c r="B1327" s="65" t="s">
        <v>196</v>
      </c>
      <c r="C1327" s="31">
        <v>279</v>
      </c>
      <c r="D1327" s="30" t="s">
        <v>31</v>
      </c>
      <c r="E1327" s="33">
        <v>4.6861953206209641</v>
      </c>
    </row>
    <row r="1328" spans="1:5" ht="17.25" customHeight="1" x14ac:dyDescent="0.3">
      <c r="A1328" s="30" t="s">
        <v>195</v>
      </c>
      <c r="B1328" s="65" t="s">
        <v>196</v>
      </c>
      <c r="C1328" s="31">
        <v>281</v>
      </c>
      <c r="D1328" s="30" t="s">
        <v>290</v>
      </c>
      <c r="E1328" s="33">
        <v>1.8744781282483853</v>
      </c>
    </row>
    <row r="1329" spans="1:5" ht="17.25" customHeight="1" x14ac:dyDescent="0.3">
      <c r="A1329" s="30" t="s">
        <v>195</v>
      </c>
      <c r="B1329" s="65" t="s">
        <v>196</v>
      </c>
      <c r="C1329" s="31">
        <v>465</v>
      </c>
      <c r="D1329" s="30" t="s">
        <v>38</v>
      </c>
      <c r="E1329" s="33">
        <v>0.93723906412419267</v>
      </c>
    </row>
    <row r="1330" spans="1:5" ht="17.25" customHeight="1" x14ac:dyDescent="0.3">
      <c r="A1330" s="30" t="s">
        <v>195</v>
      </c>
      <c r="B1330" s="65" t="s">
        <v>196</v>
      </c>
      <c r="C1330" s="31">
        <v>2692</v>
      </c>
      <c r="D1330" s="30" t="s">
        <v>333</v>
      </c>
      <c r="E1330" s="33">
        <v>0.85203551284017531</v>
      </c>
    </row>
    <row r="1331" spans="1:5" ht="17.25" customHeight="1" x14ac:dyDescent="0.3">
      <c r="A1331" s="30" t="s">
        <v>195</v>
      </c>
      <c r="B1331" s="65" t="s">
        <v>196</v>
      </c>
      <c r="C1331" s="31">
        <v>536</v>
      </c>
      <c r="D1331" s="30" t="s">
        <v>295</v>
      </c>
      <c r="E1331" s="33">
        <v>0.40471686859908323</v>
      </c>
    </row>
    <row r="1332" spans="1:5" ht="17.25" customHeight="1" x14ac:dyDescent="0.3">
      <c r="A1332" s="30" t="s">
        <v>195</v>
      </c>
      <c r="B1332" s="65" t="s">
        <v>196</v>
      </c>
      <c r="C1332" s="31">
        <v>2693</v>
      </c>
      <c r="D1332" s="30" t="s">
        <v>338</v>
      </c>
      <c r="E1332" s="33">
        <v>0.38341598077807881</v>
      </c>
    </row>
    <row r="1333" spans="1:5" ht="17.25" customHeight="1" x14ac:dyDescent="0.3">
      <c r="A1333" s="30" t="s">
        <v>195</v>
      </c>
      <c r="B1333" s="65" t="s">
        <v>196</v>
      </c>
      <c r="C1333" s="31">
        <v>421</v>
      </c>
      <c r="D1333" s="30" t="s">
        <v>334</v>
      </c>
      <c r="E1333" s="33">
        <v>0.29821242949406135</v>
      </c>
    </row>
    <row r="1334" spans="1:5" ht="17.25" customHeight="1" x14ac:dyDescent="0.3">
      <c r="A1334" s="30" t="s">
        <v>195</v>
      </c>
      <c r="B1334" s="65" t="s">
        <v>196</v>
      </c>
      <c r="C1334" s="31">
        <v>283</v>
      </c>
      <c r="D1334" s="30" t="s">
        <v>351</v>
      </c>
      <c r="E1334" s="33">
        <v>0.26413100898045433</v>
      </c>
    </row>
    <row r="1335" spans="1:5" ht="17.25" customHeight="1" x14ac:dyDescent="0.3">
      <c r="A1335" s="30" t="s">
        <v>195</v>
      </c>
      <c r="B1335" s="65" t="s">
        <v>196</v>
      </c>
      <c r="C1335" s="31">
        <v>343</v>
      </c>
      <c r="D1335" s="30" t="s">
        <v>35</v>
      </c>
      <c r="E1335" s="33">
        <v>0.25561065385205256</v>
      </c>
    </row>
    <row r="1336" spans="1:5" ht="17.25" customHeight="1" x14ac:dyDescent="0.3">
      <c r="A1336" s="30" t="s">
        <v>195</v>
      </c>
      <c r="B1336" s="65" t="s">
        <v>196</v>
      </c>
      <c r="C1336" s="31">
        <v>2372</v>
      </c>
      <c r="D1336" s="30" t="s">
        <v>343</v>
      </c>
      <c r="E1336" s="33">
        <v>0.23430976603104817</v>
      </c>
    </row>
    <row r="1337" spans="1:5" ht="17.25" customHeight="1" x14ac:dyDescent="0.3">
      <c r="A1337" s="30" t="s">
        <v>195</v>
      </c>
      <c r="B1337" s="65" t="s">
        <v>196</v>
      </c>
      <c r="C1337" s="31">
        <v>540</v>
      </c>
      <c r="D1337" s="30" t="s">
        <v>331</v>
      </c>
      <c r="E1337" s="33">
        <v>0.23430976603104817</v>
      </c>
    </row>
    <row r="1338" spans="1:5" ht="17.25" customHeight="1" x14ac:dyDescent="0.3">
      <c r="A1338" s="30" t="s">
        <v>195</v>
      </c>
      <c r="B1338" s="65" t="s">
        <v>196</v>
      </c>
      <c r="C1338" s="31">
        <v>661</v>
      </c>
      <c r="D1338" s="30" t="s">
        <v>342</v>
      </c>
      <c r="E1338" s="33">
        <v>0.13206550449022716</v>
      </c>
    </row>
    <row r="1339" spans="1:5" ht="17.25" customHeight="1" x14ac:dyDescent="0.3">
      <c r="A1339" s="30" t="s">
        <v>195</v>
      </c>
      <c r="B1339" s="65" t="s">
        <v>196</v>
      </c>
      <c r="C1339" s="31">
        <v>747</v>
      </c>
      <c r="D1339" s="30" t="s">
        <v>345</v>
      </c>
      <c r="E1339" s="33">
        <v>0.12780532692602628</v>
      </c>
    </row>
    <row r="1340" spans="1:5" ht="17.25" customHeight="1" x14ac:dyDescent="0.3">
      <c r="A1340" s="30" t="s">
        <v>195</v>
      </c>
      <c r="B1340" s="65" t="s">
        <v>196</v>
      </c>
      <c r="C1340" s="31">
        <v>401</v>
      </c>
      <c r="D1340" s="30" t="s">
        <v>344</v>
      </c>
      <c r="E1340" s="33">
        <v>0.10224426154082102</v>
      </c>
    </row>
    <row r="1341" spans="1:5" ht="17.25" customHeight="1" x14ac:dyDescent="0.3">
      <c r="A1341" s="30" t="s">
        <v>195</v>
      </c>
      <c r="B1341" s="65" t="s">
        <v>196</v>
      </c>
      <c r="C1341" s="31">
        <v>539</v>
      </c>
      <c r="D1341" s="30" t="s">
        <v>325</v>
      </c>
      <c r="E1341" s="33">
        <v>9.7984083976620145E-2</v>
      </c>
    </row>
    <row r="1342" spans="1:5" ht="17.25" customHeight="1" x14ac:dyDescent="0.3">
      <c r="A1342" s="30" t="s">
        <v>195</v>
      </c>
      <c r="B1342" s="65" t="s">
        <v>196</v>
      </c>
      <c r="C1342" s="31">
        <v>698</v>
      </c>
      <c r="D1342" s="30" t="s">
        <v>322</v>
      </c>
      <c r="E1342" s="33">
        <v>8.9463728848218405E-2</v>
      </c>
    </row>
    <row r="1343" spans="1:5" ht="17.25" customHeight="1" x14ac:dyDescent="0.3">
      <c r="A1343" s="30" t="s">
        <v>195</v>
      </c>
      <c r="B1343" s="65" t="s">
        <v>196</v>
      </c>
      <c r="C1343" s="31">
        <v>522</v>
      </c>
      <c r="D1343" s="30" t="s">
        <v>257</v>
      </c>
      <c r="E1343" s="33">
        <v>7.2423018591414895E-2</v>
      </c>
    </row>
    <row r="1344" spans="1:5" ht="17.25" customHeight="1" x14ac:dyDescent="0.3">
      <c r="A1344" s="30" t="s">
        <v>195</v>
      </c>
      <c r="B1344" s="65" t="s">
        <v>196</v>
      </c>
      <c r="C1344" s="31">
        <v>454</v>
      </c>
      <c r="D1344" s="30" t="s">
        <v>346</v>
      </c>
      <c r="E1344" s="33">
        <v>7.2423018591414895E-2</v>
      </c>
    </row>
    <row r="1345" spans="1:5" ht="17.25" customHeight="1" x14ac:dyDescent="0.3">
      <c r="A1345" s="30" t="s">
        <v>195</v>
      </c>
      <c r="B1345" s="65" t="s">
        <v>196</v>
      </c>
      <c r="C1345" s="31">
        <v>620</v>
      </c>
      <c r="D1345" s="30" t="s">
        <v>271</v>
      </c>
      <c r="E1345" s="33">
        <v>6.390266346301314E-2</v>
      </c>
    </row>
    <row r="1346" spans="1:5" ht="17.25" customHeight="1" x14ac:dyDescent="0.3">
      <c r="A1346" s="30" t="s">
        <v>195</v>
      </c>
      <c r="B1346" s="65" t="s">
        <v>196</v>
      </c>
      <c r="C1346" s="31">
        <v>717</v>
      </c>
      <c r="D1346" s="30" t="s">
        <v>243</v>
      </c>
      <c r="E1346" s="33">
        <v>5.1122130770410508E-2</v>
      </c>
    </row>
    <row r="1347" spans="1:5" ht="17.25" customHeight="1" x14ac:dyDescent="0.3">
      <c r="A1347" s="30" t="s">
        <v>195</v>
      </c>
      <c r="B1347" s="65" t="s">
        <v>196</v>
      </c>
      <c r="C1347" s="31">
        <v>7</v>
      </c>
      <c r="D1347" s="30" t="s">
        <v>350</v>
      </c>
      <c r="E1347" s="33">
        <v>4.6861953206209638E-2</v>
      </c>
    </row>
    <row r="1348" spans="1:5" ht="17.25" customHeight="1" x14ac:dyDescent="0.3">
      <c r="A1348" s="30" t="s">
        <v>195</v>
      </c>
      <c r="B1348" s="65" t="s">
        <v>196</v>
      </c>
      <c r="C1348" s="31">
        <v>4</v>
      </c>
      <c r="D1348" s="30" t="s">
        <v>347</v>
      </c>
      <c r="E1348" s="33">
        <v>3.8341598077807883E-2</v>
      </c>
    </row>
    <row r="1349" spans="1:5" ht="17.25" customHeight="1" x14ac:dyDescent="0.3">
      <c r="A1349" s="30" t="s">
        <v>195</v>
      </c>
      <c r="B1349" s="65" t="s">
        <v>196</v>
      </c>
      <c r="C1349" s="31">
        <v>302</v>
      </c>
      <c r="D1349" s="30" t="s">
        <v>29</v>
      </c>
      <c r="E1349" s="33">
        <v>3.6211509295707447E-2</v>
      </c>
    </row>
    <row r="1350" spans="1:5" ht="17.25" customHeight="1" x14ac:dyDescent="0.3">
      <c r="A1350" s="30" t="s">
        <v>195</v>
      </c>
      <c r="B1350" s="65" t="s">
        <v>196</v>
      </c>
      <c r="C1350" s="31">
        <v>601</v>
      </c>
      <c r="D1350" s="30" t="s">
        <v>247</v>
      </c>
      <c r="E1350" s="33">
        <v>1.6614692500383416E-2</v>
      </c>
    </row>
    <row r="1351" spans="1:5" ht="17.25" customHeight="1" x14ac:dyDescent="0.3">
      <c r="A1351" s="30" t="s">
        <v>195</v>
      </c>
      <c r="B1351" s="65" t="s">
        <v>196</v>
      </c>
      <c r="C1351" s="31">
        <v>340</v>
      </c>
      <c r="D1351" s="30" t="s">
        <v>348</v>
      </c>
      <c r="E1351" s="33">
        <v>1.6188674743963329E-2</v>
      </c>
    </row>
    <row r="1352" spans="1:5" ht="17.25" customHeight="1" x14ac:dyDescent="0.3">
      <c r="A1352" s="30" t="s">
        <v>198</v>
      </c>
      <c r="B1352" s="65" t="s">
        <v>199</v>
      </c>
      <c r="C1352" s="31">
        <v>531</v>
      </c>
      <c r="D1352" s="30" t="s">
        <v>323</v>
      </c>
      <c r="E1352" s="33">
        <v>29.057870180895474</v>
      </c>
    </row>
    <row r="1353" spans="1:5" ht="17.25" customHeight="1" x14ac:dyDescent="0.3">
      <c r="A1353" s="30" t="s">
        <v>198</v>
      </c>
      <c r="B1353" s="65" t="s">
        <v>199</v>
      </c>
      <c r="C1353" s="31">
        <v>2248</v>
      </c>
      <c r="D1353" s="30" t="s">
        <v>326</v>
      </c>
      <c r="E1353" s="33">
        <v>25.783743963329787</v>
      </c>
    </row>
    <row r="1354" spans="1:5" ht="17.25" customHeight="1" x14ac:dyDescent="0.3">
      <c r="A1354" s="30" t="s">
        <v>198</v>
      </c>
      <c r="B1354" s="65" t="s">
        <v>199</v>
      </c>
      <c r="C1354" s="31">
        <v>279</v>
      </c>
      <c r="D1354" s="30" t="s">
        <v>31</v>
      </c>
      <c r="E1354" s="33">
        <v>13.505770647458458</v>
      </c>
    </row>
    <row r="1355" spans="1:5" ht="17.25" customHeight="1" x14ac:dyDescent="0.3">
      <c r="A1355" s="30" t="s">
        <v>198</v>
      </c>
      <c r="B1355" s="65" t="s">
        <v>199</v>
      </c>
      <c r="C1355" s="31">
        <v>2692</v>
      </c>
      <c r="D1355" s="30" t="s">
        <v>333</v>
      </c>
      <c r="E1355" s="33">
        <v>5.3204551035442416</v>
      </c>
    </row>
    <row r="1356" spans="1:5" ht="17.25" customHeight="1" x14ac:dyDescent="0.3">
      <c r="A1356" s="30" t="s">
        <v>198</v>
      </c>
      <c r="B1356" s="65" t="s">
        <v>199</v>
      </c>
      <c r="C1356" s="31">
        <v>2372</v>
      </c>
      <c r="D1356" s="30" t="s">
        <v>343</v>
      </c>
      <c r="E1356" s="33">
        <v>4.9111893263485307</v>
      </c>
    </row>
    <row r="1357" spans="1:5" ht="17.25" customHeight="1" x14ac:dyDescent="0.3">
      <c r="A1357" s="30" t="s">
        <v>198</v>
      </c>
      <c r="B1357" s="65" t="s">
        <v>199</v>
      </c>
      <c r="C1357" s="31">
        <v>421</v>
      </c>
      <c r="D1357" s="30" t="s">
        <v>334</v>
      </c>
      <c r="E1357" s="33">
        <v>3.2741262175656871</v>
      </c>
    </row>
    <row r="1358" spans="1:5" ht="17.25" customHeight="1" x14ac:dyDescent="0.3">
      <c r="A1358" s="30" t="s">
        <v>198</v>
      </c>
      <c r="B1358" s="65" t="s">
        <v>199</v>
      </c>
      <c r="C1358" s="31">
        <v>281</v>
      </c>
      <c r="D1358" s="30" t="s">
        <v>290</v>
      </c>
      <c r="E1358" s="33">
        <v>2.4555946631742653</v>
      </c>
    </row>
    <row r="1359" spans="1:5" ht="17.25" customHeight="1" x14ac:dyDescent="0.3">
      <c r="A1359" s="30" t="s">
        <v>198</v>
      </c>
      <c r="B1359" s="65" t="s">
        <v>199</v>
      </c>
      <c r="C1359" s="31">
        <v>540</v>
      </c>
      <c r="D1359" s="30" t="s">
        <v>331</v>
      </c>
      <c r="E1359" s="33">
        <v>2.0463288859785544</v>
      </c>
    </row>
    <row r="1360" spans="1:5" ht="17.25" customHeight="1" x14ac:dyDescent="0.3">
      <c r="A1360" s="30" t="s">
        <v>198</v>
      </c>
      <c r="B1360" s="65" t="s">
        <v>199</v>
      </c>
      <c r="C1360" s="31">
        <v>465</v>
      </c>
      <c r="D1360" s="30" t="s">
        <v>38</v>
      </c>
      <c r="E1360" s="33">
        <v>1.9644757305394123</v>
      </c>
    </row>
    <row r="1361" spans="1:5" ht="17.25" customHeight="1" x14ac:dyDescent="0.3">
      <c r="A1361" s="30" t="s">
        <v>198</v>
      </c>
      <c r="B1361" s="65" t="s">
        <v>199</v>
      </c>
      <c r="C1361" s="31">
        <v>661</v>
      </c>
      <c r="D1361" s="30" t="s">
        <v>342</v>
      </c>
      <c r="E1361" s="33">
        <v>1.6370631087828436</v>
      </c>
    </row>
    <row r="1362" spans="1:5" ht="17.25" customHeight="1" x14ac:dyDescent="0.3">
      <c r="A1362" s="30" t="s">
        <v>198</v>
      </c>
      <c r="B1362" s="65" t="s">
        <v>199</v>
      </c>
      <c r="C1362" s="31">
        <v>343</v>
      </c>
      <c r="D1362" s="30" t="s">
        <v>35</v>
      </c>
      <c r="E1362" s="33">
        <v>1.5552099533437014</v>
      </c>
    </row>
    <row r="1363" spans="1:5" ht="17.25" customHeight="1" x14ac:dyDescent="0.3">
      <c r="A1363" s="30" t="s">
        <v>198</v>
      </c>
      <c r="B1363" s="65" t="s">
        <v>199</v>
      </c>
      <c r="C1363" s="31">
        <v>698</v>
      </c>
      <c r="D1363" s="30" t="s">
        <v>322</v>
      </c>
      <c r="E1363" s="33">
        <v>1.0640910207088483</v>
      </c>
    </row>
    <row r="1364" spans="1:5" ht="17.25" customHeight="1" x14ac:dyDescent="0.3">
      <c r="A1364" s="30" t="s">
        <v>198</v>
      </c>
      <c r="B1364" s="65" t="s">
        <v>199</v>
      </c>
      <c r="C1364" s="31">
        <v>536</v>
      </c>
      <c r="D1364" s="30" t="s">
        <v>295</v>
      </c>
      <c r="E1364" s="33">
        <v>0.98223786526970613</v>
      </c>
    </row>
    <row r="1365" spans="1:5" ht="17.25" customHeight="1" x14ac:dyDescent="0.3">
      <c r="A1365" s="30" t="s">
        <v>198</v>
      </c>
      <c r="B1365" s="65" t="s">
        <v>199</v>
      </c>
      <c r="C1365" s="31">
        <v>2693</v>
      </c>
      <c r="D1365" s="30" t="s">
        <v>338</v>
      </c>
      <c r="E1365" s="33">
        <v>0.90038470983056407</v>
      </c>
    </row>
    <row r="1366" spans="1:5" ht="17.25" customHeight="1" x14ac:dyDescent="0.3">
      <c r="A1366" s="30" t="s">
        <v>198</v>
      </c>
      <c r="B1366" s="65" t="s">
        <v>199</v>
      </c>
      <c r="C1366" s="31">
        <v>539</v>
      </c>
      <c r="D1366" s="30" t="s">
        <v>325</v>
      </c>
      <c r="E1366" s="33">
        <v>0.81853155439142178</v>
      </c>
    </row>
    <row r="1367" spans="1:5" ht="17.25" customHeight="1" x14ac:dyDescent="0.3">
      <c r="A1367" s="30" t="s">
        <v>198</v>
      </c>
      <c r="B1367" s="65" t="s">
        <v>199</v>
      </c>
      <c r="C1367" s="31">
        <v>401</v>
      </c>
      <c r="D1367" s="30" t="s">
        <v>344</v>
      </c>
      <c r="E1367" s="33">
        <v>0.77760497667185069</v>
      </c>
    </row>
    <row r="1368" spans="1:5" ht="17.25" customHeight="1" x14ac:dyDescent="0.3">
      <c r="A1368" s="30" t="s">
        <v>198</v>
      </c>
      <c r="B1368" s="65" t="s">
        <v>199</v>
      </c>
      <c r="C1368" s="31">
        <v>283</v>
      </c>
      <c r="D1368" s="30" t="s">
        <v>351</v>
      </c>
      <c r="E1368" s="33">
        <v>0.65482524351313742</v>
      </c>
    </row>
    <row r="1369" spans="1:5" ht="17.25" customHeight="1" x14ac:dyDescent="0.3">
      <c r="A1369" s="30" t="s">
        <v>198</v>
      </c>
      <c r="B1369" s="65" t="s">
        <v>199</v>
      </c>
      <c r="C1369" s="31">
        <v>620</v>
      </c>
      <c r="D1369" s="30" t="s">
        <v>271</v>
      </c>
      <c r="E1369" s="33">
        <v>0.57297208807399524</v>
      </c>
    </row>
    <row r="1370" spans="1:5" ht="17.25" customHeight="1" x14ac:dyDescent="0.3">
      <c r="A1370" s="30" t="s">
        <v>198</v>
      </c>
      <c r="B1370" s="65" t="s">
        <v>199</v>
      </c>
      <c r="C1370" s="31">
        <v>747</v>
      </c>
      <c r="D1370" s="30" t="s">
        <v>345</v>
      </c>
      <c r="E1370" s="33">
        <v>0.45019235491528203</v>
      </c>
    </row>
    <row r="1371" spans="1:5" ht="17.25" customHeight="1" x14ac:dyDescent="0.3">
      <c r="A1371" s="30" t="s">
        <v>198</v>
      </c>
      <c r="B1371" s="65" t="s">
        <v>199</v>
      </c>
      <c r="C1371" s="31">
        <v>454</v>
      </c>
      <c r="D1371" s="30" t="s">
        <v>346</v>
      </c>
      <c r="E1371" s="33">
        <v>0.45019235491528203</v>
      </c>
    </row>
    <row r="1372" spans="1:5" ht="17.25" customHeight="1" x14ac:dyDescent="0.3">
      <c r="A1372" s="30" t="s">
        <v>198</v>
      </c>
      <c r="B1372" s="65" t="s">
        <v>199</v>
      </c>
      <c r="C1372" s="31">
        <v>7</v>
      </c>
      <c r="D1372" s="30" t="s">
        <v>350</v>
      </c>
      <c r="E1372" s="33">
        <v>0.45019235491528203</v>
      </c>
    </row>
    <row r="1373" spans="1:5" ht="17.25" customHeight="1" x14ac:dyDescent="0.3">
      <c r="A1373" s="30" t="s">
        <v>198</v>
      </c>
      <c r="B1373" s="65" t="s">
        <v>199</v>
      </c>
      <c r="C1373" s="31">
        <v>4</v>
      </c>
      <c r="D1373" s="30" t="s">
        <v>347</v>
      </c>
      <c r="E1373" s="33">
        <v>0.45019235491528203</v>
      </c>
    </row>
    <row r="1374" spans="1:5" ht="17.25" customHeight="1" x14ac:dyDescent="0.3">
      <c r="A1374" s="30" t="s">
        <v>198</v>
      </c>
      <c r="B1374" s="65" t="s">
        <v>199</v>
      </c>
      <c r="C1374" s="31">
        <v>340</v>
      </c>
      <c r="D1374" s="30" t="s">
        <v>348</v>
      </c>
      <c r="E1374" s="33">
        <v>0.34787591061635426</v>
      </c>
    </row>
    <row r="1375" spans="1:5" ht="17.25" customHeight="1" x14ac:dyDescent="0.3">
      <c r="A1375" s="30" t="s">
        <v>198</v>
      </c>
      <c r="B1375" s="65" t="s">
        <v>199</v>
      </c>
      <c r="C1375" s="31">
        <v>522</v>
      </c>
      <c r="D1375" s="30" t="s">
        <v>257</v>
      </c>
      <c r="E1375" s="33">
        <v>0.24555946631742653</v>
      </c>
    </row>
    <row r="1376" spans="1:5" ht="17.25" customHeight="1" x14ac:dyDescent="0.3">
      <c r="A1376" s="30" t="s">
        <v>198</v>
      </c>
      <c r="B1376" s="65" t="s">
        <v>199</v>
      </c>
      <c r="C1376" s="31">
        <v>302</v>
      </c>
      <c r="D1376" s="30" t="s">
        <v>29</v>
      </c>
      <c r="E1376" s="33">
        <v>0.15961365310632725</v>
      </c>
    </row>
    <row r="1377" spans="1:5" ht="17.25" customHeight="1" x14ac:dyDescent="0.3">
      <c r="A1377" s="30" t="s">
        <v>198</v>
      </c>
      <c r="B1377" s="65" t="s">
        <v>199</v>
      </c>
      <c r="C1377" s="31">
        <v>601</v>
      </c>
      <c r="D1377" s="30" t="s">
        <v>247</v>
      </c>
      <c r="E1377" s="33">
        <v>9.4131128755013505E-2</v>
      </c>
    </row>
    <row r="1378" spans="1:5" ht="17.25" customHeight="1" x14ac:dyDescent="0.3">
      <c r="A1378" s="30" t="s">
        <v>198</v>
      </c>
      <c r="B1378" s="65" t="s">
        <v>199</v>
      </c>
      <c r="C1378" s="31">
        <v>717</v>
      </c>
      <c r="D1378" s="30" t="s">
        <v>243</v>
      </c>
      <c r="E1378" s="33">
        <v>6.9575182123270851E-2</v>
      </c>
    </row>
    <row r="1379" spans="1:5" ht="17.25" customHeight="1" x14ac:dyDescent="0.3">
      <c r="A1379" s="30" t="s">
        <v>201</v>
      </c>
      <c r="B1379" s="65" t="s">
        <v>202</v>
      </c>
      <c r="C1379" s="31">
        <v>513</v>
      </c>
      <c r="D1379" s="30" t="s">
        <v>324</v>
      </c>
      <c r="E1379" s="33">
        <v>35.811139199763836</v>
      </c>
    </row>
    <row r="1380" spans="1:5" ht="17.25" customHeight="1" x14ac:dyDescent="0.3">
      <c r="A1380" s="30" t="s">
        <v>201</v>
      </c>
      <c r="B1380" s="65" t="s">
        <v>202</v>
      </c>
      <c r="C1380" s="31">
        <v>977</v>
      </c>
      <c r="D1380" s="30" t="s">
        <v>228</v>
      </c>
      <c r="E1380" s="33">
        <v>11.101453151926789</v>
      </c>
    </row>
    <row r="1381" spans="1:5" ht="17.25" customHeight="1" x14ac:dyDescent="0.3">
      <c r="A1381" s="30" t="s">
        <v>201</v>
      </c>
      <c r="B1381" s="65" t="s">
        <v>202</v>
      </c>
      <c r="C1381" s="31">
        <v>531</v>
      </c>
      <c r="D1381" s="30" t="s">
        <v>323</v>
      </c>
      <c r="E1381" s="33">
        <v>10.265859903932299</v>
      </c>
    </row>
    <row r="1382" spans="1:5" ht="17.25" customHeight="1" x14ac:dyDescent="0.3">
      <c r="A1382" s="30" t="s">
        <v>201</v>
      </c>
      <c r="B1382" s="65" t="s">
        <v>202</v>
      </c>
      <c r="C1382" s="31">
        <v>465</v>
      </c>
      <c r="D1382" s="30" t="s">
        <v>38</v>
      </c>
      <c r="E1382" s="33">
        <v>8.4753029439441097</v>
      </c>
    </row>
    <row r="1383" spans="1:5" ht="17.25" customHeight="1" x14ac:dyDescent="0.3">
      <c r="A1383" s="30" t="s">
        <v>201</v>
      </c>
      <c r="B1383" s="65" t="s">
        <v>202</v>
      </c>
      <c r="C1383" s="31">
        <v>401</v>
      </c>
      <c r="D1383" s="30" t="s">
        <v>344</v>
      </c>
      <c r="E1383" s="33">
        <v>4.1779662399724478</v>
      </c>
    </row>
    <row r="1384" spans="1:5" ht="17.25" customHeight="1" x14ac:dyDescent="0.3">
      <c r="A1384" s="30" t="s">
        <v>201</v>
      </c>
      <c r="B1384" s="65" t="s">
        <v>202</v>
      </c>
      <c r="C1384" s="31">
        <v>601</v>
      </c>
      <c r="D1384" s="30" t="s">
        <v>247</v>
      </c>
      <c r="E1384" s="33">
        <v>3.4617434559771709</v>
      </c>
    </row>
    <row r="1385" spans="1:5" ht="17.25" customHeight="1" x14ac:dyDescent="0.3">
      <c r="A1385" s="30" t="s">
        <v>201</v>
      </c>
      <c r="B1385" s="65" t="s">
        <v>202</v>
      </c>
      <c r="C1385" s="31">
        <v>302</v>
      </c>
      <c r="D1385" s="30" t="s">
        <v>29</v>
      </c>
      <c r="E1385" s="33">
        <v>3.2230025279787453</v>
      </c>
    </row>
    <row r="1386" spans="1:5" ht="17.25" customHeight="1" x14ac:dyDescent="0.3">
      <c r="A1386" s="30" t="s">
        <v>201</v>
      </c>
      <c r="B1386" s="65" t="s">
        <v>202</v>
      </c>
      <c r="C1386" s="31">
        <v>279</v>
      </c>
      <c r="D1386" s="30" t="s">
        <v>31</v>
      </c>
      <c r="E1386" s="33">
        <v>2.7455206719818945</v>
      </c>
    </row>
    <row r="1387" spans="1:5" ht="17.25" customHeight="1" x14ac:dyDescent="0.3">
      <c r="A1387" s="30" t="s">
        <v>201</v>
      </c>
      <c r="B1387" s="65" t="s">
        <v>202</v>
      </c>
      <c r="C1387" s="31">
        <v>281</v>
      </c>
      <c r="D1387" s="30" t="s">
        <v>290</v>
      </c>
      <c r="E1387" s="33">
        <v>2.3874092799842561</v>
      </c>
    </row>
    <row r="1388" spans="1:5" ht="17.25" customHeight="1" x14ac:dyDescent="0.3">
      <c r="A1388" s="30" t="s">
        <v>201</v>
      </c>
      <c r="B1388" s="65" t="s">
        <v>202</v>
      </c>
      <c r="C1388" s="31">
        <v>1467</v>
      </c>
      <c r="D1388" s="30" t="s">
        <v>285</v>
      </c>
      <c r="E1388" s="33">
        <v>1.5518160319897663</v>
      </c>
    </row>
    <row r="1389" spans="1:5" ht="17.25" customHeight="1" x14ac:dyDescent="0.3">
      <c r="A1389" s="30" t="s">
        <v>201</v>
      </c>
      <c r="B1389" s="65" t="s">
        <v>202</v>
      </c>
      <c r="C1389" s="31">
        <v>7</v>
      </c>
      <c r="D1389" s="30" t="s">
        <v>350</v>
      </c>
      <c r="E1389" s="33">
        <v>1.4324455679905534</v>
      </c>
    </row>
    <row r="1390" spans="1:5" ht="17.25" customHeight="1" x14ac:dyDescent="0.3">
      <c r="A1390" s="30" t="s">
        <v>201</v>
      </c>
      <c r="B1390" s="65" t="s">
        <v>202</v>
      </c>
      <c r="C1390" s="31">
        <v>611</v>
      </c>
      <c r="D1390" s="30" t="s">
        <v>352</v>
      </c>
      <c r="E1390" s="33">
        <v>1.1937046399921281</v>
      </c>
    </row>
    <row r="1391" spans="1:5" ht="17.25" customHeight="1" x14ac:dyDescent="0.3">
      <c r="A1391" s="30" t="s">
        <v>201</v>
      </c>
      <c r="B1391" s="65" t="s">
        <v>202</v>
      </c>
      <c r="C1391" s="31">
        <v>845</v>
      </c>
      <c r="D1391" s="30" t="s">
        <v>301</v>
      </c>
      <c r="E1391" s="33">
        <v>1.110145315192679</v>
      </c>
    </row>
    <row r="1392" spans="1:5" ht="17.25" customHeight="1" x14ac:dyDescent="0.3">
      <c r="A1392" s="30" t="s">
        <v>201</v>
      </c>
      <c r="B1392" s="65" t="s">
        <v>202</v>
      </c>
      <c r="C1392" s="31">
        <v>283</v>
      </c>
      <c r="D1392" s="30" t="s">
        <v>351</v>
      </c>
      <c r="E1392" s="33">
        <v>0.9310896191938598</v>
      </c>
    </row>
    <row r="1393" spans="1:5" ht="17.25" customHeight="1" x14ac:dyDescent="0.3">
      <c r="A1393" s="30" t="s">
        <v>201</v>
      </c>
      <c r="B1393" s="65" t="s">
        <v>202</v>
      </c>
      <c r="C1393" s="31">
        <v>442</v>
      </c>
      <c r="D1393" s="30" t="s">
        <v>336</v>
      </c>
      <c r="E1393" s="33">
        <v>0.81171915519464688</v>
      </c>
    </row>
    <row r="1394" spans="1:5" ht="17.25" customHeight="1" x14ac:dyDescent="0.3">
      <c r="A1394" s="30" t="s">
        <v>201</v>
      </c>
      <c r="B1394" s="65" t="s">
        <v>202</v>
      </c>
      <c r="C1394" s="31">
        <v>673</v>
      </c>
      <c r="D1394" s="30" t="s">
        <v>39</v>
      </c>
      <c r="E1394" s="33">
        <v>0.72815983039519805</v>
      </c>
    </row>
    <row r="1395" spans="1:5" ht="17.25" customHeight="1" x14ac:dyDescent="0.3">
      <c r="A1395" s="30" t="s">
        <v>201</v>
      </c>
      <c r="B1395" s="65" t="s">
        <v>202</v>
      </c>
      <c r="C1395" s="31">
        <v>313</v>
      </c>
      <c r="D1395" s="30" t="s">
        <v>282</v>
      </c>
      <c r="E1395" s="33">
        <v>0.72815983039519805</v>
      </c>
    </row>
    <row r="1396" spans="1:5" ht="17.25" customHeight="1" x14ac:dyDescent="0.3">
      <c r="A1396" s="30" t="s">
        <v>201</v>
      </c>
      <c r="B1396" s="65" t="s">
        <v>202</v>
      </c>
      <c r="C1396" s="31">
        <v>453</v>
      </c>
      <c r="D1396" s="30" t="s">
        <v>339</v>
      </c>
      <c r="E1396" s="33">
        <v>0.65653755199567032</v>
      </c>
    </row>
    <row r="1397" spans="1:5" ht="17.25" customHeight="1" x14ac:dyDescent="0.3">
      <c r="A1397" s="30" t="s">
        <v>201</v>
      </c>
      <c r="B1397" s="65" t="s">
        <v>202</v>
      </c>
      <c r="C1397" s="31">
        <v>2372</v>
      </c>
      <c r="D1397" s="30" t="s">
        <v>343</v>
      </c>
      <c r="E1397" s="33">
        <v>0.65653755199567032</v>
      </c>
    </row>
    <row r="1398" spans="1:5" ht="17.25" customHeight="1" x14ac:dyDescent="0.3">
      <c r="A1398" s="30" t="s">
        <v>201</v>
      </c>
      <c r="B1398" s="65" t="s">
        <v>202</v>
      </c>
      <c r="C1398" s="31">
        <v>661</v>
      </c>
      <c r="D1398" s="30" t="s">
        <v>342</v>
      </c>
      <c r="E1398" s="33">
        <v>0.62072641279590646</v>
      </c>
    </row>
    <row r="1399" spans="1:5" ht="17.25" customHeight="1" x14ac:dyDescent="0.3">
      <c r="A1399" s="30" t="s">
        <v>201</v>
      </c>
      <c r="B1399" s="65" t="s">
        <v>202</v>
      </c>
      <c r="C1399" s="31">
        <v>1712</v>
      </c>
      <c r="D1399" s="30" t="s">
        <v>293</v>
      </c>
      <c r="E1399" s="33">
        <v>0.53716708799645752</v>
      </c>
    </row>
    <row r="1400" spans="1:5" ht="17.25" customHeight="1" x14ac:dyDescent="0.3">
      <c r="A1400" s="30" t="s">
        <v>201</v>
      </c>
      <c r="B1400" s="65" t="s">
        <v>202</v>
      </c>
      <c r="C1400" s="31">
        <v>2355</v>
      </c>
      <c r="D1400" s="30" t="s">
        <v>369</v>
      </c>
      <c r="E1400" s="33">
        <v>0.5252300415965363</v>
      </c>
    </row>
    <row r="1401" spans="1:5" ht="17.25" customHeight="1" x14ac:dyDescent="0.3">
      <c r="A1401" s="30" t="s">
        <v>201</v>
      </c>
      <c r="B1401" s="65" t="s">
        <v>202</v>
      </c>
      <c r="C1401" s="31">
        <v>4</v>
      </c>
      <c r="D1401" s="30" t="s">
        <v>347</v>
      </c>
      <c r="E1401" s="33">
        <v>0.50135594879669365</v>
      </c>
    </row>
    <row r="1402" spans="1:5" ht="17.25" customHeight="1" x14ac:dyDescent="0.3">
      <c r="A1402" s="30" t="s">
        <v>201</v>
      </c>
      <c r="B1402" s="65" t="s">
        <v>202</v>
      </c>
      <c r="C1402" s="31">
        <v>748</v>
      </c>
      <c r="D1402" s="30" t="s">
        <v>364</v>
      </c>
      <c r="E1402" s="33">
        <v>0.48941890239677249</v>
      </c>
    </row>
    <row r="1403" spans="1:5" ht="17.25" customHeight="1" x14ac:dyDescent="0.3">
      <c r="A1403" s="30" t="s">
        <v>201</v>
      </c>
      <c r="B1403" s="65" t="s">
        <v>202</v>
      </c>
      <c r="C1403" s="31">
        <v>747</v>
      </c>
      <c r="D1403" s="30" t="s">
        <v>345</v>
      </c>
      <c r="E1403" s="33">
        <v>0.4655448095969299</v>
      </c>
    </row>
    <row r="1404" spans="1:5" ht="17.25" customHeight="1" x14ac:dyDescent="0.3">
      <c r="A1404" s="30" t="s">
        <v>201</v>
      </c>
      <c r="B1404" s="65" t="s">
        <v>202</v>
      </c>
      <c r="C1404" s="31">
        <v>343</v>
      </c>
      <c r="D1404" s="30" t="s">
        <v>35</v>
      </c>
      <c r="E1404" s="33">
        <v>0.4416707167970873</v>
      </c>
    </row>
    <row r="1405" spans="1:5" ht="17.25" customHeight="1" x14ac:dyDescent="0.3">
      <c r="A1405" s="30" t="s">
        <v>201</v>
      </c>
      <c r="B1405" s="65" t="s">
        <v>202</v>
      </c>
      <c r="C1405" s="31">
        <v>840</v>
      </c>
      <c r="D1405" s="30" t="s">
        <v>287</v>
      </c>
      <c r="E1405" s="33">
        <v>0.39392253119740223</v>
      </c>
    </row>
    <row r="1406" spans="1:5" ht="17.25" customHeight="1" x14ac:dyDescent="0.3">
      <c r="A1406" s="30" t="s">
        <v>201</v>
      </c>
      <c r="B1406" s="65" t="s">
        <v>202</v>
      </c>
      <c r="C1406" s="31">
        <v>398</v>
      </c>
      <c r="D1406" s="30" t="s">
        <v>363</v>
      </c>
      <c r="E1406" s="33">
        <v>0.39392253119740223</v>
      </c>
    </row>
    <row r="1407" spans="1:5" ht="17.25" customHeight="1" x14ac:dyDescent="0.3">
      <c r="A1407" s="30" t="s">
        <v>201</v>
      </c>
      <c r="B1407" s="65" t="s">
        <v>202</v>
      </c>
      <c r="C1407" s="31">
        <v>34</v>
      </c>
      <c r="D1407" s="30" t="s">
        <v>374</v>
      </c>
      <c r="E1407" s="33">
        <v>0.39392253119740223</v>
      </c>
    </row>
    <row r="1408" spans="1:5" ht="17.25" customHeight="1" x14ac:dyDescent="0.3">
      <c r="A1408" s="30" t="s">
        <v>201</v>
      </c>
      <c r="B1408" s="65" t="s">
        <v>202</v>
      </c>
      <c r="C1408" s="31">
        <v>698</v>
      </c>
      <c r="D1408" s="30" t="s">
        <v>322</v>
      </c>
      <c r="E1408" s="33">
        <v>0.3819854847974809</v>
      </c>
    </row>
    <row r="1409" spans="1:5" ht="17.25" customHeight="1" x14ac:dyDescent="0.3">
      <c r="A1409" s="30" t="s">
        <v>201</v>
      </c>
      <c r="B1409" s="65" t="s">
        <v>202</v>
      </c>
      <c r="C1409" s="31">
        <v>454</v>
      </c>
      <c r="D1409" s="30" t="s">
        <v>346</v>
      </c>
      <c r="E1409" s="33">
        <v>0.34617434559771709</v>
      </c>
    </row>
    <row r="1410" spans="1:5" ht="17.25" customHeight="1" x14ac:dyDescent="0.3">
      <c r="A1410" s="30" t="s">
        <v>201</v>
      </c>
      <c r="B1410" s="65" t="s">
        <v>202</v>
      </c>
      <c r="C1410" s="31">
        <v>717</v>
      </c>
      <c r="D1410" s="30" t="s">
        <v>243</v>
      </c>
      <c r="E1410" s="33">
        <v>0.32230025279787455</v>
      </c>
    </row>
    <row r="1411" spans="1:5" ht="17.25" customHeight="1" x14ac:dyDescent="0.3">
      <c r="A1411" s="30" t="s">
        <v>201</v>
      </c>
      <c r="B1411" s="65" t="s">
        <v>202</v>
      </c>
      <c r="C1411" s="31">
        <v>937</v>
      </c>
      <c r="D1411" s="30" t="s">
        <v>375</v>
      </c>
      <c r="E1411" s="33">
        <v>0.27455206719818942</v>
      </c>
    </row>
    <row r="1412" spans="1:5" ht="17.25" customHeight="1" x14ac:dyDescent="0.3">
      <c r="A1412" s="30" t="s">
        <v>201</v>
      </c>
      <c r="B1412" s="65" t="s">
        <v>202</v>
      </c>
      <c r="C1412" s="31">
        <v>535</v>
      </c>
      <c r="D1412" s="30" t="s">
        <v>355</v>
      </c>
      <c r="E1412" s="33">
        <v>0.27455206719818942</v>
      </c>
    </row>
    <row r="1413" spans="1:5" ht="17.25" customHeight="1" x14ac:dyDescent="0.3">
      <c r="A1413" s="30" t="s">
        <v>201</v>
      </c>
      <c r="B1413" s="65" t="s">
        <v>202</v>
      </c>
      <c r="C1413" s="31">
        <v>539</v>
      </c>
      <c r="D1413" s="30" t="s">
        <v>325</v>
      </c>
      <c r="E1413" s="33">
        <v>0.27455206719818942</v>
      </c>
    </row>
    <row r="1414" spans="1:5" ht="17.25" customHeight="1" x14ac:dyDescent="0.3">
      <c r="A1414" s="30" t="s">
        <v>201</v>
      </c>
      <c r="B1414" s="65" t="s">
        <v>202</v>
      </c>
      <c r="C1414" s="31">
        <v>514</v>
      </c>
      <c r="D1414" s="30" t="s">
        <v>254</v>
      </c>
      <c r="E1414" s="33">
        <v>0.21486683519858302</v>
      </c>
    </row>
    <row r="1415" spans="1:5" ht="17.25" customHeight="1" x14ac:dyDescent="0.3">
      <c r="A1415" s="30" t="s">
        <v>201</v>
      </c>
      <c r="B1415" s="65" t="s">
        <v>202</v>
      </c>
      <c r="C1415" s="31">
        <v>769</v>
      </c>
      <c r="D1415" s="30" t="s">
        <v>354</v>
      </c>
      <c r="E1415" s="33">
        <v>0.21486683519858302</v>
      </c>
    </row>
    <row r="1416" spans="1:5" ht="17.25" customHeight="1" x14ac:dyDescent="0.3">
      <c r="A1416" s="30" t="s">
        <v>201</v>
      </c>
      <c r="B1416" s="65" t="s">
        <v>202</v>
      </c>
      <c r="C1416" s="31">
        <v>620</v>
      </c>
      <c r="D1416" s="30" t="s">
        <v>271</v>
      </c>
      <c r="E1416" s="33">
        <v>0.20292978879866172</v>
      </c>
    </row>
    <row r="1417" spans="1:5" ht="17.25" customHeight="1" x14ac:dyDescent="0.3">
      <c r="A1417" s="30" t="s">
        <v>201</v>
      </c>
      <c r="B1417" s="65" t="s">
        <v>202</v>
      </c>
      <c r="C1417" s="31">
        <v>340</v>
      </c>
      <c r="D1417" s="30" t="s">
        <v>348</v>
      </c>
      <c r="E1417" s="33">
        <v>0.20292978879866172</v>
      </c>
    </row>
    <row r="1418" spans="1:5" ht="17.25" customHeight="1" x14ac:dyDescent="0.3">
      <c r="A1418" s="30" t="s">
        <v>201</v>
      </c>
      <c r="B1418" s="65" t="s">
        <v>202</v>
      </c>
      <c r="C1418" s="31">
        <v>533</v>
      </c>
      <c r="D1418" s="30" t="s">
        <v>365</v>
      </c>
      <c r="E1418" s="33">
        <v>0.17905569599881918</v>
      </c>
    </row>
    <row r="1419" spans="1:5" ht="17.25" customHeight="1" x14ac:dyDescent="0.3">
      <c r="A1419" s="30" t="s">
        <v>201</v>
      </c>
      <c r="B1419" s="65" t="s">
        <v>202</v>
      </c>
      <c r="C1419" s="31">
        <v>311</v>
      </c>
      <c r="D1419" s="30" t="s">
        <v>376</v>
      </c>
      <c r="E1419" s="33">
        <v>0.15518160319897661</v>
      </c>
    </row>
    <row r="1420" spans="1:5" ht="17.25" customHeight="1" x14ac:dyDescent="0.3">
      <c r="A1420" s="30" t="s">
        <v>201</v>
      </c>
      <c r="B1420" s="65" t="s">
        <v>202</v>
      </c>
      <c r="C1420" s="31">
        <v>382</v>
      </c>
      <c r="D1420" s="30" t="s">
        <v>299</v>
      </c>
      <c r="E1420" s="33">
        <v>0.13130751039913408</v>
      </c>
    </row>
    <row r="1421" spans="1:5" ht="17.25" customHeight="1" x14ac:dyDescent="0.3">
      <c r="A1421" s="30" t="s">
        <v>201</v>
      </c>
      <c r="B1421" s="65" t="s">
        <v>202</v>
      </c>
      <c r="C1421" s="31">
        <v>1711</v>
      </c>
      <c r="D1421" s="30" t="s">
        <v>362</v>
      </c>
      <c r="E1421" s="33">
        <v>0.10982082687927576</v>
      </c>
    </row>
    <row r="1422" spans="1:5" ht="17.25" customHeight="1" x14ac:dyDescent="0.3">
      <c r="A1422" s="30" t="s">
        <v>201</v>
      </c>
      <c r="B1422" s="65" t="s">
        <v>202</v>
      </c>
      <c r="C1422" s="31">
        <v>663</v>
      </c>
      <c r="D1422" s="30" t="s">
        <v>337</v>
      </c>
      <c r="E1422" s="33">
        <v>0.10862712223928363</v>
      </c>
    </row>
    <row r="1423" spans="1:5" ht="17.25" customHeight="1" x14ac:dyDescent="0.3">
      <c r="A1423" s="30" t="s">
        <v>201</v>
      </c>
      <c r="B1423" s="65" t="s">
        <v>202</v>
      </c>
      <c r="C1423" s="31">
        <v>536</v>
      </c>
      <c r="D1423" s="30" t="s">
        <v>295</v>
      </c>
      <c r="E1423" s="33">
        <v>0.10743341759929151</v>
      </c>
    </row>
    <row r="1424" spans="1:5" ht="17.25" customHeight="1" x14ac:dyDescent="0.3">
      <c r="A1424" s="30" t="s">
        <v>201</v>
      </c>
      <c r="B1424" s="65" t="s">
        <v>202</v>
      </c>
      <c r="C1424" s="31">
        <v>449</v>
      </c>
      <c r="D1424" s="30" t="s">
        <v>272</v>
      </c>
      <c r="E1424" s="33">
        <v>8.1171915519464705E-2</v>
      </c>
    </row>
    <row r="1425" spans="1:5" ht="17.25" customHeight="1" x14ac:dyDescent="0.3">
      <c r="A1425" s="30" t="s">
        <v>201</v>
      </c>
      <c r="B1425" s="65" t="s">
        <v>202</v>
      </c>
      <c r="C1425" s="31">
        <v>522</v>
      </c>
      <c r="D1425" s="30" t="s">
        <v>257</v>
      </c>
      <c r="E1425" s="33">
        <v>6.3266345919582773E-2</v>
      </c>
    </row>
    <row r="1426" spans="1:5" ht="17.25" customHeight="1" x14ac:dyDescent="0.3">
      <c r="A1426" s="30" t="s">
        <v>201</v>
      </c>
      <c r="B1426" s="65" t="s">
        <v>202</v>
      </c>
      <c r="C1426" s="31">
        <v>301</v>
      </c>
      <c r="D1426" s="30" t="s">
        <v>286</v>
      </c>
      <c r="E1426" s="33">
        <v>3.5811139199763836E-2</v>
      </c>
    </row>
    <row r="1427" spans="1:5" ht="17.25" customHeight="1" x14ac:dyDescent="0.3">
      <c r="A1427" s="30" t="s">
        <v>201</v>
      </c>
      <c r="B1427" s="65" t="s">
        <v>202</v>
      </c>
      <c r="C1427" s="31">
        <v>97</v>
      </c>
      <c r="D1427" s="30" t="s">
        <v>349</v>
      </c>
      <c r="E1427" s="33">
        <v>3.1036320639795327E-2</v>
      </c>
    </row>
    <row r="1428" spans="1:5" ht="17.25" customHeight="1" x14ac:dyDescent="0.3">
      <c r="A1428" s="30" t="s">
        <v>201</v>
      </c>
      <c r="B1428" s="65" t="s">
        <v>202</v>
      </c>
      <c r="C1428" s="31">
        <v>2699</v>
      </c>
      <c r="D1428" s="30" t="s">
        <v>377</v>
      </c>
      <c r="E1428" s="33">
        <v>2.5067797439834682E-2</v>
      </c>
    </row>
    <row r="1429" spans="1:5" ht="17.25" customHeight="1" x14ac:dyDescent="0.3">
      <c r="A1429" s="30" t="s">
        <v>201</v>
      </c>
      <c r="B1429" s="65" t="s">
        <v>202</v>
      </c>
      <c r="C1429" s="31">
        <v>479</v>
      </c>
      <c r="D1429" s="30" t="s">
        <v>378</v>
      </c>
      <c r="E1429" s="33">
        <v>1.1937046399921278E-2</v>
      </c>
    </row>
    <row r="1430" spans="1:5" ht="17.25" customHeight="1" x14ac:dyDescent="0.3">
      <c r="A1430" s="30" t="s">
        <v>201</v>
      </c>
      <c r="B1430" s="65" t="s">
        <v>202</v>
      </c>
      <c r="C1430" s="31">
        <v>2696</v>
      </c>
      <c r="D1430" s="30" t="s">
        <v>379</v>
      </c>
      <c r="E1430" s="33">
        <v>1.1220823615926001E-2</v>
      </c>
    </row>
    <row r="1431" spans="1:5" ht="17.25" customHeight="1" x14ac:dyDescent="0.3">
      <c r="A1431" s="30" t="s">
        <v>201</v>
      </c>
      <c r="B1431" s="65" t="s">
        <v>202</v>
      </c>
      <c r="C1431" s="31">
        <v>2701</v>
      </c>
      <c r="D1431" s="30" t="s">
        <v>380</v>
      </c>
      <c r="E1431" s="33">
        <v>7.400968767951193E-3</v>
      </c>
    </row>
    <row r="1432" spans="1:5" ht="17.25" customHeight="1" x14ac:dyDescent="0.3">
      <c r="A1432" s="30" t="s">
        <v>201</v>
      </c>
      <c r="B1432" s="65" t="s">
        <v>202</v>
      </c>
      <c r="C1432" s="31">
        <v>1083</v>
      </c>
      <c r="D1432" s="30" t="s">
        <v>227</v>
      </c>
      <c r="E1432" s="33">
        <v>4.0585957759732344E-3</v>
      </c>
    </row>
    <row r="1433" spans="1:5" ht="17.25" customHeight="1" x14ac:dyDescent="0.3">
      <c r="A1433" s="30" t="s">
        <v>201</v>
      </c>
      <c r="B1433" s="65" t="s">
        <v>202</v>
      </c>
      <c r="C1433" s="31">
        <v>1904</v>
      </c>
      <c r="D1433" s="30" t="s">
        <v>327</v>
      </c>
      <c r="E1433" s="33">
        <v>3.9392253119740223E-3</v>
      </c>
    </row>
    <row r="1434" spans="1:5" ht="17.25" customHeight="1" x14ac:dyDescent="0.3">
      <c r="A1434" s="30" t="s">
        <v>201</v>
      </c>
      <c r="B1434" s="65" t="s">
        <v>202</v>
      </c>
      <c r="C1434" s="31">
        <v>976</v>
      </c>
      <c r="D1434" s="30" t="s">
        <v>292</v>
      </c>
      <c r="E1434" s="33">
        <v>3.1036320639795324E-3</v>
      </c>
    </row>
    <row r="1435" spans="1:5" ht="17.25" customHeight="1" x14ac:dyDescent="0.3">
      <c r="A1435" s="30" t="s">
        <v>201</v>
      </c>
      <c r="B1435" s="65" t="s">
        <v>202</v>
      </c>
      <c r="C1435" s="31">
        <v>2695</v>
      </c>
      <c r="D1435" s="30" t="s">
        <v>381</v>
      </c>
      <c r="E1435" s="33">
        <v>3.1036320639795324E-3</v>
      </c>
    </row>
    <row r="1436" spans="1:5" ht="17.25" customHeight="1" x14ac:dyDescent="0.3">
      <c r="A1436" s="30" t="s">
        <v>201</v>
      </c>
      <c r="B1436" s="65" t="s">
        <v>202</v>
      </c>
      <c r="C1436" s="31">
        <v>2700</v>
      </c>
      <c r="D1436" s="30" t="s">
        <v>382</v>
      </c>
      <c r="E1436" s="33">
        <v>1.4324455679905533E-3</v>
      </c>
    </row>
    <row r="1437" spans="1:5" ht="17.25" customHeight="1" x14ac:dyDescent="0.3">
      <c r="A1437" s="30" t="s">
        <v>201</v>
      </c>
      <c r="B1437" s="65" t="s">
        <v>202</v>
      </c>
      <c r="C1437" s="31">
        <v>2705</v>
      </c>
      <c r="D1437" s="30" t="s">
        <v>383</v>
      </c>
      <c r="E1437" s="33">
        <v>1.3130751039913408E-3</v>
      </c>
    </row>
    <row r="1438" spans="1:5" ht="17.25" customHeight="1" x14ac:dyDescent="0.3">
      <c r="A1438" s="30" t="s">
        <v>201</v>
      </c>
      <c r="B1438" s="65" t="s">
        <v>202</v>
      </c>
      <c r="C1438" s="31">
        <v>394</v>
      </c>
      <c r="D1438" s="30" t="s">
        <v>373</v>
      </c>
      <c r="E1438" s="33">
        <v>5.610411807963001E-4</v>
      </c>
    </row>
    <row r="1439" spans="1:5" ht="17.25" customHeight="1" x14ac:dyDescent="0.3">
      <c r="A1439" s="30" t="s">
        <v>201</v>
      </c>
      <c r="B1439" s="65" t="s">
        <v>202</v>
      </c>
      <c r="C1439" s="31">
        <v>2709</v>
      </c>
      <c r="D1439" s="30" t="s">
        <v>384</v>
      </c>
      <c r="E1439" s="33">
        <v>5.4910413439637881E-4</v>
      </c>
    </row>
    <row r="1440" spans="1:5" ht="17.25" customHeight="1" x14ac:dyDescent="0.3">
      <c r="A1440" s="30" t="s">
        <v>201</v>
      </c>
      <c r="B1440" s="65" t="s">
        <v>202</v>
      </c>
      <c r="C1440" s="31">
        <v>2697</v>
      </c>
      <c r="D1440" s="30" t="s">
        <v>385</v>
      </c>
      <c r="E1440" s="33">
        <v>5.0135594879669376E-4</v>
      </c>
    </row>
    <row r="1441" spans="1:5" ht="17.25" customHeight="1" x14ac:dyDescent="0.3">
      <c r="A1441" s="30" t="s">
        <v>201</v>
      </c>
      <c r="B1441" s="65" t="s">
        <v>202</v>
      </c>
      <c r="C1441" s="31">
        <v>2702</v>
      </c>
      <c r="D1441" s="30" t="s">
        <v>386</v>
      </c>
      <c r="E1441" s="33">
        <v>3.5811139199763833E-4</v>
      </c>
    </row>
    <row r="1442" spans="1:5" ht="17.25" customHeight="1" x14ac:dyDescent="0.3">
      <c r="A1442" s="30" t="s">
        <v>201</v>
      </c>
      <c r="B1442" s="65" t="s">
        <v>202</v>
      </c>
      <c r="C1442" s="31">
        <v>2694</v>
      </c>
      <c r="D1442" s="30" t="s">
        <v>387</v>
      </c>
      <c r="E1442" s="33">
        <v>2.864891135981107E-4</v>
      </c>
    </row>
    <row r="1443" spans="1:5" ht="17.25" customHeight="1" x14ac:dyDescent="0.3">
      <c r="A1443" s="30" t="s">
        <v>201</v>
      </c>
      <c r="B1443" s="65" t="s">
        <v>202</v>
      </c>
      <c r="C1443" s="31">
        <v>2711</v>
      </c>
      <c r="D1443" s="30" t="s">
        <v>388</v>
      </c>
      <c r="E1443" s="33">
        <v>6.5653755199567029E-5</v>
      </c>
    </row>
    <row r="1444" spans="1:5" ht="17.25" customHeight="1" x14ac:dyDescent="0.3">
      <c r="A1444" s="30" t="s">
        <v>201</v>
      </c>
      <c r="B1444" s="65" t="s">
        <v>202</v>
      </c>
      <c r="C1444" s="31">
        <v>2710</v>
      </c>
      <c r="D1444" s="30" t="s">
        <v>389</v>
      </c>
      <c r="E1444" s="33">
        <v>4.0585957759732348E-5</v>
      </c>
    </row>
    <row r="1445" spans="1:5" ht="17.25" customHeight="1" x14ac:dyDescent="0.3">
      <c r="A1445" s="30" t="s">
        <v>201</v>
      </c>
      <c r="B1445" s="65" t="s">
        <v>202</v>
      </c>
      <c r="C1445" s="31">
        <v>2708</v>
      </c>
      <c r="D1445" s="30" t="s">
        <v>390</v>
      </c>
      <c r="E1445" s="33">
        <v>2.1486683519858302E-5</v>
      </c>
    </row>
    <row r="1446" spans="1:5" ht="17.25" customHeight="1" x14ac:dyDescent="0.3">
      <c r="A1446" s="30" t="s">
        <v>201</v>
      </c>
      <c r="B1446" s="65" t="s">
        <v>202</v>
      </c>
      <c r="C1446" s="31">
        <v>2704</v>
      </c>
      <c r="D1446" s="30" t="s">
        <v>391</v>
      </c>
      <c r="E1446" s="33">
        <v>1.0743341759929151E-5</v>
      </c>
    </row>
    <row r="1447" spans="1:5" ht="17.25" customHeight="1" x14ac:dyDescent="0.3">
      <c r="A1447" s="30" t="s">
        <v>201</v>
      </c>
      <c r="B1447" s="65" t="s">
        <v>202</v>
      </c>
      <c r="C1447" s="31">
        <v>2706</v>
      </c>
      <c r="D1447" s="30" t="s">
        <v>392</v>
      </c>
      <c r="E1447" s="33">
        <v>9.5496371199370231E-6</v>
      </c>
    </row>
    <row r="1448" spans="1:5" ht="17.25" customHeight="1" x14ac:dyDescent="0.3">
      <c r="A1448" s="30" t="s">
        <v>201</v>
      </c>
      <c r="B1448" s="65" t="s">
        <v>202</v>
      </c>
      <c r="C1448" s="31">
        <v>2703</v>
      </c>
      <c r="D1448" s="30" t="s">
        <v>393</v>
      </c>
      <c r="E1448" s="33">
        <v>3.2230025279787451E-6</v>
      </c>
    </row>
    <row r="1449" spans="1:5" ht="17.25" customHeight="1" x14ac:dyDescent="0.3">
      <c r="A1449" s="30" t="s">
        <v>204</v>
      </c>
      <c r="B1449" s="65" t="s">
        <v>205</v>
      </c>
      <c r="C1449" s="31">
        <v>531</v>
      </c>
      <c r="D1449" s="30" t="s">
        <v>323</v>
      </c>
      <c r="E1449" s="33">
        <v>63.51518057544753</v>
      </c>
    </row>
    <row r="1450" spans="1:5" ht="17.25" customHeight="1" x14ac:dyDescent="0.3">
      <c r="A1450" s="30" t="s">
        <v>204</v>
      </c>
      <c r="B1450" s="65" t="s">
        <v>205</v>
      </c>
      <c r="C1450" s="31">
        <v>279</v>
      </c>
      <c r="D1450" s="30" t="s">
        <v>31</v>
      </c>
      <c r="E1450" s="33">
        <v>11.629540105363633</v>
      </c>
    </row>
    <row r="1451" spans="1:5" ht="17.25" customHeight="1" x14ac:dyDescent="0.3">
      <c r="A1451" s="30" t="s">
        <v>204</v>
      </c>
      <c r="B1451" s="65" t="s">
        <v>205</v>
      </c>
      <c r="C1451" s="31">
        <v>611</v>
      </c>
      <c r="D1451" s="30" t="s">
        <v>352</v>
      </c>
      <c r="E1451" s="33">
        <v>8.0512200729440533</v>
      </c>
    </row>
    <row r="1452" spans="1:5" ht="17.25" customHeight="1" x14ac:dyDescent="0.3">
      <c r="A1452" s="30" t="s">
        <v>204</v>
      </c>
      <c r="B1452" s="65" t="s">
        <v>205</v>
      </c>
      <c r="C1452" s="31">
        <v>860</v>
      </c>
      <c r="D1452" s="30" t="s">
        <v>394</v>
      </c>
      <c r="E1452" s="33">
        <v>6.5304340591657324</v>
      </c>
    </row>
    <row r="1453" spans="1:5" ht="17.25" customHeight="1" x14ac:dyDescent="0.3">
      <c r="A1453" s="30" t="s">
        <v>204</v>
      </c>
      <c r="B1453" s="65" t="s">
        <v>205</v>
      </c>
      <c r="C1453" s="31">
        <v>717</v>
      </c>
      <c r="D1453" s="30" t="s">
        <v>243</v>
      </c>
      <c r="E1453" s="33">
        <v>4.0256100364720266</v>
      </c>
    </row>
    <row r="1454" spans="1:5" ht="17.25" customHeight="1" x14ac:dyDescent="0.3">
      <c r="A1454" s="30" t="s">
        <v>204</v>
      </c>
      <c r="B1454" s="65" t="s">
        <v>205</v>
      </c>
      <c r="C1454" s="31">
        <v>343</v>
      </c>
      <c r="D1454" s="30" t="s">
        <v>35</v>
      </c>
      <c r="E1454" s="33">
        <v>2.3259080210727263</v>
      </c>
    </row>
    <row r="1455" spans="1:5" ht="17.25" customHeight="1" x14ac:dyDescent="0.3">
      <c r="A1455" s="30" t="s">
        <v>204</v>
      </c>
      <c r="B1455" s="65" t="s">
        <v>205</v>
      </c>
      <c r="C1455" s="31">
        <v>663</v>
      </c>
      <c r="D1455" s="30" t="s">
        <v>337</v>
      </c>
      <c r="E1455" s="33">
        <v>1.3418700121573424</v>
      </c>
    </row>
    <row r="1456" spans="1:5" ht="17.25" customHeight="1" x14ac:dyDescent="0.3">
      <c r="A1456" s="30" t="s">
        <v>204</v>
      </c>
      <c r="B1456" s="65" t="s">
        <v>205</v>
      </c>
      <c r="C1456" s="31">
        <v>673</v>
      </c>
      <c r="D1456" s="30" t="s">
        <v>39</v>
      </c>
      <c r="E1456" s="33">
        <v>1.0734960097258737</v>
      </c>
    </row>
    <row r="1457" spans="1:5" ht="17.25" customHeight="1" x14ac:dyDescent="0.3">
      <c r="A1457" s="30" t="s">
        <v>204</v>
      </c>
      <c r="B1457" s="65" t="s">
        <v>205</v>
      </c>
      <c r="C1457" s="31">
        <v>401</v>
      </c>
      <c r="D1457" s="30" t="s">
        <v>344</v>
      </c>
      <c r="E1457" s="33">
        <v>0.73355560664601382</v>
      </c>
    </row>
    <row r="1458" spans="1:5" ht="17.25" customHeight="1" x14ac:dyDescent="0.3">
      <c r="A1458" s="30" t="s">
        <v>204</v>
      </c>
      <c r="B1458" s="65" t="s">
        <v>205</v>
      </c>
      <c r="C1458" s="31">
        <v>465</v>
      </c>
      <c r="D1458" s="30" t="s">
        <v>38</v>
      </c>
      <c r="E1458" s="33">
        <v>0.67988080615972013</v>
      </c>
    </row>
    <row r="1459" spans="1:5" ht="17.25" customHeight="1" x14ac:dyDescent="0.3">
      <c r="A1459" s="30" t="s">
        <v>204</v>
      </c>
      <c r="B1459" s="65" t="s">
        <v>205</v>
      </c>
      <c r="C1459" s="31">
        <v>2713</v>
      </c>
      <c r="D1459" s="30" t="s">
        <v>395</v>
      </c>
      <c r="E1459" s="33">
        <v>2.0575340186412581E-2</v>
      </c>
    </row>
    <row r="1460" spans="1:5" ht="17.25" customHeight="1" x14ac:dyDescent="0.3">
      <c r="A1460" s="30" t="s">
        <v>204</v>
      </c>
      <c r="B1460" s="65" t="s">
        <v>205</v>
      </c>
      <c r="C1460" s="31">
        <v>977</v>
      </c>
      <c r="D1460" s="30" t="s">
        <v>228</v>
      </c>
      <c r="E1460" s="33">
        <v>1.9680760178307687E-2</v>
      </c>
    </row>
    <row r="1461" spans="1:5" ht="17.25" customHeight="1" x14ac:dyDescent="0.3">
      <c r="A1461" s="30" t="s">
        <v>204</v>
      </c>
      <c r="B1461" s="65" t="s">
        <v>205</v>
      </c>
      <c r="C1461" s="31">
        <v>97</v>
      </c>
      <c r="D1461" s="30" t="s">
        <v>349</v>
      </c>
      <c r="E1461" s="33">
        <v>1.5207860137783212E-2</v>
      </c>
    </row>
    <row r="1462" spans="1:5" ht="17.25" customHeight="1" x14ac:dyDescent="0.3">
      <c r="A1462" s="30" t="s">
        <v>204</v>
      </c>
      <c r="B1462" s="65" t="s">
        <v>205</v>
      </c>
      <c r="C1462" s="31">
        <v>1083</v>
      </c>
      <c r="D1462" s="30" t="s">
        <v>227</v>
      </c>
      <c r="E1462" s="33">
        <v>1.5207860137783212E-2</v>
      </c>
    </row>
    <row r="1463" spans="1:5" ht="17.25" customHeight="1" x14ac:dyDescent="0.3">
      <c r="A1463" s="30" t="s">
        <v>204</v>
      </c>
      <c r="B1463" s="65" t="s">
        <v>205</v>
      </c>
      <c r="C1463" s="31">
        <v>514</v>
      </c>
      <c r="D1463" s="30" t="s">
        <v>254</v>
      </c>
      <c r="E1463" s="33">
        <v>1.2524120113468528E-2</v>
      </c>
    </row>
    <row r="1464" spans="1:5" ht="17.25" customHeight="1" x14ac:dyDescent="0.3">
      <c r="A1464" s="30" t="s">
        <v>204</v>
      </c>
      <c r="B1464" s="65" t="s">
        <v>205</v>
      </c>
      <c r="C1464" s="31">
        <v>536</v>
      </c>
      <c r="D1464" s="30" t="s">
        <v>295</v>
      </c>
      <c r="E1464" s="33">
        <v>4.9201900445769216E-3</v>
      </c>
    </row>
    <row r="1465" spans="1:5" ht="17.25" customHeight="1" x14ac:dyDescent="0.3">
      <c r="A1465" s="30" t="s">
        <v>204</v>
      </c>
      <c r="B1465" s="65" t="s">
        <v>205</v>
      </c>
      <c r="C1465" s="31">
        <v>2698</v>
      </c>
      <c r="D1465" s="30" t="s">
        <v>341</v>
      </c>
      <c r="E1465" s="33">
        <v>3.3099460299881112E-3</v>
      </c>
    </row>
    <row r="1466" spans="1:5" ht="17.25" customHeight="1" x14ac:dyDescent="0.3">
      <c r="A1466" s="30" t="s">
        <v>204</v>
      </c>
      <c r="B1466" s="65" t="s">
        <v>205</v>
      </c>
      <c r="C1466" s="31">
        <v>1030</v>
      </c>
      <c r="D1466" s="30" t="s">
        <v>357</v>
      </c>
      <c r="E1466" s="33">
        <v>1.8786180170202789E-3</v>
      </c>
    </row>
    <row r="1467" spans="1:5" ht="17.25" customHeight="1" x14ac:dyDescent="0.3">
      <c r="A1467" s="30" t="s">
        <v>207</v>
      </c>
      <c r="B1467" s="65" t="s">
        <v>208</v>
      </c>
      <c r="C1467" s="31">
        <v>1083</v>
      </c>
      <c r="D1467" s="30" t="s">
        <v>227</v>
      </c>
      <c r="E1467" s="33">
        <v>55.330685972819872</v>
      </c>
    </row>
    <row r="1468" spans="1:5" ht="17.25" customHeight="1" x14ac:dyDescent="0.3">
      <c r="A1468" s="30" t="s">
        <v>207</v>
      </c>
      <c r="B1468" s="65" t="s">
        <v>208</v>
      </c>
      <c r="C1468" s="31">
        <v>663</v>
      </c>
      <c r="D1468" s="30" t="s">
        <v>337</v>
      </c>
      <c r="E1468" s="33">
        <v>13.619861162540275</v>
      </c>
    </row>
    <row r="1469" spans="1:5" ht="17.25" customHeight="1" x14ac:dyDescent="0.3">
      <c r="A1469" s="30" t="s">
        <v>207</v>
      </c>
      <c r="B1469" s="65" t="s">
        <v>208</v>
      </c>
      <c r="C1469" s="31">
        <v>531</v>
      </c>
      <c r="D1469" s="30" t="s">
        <v>323</v>
      </c>
      <c r="E1469" s="33">
        <v>8.5124132265876717</v>
      </c>
    </row>
    <row r="1470" spans="1:5" ht="17.25" customHeight="1" x14ac:dyDescent="0.3">
      <c r="A1470" s="30" t="s">
        <v>207</v>
      </c>
      <c r="B1470" s="65" t="s">
        <v>208</v>
      </c>
      <c r="C1470" s="31">
        <v>860</v>
      </c>
      <c r="D1470" s="30" t="s">
        <v>394</v>
      </c>
      <c r="E1470" s="33">
        <v>5.107447935952603</v>
      </c>
    </row>
    <row r="1471" spans="1:5" ht="17.25" customHeight="1" x14ac:dyDescent="0.3">
      <c r="A1471" s="30" t="s">
        <v>207</v>
      </c>
      <c r="B1471" s="65" t="s">
        <v>208</v>
      </c>
      <c r="C1471" s="31">
        <v>977</v>
      </c>
      <c r="D1471" s="30" t="s">
        <v>228</v>
      </c>
      <c r="E1471" s="33">
        <v>4.0433962826291445</v>
      </c>
    </row>
    <row r="1472" spans="1:5" ht="17.25" customHeight="1" x14ac:dyDescent="0.3">
      <c r="A1472" s="30" t="s">
        <v>207</v>
      </c>
      <c r="B1472" s="65" t="s">
        <v>208</v>
      </c>
      <c r="C1472" s="31">
        <v>1030</v>
      </c>
      <c r="D1472" s="30" t="s">
        <v>357</v>
      </c>
      <c r="E1472" s="33">
        <v>2.7665342986409933</v>
      </c>
    </row>
    <row r="1473" spans="1:5" ht="17.25" customHeight="1" x14ac:dyDescent="0.3">
      <c r="A1473" s="30" t="s">
        <v>207</v>
      </c>
      <c r="B1473" s="65" t="s">
        <v>208</v>
      </c>
      <c r="C1473" s="31">
        <v>279</v>
      </c>
      <c r="D1473" s="30" t="s">
        <v>31</v>
      </c>
      <c r="E1473" s="33">
        <v>2.5537239679763015</v>
      </c>
    </row>
    <row r="1474" spans="1:5" ht="17.25" customHeight="1" x14ac:dyDescent="0.3">
      <c r="A1474" s="30" t="s">
        <v>207</v>
      </c>
      <c r="B1474" s="65" t="s">
        <v>208</v>
      </c>
      <c r="C1474" s="31">
        <v>343</v>
      </c>
      <c r="D1474" s="30" t="s">
        <v>35</v>
      </c>
      <c r="E1474" s="33">
        <v>2.1281033066469179</v>
      </c>
    </row>
    <row r="1475" spans="1:5" ht="17.25" customHeight="1" x14ac:dyDescent="0.3">
      <c r="A1475" s="30" t="s">
        <v>207</v>
      </c>
      <c r="B1475" s="65" t="s">
        <v>208</v>
      </c>
      <c r="C1475" s="31">
        <v>717</v>
      </c>
      <c r="D1475" s="30" t="s">
        <v>243</v>
      </c>
      <c r="E1475" s="33">
        <v>1.6599205791845959</v>
      </c>
    </row>
    <row r="1476" spans="1:5" ht="17.25" customHeight="1" x14ac:dyDescent="0.3">
      <c r="A1476" s="30" t="s">
        <v>207</v>
      </c>
      <c r="B1476" s="65" t="s">
        <v>208</v>
      </c>
      <c r="C1476" s="31">
        <v>2698</v>
      </c>
      <c r="D1476" s="30" t="s">
        <v>341</v>
      </c>
      <c r="E1476" s="33">
        <v>1.4258292154534351</v>
      </c>
    </row>
    <row r="1477" spans="1:5" ht="17.25" customHeight="1" x14ac:dyDescent="0.3">
      <c r="A1477" s="30" t="s">
        <v>207</v>
      </c>
      <c r="B1477" s="65" t="s">
        <v>208</v>
      </c>
      <c r="C1477" s="31">
        <v>673</v>
      </c>
      <c r="D1477" s="30" t="s">
        <v>39</v>
      </c>
      <c r="E1477" s="33">
        <v>1.2342999178552123</v>
      </c>
    </row>
    <row r="1478" spans="1:5" ht="17.25" customHeight="1" x14ac:dyDescent="0.3">
      <c r="A1478" s="30" t="s">
        <v>207</v>
      </c>
      <c r="B1478" s="65" t="s">
        <v>208</v>
      </c>
      <c r="C1478" s="31">
        <v>611</v>
      </c>
      <c r="D1478" s="30" t="s">
        <v>352</v>
      </c>
      <c r="E1478" s="33">
        <v>0.65971202506054449</v>
      </c>
    </row>
    <row r="1479" spans="1:5" ht="17.25" customHeight="1" x14ac:dyDescent="0.3">
      <c r="A1479" s="30" t="s">
        <v>207</v>
      </c>
      <c r="B1479" s="65" t="s">
        <v>208</v>
      </c>
      <c r="C1479" s="31">
        <v>465</v>
      </c>
      <c r="D1479" s="30" t="s">
        <v>38</v>
      </c>
      <c r="E1479" s="33">
        <v>0.5533068597281986</v>
      </c>
    </row>
    <row r="1480" spans="1:5" ht="17.25" customHeight="1" x14ac:dyDescent="0.3">
      <c r="A1480" s="30" t="s">
        <v>207</v>
      </c>
      <c r="B1480" s="65" t="s">
        <v>208</v>
      </c>
      <c r="C1480" s="31">
        <v>2713</v>
      </c>
      <c r="D1480" s="30" t="s">
        <v>395</v>
      </c>
      <c r="E1480" s="33">
        <v>0.29793446293056847</v>
      </c>
    </row>
    <row r="1481" spans="1:5" ht="17.25" customHeight="1" x14ac:dyDescent="0.3">
      <c r="A1481" s="30" t="s">
        <v>207</v>
      </c>
      <c r="B1481" s="65" t="s">
        <v>208</v>
      </c>
      <c r="C1481" s="31">
        <v>536</v>
      </c>
      <c r="D1481" s="30" t="s">
        <v>295</v>
      </c>
      <c r="E1481" s="33">
        <v>4.6818272746232195E-2</v>
      </c>
    </row>
    <row r="1482" spans="1:5" ht="17.25" customHeight="1" x14ac:dyDescent="0.3">
      <c r="A1482" s="30" t="s">
        <v>207</v>
      </c>
      <c r="B1482" s="65" t="s">
        <v>208</v>
      </c>
      <c r="C1482" s="31">
        <v>401</v>
      </c>
      <c r="D1482" s="30" t="s">
        <v>344</v>
      </c>
      <c r="E1482" s="33">
        <v>3.1921549599703766E-2</v>
      </c>
    </row>
    <row r="1483" spans="1:5" ht="17.25" customHeight="1" x14ac:dyDescent="0.3">
      <c r="A1483" s="30" t="s">
        <v>207</v>
      </c>
      <c r="B1483" s="65" t="s">
        <v>208</v>
      </c>
      <c r="C1483" s="31">
        <v>514</v>
      </c>
      <c r="D1483" s="30" t="s">
        <v>254</v>
      </c>
      <c r="E1483" s="33">
        <v>2.5537239679763013E-2</v>
      </c>
    </row>
    <row r="1484" spans="1:5" ht="17.25" customHeight="1" x14ac:dyDescent="0.3">
      <c r="A1484" s="30" t="s">
        <v>207</v>
      </c>
      <c r="B1484" s="65" t="s">
        <v>208</v>
      </c>
      <c r="C1484" s="31">
        <v>97</v>
      </c>
      <c r="D1484" s="30" t="s">
        <v>349</v>
      </c>
      <c r="E1484" s="33">
        <v>2.5537239679763015E-3</v>
      </c>
    </row>
    <row r="1485" spans="1:5" ht="17.25" customHeight="1" x14ac:dyDescent="0.3">
      <c r="A1485" s="30" t="s">
        <v>210</v>
      </c>
      <c r="B1485" s="65" t="s">
        <v>211</v>
      </c>
      <c r="C1485" s="31">
        <v>717</v>
      </c>
      <c r="D1485" s="30" t="s">
        <v>243</v>
      </c>
      <c r="E1485" s="33">
        <v>37.706981871897135</v>
      </c>
    </row>
    <row r="1486" spans="1:5" ht="17.25" customHeight="1" x14ac:dyDescent="0.3">
      <c r="A1486" s="30" t="s">
        <v>210</v>
      </c>
      <c r="B1486" s="65" t="s">
        <v>211</v>
      </c>
      <c r="C1486" s="31">
        <v>343</v>
      </c>
      <c r="D1486" s="30" t="s">
        <v>35</v>
      </c>
      <c r="E1486" s="33">
        <v>32.050934591112565</v>
      </c>
    </row>
    <row r="1487" spans="1:5" ht="17.25" customHeight="1" x14ac:dyDescent="0.3">
      <c r="A1487" s="30" t="s">
        <v>210</v>
      </c>
      <c r="B1487" s="65" t="s">
        <v>211</v>
      </c>
      <c r="C1487" s="31">
        <v>531</v>
      </c>
      <c r="D1487" s="30" t="s">
        <v>323</v>
      </c>
      <c r="E1487" s="33">
        <v>11.123559652209654</v>
      </c>
    </row>
    <row r="1488" spans="1:5" ht="17.25" customHeight="1" x14ac:dyDescent="0.3">
      <c r="A1488" s="30" t="s">
        <v>210</v>
      </c>
      <c r="B1488" s="65" t="s">
        <v>211</v>
      </c>
      <c r="C1488" s="31">
        <v>279</v>
      </c>
      <c r="D1488" s="30" t="s">
        <v>31</v>
      </c>
      <c r="E1488" s="33">
        <v>9.0496756492553114</v>
      </c>
    </row>
    <row r="1489" spans="1:5" ht="17.25" customHeight="1" x14ac:dyDescent="0.3">
      <c r="A1489" s="30" t="s">
        <v>210</v>
      </c>
      <c r="B1489" s="65" t="s">
        <v>211</v>
      </c>
      <c r="C1489" s="31">
        <v>536</v>
      </c>
      <c r="D1489" s="30" t="s">
        <v>295</v>
      </c>
      <c r="E1489" s="33">
        <v>3.7706981871897129</v>
      </c>
    </row>
    <row r="1490" spans="1:5" ht="17.25" customHeight="1" x14ac:dyDescent="0.3">
      <c r="A1490" s="30" t="s">
        <v>210</v>
      </c>
      <c r="B1490" s="65" t="s">
        <v>211</v>
      </c>
      <c r="C1490" s="31">
        <v>860</v>
      </c>
      <c r="D1490" s="30" t="s">
        <v>394</v>
      </c>
      <c r="E1490" s="33">
        <v>1.7910816389151138</v>
      </c>
    </row>
    <row r="1491" spans="1:5" ht="17.25" customHeight="1" x14ac:dyDescent="0.3">
      <c r="A1491" s="30" t="s">
        <v>210</v>
      </c>
      <c r="B1491" s="65" t="s">
        <v>211</v>
      </c>
      <c r="C1491" s="31">
        <v>611</v>
      </c>
      <c r="D1491" s="30" t="s">
        <v>352</v>
      </c>
      <c r="E1491" s="33">
        <v>1.2820373836445025</v>
      </c>
    </row>
    <row r="1492" spans="1:5" ht="17.25" customHeight="1" x14ac:dyDescent="0.3">
      <c r="A1492" s="30" t="s">
        <v>210</v>
      </c>
      <c r="B1492" s="65" t="s">
        <v>211</v>
      </c>
      <c r="C1492" s="31">
        <v>673</v>
      </c>
      <c r="D1492" s="30" t="s">
        <v>39</v>
      </c>
      <c r="E1492" s="33">
        <v>1.2254769108366568</v>
      </c>
    </row>
    <row r="1493" spans="1:5" ht="17.25" customHeight="1" x14ac:dyDescent="0.3">
      <c r="A1493" s="30" t="s">
        <v>210</v>
      </c>
      <c r="B1493" s="65" t="s">
        <v>211</v>
      </c>
      <c r="C1493" s="31">
        <v>663</v>
      </c>
      <c r="D1493" s="30" t="s">
        <v>337</v>
      </c>
      <c r="E1493" s="33">
        <v>1.0180885105412227</v>
      </c>
    </row>
    <row r="1494" spans="1:5" ht="17.25" customHeight="1" x14ac:dyDescent="0.3">
      <c r="A1494" s="30" t="s">
        <v>210</v>
      </c>
      <c r="B1494" s="65" t="s">
        <v>211</v>
      </c>
      <c r="C1494" s="31">
        <v>401</v>
      </c>
      <c r="D1494" s="30" t="s">
        <v>344</v>
      </c>
      <c r="E1494" s="33">
        <v>0.65987218275819981</v>
      </c>
    </row>
    <row r="1495" spans="1:5" ht="17.25" customHeight="1" x14ac:dyDescent="0.3">
      <c r="A1495" s="30" t="s">
        <v>210</v>
      </c>
      <c r="B1495" s="65" t="s">
        <v>211</v>
      </c>
      <c r="C1495" s="31">
        <v>465</v>
      </c>
      <c r="D1495" s="30" t="s">
        <v>38</v>
      </c>
      <c r="E1495" s="33">
        <v>0.20738840029543423</v>
      </c>
    </row>
    <row r="1496" spans="1:5" ht="17.25" customHeight="1" x14ac:dyDescent="0.3">
      <c r="A1496" s="30" t="s">
        <v>210</v>
      </c>
      <c r="B1496" s="65" t="s">
        <v>211</v>
      </c>
      <c r="C1496" s="31">
        <v>1030</v>
      </c>
      <c r="D1496" s="30" t="s">
        <v>357</v>
      </c>
      <c r="E1496" s="33">
        <v>7.5413963743794277E-2</v>
      </c>
    </row>
    <row r="1497" spans="1:5" ht="17.25" customHeight="1" x14ac:dyDescent="0.3">
      <c r="A1497" s="30" t="s">
        <v>210</v>
      </c>
      <c r="B1497" s="65" t="s">
        <v>211</v>
      </c>
      <c r="C1497" s="31">
        <v>97</v>
      </c>
      <c r="D1497" s="30" t="s">
        <v>349</v>
      </c>
      <c r="E1497" s="33">
        <v>2.8280236403922854E-2</v>
      </c>
    </row>
    <row r="1498" spans="1:5" ht="17.25" customHeight="1" x14ac:dyDescent="0.3">
      <c r="A1498" s="30" t="s">
        <v>210</v>
      </c>
      <c r="B1498" s="65" t="s">
        <v>211</v>
      </c>
      <c r="C1498" s="31">
        <v>1083</v>
      </c>
      <c r="D1498" s="30" t="s">
        <v>227</v>
      </c>
      <c r="E1498" s="33">
        <v>5.844582190144056E-3</v>
      </c>
    </row>
    <row r="1499" spans="1:5" ht="17.25" customHeight="1" x14ac:dyDescent="0.3">
      <c r="A1499" s="30" t="s">
        <v>210</v>
      </c>
      <c r="B1499" s="65" t="s">
        <v>211</v>
      </c>
      <c r="C1499" s="31">
        <v>2713</v>
      </c>
      <c r="D1499" s="30" t="s">
        <v>395</v>
      </c>
      <c r="E1499" s="33">
        <v>4.3363029152681705E-3</v>
      </c>
    </row>
    <row r="1500" spans="1:5" ht="17.25" customHeight="1" x14ac:dyDescent="0.3">
      <c r="A1500" s="30" t="s">
        <v>210</v>
      </c>
      <c r="B1500" s="65" t="s">
        <v>211</v>
      </c>
      <c r="C1500" s="31">
        <v>514</v>
      </c>
      <c r="D1500" s="30" t="s">
        <v>254</v>
      </c>
      <c r="E1500" s="33">
        <v>2.2624189123138279E-4</v>
      </c>
    </row>
    <row r="1501" spans="1:5" ht="17.25" customHeight="1" x14ac:dyDescent="0.3">
      <c r="A1501" s="30" t="s">
        <v>210</v>
      </c>
      <c r="B1501" s="65" t="s">
        <v>211</v>
      </c>
      <c r="C1501" s="31">
        <v>977</v>
      </c>
      <c r="D1501" s="30" t="s">
        <v>228</v>
      </c>
      <c r="E1501" s="33">
        <v>1.0369420014771711E-4</v>
      </c>
    </row>
    <row r="1502" spans="1:5" ht="17.25" customHeight="1" x14ac:dyDescent="0.3">
      <c r="A1502" s="30" t="s">
        <v>213</v>
      </c>
      <c r="B1502" s="65" t="s">
        <v>214</v>
      </c>
      <c r="C1502" s="31">
        <v>1083</v>
      </c>
      <c r="D1502" s="30" t="s">
        <v>227</v>
      </c>
      <c r="E1502" s="33">
        <v>61.731737694265455</v>
      </c>
    </row>
    <row r="1503" spans="1:5" ht="17.25" customHeight="1" x14ac:dyDescent="0.3">
      <c r="A1503" s="30" t="s">
        <v>213</v>
      </c>
      <c r="B1503" s="65" t="s">
        <v>214</v>
      </c>
      <c r="C1503" s="31">
        <v>531</v>
      </c>
      <c r="D1503" s="30" t="s">
        <v>323</v>
      </c>
      <c r="E1503" s="33">
        <v>16.245194130069855</v>
      </c>
    </row>
    <row r="1504" spans="1:5" ht="17.25" customHeight="1" x14ac:dyDescent="0.3">
      <c r="A1504" s="30" t="s">
        <v>213</v>
      </c>
      <c r="B1504" s="65" t="s">
        <v>214</v>
      </c>
      <c r="C1504" s="31">
        <v>977</v>
      </c>
      <c r="D1504" s="30" t="s">
        <v>228</v>
      </c>
      <c r="E1504" s="33">
        <v>12.996155304055884</v>
      </c>
    </row>
    <row r="1505" spans="1:5" ht="17.25" customHeight="1" x14ac:dyDescent="0.3">
      <c r="A1505" s="30" t="s">
        <v>213</v>
      </c>
      <c r="B1505" s="65" t="s">
        <v>214</v>
      </c>
      <c r="C1505" s="31">
        <v>1030</v>
      </c>
      <c r="D1505" s="30" t="s">
        <v>357</v>
      </c>
      <c r="E1505" s="33">
        <v>2.9241349434125743</v>
      </c>
    </row>
    <row r="1506" spans="1:5" ht="17.25" customHeight="1" x14ac:dyDescent="0.3">
      <c r="A1506" s="30" t="s">
        <v>213</v>
      </c>
      <c r="B1506" s="65" t="s">
        <v>214</v>
      </c>
      <c r="C1506" s="31">
        <v>279</v>
      </c>
      <c r="D1506" s="30" t="s">
        <v>31</v>
      </c>
      <c r="E1506" s="33">
        <v>2.3826284724102456</v>
      </c>
    </row>
    <row r="1507" spans="1:5" ht="17.25" customHeight="1" x14ac:dyDescent="0.3">
      <c r="A1507" s="30" t="s">
        <v>213</v>
      </c>
      <c r="B1507" s="65" t="s">
        <v>214</v>
      </c>
      <c r="C1507" s="31">
        <v>663</v>
      </c>
      <c r="D1507" s="30" t="s">
        <v>337</v>
      </c>
      <c r="E1507" s="33">
        <v>1.0505225537445173</v>
      </c>
    </row>
    <row r="1508" spans="1:5" ht="17.25" customHeight="1" x14ac:dyDescent="0.3">
      <c r="A1508" s="30" t="s">
        <v>213</v>
      </c>
      <c r="B1508" s="65" t="s">
        <v>214</v>
      </c>
      <c r="C1508" s="31">
        <v>2698</v>
      </c>
      <c r="D1508" s="30" t="s">
        <v>341</v>
      </c>
      <c r="E1508" s="33">
        <v>0.95305138896409836</v>
      </c>
    </row>
    <row r="1509" spans="1:5" ht="17.25" customHeight="1" x14ac:dyDescent="0.3">
      <c r="A1509" s="30" t="s">
        <v>213</v>
      </c>
      <c r="B1509" s="65" t="s">
        <v>214</v>
      </c>
      <c r="C1509" s="31">
        <v>860</v>
      </c>
      <c r="D1509" s="30" t="s">
        <v>394</v>
      </c>
      <c r="E1509" s="33">
        <v>0.5523366004223752</v>
      </c>
    </row>
    <row r="1510" spans="1:5" ht="17.25" customHeight="1" x14ac:dyDescent="0.3">
      <c r="A1510" s="30" t="s">
        <v>213</v>
      </c>
      <c r="B1510" s="65" t="s">
        <v>214</v>
      </c>
      <c r="C1510" s="31">
        <v>514</v>
      </c>
      <c r="D1510" s="30" t="s">
        <v>254</v>
      </c>
      <c r="E1510" s="33">
        <v>0.32490388260139713</v>
      </c>
    </row>
    <row r="1511" spans="1:5" ht="17.25" customHeight="1" x14ac:dyDescent="0.3">
      <c r="A1511" s="30" t="s">
        <v>213</v>
      </c>
      <c r="B1511" s="65" t="s">
        <v>214</v>
      </c>
      <c r="C1511" s="31">
        <v>673</v>
      </c>
      <c r="D1511" s="30" t="s">
        <v>39</v>
      </c>
      <c r="E1511" s="33">
        <v>0.24909297666107114</v>
      </c>
    </row>
    <row r="1512" spans="1:5" ht="17.25" customHeight="1" x14ac:dyDescent="0.3">
      <c r="A1512" s="30" t="s">
        <v>213</v>
      </c>
      <c r="B1512" s="65" t="s">
        <v>214</v>
      </c>
      <c r="C1512" s="31">
        <v>97</v>
      </c>
      <c r="D1512" s="30" t="s">
        <v>349</v>
      </c>
      <c r="E1512" s="33">
        <v>0.18411220014079169</v>
      </c>
    </row>
    <row r="1513" spans="1:5" ht="17.25" customHeight="1" x14ac:dyDescent="0.3">
      <c r="A1513" s="30" t="s">
        <v>213</v>
      </c>
      <c r="B1513" s="65" t="s">
        <v>214</v>
      </c>
      <c r="C1513" s="31">
        <v>465</v>
      </c>
      <c r="D1513" s="30" t="s">
        <v>38</v>
      </c>
      <c r="E1513" s="33">
        <v>0.16245194130069857</v>
      </c>
    </row>
    <row r="1514" spans="1:5" ht="17.25" customHeight="1" x14ac:dyDescent="0.3">
      <c r="A1514" s="30" t="s">
        <v>213</v>
      </c>
      <c r="B1514" s="65" t="s">
        <v>214</v>
      </c>
      <c r="C1514" s="31">
        <v>401</v>
      </c>
      <c r="D1514" s="30" t="s">
        <v>344</v>
      </c>
      <c r="E1514" s="33">
        <v>8.5558022418367907E-2</v>
      </c>
    </row>
    <row r="1515" spans="1:5" ht="17.25" customHeight="1" x14ac:dyDescent="0.3">
      <c r="A1515" s="30" t="s">
        <v>213</v>
      </c>
      <c r="B1515" s="65" t="s">
        <v>214</v>
      </c>
      <c r="C1515" s="31">
        <v>536</v>
      </c>
      <c r="D1515" s="30" t="s">
        <v>295</v>
      </c>
      <c r="E1515" s="33">
        <v>6.3897763578274772E-2</v>
      </c>
    </row>
    <row r="1516" spans="1:5" ht="17.25" customHeight="1" x14ac:dyDescent="0.3">
      <c r="A1516" s="30" t="s">
        <v>213</v>
      </c>
      <c r="B1516" s="65" t="s">
        <v>214</v>
      </c>
      <c r="C1516" s="31">
        <v>611</v>
      </c>
      <c r="D1516" s="30" t="s">
        <v>352</v>
      </c>
      <c r="E1516" s="33">
        <v>4.007147885417231E-2</v>
      </c>
    </row>
    <row r="1517" spans="1:5" ht="17.25" customHeight="1" x14ac:dyDescent="0.3">
      <c r="A1517" s="30" t="s">
        <v>213</v>
      </c>
      <c r="B1517" s="65" t="s">
        <v>214</v>
      </c>
      <c r="C1517" s="31">
        <v>717</v>
      </c>
      <c r="D1517" s="30" t="s">
        <v>243</v>
      </c>
      <c r="E1517" s="33">
        <v>2.0577245898088486E-2</v>
      </c>
    </row>
    <row r="1518" spans="1:5" ht="17.25" customHeight="1" x14ac:dyDescent="0.3">
      <c r="A1518" s="30" t="s">
        <v>213</v>
      </c>
      <c r="B1518" s="65" t="s">
        <v>214</v>
      </c>
      <c r="C1518" s="31">
        <v>343</v>
      </c>
      <c r="D1518" s="30" t="s">
        <v>35</v>
      </c>
      <c r="E1518" s="33">
        <v>1.8411220014079171E-2</v>
      </c>
    </row>
    <row r="1519" spans="1:5" ht="17.25" customHeight="1" x14ac:dyDescent="0.3">
      <c r="A1519" s="30" t="s">
        <v>213</v>
      </c>
      <c r="B1519" s="65" t="s">
        <v>214</v>
      </c>
      <c r="C1519" s="31">
        <v>2713</v>
      </c>
      <c r="D1519" s="30" t="s">
        <v>395</v>
      </c>
      <c r="E1519" s="33">
        <v>1.5162181188065199E-2</v>
      </c>
    </row>
    <row r="1520" spans="1:5" ht="17.25" customHeight="1" x14ac:dyDescent="0.3">
      <c r="A1520" s="30" t="s">
        <v>216</v>
      </c>
      <c r="B1520" s="65" t="s">
        <v>217</v>
      </c>
      <c r="C1520" s="31">
        <v>1083</v>
      </c>
      <c r="D1520" s="30" t="s">
        <v>227</v>
      </c>
      <c r="E1520" s="33">
        <v>55.692587227095139</v>
      </c>
    </row>
    <row r="1521" spans="1:5" ht="17.25" customHeight="1" x14ac:dyDescent="0.3">
      <c r="A1521" s="30" t="s">
        <v>216</v>
      </c>
      <c r="B1521" s="65" t="s">
        <v>217</v>
      </c>
      <c r="C1521" s="31">
        <v>977</v>
      </c>
      <c r="D1521" s="30" t="s">
        <v>228</v>
      </c>
      <c r="E1521" s="33">
        <v>34.944368456216559</v>
      </c>
    </row>
    <row r="1522" spans="1:5" ht="17.25" customHeight="1" x14ac:dyDescent="0.3">
      <c r="A1522" s="30" t="s">
        <v>216</v>
      </c>
      <c r="B1522" s="65" t="s">
        <v>217</v>
      </c>
      <c r="C1522" s="31">
        <v>1030</v>
      </c>
      <c r="D1522" s="30" t="s">
        <v>357</v>
      </c>
      <c r="E1522" s="33">
        <v>4.8048506627297769</v>
      </c>
    </row>
    <row r="1523" spans="1:5" ht="17.25" customHeight="1" x14ac:dyDescent="0.3">
      <c r="A1523" s="30" t="s">
        <v>216</v>
      </c>
      <c r="B1523" s="65" t="s">
        <v>217</v>
      </c>
      <c r="C1523" s="31">
        <v>514</v>
      </c>
      <c r="D1523" s="30" t="s">
        <v>254</v>
      </c>
      <c r="E1523" s="33">
        <v>0.99373047797365832</v>
      </c>
    </row>
    <row r="1524" spans="1:5" ht="17.25" customHeight="1" x14ac:dyDescent="0.3">
      <c r="A1524" s="30" t="s">
        <v>216</v>
      </c>
      <c r="B1524" s="65" t="s">
        <v>217</v>
      </c>
      <c r="C1524" s="31">
        <v>531</v>
      </c>
      <c r="D1524" s="30" t="s">
        <v>323</v>
      </c>
      <c r="E1524" s="33">
        <v>0.99373047797365832</v>
      </c>
    </row>
    <row r="1525" spans="1:5" ht="17.25" customHeight="1" x14ac:dyDescent="0.3">
      <c r="A1525" s="30" t="s">
        <v>216</v>
      </c>
      <c r="B1525" s="65" t="s">
        <v>217</v>
      </c>
      <c r="C1525" s="31">
        <v>860</v>
      </c>
      <c r="D1525" s="30" t="s">
        <v>394</v>
      </c>
      <c r="E1525" s="33">
        <v>0.85176898112027855</v>
      </c>
    </row>
    <row r="1526" spans="1:5" ht="17.25" customHeight="1" x14ac:dyDescent="0.3">
      <c r="A1526" s="30" t="s">
        <v>216</v>
      </c>
      <c r="B1526" s="65" t="s">
        <v>217</v>
      </c>
      <c r="C1526" s="31">
        <v>663</v>
      </c>
      <c r="D1526" s="30" t="s">
        <v>337</v>
      </c>
      <c r="E1526" s="33">
        <v>0.73164771455203415</v>
      </c>
    </row>
    <row r="1527" spans="1:5" ht="17.25" customHeight="1" x14ac:dyDescent="0.3">
      <c r="A1527" s="30" t="s">
        <v>216</v>
      </c>
      <c r="B1527" s="65" t="s">
        <v>217</v>
      </c>
      <c r="C1527" s="31">
        <v>279</v>
      </c>
      <c r="D1527" s="30" t="s">
        <v>31</v>
      </c>
      <c r="E1527" s="33">
        <v>0.45864483598784228</v>
      </c>
    </row>
    <row r="1528" spans="1:5" ht="17.25" customHeight="1" x14ac:dyDescent="0.3">
      <c r="A1528" s="30" t="s">
        <v>216</v>
      </c>
      <c r="B1528" s="65" t="s">
        <v>217</v>
      </c>
      <c r="C1528" s="31">
        <v>2698</v>
      </c>
      <c r="D1528" s="30" t="s">
        <v>341</v>
      </c>
      <c r="E1528" s="33">
        <v>0.14196149685337975</v>
      </c>
    </row>
    <row r="1529" spans="1:5" ht="17.25" customHeight="1" x14ac:dyDescent="0.3">
      <c r="A1529" s="30" t="s">
        <v>216</v>
      </c>
      <c r="B1529" s="65" t="s">
        <v>217</v>
      </c>
      <c r="C1529" s="31">
        <v>611</v>
      </c>
      <c r="D1529" s="30" t="s">
        <v>352</v>
      </c>
      <c r="E1529" s="33">
        <v>7.9716840540744016E-2</v>
      </c>
    </row>
    <row r="1530" spans="1:5" ht="17.25" customHeight="1" x14ac:dyDescent="0.3">
      <c r="A1530" s="30" t="s">
        <v>216</v>
      </c>
      <c r="B1530" s="65" t="s">
        <v>217</v>
      </c>
      <c r="C1530" s="31">
        <v>673</v>
      </c>
      <c r="D1530" s="30" t="s">
        <v>39</v>
      </c>
      <c r="E1530" s="33">
        <v>7.0980748426689874E-2</v>
      </c>
    </row>
    <row r="1531" spans="1:5" ht="17.25" customHeight="1" x14ac:dyDescent="0.3">
      <c r="A1531" s="30" t="s">
        <v>216</v>
      </c>
      <c r="B1531" s="65" t="s">
        <v>217</v>
      </c>
      <c r="C1531" s="31">
        <v>2713</v>
      </c>
      <c r="D1531" s="30" t="s">
        <v>395</v>
      </c>
      <c r="E1531" s="33">
        <v>6.2244656312635739E-2</v>
      </c>
    </row>
    <row r="1532" spans="1:5" ht="17.25" customHeight="1" x14ac:dyDescent="0.3">
      <c r="A1532" s="30" t="s">
        <v>216</v>
      </c>
      <c r="B1532" s="65" t="s">
        <v>217</v>
      </c>
      <c r="C1532" s="31">
        <v>97</v>
      </c>
      <c r="D1532" s="30" t="s">
        <v>349</v>
      </c>
      <c r="E1532" s="33">
        <v>5.7876610255608675E-2</v>
      </c>
    </row>
    <row r="1533" spans="1:5" ht="17.25" customHeight="1" x14ac:dyDescent="0.3">
      <c r="A1533" s="30" t="s">
        <v>216</v>
      </c>
      <c r="B1533" s="65" t="s">
        <v>217</v>
      </c>
      <c r="C1533" s="31">
        <v>717</v>
      </c>
      <c r="D1533" s="30" t="s">
        <v>243</v>
      </c>
      <c r="E1533" s="33">
        <v>5.3508564198581597E-2</v>
      </c>
    </row>
    <row r="1534" spans="1:5" ht="17.25" customHeight="1" x14ac:dyDescent="0.3">
      <c r="A1534" s="30" t="s">
        <v>216</v>
      </c>
      <c r="B1534" s="65" t="s">
        <v>217</v>
      </c>
      <c r="C1534" s="31">
        <v>465</v>
      </c>
      <c r="D1534" s="30" t="s">
        <v>38</v>
      </c>
      <c r="E1534" s="33">
        <v>3.9312414513243625E-2</v>
      </c>
    </row>
    <row r="1535" spans="1:5" ht="17.25" customHeight="1" x14ac:dyDescent="0.3">
      <c r="A1535" s="30" t="s">
        <v>216</v>
      </c>
      <c r="B1535" s="65" t="s">
        <v>217</v>
      </c>
      <c r="C1535" s="31">
        <v>401</v>
      </c>
      <c r="D1535" s="30" t="s">
        <v>344</v>
      </c>
      <c r="E1535" s="33">
        <v>2.2932241799392114E-2</v>
      </c>
    </row>
    <row r="1536" spans="1:5" ht="17.25" customHeight="1" x14ac:dyDescent="0.3">
      <c r="A1536" s="30" t="s">
        <v>216</v>
      </c>
      <c r="B1536" s="65" t="s">
        <v>217</v>
      </c>
      <c r="C1536" s="31">
        <v>343</v>
      </c>
      <c r="D1536" s="30" t="s">
        <v>35</v>
      </c>
      <c r="E1536" s="33">
        <v>1.201212665682444E-4</v>
      </c>
    </row>
    <row r="1537" spans="1:5" ht="17.25" customHeight="1" x14ac:dyDescent="0.3">
      <c r="A1537" s="30" t="s">
        <v>216</v>
      </c>
      <c r="B1537" s="65" t="s">
        <v>217</v>
      </c>
      <c r="C1537" s="31">
        <v>536</v>
      </c>
      <c r="D1537" s="30" t="s">
        <v>295</v>
      </c>
      <c r="E1537" s="33">
        <v>1.7472184228108278E-5</v>
      </c>
    </row>
    <row r="1538" spans="1:5" ht="17.25" customHeight="1" x14ac:dyDescent="0.3">
      <c r="A1538" s="30" t="s">
        <v>219</v>
      </c>
      <c r="B1538" s="65" t="s">
        <v>220</v>
      </c>
      <c r="C1538" s="31">
        <v>1083</v>
      </c>
      <c r="D1538" s="30" t="s">
        <v>227</v>
      </c>
      <c r="E1538" s="33">
        <v>47.607454894641457</v>
      </c>
    </row>
    <row r="1539" spans="1:5" ht="17.25" customHeight="1" x14ac:dyDescent="0.3">
      <c r="A1539" s="30" t="s">
        <v>219</v>
      </c>
      <c r="B1539" s="65" t="s">
        <v>220</v>
      </c>
      <c r="C1539" s="31">
        <v>977</v>
      </c>
      <c r="D1539" s="30" t="s">
        <v>228</v>
      </c>
      <c r="E1539" s="33">
        <v>36.787578782222937</v>
      </c>
    </row>
    <row r="1540" spans="1:5" ht="17.25" customHeight="1" x14ac:dyDescent="0.3">
      <c r="A1540" s="30" t="s">
        <v>219</v>
      </c>
      <c r="B1540" s="65" t="s">
        <v>220</v>
      </c>
      <c r="C1540" s="31">
        <v>2698</v>
      </c>
      <c r="D1540" s="30" t="s">
        <v>341</v>
      </c>
      <c r="E1540" s="33">
        <v>8.8722984121831807</v>
      </c>
    </row>
    <row r="1541" spans="1:5" ht="17.25" customHeight="1" x14ac:dyDescent="0.3">
      <c r="A1541" s="30" t="s">
        <v>219</v>
      </c>
      <c r="B1541" s="65" t="s">
        <v>220</v>
      </c>
      <c r="C1541" s="31">
        <v>1030</v>
      </c>
      <c r="D1541" s="30" t="s">
        <v>357</v>
      </c>
      <c r="E1541" s="33">
        <v>4.7607454894641448</v>
      </c>
    </row>
    <row r="1542" spans="1:5" ht="17.25" customHeight="1" x14ac:dyDescent="0.3">
      <c r="A1542" s="30" t="s">
        <v>219</v>
      </c>
      <c r="B1542" s="65" t="s">
        <v>220</v>
      </c>
      <c r="C1542" s="31">
        <v>531</v>
      </c>
      <c r="D1542" s="30" t="s">
        <v>323</v>
      </c>
      <c r="E1542" s="33">
        <v>0.71411182341962187</v>
      </c>
    </row>
    <row r="1543" spans="1:5" ht="17.25" customHeight="1" x14ac:dyDescent="0.3">
      <c r="A1543" s="30" t="s">
        <v>219</v>
      </c>
      <c r="B1543" s="65" t="s">
        <v>220</v>
      </c>
      <c r="C1543" s="31">
        <v>279</v>
      </c>
      <c r="D1543" s="30" t="s">
        <v>31</v>
      </c>
      <c r="E1543" s="33">
        <v>0.3895155400470664</v>
      </c>
    </row>
    <row r="1544" spans="1:5" ht="17.25" customHeight="1" x14ac:dyDescent="0.3">
      <c r="A1544" s="30" t="s">
        <v>219</v>
      </c>
      <c r="B1544" s="65" t="s">
        <v>220</v>
      </c>
      <c r="C1544" s="31">
        <v>514</v>
      </c>
      <c r="D1544" s="30" t="s">
        <v>254</v>
      </c>
      <c r="E1544" s="33">
        <v>0.1666260921312451</v>
      </c>
    </row>
    <row r="1545" spans="1:5" ht="17.25" customHeight="1" x14ac:dyDescent="0.3">
      <c r="A1545" s="30" t="s">
        <v>219</v>
      </c>
      <c r="B1545" s="65" t="s">
        <v>220</v>
      </c>
      <c r="C1545" s="31">
        <v>97</v>
      </c>
      <c r="D1545" s="30" t="s">
        <v>349</v>
      </c>
      <c r="E1545" s="33">
        <v>0.15364224079634289</v>
      </c>
    </row>
    <row r="1546" spans="1:5" ht="17.25" customHeight="1" x14ac:dyDescent="0.3">
      <c r="A1546" s="30" t="s">
        <v>219</v>
      </c>
      <c r="B1546" s="65" t="s">
        <v>220</v>
      </c>
      <c r="C1546" s="31">
        <v>343</v>
      </c>
      <c r="D1546" s="30" t="s">
        <v>35</v>
      </c>
      <c r="E1546" s="33">
        <v>0.11901863723660362</v>
      </c>
    </row>
    <row r="1547" spans="1:5" ht="17.25" customHeight="1" x14ac:dyDescent="0.3">
      <c r="A1547" s="30" t="s">
        <v>219</v>
      </c>
      <c r="B1547" s="65" t="s">
        <v>220</v>
      </c>
      <c r="C1547" s="31">
        <v>663</v>
      </c>
      <c r="D1547" s="30" t="s">
        <v>337</v>
      </c>
      <c r="E1547" s="33">
        <v>0.11469068679163623</v>
      </c>
    </row>
    <row r="1548" spans="1:5" ht="17.25" customHeight="1" x14ac:dyDescent="0.3">
      <c r="A1548" s="30" t="s">
        <v>219</v>
      </c>
      <c r="B1548" s="65" t="s">
        <v>220</v>
      </c>
      <c r="C1548" s="31">
        <v>611</v>
      </c>
      <c r="D1548" s="30" t="s">
        <v>352</v>
      </c>
      <c r="E1548" s="33">
        <v>6.9247207119478488E-2</v>
      </c>
    </row>
    <row r="1549" spans="1:5" ht="17.25" customHeight="1" x14ac:dyDescent="0.3">
      <c r="A1549" s="30" t="s">
        <v>219</v>
      </c>
      <c r="B1549" s="65" t="s">
        <v>220</v>
      </c>
      <c r="C1549" s="31">
        <v>2713</v>
      </c>
      <c r="D1549" s="30" t="s">
        <v>395</v>
      </c>
      <c r="E1549" s="33">
        <v>6.9247207119478488E-2</v>
      </c>
    </row>
    <row r="1550" spans="1:5" ht="17.25" customHeight="1" x14ac:dyDescent="0.3">
      <c r="A1550" s="30" t="s">
        <v>219</v>
      </c>
      <c r="B1550" s="65" t="s">
        <v>220</v>
      </c>
      <c r="C1550" s="31">
        <v>717</v>
      </c>
      <c r="D1550" s="30" t="s">
        <v>243</v>
      </c>
      <c r="E1550" s="33">
        <v>5.1935405339608852E-2</v>
      </c>
    </row>
    <row r="1551" spans="1:5" ht="17.25" customHeight="1" x14ac:dyDescent="0.3">
      <c r="A1551" s="30" t="s">
        <v>219</v>
      </c>
      <c r="B1551" s="65" t="s">
        <v>220</v>
      </c>
      <c r="C1551" s="31">
        <v>673</v>
      </c>
      <c r="D1551" s="30" t="s">
        <v>39</v>
      </c>
      <c r="E1551" s="33">
        <v>4.7607454894641459E-2</v>
      </c>
    </row>
    <row r="1552" spans="1:5" ht="17.25" customHeight="1" x14ac:dyDescent="0.3">
      <c r="A1552" s="30" t="s">
        <v>219</v>
      </c>
      <c r="B1552" s="65" t="s">
        <v>220</v>
      </c>
      <c r="C1552" s="31">
        <v>465</v>
      </c>
      <c r="D1552" s="30" t="s">
        <v>38</v>
      </c>
      <c r="E1552" s="33">
        <v>3.2459628337255533E-2</v>
      </c>
    </row>
    <row r="1553" spans="1:5" ht="17.25" customHeight="1" x14ac:dyDescent="0.3">
      <c r="A1553" s="30" t="s">
        <v>219</v>
      </c>
      <c r="B1553" s="65" t="s">
        <v>220</v>
      </c>
      <c r="C1553" s="31">
        <v>536</v>
      </c>
      <c r="D1553" s="30" t="s">
        <v>295</v>
      </c>
      <c r="E1553" s="33">
        <v>2.8131677892288133E-2</v>
      </c>
    </row>
    <row r="1554" spans="1:5" ht="17.25" customHeight="1" x14ac:dyDescent="0.3">
      <c r="A1554" s="30" t="s">
        <v>219</v>
      </c>
      <c r="B1554" s="65" t="s">
        <v>220</v>
      </c>
      <c r="C1554" s="31">
        <v>860</v>
      </c>
      <c r="D1554" s="30" t="s">
        <v>394</v>
      </c>
      <c r="E1554" s="33">
        <v>1.4065838946144067E-2</v>
      </c>
    </row>
    <row r="1555" spans="1:5" ht="17.25" customHeight="1" x14ac:dyDescent="0.3">
      <c r="A1555" s="30" t="s">
        <v>219</v>
      </c>
      <c r="B1555" s="65" t="s">
        <v>220</v>
      </c>
      <c r="C1555" s="31">
        <v>401</v>
      </c>
      <c r="D1555" s="30" t="s">
        <v>344</v>
      </c>
      <c r="E1555" s="33">
        <v>1.6229814168627766E-3</v>
      </c>
    </row>
    <row r="1556" spans="1:5" ht="17.25" customHeight="1" x14ac:dyDescent="0.3">
      <c r="A1556" s="147" t="s">
        <v>84</v>
      </c>
      <c r="B1556" s="147" t="s">
        <v>85</v>
      </c>
      <c r="C1556" s="148">
        <v>531</v>
      </c>
      <c r="D1556" s="147" t="s">
        <v>323</v>
      </c>
      <c r="E1556" s="148">
        <v>58.442</v>
      </c>
    </row>
    <row r="1557" spans="1:5" ht="17.25" customHeight="1" x14ac:dyDescent="0.3">
      <c r="A1557" s="147" t="s">
        <v>84</v>
      </c>
      <c r="B1557" s="147" t="s">
        <v>85</v>
      </c>
      <c r="C1557" s="148">
        <v>465</v>
      </c>
      <c r="D1557" s="147" t="s">
        <v>38</v>
      </c>
      <c r="E1557" s="148">
        <v>41.558</v>
      </c>
    </row>
    <row r="1558" spans="1:5" ht="17.25" customHeight="1" x14ac:dyDescent="0.3">
      <c r="A1558" s="147" t="s">
        <v>100</v>
      </c>
      <c r="B1558" s="147" t="s">
        <v>101</v>
      </c>
      <c r="C1558" s="148">
        <v>531</v>
      </c>
      <c r="D1558" s="147" t="s">
        <v>323</v>
      </c>
      <c r="E1558" s="148">
        <v>72.070999999999998</v>
      </c>
    </row>
    <row r="1559" spans="1:5" ht="17.25" customHeight="1" x14ac:dyDescent="0.3">
      <c r="A1559" s="147" t="s">
        <v>100</v>
      </c>
      <c r="B1559" s="147" t="s">
        <v>101</v>
      </c>
      <c r="C1559" s="148">
        <v>279</v>
      </c>
      <c r="D1559" s="147" t="s">
        <v>31</v>
      </c>
      <c r="E1559" s="148">
        <v>9.2449999999999992</v>
      </c>
    </row>
    <row r="1560" spans="1:5" ht="17.25" customHeight="1" x14ac:dyDescent="0.3">
      <c r="A1560" s="147" t="s">
        <v>100</v>
      </c>
      <c r="B1560" s="147" t="s">
        <v>101</v>
      </c>
      <c r="C1560" s="148">
        <v>302</v>
      </c>
      <c r="D1560" s="147" t="s">
        <v>29</v>
      </c>
      <c r="E1560" s="148">
        <v>6.8970000000000002</v>
      </c>
    </row>
    <row r="1561" spans="1:5" ht="17.25" customHeight="1" x14ac:dyDescent="0.3">
      <c r="A1561" s="147" t="s">
        <v>100</v>
      </c>
      <c r="B1561" s="147" t="s">
        <v>101</v>
      </c>
      <c r="C1561" s="148">
        <v>283</v>
      </c>
      <c r="D1561" s="147" t="s">
        <v>351</v>
      </c>
      <c r="E1561" s="148">
        <v>6.1769999999999996</v>
      </c>
    </row>
    <row r="1562" spans="1:5" ht="17.25" customHeight="1" x14ac:dyDescent="0.3">
      <c r="A1562" s="147" t="s">
        <v>100</v>
      </c>
      <c r="B1562" s="147" t="s">
        <v>101</v>
      </c>
      <c r="C1562" s="148">
        <v>465</v>
      </c>
      <c r="D1562" s="147" t="s">
        <v>38</v>
      </c>
      <c r="E1562" s="148">
        <v>5.6109999999999998</v>
      </c>
    </row>
    <row r="1563" spans="1:5" ht="17.25" customHeight="1" x14ac:dyDescent="0.3">
      <c r="A1563" s="143"/>
      <c r="B1563" s="144"/>
      <c r="C1563" s="145"/>
      <c r="D1563" s="143"/>
      <c r="E1563" s="146"/>
    </row>
    <row r="1566" spans="1:5" ht="17.25" customHeight="1" x14ac:dyDescent="0.3">
      <c r="A1566" s="112" t="s">
        <v>0</v>
      </c>
      <c r="B1566" s="112" t="s">
        <v>223</v>
      </c>
      <c r="C1566" s="112" t="s">
        <v>224</v>
      </c>
      <c r="D1566" s="112" t="s">
        <v>225</v>
      </c>
      <c r="E1566" s="112" t="s">
        <v>226</v>
      </c>
    </row>
    <row r="1567" spans="1:5" ht="17.25" customHeight="1" x14ac:dyDescent="0.3">
      <c r="A1567" s="113" t="s">
        <v>897</v>
      </c>
      <c r="B1567" s="113" t="s">
        <v>40</v>
      </c>
      <c r="C1567" s="114">
        <v>64</v>
      </c>
      <c r="D1567" s="113" t="s">
        <v>728</v>
      </c>
      <c r="E1567" s="114">
        <v>6.09</v>
      </c>
    </row>
    <row r="1568" spans="1:5" ht="17.25" customHeight="1" x14ac:dyDescent="0.3">
      <c r="A1568" s="113" t="s">
        <v>897</v>
      </c>
      <c r="B1568" s="113" t="s">
        <v>40</v>
      </c>
      <c r="C1568" s="114">
        <v>282</v>
      </c>
      <c r="D1568" s="113" t="s">
        <v>34</v>
      </c>
      <c r="E1568" s="114">
        <v>15.43</v>
      </c>
    </row>
    <row r="1569" spans="1:5" ht="17.25" customHeight="1" x14ac:dyDescent="0.3">
      <c r="A1569" s="113" t="s">
        <v>897</v>
      </c>
      <c r="B1569" s="113" t="s">
        <v>40</v>
      </c>
      <c r="C1569" s="114">
        <v>302</v>
      </c>
      <c r="D1569" s="113" t="s">
        <v>29</v>
      </c>
      <c r="E1569" s="114">
        <v>3.78</v>
      </c>
    </row>
    <row r="1570" spans="1:5" ht="17.25" customHeight="1" x14ac:dyDescent="0.3">
      <c r="A1570" s="113" t="s">
        <v>897</v>
      </c>
      <c r="B1570" s="113" t="s">
        <v>40</v>
      </c>
      <c r="C1570" s="114">
        <v>438</v>
      </c>
      <c r="D1570" s="113" t="s">
        <v>681</v>
      </c>
      <c r="E1570" s="114">
        <v>17.809999999999999</v>
      </c>
    </row>
    <row r="1571" spans="1:5" ht="17.25" customHeight="1" x14ac:dyDescent="0.3">
      <c r="A1571" s="113" t="s">
        <v>897</v>
      </c>
      <c r="B1571" s="113" t="s">
        <v>40</v>
      </c>
      <c r="C1571" s="114">
        <v>449</v>
      </c>
      <c r="D1571" s="113" t="s">
        <v>272</v>
      </c>
      <c r="E1571" s="114">
        <v>5.67</v>
      </c>
    </row>
    <row r="1572" spans="1:5" ht="17.25" customHeight="1" x14ac:dyDescent="0.3">
      <c r="A1572" s="113" t="s">
        <v>897</v>
      </c>
      <c r="B1572" s="113" t="s">
        <v>40</v>
      </c>
      <c r="C1572" s="114">
        <v>491</v>
      </c>
      <c r="D1572" s="113" t="s">
        <v>266</v>
      </c>
      <c r="E1572" s="114">
        <v>3</v>
      </c>
    </row>
    <row r="1573" spans="1:5" ht="17.25" customHeight="1" x14ac:dyDescent="0.3">
      <c r="A1573" s="113" t="s">
        <v>897</v>
      </c>
      <c r="B1573" s="113" t="s">
        <v>40</v>
      </c>
      <c r="C1573" s="114">
        <v>508</v>
      </c>
      <c r="D1573" s="113" t="s">
        <v>242</v>
      </c>
      <c r="E1573" s="114">
        <v>1.24</v>
      </c>
    </row>
    <row r="1574" spans="1:5" ht="17.25" customHeight="1" x14ac:dyDescent="0.3">
      <c r="A1574" s="113" t="s">
        <v>897</v>
      </c>
      <c r="B1574" s="113" t="s">
        <v>40</v>
      </c>
      <c r="C1574" s="114">
        <v>522</v>
      </c>
      <c r="D1574" s="113" t="s">
        <v>257</v>
      </c>
      <c r="E1574" s="114">
        <v>11.76</v>
      </c>
    </row>
    <row r="1575" spans="1:5" ht="17.25" customHeight="1" x14ac:dyDescent="0.3">
      <c r="A1575" s="113" t="s">
        <v>897</v>
      </c>
      <c r="B1575" s="113" t="s">
        <v>40</v>
      </c>
      <c r="C1575" s="114">
        <v>551</v>
      </c>
      <c r="D1575" s="113" t="s">
        <v>250</v>
      </c>
      <c r="E1575" s="114">
        <v>2.9</v>
      </c>
    </row>
    <row r="1576" spans="1:5" ht="17.25" customHeight="1" x14ac:dyDescent="0.3">
      <c r="A1576" s="113" t="s">
        <v>897</v>
      </c>
      <c r="B1576" s="113" t="s">
        <v>40</v>
      </c>
      <c r="C1576" s="114">
        <v>592</v>
      </c>
      <c r="D1576" s="113" t="s">
        <v>241</v>
      </c>
      <c r="E1576" s="114">
        <v>6.38</v>
      </c>
    </row>
    <row r="1577" spans="1:5" ht="17.25" customHeight="1" x14ac:dyDescent="0.3">
      <c r="A1577" s="113" t="s">
        <v>897</v>
      </c>
      <c r="B1577" s="113" t="s">
        <v>40</v>
      </c>
      <c r="C1577" s="114">
        <v>601</v>
      </c>
      <c r="D1577" s="113" t="s">
        <v>247</v>
      </c>
      <c r="E1577" s="114">
        <v>7.8</v>
      </c>
    </row>
    <row r="1578" spans="1:5" ht="17.25" customHeight="1" x14ac:dyDescent="0.3">
      <c r="A1578" s="113" t="s">
        <v>897</v>
      </c>
      <c r="B1578" s="113" t="s">
        <v>40</v>
      </c>
      <c r="C1578" s="114">
        <v>605</v>
      </c>
      <c r="D1578" s="113" t="s">
        <v>256</v>
      </c>
      <c r="E1578" s="114">
        <v>1.18</v>
      </c>
    </row>
    <row r="1579" spans="1:5" ht="17.25" customHeight="1" x14ac:dyDescent="0.3">
      <c r="A1579" s="113" t="s">
        <v>897</v>
      </c>
      <c r="B1579" s="113" t="s">
        <v>40</v>
      </c>
      <c r="C1579" s="114">
        <v>620</v>
      </c>
      <c r="D1579" s="113" t="s">
        <v>271</v>
      </c>
      <c r="E1579" s="114">
        <v>2.5999999999999996</v>
      </c>
    </row>
    <row r="1580" spans="1:5" ht="17.25" customHeight="1" x14ac:dyDescent="0.3">
      <c r="A1580" s="113" t="s">
        <v>897</v>
      </c>
      <c r="B1580" s="113" t="s">
        <v>40</v>
      </c>
      <c r="C1580" s="114">
        <v>671</v>
      </c>
      <c r="D1580" s="113" t="s">
        <v>233</v>
      </c>
      <c r="E1580" s="114">
        <v>5.1999999999999993</v>
      </c>
    </row>
    <row r="1581" spans="1:5" ht="17.25" customHeight="1" x14ac:dyDescent="0.3">
      <c r="A1581" s="113" t="s">
        <v>897</v>
      </c>
      <c r="B1581" s="113" t="s">
        <v>40</v>
      </c>
      <c r="C1581" s="114">
        <v>678</v>
      </c>
      <c r="D1581" s="113" t="s">
        <v>252</v>
      </c>
      <c r="E1581" s="114">
        <v>0.76999999999999991</v>
      </c>
    </row>
    <row r="1582" spans="1:5" ht="17.25" customHeight="1" x14ac:dyDescent="0.3">
      <c r="A1582" s="113" t="s">
        <v>897</v>
      </c>
      <c r="B1582" s="113" t="s">
        <v>40</v>
      </c>
      <c r="C1582" s="114">
        <v>717</v>
      </c>
      <c r="D1582" s="113" t="s">
        <v>243</v>
      </c>
      <c r="E1582" s="114">
        <v>8.3899999999999988</v>
      </c>
    </row>
  </sheetData>
  <autoFilter ref="A2:E1562"/>
  <sortState ref="A1559:E1574">
    <sortCondition ref="C1559:C1574"/>
  </sortState>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sheetPr>
  <dimension ref="A1:DF388"/>
  <sheetViews>
    <sheetView topLeftCell="BA1" workbookViewId="0">
      <pane xSplit="3" ySplit="4" topLeftCell="CP5" activePane="bottomRight" state="frozen"/>
      <selection activeCell="BA1" sqref="BA1"/>
      <selection pane="topRight" activeCell="BD1" sqref="BD1"/>
      <selection pane="bottomLeft" activeCell="BA5" sqref="BA5"/>
      <selection pane="bottomRight" activeCell="DC5" sqref="DC5"/>
    </sheetView>
  </sheetViews>
  <sheetFormatPr defaultRowHeight="14.4" x14ac:dyDescent="0.3"/>
  <cols>
    <col min="1" max="1" width="8.44140625" customWidth="1"/>
    <col min="2" max="2" width="21.88671875" style="80" customWidth="1"/>
    <col min="4" max="43" width="8.88671875" customWidth="1"/>
    <col min="48" max="49" width="0" hidden="1" customWidth="1"/>
    <col min="50" max="51" width="9.109375" hidden="1" customWidth="1"/>
    <col min="53" max="53" width="9.109375" style="3"/>
    <col min="54" max="54" width="27.6640625" customWidth="1"/>
    <col min="55" max="55" width="0.44140625" customWidth="1"/>
    <col min="60" max="60" width="9.109375" style="97"/>
    <col min="64" max="64" width="9.109375" style="97"/>
    <col min="103" max="103" width="1.88671875" customWidth="1"/>
    <col min="104" max="104" width="10.109375" customWidth="1"/>
    <col min="105" max="105" width="11.6640625" customWidth="1"/>
    <col min="106" max="106" width="12.44140625" style="100" customWidth="1"/>
    <col min="107" max="107" width="12.44140625" style="152" customWidth="1"/>
    <col min="108" max="108" width="12.44140625" style="153" customWidth="1"/>
    <col min="109" max="109" width="10.88671875" customWidth="1"/>
    <col min="110" max="110" width="9.109375" style="136"/>
  </cols>
  <sheetData>
    <row r="1" spans="1:110" ht="15" x14ac:dyDescent="0.25">
      <c r="B1" s="40" t="s">
        <v>676</v>
      </c>
      <c r="BB1" s="111" t="s">
        <v>895</v>
      </c>
      <c r="BD1">
        <f>VLOOKUP(BD4,'Query Pulp'!$A$2:$H$49,8,FALSE)</f>
        <v>0</v>
      </c>
      <c r="BE1" t="str">
        <f>VLOOKUP(BE4,'Query Pulp'!$A$2:$H$49,8,FALSE)</f>
        <v>NMOG</v>
      </c>
      <c r="BF1" t="str">
        <f>VLOOKUP(BF4,'Query Pulp'!$A$2:$H$49,8,FALSE)</f>
        <v>NMOG</v>
      </c>
      <c r="BG1" t="str">
        <f>VLOOKUP(BG4,'Query Pulp'!$A$2:$H$49,8,FALSE)</f>
        <v>NMOG</v>
      </c>
      <c r="BH1" s="97" t="str">
        <f>VLOOKUP(BH4,'Query Pulp'!$A$2:$H$49,8,FALSE)</f>
        <v>VOC</v>
      </c>
      <c r="BI1" t="str">
        <f>VLOOKUP(BI4,'Query Pulp'!$A$2:$H$49,8,FALSE)</f>
        <v>VOC</v>
      </c>
      <c r="BJ1" t="str">
        <f>VLOOKUP(BJ4,'Query Pulp'!$A$2:$H$49,8,FALSE)</f>
        <v>VOC</v>
      </c>
      <c r="BK1" t="str">
        <f>VLOOKUP(BK4,'Query Pulp'!$A$2:$H$49,8,FALSE)</f>
        <v>VOC</v>
      </c>
      <c r="BL1" s="97" t="str">
        <f>VLOOKUP(BL4,'Query Pulp'!$A$2:$H$49,8,FALSE)</f>
        <v>VOC</v>
      </c>
      <c r="BM1" t="str">
        <f>VLOOKUP(BM4,'Query Pulp'!$A$2:$H$49,8,FALSE)</f>
        <v>NMOG</v>
      </c>
      <c r="BN1" t="str">
        <f>VLOOKUP(BN4,'Query Pulp'!$A$2:$H$49,8,FALSE)</f>
        <v>NMOG</v>
      </c>
      <c r="BO1" t="str">
        <f>VLOOKUP(BO4,'Query Pulp'!$A$2:$H$49,8,FALSE)</f>
        <v>NMOG</v>
      </c>
      <c r="BP1" t="str">
        <f>VLOOKUP(BP4,'Query Pulp'!$A$2:$H$49,8,FALSE)</f>
        <v>NMOG</v>
      </c>
      <c r="BQ1" t="str">
        <f>VLOOKUP(BQ4,'Query Pulp'!$A$2:$H$49,8,FALSE)</f>
        <v>NMOG</v>
      </c>
      <c r="BR1" t="str">
        <f>VLOOKUP(BR4,'Query Pulp'!$A$2:$H$49,8,FALSE)</f>
        <v>NMOG</v>
      </c>
      <c r="BS1" t="str">
        <f>VLOOKUP(BS4,'Query Pulp'!$A$2:$H$49,8,FALSE)</f>
        <v>NMOG</v>
      </c>
      <c r="BT1" t="str">
        <f>VLOOKUP(BT4,'Query Pulp'!$A$2:$H$49,8,FALSE)</f>
        <v>NMOG</v>
      </c>
      <c r="BU1" t="str">
        <f>VLOOKUP(BU4,'Query Pulp'!$A$2:$H$49,8,FALSE)</f>
        <v>NMOG</v>
      </c>
      <c r="BV1" t="str">
        <f>VLOOKUP(BV4,'Query Pulp'!$A$2:$H$49,8,FALSE)</f>
        <v>NMOG</v>
      </c>
      <c r="BW1" t="str">
        <f>VLOOKUP(BW4,'Query Pulp'!$A$2:$H$49,8,FALSE)</f>
        <v>NMOG</v>
      </c>
      <c r="BX1" t="str">
        <f>VLOOKUP(BX4,'Query Pulp'!$A$2:$H$49,8,FALSE)</f>
        <v>NMOG</v>
      </c>
      <c r="BY1" t="str">
        <f>VLOOKUP(BY4,'Query Pulp'!$A$2:$H$49,8,FALSE)</f>
        <v>NMOG</v>
      </c>
      <c r="BZ1" t="str">
        <f>VLOOKUP(BZ4,'Query Pulp'!$A$2:$H$49,8,FALSE)</f>
        <v>NMOG</v>
      </c>
      <c r="CA1" t="str">
        <f>VLOOKUP(CA4,'Query Pulp'!$A$2:$H$49,8,FALSE)</f>
        <v>NMOG</v>
      </c>
      <c r="CB1" t="str">
        <f>VLOOKUP(CB4,'Query Pulp'!$A$2:$H$49,8,FALSE)</f>
        <v>NMOG</v>
      </c>
      <c r="CC1" t="str">
        <f>VLOOKUP(CC4,'Query Pulp'!$A$2:$H$49,8,FALSE)</f>
        <v>NMOG</v>
      </c>
      <c r="CD1" t="str">
        <f>VLOOKUP(CD4,'Query Pulp'!$A$2:$H$49,8,FALSE)</f>
        <v>NMOG</v>
      </c>
      <c r="CE1" t="str">
        <f>VLOOKUP(CE4,'Query Pulp'!$A$2:$H$49,8,FALSE)</f>
        <v>NMOG</v>
      </c>
      <c r="CF1" t="str">
        <f>VLOOKUP(CF4,'Query Pulp'!$A$2:$H$49,8,FALSE)</f>
        <v>NMOG</v>
      </c>
      <c r="CG1" t="str">
        <f>VLOOKUP(CG4,'Query Pulp'!$A$2:$H$49,8,FALSE)</f>
        <v>NMOG</v>
      </c>
      <c r="CH1" t="str">
        <f>VLOOKUP(CH4,'Query Pulp'!$A$2:$H$49,8,FALSE)</f>
        <v>NMOG</v>
      </c>
      <c r="CI1" t="str">
        <f>VLOOKUP(CI4,'Query Pulp'!$A$2:$H$49,8,FALSE)</f>
        <v>NMOG</v>
      </c>
      <c r="CJ1" t="str">
        <f>VLOOKUP(CJ4,'Query Pulp'!$A$2:$H$49,8,FALSE)</f>
        <v>NMOG</v>
      </c>
      <c r="CK1" t="str">
        <f>VLOOKUP(CK4,'Query Pulp'!$A$2:$H$49,8,FALSE)</f>
        <v>NMOG</v>
      </c>
      <c r="CL1" t="str">
        <f>VLOOKUP(CL4,'Query Pulp'!$A$2:$H$49,8,FALSE)</f>
        <v>NMOG</v>
      </c>
      <c r="CM1" t="str">
        <f>VLOOKUP(CM4,'Query Pulp'!$A$2:$H$49,8,FALSE)</f>
        <v>NMOG</v>
      </c>
      <c r="CN1" t="str">
        <f>VLOOKUP(CN4,'Query Pulp'!$A$2:$H$49,8,FALSE)</f>
        <v>NMOG</v>
      </c>
      <c r="CO1" t="str">
        <f>VLOOKUP(CO4,'Query Pulp'!$A$2:$H$49,8,FALSE)</f>
        <v>NMOG</v>
      </c>
      <c r="CP1" t="str">
        <f>VLOOKUP(CP4,'Query Pulp'!$A$2:$H$49,8,FALSE)</f>
        <v>NMOG</v>
      </c>
      <c r="CQ1" t="str">
        <f>VLOOKUP(CQ4,'Query Pulp'!$A$2:$H$49,8,FALSE)</f>
        <v>NMOG</v>
      </c>
      <c r="CR1" t="str">
        <f>VLOOKUP(CR4,'Query Pulp'!$A$2:$H$49,8,FALSE)</f>
        <v>NMOG</v>
      </c>
      <c r="CS1" t="str">
        <f>VLOOKUP(CS4,'Query Pulp'!$A$2:$H$49,8,FALSE)</f>
        <v>NMOG</v>
      </c>
      <c r="CT1" t="str">
        <f>VLOOKUP(CT4,'Query Pulp'!$A$2:$H$49,8,FALSE)</f>
        <v>NMOG</v>
      </c>
      <c r="CU1" t="str">
        <f>VLOOKUP(CU4,'Query Pulp'!$A$2:$H$49,8,FALSE)</f>
        <v>NMOG</v>
      </c>
      <c r="CV1" t="str">
        <f>VLOOKUP(CV4,'Query Pulp'!$A$2:$H$49,8,FALSE)</f>
        <v>NMOG</v>
      </c>
      <c r="CW1" t="str">
        <f>VLOOKUP(CW4,'Query Pulp'!$A$2:$H$49,8,FALSE)</f>
        <v>NMOG</v>
      </c>
      <c r="CX1" t="str">
        <f>VLOOKUP(CX4,'Query Pulp'!$A$2:$H$49,8,FALSE)</f>
        <v>NMOG</v>
      </c>
    </row>
    <row r="2" spans="1:110" ht="91.5" customHeight="1" x14ac:dyDescent="0.3">
      <c r="A2" t="s">
        <v>677</v>
      </c>
      <c r="B2" s="80" t="s">
        <v>678</v>
      </c>
      <c r="BD2" s="89" t="s">
        <v>42</v>
      </c>
      <c r="BE2" s="90" t="s">
        <v>58</v>
      </c>
      <c r="BF2" s="90" t="s">
        <v>58</v>
      </c>
      <c r="BG2" s="90" t="s">
        <v>58</v>
      </c>
      <c r="BH2" s="149" t="s">
        <v>85</v>
      </c>
      <c r="BI2" s="90" t="s">
        <v>92</v>
      </c>
      <c r="BJ2" s="90" t="s">
        <v>92</v>
      </c>
      <c r="BK2" s="90" t="s">
        <v>92</v>
      </c>
      <c r="BL2" s="149" t="s">
        <v>85</v>
      </c>
      <c r="BM2" s="90" t="s">
        <v>105</v>
      </c>
      <c r="BN2" s="90" t="s">
        <v>112</v>
      </c>
      <c r="BO2" s="90" t="s">
        <v>115</v>
      </c>
      <c r="BP2" s="90" t="s">
        <v>118</v>
      </c>
      <c r="BQ2" s="90" t="s">
        <v>121</v>
      </c>
      <c r="BR2" s="90" t="s">
        <v>124</v>
      </c>
      <c r="BS2" s="90" t="s">
        <v>127</v>
      </c>
      <c r="BT2" s="90" t="s">
        <v>130</v>
      </c>
      <c r="BU2" s="90" t="s">
        <v>133</v>
      </c>
      <c r="BV2" s="90" t="s">
        <v>136</v>
      </c>
      <c r="BW2" s="90" t="s">
        <v>139</v>
      </c>
      <c r="BX2" s="90" t="s">
        <v>142</v>
      </c>
      <c r="BY2" s="90" t="s">
        <v>145</v>
      </c>
      <c r="BZ2" s="90" t="s">
        <v>148</v>
      </c>
      <c r="CA2" s="90" t="s">
        <v>151</v>
      </c>
      <c r="CB2" s="90" t="s">
        <v>154</v>
      </c>
      <c r="CC2" s="90" t="s">
        <v>157</v>
      </c>
      <c r="CD2" s="90" t="s">
        <v>160</v>
      </c>
      <c r="CE2" s="90" t="s">
        <v>163</v>
      </c>
      <c r="CF2" s="90" t="s">
        <v>166</v>
      </c>
      <c r="CG2" s="90" t="s">
        <v>169</v>
      </c>
      <c r="CH2" s="90" t="s">
        <v>172</v>
      </c>
      <c r="CI2" s="90" t="s">
        <v>175</v>
      </c>
      <c r="CJ2" s="90" t="s">
        <v>178</v>
      </c>
      <c r="CK2" s="90" t="s">
        <v>181</v>
      </c>
      <c r="CL2" s="90" t="s">
        <v>184</v>
      </c>
      <c r="CM2" s="90" t="s">
        <v>187</v>
      </c>
      <c r="CN2" s="90" t="s">
        <v>190</v>
      </c>
      <c r="CO2" s="90" t="s">
        <v>193</v>
      </c>
      <c r="CP2" s="90" t="s">
        <v>196</v>
      </c>
      <c r="CQ2" s="90" t="s">
        <v>199</v>
      </c>
      <c r="CR2" s="90" t="s">
        <v>202</v>
      </c>
      <c r="CS2" s="90" t="s">
        <v>205</v>
      </c>
      <c r="CT2" s="90" t="s">
        <v>208</v>
      </c>
      <c r="CU2" s="90" t="s">
        <v>211</v>
      </c>
      <c r="CV2" s="90" t="s">
        <v>214</v>
      </c>
      <c r="CW2" s="90" t="s">
        <v>217</v>
      </c>
      <c r="CX2" s="90" t="s">
        <v>220</v>
      </c>
      <c r="CZ2" s="91" t="s">
        <v>889</v>
      </c>
      <c r="DA2" s="91" t="s">
        <v>891</v>
      </c>
      <c r="DB2" s="101" t="s">
        <v>893</v>
      </c>
      <c r="DC2" s="154" t="s">
        <v>912</v>
      </c>
      <c r="DD2" s="155" t="s">
        <v>913</v>
      </c>
      <c r="DE2" s="7" t="s">
        <v>903</v>
      </c>
      <c r="DF2" s="135" t="s">
        <v>914</v>
      </c>
    </row>
    <row r="3" spans="1:110" ht="15" x14ac:dyDescent="0.25">
      <c r="A3" s="41" t="s">
        <v>671</v>
      </c>
      <c r="B3"/>
      <c r="C3" s="41" t="s">
        <v>656</v>
      </c>
      <c r="BA3" s="3" t="s">
        <v>882</v>
      </c>
      <c r="BB3" t="s">
        <v>894</v>
      </c>
      <c r="BD3" s="108">
        <f>SUM(BD5:BD388)</f>
        <v>99.999999999999986</v>
      </c>
      <c r="BE3" s="108">
        <f t="shared" ref="BE3:CX3" si="0">SUM(BE5:BE388)</f>
        <v>100.00000000000003</v>
      </c>
      <c r="BF3" s="108">
        <f t="shared" si="0"/>
        <v>99.999999999999957</v>
      </c>
      <c r="BG3" s="108">
        <f t="shared" si="0"/>
        <v>100.00000000000001</v>
      </c>
      <c r="BH3" s="150">
        <f t="shared" si="0"/>
        <v>100</v>
      </c>
      <c r="BI3" s="108">
        <f t="shared" si="0"/>
        <v>100</v>
      </c>
      <c r="BJ3" s="108">
        <f t="shared" si="0"/>
        <v>100</v>
      </c>
      <c r="BK3" s="108">
        <f t="shared" si="0"/>
        <v>100</v>
      </c>
      <c r="BL3" s="150">
        <f t="shared" si="0"/>
        <v>100.001</v>
      </c>
      <c r="BM3" s="108">
        <f t="shared" si="0"/>
        <v>100.00000000000003</v>
      </c>
      <c r="BN3" s="108">
        <f t="shared" si="0"/>
        <v>100.00000000000003</v>
      </c>
      <c r="BO3" s="108">
        <f t="shared" si="0"/>
        <v>100</v>
      </c>
      <c r="BP3" s="108">
        <f t="shared" si="0"/>
        <v>100.00000000000001</v>
      </c>
      <c r="BQ3" s="108">
        <f t="shared" si="0"/>
        <v>100.00000000000001</v>
      </c>
      <c r="BR3" s="108">
        <f t="shared" si="0"/>
        <v>100</v>
      </c>
      <c r="BS3" s="108">
        <f t="shared" si="0"/>
        <v>99.999999999999986</v>
      </c>
      <c r="BT3" s="108">
        <f t="shared" si="0"/>
        <v>100</v>
      </c>
      <c r="BU3" s="108">
        <f t="shared" si="0"/>
        <v>100.00000000000001</v>
      </c>
      <c r="BV3" s="108">
        <f t="shared" si="0"/>
        <v>99.999999999999957</v>
      </c>
      <c r="BW3" s="108">
        <f t="shared" si="0"/>
        <v>100.00000000000004</v>
      </c>
      <c r="BX3" s="108">
        <f t="shared" si="0"/>
        <v>100</v>
      </c>
      <c r="BY3" s="108">
        <f t="shared" si="0"/>
        <v>99.999999999999986</v>
      </c>
      <c r="BZ3" s="108">
        <f t="shared" si="0"/>
        <v>100.00000000000001</v>
      </c>
      <c r="CA3" s="108">
        <f t="shared" si="0"/>
        <v>99.999999999999972</v>
      </c>
      <c r="CB3" s="108">
        <f t="shared" si="0"/>
        <v>100.00000000000001</v>
      </c>
      <c r="CC3" s="108">
        <f t="shared" si="0"/>
        <v>100.00000000000003</v>
      </c>
      <c r="CD3" s="108">
        <f t="shared" si="0"/>
        <v>99.999999999999986</v>
      </c>
      <c r="CE3" s="108">
        <f t="shared" si="0"/>
        <v>100</v>
      </c>
      <c r="CF3" s="108">
        <f t="shared" si="0"/>
        <v>100.00000000000003</v>
      </c>
      <c r="CG3" s="108">
        <f t="shared" si="0"/>
        <v>99.999999999999986</v>
      </c>
      <c r="CH3" s="108">
        <f t="shared" si="0"/>
        <v>100.00000000000004</v>
      </c>
      <c r="CI3" s="108">
        <f t="shared" si="0"/>
        <v>99.999999999999972</v>
      </c>
      <c r="CJ3" s="108">
        <f t="shared" si="0"/>
        <v>100.00000000027113</v>
      </c>
      <c r="CK3" s="108">
        <f t="shared" si="0"/>
        <v>99.999999999999929</v>
      </c>
      <c r="CL3" s="108">
        <f t="shared" si="0"/>
        <v>99.999999999999972</v>
      </c>
      <c r="CM3" s="108">
        <f t="shared" si="0"/>
        <v>100.00000000000003</v>
      </c>
      <c r="CN3" s="108">
        <f t="shared" si="0"/>
        <v>100</v>
      </c>
      <c r="CO3" s="108">
        <f t="shared" si="0"/>
        <v>99.999999999999986</v>
      </c>
      <c r="CP3" s="108">
        <f t="shared" si="0"/>
        <v>100</v>
      </c>
      <c r="CQ3" s="108">
        <f t="shared" si="0"/>
        <v>100.00000000000001</v>
      </c>
      <c r="CR3" s="108">
        <f t="shared" si="0"/>
        <v>99.999999999999986</v>
      </c>
      <c r="CS3" s="108">
        <f t="shared" si="0"/>
        <v>99.999999999999972</v>
      </c>
      <c r="CT3" s="108">
        <f t="shared" si="0"/>
        <v>100.00000000000001</v>
      </c>
      <c r="CU3" s="108">
        <f t="shared" si="0"/>
        <v>100.00000000000003</v>
      </c>
      <c r="CV3" s="108">
        <f t="shared" si="0"/>
        <v>100</v>
      </c>
      <c r="CW3" s="108">
        <f t="shared" si="0"/>
        <v>100.00000000000001</v>
      </c>
      <c r="CX3" s="108">
        <f t="shared" si="0"/>
        <v>99.999999999999986</v>
      </c>
      <c r="CY3" s="107"/>
      <c r="CZ3" s="108">
        <f>SUM(CZ5:CZ388)</f>
        <v>312.1270311636909</v>
      </c>
      <c r="DA3" s="108">
        <f>SUM(DA5:DA388)</f>
        <v>100</v>
      </c>
      <c r="DB3" s="108">
        <f>SUM(DB5:DB388)</f>
        <v>100.00002127660156</v>
      </c>
      <c r="DC3" s="150">
        <f>SUM(DC$5:DC$388)</f>
        <v>223.27710152999069</v>
      </c>
      <c r="DD3" s="156"/>
      <c r="DE3" s="108">
        <f>SUM(DE5:DE388)</f>
        <v>99.999999999999616</v>
      </c>
      <c r="DF3" s="108">
        <f>SUM(DF5:DF388)</f>
        <v>100.00000000000027</v>
      </c>
    </row>
    <row r="4" spans="1:110" x14ac:dyDescent="0.3">
      <c r="A4" s="41" t="s">
        <v>396</v>
      </c>
      <c r="B4" s="81" t="s">
        <v>225</v>
      </c>
      <c r="C4" t="s">
        <v>92</v>
      </c>
      <c r="D4" t="s">
        <v>58</v>
      </c>
      <c r="E4" t="s">
        <v>42</v>
      </c>
      <c r="F4" t="s">
        <v>124</v>
      </c>
      <c r="G4" t="s">
        <v>142</v>
      </c>
      <c r="H4" t="s">
        <v>136</v>
      </c>
      <c r="I4" t="s">
        <v>130</v>
      </c>
      <c r="J4" t="s">
        <v>145</v>
      </c>
      <c r="K4" t="s">
        <v>139</v>
      </c>
      <c r="L4" t="s">
        <v>133</v>
      </c>
      <c r="M4" t="s">
        <v>211</v>
      </c>
      <c r="N4" t="s">
        <v>157</v>
      </c>
      <c r="O4" t="s">
        <v>175</v>
      </c>
      <c r="P4" t="s">
        <v>178</v>
      </c>
      <c r="Q4" t="s">
        <v>187</v>
      </c>
      <c r="R4" t="s">
        <v>105</v>
      </c>
      <c r="S4" t="s">
        <v>160</v>
      </c>
      <c r="T4" t="s">
        <v>181</v>
      </c>
      <c r="U4" t="s">
        <v>112</v>
      </c>
      <c r="V4" t="s">
        <v>199</v>
      </c>
      <c r="W4" t="s">
        <v>196</v>
      </c>
      <c r="X4" t="s">
        <v>127</v>
      </c>
      <c r="Y4" t="s">
        <v>151</v>
      </c>
      <c r="Z4" t="s">
        <v>154</v>
      </c>
      <c r="AA4" t="s">
        <v>148</v>
      </c>
      <c r="AB4" t="s">
        <v>190</v>
      </c>
      <c r="AC4" t="s">
        <v>193</v>
      </c>
      <c r="AD4" t="s">
        <v>217</v>
      </c>
      <c r="AE4" t="s">
        <v>220</v>
      </c>
      <c r="AF4" t="s">
        <v>214</v>
      </c>
      <c r="AG4" t="s">
        <v>115</v>
      </c>
      <c r="AH4" t="s">
        <v>118</v>
      </c>
      <c r="AI4" t="s">
        <v>205</v>
      </c>
      <c r="AJ4" t="s">
        <v>166</v>
      </c>
      <c r="AK4" t="s">
        <v>184</v>
      </c>
      <c r="AL4" t="s">
        <v>172</v>
      </c>
      <c r="AM4" t="s">
        <v>121</v>
      </c>
      <c r="AN4" t="s">
        <v>208</v>
      </c>
      <c r="AO4" t="s">
        <v>163</v>
      </c>
      <c r="AP4" t="s">
        <v>169</v>
      </c>
      <c r="AQ4" t="s">
        <v>202</v>
      </c>
      <c r="AR4" t="s">
        <v>85</v>
      </c>
      <c r="AS4" t="s">
        <v>101</v>
      </c>
      <c r="BB4" s="111" t="s">
        <v>883</v>
      </c>
      <c r="BD4" t="s">
        <v>41</v>
      </c>
      <c r="BE4" t="s">
        <v>57</v>
      </c>
      <c r="BF4" t="s">
        <v>66</v>
      </c>
      <c r="BG4" t="s">
        <v>68</v>
      </c>
      <c r="BH4" s="151" t="s">
        <v>84</v>
      </c>
      <c r="BI4" t="s">
        <v>91</v>
      </c>
      <c r="BJ4" t="s">
        <v>94</v>
      </c>
      <c r="BK4" t="s">
        <v>97</v>
      </c>
      <c r="BL4" s="151" t="s">
        <v>100</v>
      </c>
      <c r="BM4" t="s">
        <v>104</v>
      </c>
      <c r="BN4" t="s">
        <v>111</v>
      </c>
      <c r="BO4" t="s">
        <v>114</v>
      </c>
      <c r="BP4" t="s">
        <v>117</v>
      </c>
      <c r="BQ4" t="s">
        <v>120</v>
      </c>
      <c r="BR4" t="s">
        <v>123</v>
      </c>
      <c r="BS4" t="s">
        <v>126</v>
      </c>
      <c r="BT4" t="s">
        <v>129</v>
      </c>
      <c r="BU4" t="s">
        <v>132</v>
      </c>
      <c r="BV4" t="s">
        <v>135</v>
      </c>
      <c r="BW4" t="s">
        <v>138</v>
      </c>
      <c r="BX4" t="s">
        <v>141</v>
      </c>
      <c r="BY4" t="s">
        <v>144</v>
      </c>
      <c r="BZ4" t="s">
        <v>147</v>
      </c>
      <c r="CA4" t="s">
        <v>150</v>
      </c>
      <c r="CB4" t="s">
        <v>153</v>
      </c>
      <c r="CC4" t="s">
        <v>156</v>
      </c>
      <c r="CD4" t="s">
        <v>159</v>
      </c>
      <c r="CE4" t="s">
        <v>162</v>
      </c>
      <c r="CF4" t="s">
        <v>165</v>
      </c>
      <c r="CG4" t="s">
        <v>168</v>
      </c>
      <c r="CH4" t="s">
        <v>171</v>
      </c>
      <c r="CI4" t="s">
        <v>174</v>
      </c>
      <c r="CJ4" t="s">
        <v>177</v>
      </c>
      <c r="CK4" t="s">
        <v>180</v>
      </c>
      <c r="CL4" t="s">
        <v>183</v>
      </c>
      <c r="CM4" t="s">
        <v>186</v>
      </c>
      <c r="CN4" t="s">
        <v>189</v>
      </c>
      <c r="CO4" t="s">
        <v>192</v>
      </c>
      <c r="CP4" t="s">
        <v>195</v>
      </c>
      <c r="CQ4" t="s">
        <v>198</v>
      </c>
      <c r="CR4" t="s">
        <v>201</v>
      </c>
      <c r="CS4" t="s">
        <v>204</v>
      </c>
      <c r="CT4" t="s">
        <v>207</v>
      </c>
      <c r="CU4" t="s">
        <v>210</v>
      </c>
      <c r="CV4" t="s">
        <v>213</v>
      </c>
      <c r="CW4" t="s">
        <v>216</v>
      </c>
      <c r="CX4" t="s">
        <v>219</v>
      </c>
      <c r="CZ4" s="92" t="s">
        <v>890</v>
      </c>
      <c r="DA4" s="92" t="s">
        <v>890</v>
      </c>
      <c r="DB4" s="100" t="s">
        <v>892</v>
      </c>
      <c r="DE4" t="s">
        <v>902</v>
      </c>
      <c r="DF4" s="137" t="s">
        <v>679</v>
      </c>
    </row>
    <row r="5" spans="1:110" ht="15" x14ac:dyDescent="0.25">
      <c r="A5" s="6">
        <v>4</v>
      </c>
      <c r="B5" s="82" t="s">
        <v>347</v>
      </c>
      <c r="C5" s="67"/>
      <c r="D5" s="67"/>
      <c r="E5" s="67"/>
      <c r="F5" s="67">
        <v>1.1895426273246994E-3</v>
      </c>
      <c r="G5" s="67">
        <v>1.0881811691064823E-2</v>
      </c>
      <c r="H5" s="67">
        <v>6.4479604456314423E-3</v>
      </c>
      <c r="I5" s="67"/>
      <c r="J5" s="67"/>
      <c r="K5" s="67">
        <v>6.24170373545163E-2</v>
      </c>
      <c r="L5" s="67"/>
      <c r="M5" s="67"/>
      <c r="N5" s="67">
        <v>8.7602743202606845E-3</v>
      </c>
      <c r="O5" s="67">
        <v>5.224747318157824E-5</v>
      </c>
      <c r="P5" s="67">
        <v>5.9727472988553511E-4</v>
      </c>
      <c r="Q5" s="67">
        <v>5.118083789429239E-2</v>
      </c>
      <c r="R5" s="67">
        <v>5.9975446052386158E-3</v>
      </c>
      <c r="S5" s="67">
        <v>9.9762233343863763E-2</v>
      </c>
      <c r="T5" s="67">
        <v>0.39724576271186424</v>
      </c>
      <c r="U5" s="67">
        <v>7.6164692298970656E-3</v>
      </c>
      <c r="V5" s="67">
        <v>0.45019235491528203</v>
      </c>
      <c r="W5" s="67">
        <v>3.8341598077807883E-2</v>
      </c>
      <c r="X5" s="67">
        <v>2.990150444436028E-2</v>
      </c>
      <c r="Y5" s="67">
        <v>1.9127151565461721E-2</v>
      </c>
      <c r="Z5" s="67"/>
      <c r="AA5" s="67">
        <v>2.4346237583165228E-3</v>
      </c>
      <c r="AB5" s="67">
        <v>1.4489336118756755E-3</v>
      </c>
      <c r="AC5" s="67">
        <v>3.1948305086505618E-3</v>
      </c>
      <c r="AD5" s="67"/>
      <c r="AE5" s="67"/>
      <c r="AF5" s="67"/>
      <c r="AG5" s="67">
        <v>6.932516052713591E-3</v>
      </c>
      <c r="AH5" s="67">
        <v>6.2112521387411544E-3</v>
      </c>
      <c r="AI5" s="67"/>
      <c r="AJ5" s="67">
        <v>2.2502102923800519E-3</v>
      </c>
      <c r="AK5" s="67">
        <v>3.6117130632883245E-4</v>
      </c>
      <c r="AL5" s="67">
        <v>1.028780084768431E-3</v>
      </c>
      <c r="AM5" s="67">
        <v>1.6490776049324571E-4</v>
      </c>
      <c r="AN5" s="67"/>
      <c r="AO5" s="67">
        <v>5.3109565032662384E-2</v>
      </c>
      <c r="AP5" s="67"/>
      <c r="AQ5" s="67">
        <v>0.50135594879669365</v>
      </c>
      <c r="AR5" s="67"/>
      <c r="AS5" s="67"/>
      <c r="AV5" t="s">
        <v>884</v>
      </c>
      <c r="BA5" s="3">
        <v>4</v>
      </c>
      <c r="BB5" t="s">
        <v>347</v>
      </c>
      <c r="BD5" s="86"/>
      <c r="BE5" s="86"/>
      <c r="BF5" s="86"/>
      <c r="BG5" s="86"/>
      <c r="BH5" s="98"/>
      <c r="BI5" s="86"/>
      <c r="BJ5" s="86"/>
      <c r="BK5" s="86"/>
      <c r="BL5" s="98"/>
      <c r="BM5" s="86">
        <v>5.9975446052386158E-3</v>
      </c>
      <c r="BN5" s="86">
        <v>7.6164692298970656E-3</v>
      </c>
      <c r="BO5" s="86">
        <v>6.932516052713591E-3</v>
      </c>
      <c r="BP5" s="86">
        <v>6.2112521387411544E-3</v>
      </c>
      <c r="BQ5" s="86">
        <v>1.6490776049324571E-4</v>
      </c>
      <c r="BR5" s="86">
        <v>1.1895426273246994E-3</v>
      </c>
      <c r="BS5" s="86">
        <v>2.990150444436028E-2</v>
      </c>
      <c r="BT5" s="86"/>
      <c r="BU5" s="86"/>
      <c r="BV5" s="86">
        <v>6.4479604456314423E-3</v>
      </c>
      <c r="BW5" s="86">
        <v>6.24170373545163E-2</v>
      </c>
      <c r="BX5" s="86">
        <v>1.0881811691064823E-2</v>
      </c>
      <c r="BY5" s="86"/>
      <c r="BZ5" s="86">
        <v>2.4346237583165228E-3</v>
      </c>
      <c r="CA5" s="86">
        <v>1.9127151565461721E-2</v>
      </c>
      <c r="CB5" s="86"/>
      <c r="CC5" s="86">
        <v>8.7602743202606845E-3</v>
      </c>
      <c r="CD5" s="86">
        <v>9.9762233343863763E-2</v>
      </c>
      <c r="CE5" s="86">
        <v>5.3109565032662384E-2</v>
      </c>
      <c r="CF5" s="86">
        <v>2.2502102923800519E-3</v>
      </c>
      <c r="CG5" s="86"/>
      <c r="CH5" s="86">
        <v>1.028780084768431E-3</v>
      </c>
      <c r="CI5" s="86">
        <v>5.224747318157824E-5</v>
      </c>
      <c r="CJ5" s="86">
        <v>5.9727472988553511E-4</v>
      </c>
      <c r="CK5" s="86">
        <v>0.39724576271186424</v>
      </c>
      <c r="CL5" s="86">
        <v>3.6117130632883245E-4</v>
      </c>
      <c r="CM5" s="86">
        <v>5.118083789429239E-2</v>
      </c>
      <c r="CN5" s="86">
        <v>1.4489336118756755E-3</v>
      </c>
      <c r="CO5" s="86">
        <v>3.1948305086505618E-3</v>
      </c>
      <c r="CP5" s="86">
        <v>3.8341598077807883E-2</v>
      </c>
      <c r="CQ5" s="86">
        <v>0.45019235491528203</v>
      </c>
      <c r="CR5" s="86">
        <v>0.50135594879669365</v>
      </c>
      <c r="CS5" s="86"/>
      <c r="CT5" s="86"/>
      <c r="CU5" s="86"/>
      <c r="CV5" s="86"/>
      <c r="CW5" s="86"/>
      <c r="CX5" s="86"/>
      <c r="CY5" s="86"/>
      <c r="CZ5" s="93">
        <f>AVERAGEIF(BD5:CX5,"&lt;&gt;""")</f>
        <v>6.5489049806428043E-2</v>
      </c>
      <c r="DA5" s="93">
        <f>CZ5/CZ$3*100</f>
        <v>2.0981537408749189E-2</v>
      </c>
      <c r="DB5" s="102">
        <f>SUM(BD5:CX5)/(COUNT(BD5:CX5)+COUNTBLANK(BD5:CX5))</f>
        <v>3.7621369037735261E-2</v>
      </c>
      <c r="DC5" s="157">
        <f>MEDIAN(BD5:CX5)</f>
        <v>6.932516052713591E-3</v>
      </c>
      <c r="DD5" s="158">
        <f>DC5/$DC$3*100</f>
        <v>3.1048934284837143E-3</v>
      </c>
      <c r="DE5" s="86">
        <f>VLOOKUP(BA5,wt_by_use!$A$5:$H$388,8,FALSE)</f>
        <v>0.19349999999999987</v>
      </c>
      <c r="DF5" s="136">
        <f>IFERROR(VLOOKUP(BA5,wtFrac_0000!C$3:E$292,3,FALSE)," ")</f>
        <v>0.43</v>
      </c>
    </row>
    <row r="6" spans="1:110" ht="15" x14ac:dyDescent="0.25">
      <c r="A6" s="6">
        <v>7</v>
      </c>
      <c r="B6" s="82" t="s">
        <v>350</v>
      </c>
      <c r="C6" s="67"/>
      <c r="D6" s="67"/>
      <c r="E6" s="67"/>
      <c r="F6" s="67">
        <v>1.1895426273246995E-4</v>
      </c>
      <c r="G6" s="67">
        <v>5.4409058455324117E-3</v>
      </c>
      <c r="H6" s="67">
        <v>4.9004499386798954E-2</v>
      </c>
      <c r="I6" s="67"/>
      <c r="J6" s="67"/>
      <c r="K6" s="67">
        <v>6.24170373545163E-2</v>
      </c>
      <c r="L6" s="67"/>
      <c r="M6" s="67"/>
      <c r="N6" s="67">
        <v>1.9839444784119788E-2</v>
      </c>
      <c r="O6" s="67">
        <v>1.9249069066897245E-2</v>
      </c>
      <c r="P6" s="67">
        <v>0.25338927934537853</v>
      </c>
      <c r="Q6" s="67">
        <v>0.24310897999788886</v>
      </c>
      <c r="R6" s="67">
        <v>4.7123564755446263E-3</v>
      </c>
      <c r="S6" s="67">
        <v>0.11638927223450773</v>
      </c>
      <c r="T6" s="67">
        <v>0.39724576271186424</v>
      </c>
      <c r="U6" s="67">
        <v>2.3368712409911452E-2</v>
      </c>
      <c r="V6" s="67">
        <v>0.45019235491528203</v>
      </c>
      <c r="W6" s="67">
        <v>4.6861953206209638E-2</v>
      </c>
      <c r="X6" s="67">
        <v>2.990150444436028E-2</v>
      </c>
      <c r="Y6" s="67">
        <v>2.4387118245963697E-2</v>
      </c>
      <c r="Z6" s="67"/>
      <c r="AA6" s="67">
        <v>5.5455318939431906E-3</v>
      </c>
      <c r="AB6" s="67">
        <v>1.6453991863672926E-2</v>
      </c>
      <c r="AC6" s="67">
        <v>2.9666283294612364E-2</v>
      </c>
      <c r="AD6" s="67"/>
      <c r="AE6" s="67"/>
      <c r="AF6" s="67"/>
      <c r="AG6" s="67">
        <v>6.932516052713591E-3</v>
      </c>
      <c r="AH6" s="67">
        <v>6.2112521387411544E-3</v>
      </c>
      <c r="AI6" s="67"/>
      <c r="AJ6" s="67">
        <v>2.2502102923800519E-3</v>
      </c>
      <c r="AK6" s="67">
        <v>0.25559815524809681</v>
      </c>
      <c r="AL6" s="67">
        <v>2.2861779661520693E-4</v>
      </c>
      <c r="AM6" s="67">
        <v>6.4227233034211482E-5</v>
      </c>
      <c r="AN6" s="67"/>
      <c r="AO6" s="67">
        <v>5.5765043284295495E-3</v>
      </c>
      <c r="AP6" s="67"/>
      <c r="AQ6" s="67">
        <v>1.4324455679905534</v>
      </c>
      <c r="AR6" s="67"/>
      <c r="AS6" s="67"/>
      <c r="BA6" s="3">
        <v>7</v>
      </c>
      <c r="BB6" t="s">
        <v>350</v>
      </c>
      <c r="BD6" s="86"/>
      <c r="BE6" s="86"/>
      <c r="BF6" s="86"/>
      <c r="BG6" s="86"/>
      <c r="BH6" s="98"/>
      <c r="BI6" s="86"/>
      <c r="BJ6" s="86"/>
      <c r="BK6" s="86"/>
      <c r="BL6" s="98"/>
      <c r="BM6" s="86">
        <v>4.7123564755446263E-3</v>
      </c>
      <c r="BN6" s="86">
        <v>2.3368712409911452E-2</v>
      </c>
      <c r="BO6" s="86">
        <v>6.932516052713591E-3</v>
      </c>
      <c r="BP6" s="86">
        <v>6.2112521387411544E-3</v>
      </c>
      <c r="BQ6" s="86">
        <v>6.4227233034211482E-5</v>
      </c>
      <c r="BR6" s="86">
        <v>1.1895426273246995E-4</v>
      </c>
      <c r="BS6" s="86">
        <v>2.990150444436028E-2</v>
      </c>
      <c r="BT6" s="86"/>
      <c r="BU6" s="86"/>
      <c r="BV6" s="86">
        <v>4.9004499386798954E-2</v>
      </c>
      <c r="BW6" s="86">
        <v>6.24170373545163E-2</v>
      </c>
      <c r="BX6" s="86">
        <v>5.4409058455324117E-3</v>
      </c>
      <c r="BY6" s="86"/>
      <c r="BZ6" s="86">
        <v>5.5455318939431906E-3</v>
      </c>
      <c r="CA6" s="86">
        <v>2.4387118245963697E-2</v>
      </c>
      <c r="CB6" s="86"/>
      <c r="CC6" s="86">
        <v>1.9839444784119788E-2</v>
      </c>
      <c r="CD6" s="86">
        <v>0.11638927223450773</v>
      </c>
      <c r="CE6" s="86">
        <v>5.5765043284295495E-3</v>
      </c>
      <c r="CF6" s="86">
        <v>2.2502102923800519E-3</v>
      </c>
      <c r="CG6" s="86"/>
      <c r="CH6" s="86">
        <v>2.2861779661520693E-4</v>
      </c>
      <c r="CI6" s="86">
        <v>1.9249069066897245E-2</v>
      </c>
      <c r="CJ6" s="86">
        <v>0.25338927934537853</v>
      </c>
      <c r="CK6" s="86">
        <v>0.39724576271186424</v>
      </c>
      <c r="CL6" s="86">
        <v>0.25559815524809681</v>
      </c>
      <c r="CM6" s="86">
        <v>0.24310897999788886</v>
      </c>
      <c r="CN6" s="86">
        <v>1.6453991863672926E-2</v>
      </c>
      <c r="CO6" s="86">
        <v>2.9666283294612364E-2</v>
      </c>
      <c r="CP6" s="86">
        <v>4.6861953206209638E-2</v>
      </c>
      <c r="CQ6" s="86">
        <v>0.45019235491528203</v>
      </c>
      <c r="CR6" s="86">
        <v>1.4324455679905534</v>
      </c>
      <c r="CS6" s="86"/>
      <c r="CT6" s="86"/>
      <c r="CU6" s="86"/>
      <c r="CV6" s="86"/>
      <c r="CW6" s="86"/>
      <c r="CX6" s="86"/>
      <c r="CY6" s="86"/>
      <c r="CZ6" s="93">
        <f>AVERAGEIF(BD6:CX6,"&lt;&gt;""")</f>
        <v>0.12987407640075188</v>
      </c>
      <c r="DA6" s="93">
        <f>CZ6/CZ$3*100</f>
        <v>4.1609365237143189E-2</v>
      </c>
      <c r="DB6" s="102">
        <f>SUM(BD6:CX6)/(COUNT(BD6:CX6)+COUNTBLANK(BD6:CX6))</f>
        <v>7.460851197490001E-2</v>
      </c>
      <c r="DC6" s="157">
        <f>MEDIAN(BD6:CX6)</f>
        <v>2.3368712409911452E-2</v>
      </c>
      <c r="DD6" s="158">
        <f>DC6/$DC$3*100</f>
        <v>1.0466237804852799E-2</v>
      </c>
      <c r="DE6" s="86">
        <f>VLOOKUP(BA6,wt_by_use!$A$5:$H$388,8,FALSE)</f>
        <v>0.15749999999999986</v>
      </c>
      <c r="DF6" s="136">
        <f>IFERROR(VLOOKUP(BA6,wtFrac_0000!C$3:E$292,3,FALSE)," ")</f>
        <v>0.35</v>
      </c>
    </row>
    <row r="7" spans="1:110" ht="15" x14ac:dyDescent="0.25">
      <c r="A7" s="6">
        <v>25</v>
      </c>
      <c r="B7" s="82" t="s">
        <v>312</v>
      </c>
      <c r="C7" s="67"/>
      <c r="D7" s="67">
        <v>0</v>
      </c>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BA7" s="116">
        <v>12</v>
      </c>
      <c r="BB7" s="119" t="s">
        <v>823</v>
      </c>
      <c r="DC7" s="157"/>
      <c r="DD7" s="158"/>
      <c r="DE7" s="86">
        <f>VLOOKUP(BA7,wt_by_use!$A$5:$H$388,8,FALSE)</f>
        <v>8.9999999999999924E-3</v>
      </c>
      <c r="DF7" s="138">
        <v>1.9999999999999997E-2</v>
      </c>
    </row>
    <row r="8" spans="1:110" ht="15" x14ac:dyDescent="0.25">
      <c r="A8" s="6">
        <v>30</v>
      </c>
      <c r="B8" s="82" t="s">
        <v>269</v>
      </c>
      <c r="C8" s="67"/>
      <c r="D8" s="67">
        <v>1.7819087460849921</v>
      </c>
      <c r="E8" s="67"/>
      <c r="F8" s="67"/>
      <c r="G8" s="67"/>
      <c r="H8" s="67"/>
      <c r="I8" s="67"/>
      <c r="J8" s="67"/>
      <c r="K8" s="67"/>
      <c r="L8" s="67"/>
      <c r="M8" s="67"/>
      <c r="N8" s="67"/>
      <c r="O8" s="67"/>
      <c r="P8" s="67"/>
      <c r="Q8" s="67"/>
      <c r="R8" s="67"/>
      <c r="S8" s="67"/>
      <c r="T8" s="67"/>
      <c r="U8" s="67"/>
      <c r="V8" s="67"/>
      <c r="W8" s="67"/>
      <c r="X8" s="67"/>
      <c r="Y8" s="67"/>
      <c r="Z8" s="67"/>
      <c r="AA8" s="67"/>
      <c r="AB8" s="67"/>
      <c r="AC8" s="67"/>
      <c r="AD8" s="67"/>
      <c r="AE8" s="67"/>
      <c r="AF8" s="67"/>
      <c r="AG8" s="67"/>
      <c r="AH8" s="67"/>
      <c r="AI8" s="67"/>
      <c r="AJ8" s="67"/>
      <c r="AK8" s="67"/>
      <c r="AL8" s="67"/>
      <c r="AM8" s="67"/>
      <c r="AN8" s="67"/>
      <c r="AO8" s="67"/>
      <c r="AP8" s="67"/>
      <c r="AQ8" s="67"/>
      <c r="AR8" s="67"/>
      <c r="AS8" s="67"/>
      <c r="BA8" s="3">
        <v>25</v>
      </c>
      <c r="BB8" t="s">
        <v>312</v>
      </c>
      <c r="BD8" s="86"/>
      <c r="BE8" s="86">
        <v>0</v>
      </c>
      <c r="BF8" s="86">
        <v>0</v>
      </c>
      <c r="BG8" s="86">
        <v>0</v>
      </c>
      <c r="BH8" s="98"/>
      <c r="BI8" s="86"/>
      <c r="BJ8" s="86"/>
      <c r="BK8" s="86"/>
      <c r="BL8" s="98"/>
      <c r="BM8" s="86"/>
      <c r="BN8" s="86"/>
      <c r="BO8" s="86"/>
      <c r="BP8" s="86"/>
      <c r="BQ8" s="86"/>
      <c r="BR8" s="86"/>
      <c r="BS8" s="86"/>
      <c r="BT8" s="86"/>
      <c r="BU8" s="86"/>
      <c r="BV8" s="86"/>
      <c r="BW8" s="86"/>
      <c r="BX8" s="86"/>
      <c r="BY8" s="86"/>
      <c r="BZ8" s="86"/>
      <c r="CA8" s="86"/>
      <c r="CB8" s="86"/>
      <c r="CC8" s="86"/>
      <c r="CD8" s="86"/>
      <c r="CE8" s="86"/>
      <c r="CF8" s="86"/>
      <c r="CG8" s="86"/>
      <c r="CH8" s="86"/>
      <c r="CI8" s="86"/>
      <c r="CJ8" s="86"/>
      <c r="CK8" s="86"/>
      <c r="CL8" s="86"/>
      <c r="CM8" s="86"/>
      <c r="CN8" s="86"/>
      <c r="CO8" s="86"/>
      <c r="CP8" s="86"/>
      <c r="CQ8" s="86"/>
      <c r="CR8" s="86"/>
      <c r="CS8" s="86"/>
      <c r="CT8" s="86"/>
      <c r="CU8" s="86"/>
      <c r="CV8" s="86"/>
      <c r="CW8" s="86"/>
      <c r="CX8" s="86"/>
      <c r="CY8" s="86"/>
      <c r="CZ8" s="93">
        <f t="shared" ref="CZ8:CZ14" si="1">AVERAGEIF(BD8:CX8,"&lt;&gt;""")</f>
        <v>0</v>
      </c>
      <c r="DA8" s="93">
        <f t="shared" ref="DA8:DA14" si="2">CZ8/CZ$3*100</f>
        <v>0</v>
      </c>
      <c r="DB8" s="102">
        <f t="shared" ref="DB8:DB14" si="3">SUM(BD8:CX8)/(COUNT(BD8:CX8)+COUNTBLANK(BD8:CX8))</f>
        <v>0</v>
      </c>
      <c r="DC8" s="157">
        <f t="shared" ref="DC8:DC14" si="4">MEDIAN(BD8:CX8)</f>
        <v>0</v>
      </c>
      <c r="DD8" s="158">
        <f t="shared" ref="DD8:DD14" si="5">DC8/$DC$3*100</f>
        <v>0</v>
      </c>
      <c r="DE8" s="86">
        <f>VLOOKUP(BA8,wt_by_use!$A$5:$H$388,8,FALSE)</f>
        <v>0</v>
      </c>
      <c r="DF8" s="136" t="str">
        <f>IFERROR(VLOOKUP(BA8,wtFrac_0000!C$3:E$292,3,FALSE)," ")</f>
        <v xml:space="preserve"> </v>
      </c>
    </row>
    <row r="9" spans="1:110" ht="15" x14ac:dyDescent="0.25">
      <c r="A9" s="6">
        <v>34</v>
      </c>
      <c r="B9" s="82" t="s">
        <v>374</v>
      </c>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v>0.39392253119740223</v>
      </c>
      <c r="AR9" s="67"/>
      <c r="AS9" s="67"/>
      <c r="BA9" s="3">
        <v>30</v>
      </c>
      <c r="BB9" t="s">
        <v>269</v>
      </c>
      <c r="BD9" s="86"/>
      <c r="BE9" s="86">
        <v>0.55894995982541484</v>
      </c>
      <c r="BF9" s="86">
        <v>0.52297974547057935</v>
      </c>
      <c r="BG9" s="86">
        <v>0.69997904078899797</v>
      </c>
      <c r="BH9" s="98"/>
      <c r="BI9" s="86"/>
      <c r="BJ9" s="86"/>
      <c r="BK9" s="86"/>
      <c r="BL9" s="98"/>
      <c r="BM9" s="86"/>
      <c r="BN9" s="86"/>
      <c r="BO9" s="86"/>
      <c r="BP9" s="86"/>
      <c r="BQ9" s="86"/>
      <c r="BR9" s="86"/>
      <c r="BS9" s="86"/>
      <c r="BT9" s="86"/>
      <c r="BU9" s="86"/>
      <c r="BV9" s="86"/>
      <c r="BW9" s="86"/>
      <c r="BX9" s="86"/>
      <c r="BY9" s="86"/>
      <c r="BZ9" s="86"/>
      <c r="CA9" s="86"/>
      <c r="CB9" s="86"/>
      <c r="CC9" s="86"/>
      <c r="CD9" s="86"/>
      <c r="CE9" s="86"/>
      <c r="CF9" s="86"/>
      <c r="CG9" s="86"/>
      <c r="CH9" s="86"/>
      <c r="CI9" s="86"/>
      <c r="CJ9" s="86"/>
      <c r="CK9" s="86"/>
      <c r="CL9" s="86"/>
      <c r="CM9" s="86"/>
      <c r="CN9" s="86"/>
      <c r="CO9" s="86"/>
      <c r="CP9" s="86"/>
      <c r="CQ9" s="86"/>
      <c r="CR9" s="86"/>
      <c r="CS9" s="86"/>
      <c r="CT9" s="86"/>
      <c r="CU9" s="86"/>
      <c r="CV9" s="86"/>
      <c r="CW9" s="86"/>
      <c r="CX9" s="86"/>
      <c r="CY9" s="86"/>
      <c r="CZ9" s="93">
        <f t="shared" si="1"/>
        <v>0.59396958202833072</v>
      </c>
      <c r="DA9" s="93">
        <f t="shared" si="2"/>
        <v>0.19029738623209189</v>
      </c>
      <c r="DB9" s="102">
        <f t="shared" si="3"/>
        <v>3.7912952044361535E-2</v>
      </c>
      <c r="DC9" s="157">
        <f t="shared" si="4"/>
        <v>0.55894995982541484</v>
      </c>
      <c r="DD9" s="158">
        <f t="shared" si="5"/>
        <v>0.25033913285117437</v>
      </c>
      <c r="DE9" s="86">
        <f>VLOOKUP(BA9,wt_by_use!$A$5:$H$388,8,FALSE)</f>
        <v>7.1573995179049735E-2</v>
      </c>
      <c r="DF9" s="136">
        <f>IFERROR(VLOOKUP(BA9,wtFrac_0000!C$3:E$292,3,FALSE)," ")</f>
        <v>9.9999999999999985E-3</v>
      </c>
    </row>
    <row r="10" spans="1:110" ht="15" x14ac:dyDescent="0.25">
      <c r="A10" s="6">
        <v>44</v>
      </c>
      <c r="B10" s="82" t="s">
        <v>276</v>
      </c>
      <c r="C10" s="67"/>
      <c r="D10" s="67">
        <v>1.2678661725130187</v>
      </c>
      <c r="E10" s="67"/>
      <c r="F10" s="67"/>
      <c r="G10" s="67"/>
      <c r="H10" s="67"/>
      <c r="I10" s="67"/>
      <c r="J10" s="67"/>
      <c r="K10" s="67"/>
      <c r="L10" s="67"/>
      <c r="M10" s="67"/>
      <c r="N10" s="67"/>
      <c r="O10" s="67"/>
      <c r="P10" s="67"/>
      <c r="Q10" s="67"/>
      <c r="R10" s="67"/>
      <c r="S10" s="67"/>
      <c r="T10" s="67"/>
      <c r="U10" s="67"/>
      <c r="V10" s="67"/>
      <c r="W10" s="67"/>
      <c r="X10" s="67"/>
      <c r="Y10" s="67"/>
      <c r="Z10" s="67"/>
      <c r="AA10" s="67"/>
      <c r="AB10" s="67"/>
      <c r="AC10" s="67"/>
      <c r="AD10" s="67"/>
      <c r="AE10" s="67"/>
      <c r="AF10" s="67"/>
      <c r="AG10" s="67"/>
      <c r="AH10" s="67"/>
      <c r="AI10" s="67"/>
      <c r="AJ10" s="67"/>
      <c r="AK10" s="67"/>
      <c r="AL10" s="67"/>
      <c r="AM10" s="67"/>
      <c r="AN10" s="67"/>
      <c r="AO10" s="67"/>
      <c r="AP10" s="67"/>
      <c r="AQ10" s="67"/>
      <c r="AR10" s="67"/>
      <c r="AS10" s="67"/>
      <c r="BA10" s="3">
        <v>34</v>
      </c>
      <c r="BB10" t="s">
        <v>374</v>
      </c>
      <c r="BD10" s="86"/>
      <c r="BE10" s="86"/>
      <c r="BF10" s="86"/>
      <c r="BG10" s="86"/>
      <c r="BH10" s="98"/>
      <c r="BI10" s="86"/>
      <c r="BJ10" s="86"/>
      <c r="BK10" s="86"/>
      <c r="BL10" s="98"/>
      <c r="BM10" s="86"/>
      <c r="BN10" s="86"/>
      <c r="BO10" s="86"/>
      <c r="BP10" s="86"/>
      <c r="BQ10" s="86"/>
      <c r="BR10" s="86"/>
      <c r="BS10" s="86"/>
      <c r="BT10" s="86"/>
      <c r="BU10" s="86"/>
      <c r="BV10" s="86"/>
      <c r="BW10" s="86"/>
      <c r="BX10" s="86"/>
      <c r="BY10" s="86"/>
      <c r="BZ10" s="86"/>
      <c r="CA10" s="86"/>
      <c r="CB10" s="86"/>
      <c r="CC10" s="86"/>
      <c r="CD10" s="86"/>
      <c r="CE10" s="86"/>
      <c r="CF10" s="86"/>
      <c r="CG10" s="86"/>
      <c r="CH10" s="86"/>
      <c r="CI10" s="86"/>
      <c r="CJ10" s="86"/>
      <c r="CK10" s="86"/>
      <c r="CL10" s="86"/>
      <c r="CM10" s="86"/>
      <c r="CN10" s="86"/>
      <c r="CO10" s="86"/>
      <c r="CP10" s="86"/>
      <c r="CQ10" s="86"/>
      <c r="CR10" s="86">
        <v>0.39392253119740223</v>
      </c>
      <c r="CS10" s="86"/>
      <c r="CT10" s="86"/>
      <c r="CU10" s="86"/>
      <c r="CV10" s="86"/>
      <c r="CW10" s="86"/>
      <c r="CX10" s="86"/>
      <c r="CY10" s="86"/>
      <c r="CZ10" s="93">
        <f t="shared" si="1"/>
        <v>0.39392253119740223</v>
      </c>
      <c r="DA10" s="93">
        <f t="shared" si="2"/>
        <v>0.12620583668410787</v>
      </c>
      <c r="DB10" s="102">
        <f t="shared" si="3"/>
        <v>8.381330451008558E-3</v>
      </c>
      <c r="DC10" s="157">
        <f t="shared" si="4"/>
        <v>0.39392253119740223</v>
      </c>
      <c r="DD10" s="158">
        <f t="shared" si="5"/>
        <v>0.17642764461652166</v>
      </c>
      <c r="DE10" s="86">
        <f>VLOOKUP(BA10,wt_by_use!$A$5:$H$388,8,FALSE)</f>
        <v>0</v>
      </c>
      <c r="DF10" s="136" t="str">
        <f>IFERROR(VLOOKUP(BA10,wtFrac_0000!C$3:E$292,3,FALSE)," ")</f>
        <v xml:space="preserve"> </v>
      </c>
    </row>
    <row r="11" spans="1:110" ht="15" x14ac:dyDescent="0.25">
      <c r="A11" s="6">
        <v>46</v>
      </c>
      <c r="B11" s="82" t="s">
        <v>320</v>
      </c>
      <c r="C11" s="67"/>
      <c r="D11" s="67">
        <v>0</v>
      </c>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BA11" s="3">
        <v>44</v>
      </c>
      <c r="BB11" t="s">
        <v>276</v>
      </c>
      <c r="BD11" s="86"/>
      <c r="BE11" s="86">
        <v>0.48188499599791446</v>
      </c>
      <c r="BF11" s="86">
        <v>0.41379364659365125</v>
      </c>
      <c r="BG11" s="86">
        <v>0.3721875299214531</v>
      </c>
      <c r="BH11" s="98"/>
      <c r="BI11" s="86"/>
      <c r="BJ11" s="86"/>
      <c r="BK11" s="86"/>
      <c r="BL11" s="98"/>
      <c r="BM11" s="86"/>
      <c r="BN11" s="86"/>
      <c r="BO11" s="86"/>
      <c r="BP11" s="86"/>
      <c r="BQ11" s="86"/>
      <c r="BR11" s="86"/>
      <c r="BS11" s="86"/>
      <c r="BT11" s="86"/>
      <c r="BU11" s="86"/>
      <c r="BV11" s="86"/>
      <c r="BW11" s="86"/>
      <c r="BX11" s="86"/>
      <c r="BY11" s="86"/>
      <c r="BZ11" s="86"/>
      <c r="CA11" s="86"/>
      <c r="CB11" s="86"/>
      <c r="CC11" s="86"/>
      <c r="CD11" s="86"/>
      <c r="CE11" s="86"/>
      <c r="CF11" s="86"/>
      <c r="CG11" s="86"/>
      <c r="CH11" s="86"/>
      <c r="CI11" s="86"/>
      <c r="CJ11" s="86"/>
      <c r="CK11" s="86"/>
      <c r="CL11" s="86"/>
      <c r="CM11" s="86"/>
      <c r="CN11" s="86"/>
      <c r="CO11" s="86"/>
      <c r="CP11" s="86"/>
      <c r="CQ11" s="86"/>
      <c r="CR11" s="86"/>
      <c r="CS11" s="86"/>
      <c r="CT11" s="86"/>
      <c r="CU11" s="86"/>
      <c r="CV11" s="86"/>
      <c r="CW11" s="86"/>
      <c r="CX11" s="86"/>
      <c r="CY11" s="86"/>
      <c r="CZ11" s="93">
        <f t="shared" si="1"/>
        <v>0.42262205750433957</v>
      </c>
      <c r="DA11" s="93">
        <f t="shared" si="2"/>
        <v>0.13540065912545107</v>
      </c>
      <c r="DB11" s="102">
        <f t="shared" si="3"/>
        <v>2.6975876010915292E-2</v>
      </c>
      <c r="DC11" s="157">
        <f t="shared" si="4"/>
        <v>0.41379364659365125</v>
      </c>
      <c r="DD11" s="158">
        <f t="shared" si="5"/>
        <v>0.18532739979073506</v>
      </c>
      <c r="DE11" s="86">
        <f>VLOOKUP(BA11,wt_by_use!$A$5:$H$388,8,FALSE)</f>
        <v>7.1326199519749681E-2</v>
      </c>
      <c r="DF11" s="136">
        <f>IFERROR(VLOOKUP(BA11,wtFrac_0000!C$3:E$292,3,FALSE)," ")</f>
        <v>0.03</v>
      </c>
    </row>
    <row r="12" spans="1:110" ht="15" x14ac:dyDescent="0.25">
      <c r="A12" s="6">
        <v>51</v>
      </c>
      <c r="B12" s="82" t="s">
        <v>273</v>
      </c>
      <c r="C12" s="67"/>
      <c r="D12" s="67">
        <v>1.174946103258532</v>
      </c>
      <c r="E12" s="67"/>
      <c r="F12" s="67"/>
      <c r="G12" s="67"/>
      <c r="H12" s="67"/>
      <c r="I12" s="67"/>
      <c r="J12" s="67"/>
      <c r="K12" s="67"/>
      <c r="L12" s="67"/>
      <c r="M12" s="67"/>
      <c r="N12" s="67"/>
      <c r="O12" s="67"/>
      <c r="P12" s="67"/>
      <c r="Q12" s="67"/>
      <c r="R12" s="67"/>
      <c r="S12" s="67"/>
      <c r="T12" s="67"/>
      <c r="U12" s="67"/>
      <c r="V12" s="67"/>
      <c r="W12" s="67"/>
      <c r="X12" s="67"/>
      <c r="Y12" s="67"/>
      <c r="Z12" s="67"/>
      <c r="AA12" s="67"/>
      <c r="AB12" s="67"/>
      <c r="AC12" s="67"/>
      <c r="AD12" s="67"/>
      <c r="AE12" s="67"/>
      <c r="AF12" s="67"/>
      <c r="AG12" s="67"/>
      <c r="AH12" s="67"/>
      <c r="AI12" s="67"/>
      <c r="AJ12" s="67"/>
      <c r="AK12" s="67"/>
      <c r="AL12" s="67"/>
      <c r="AM12" s="67"/>
      <c r="AN12" s="67"/>
      <c r="AO12" s="67"/>
      <c r="AP12" s="67"/>
      <c r="AQ12" s="67"/>
      <c r="AR12" s="67"/>
      <c r="AS12" s="67"/>
      <c r="BA12" s="3">
        <v>46</v>
      </c>
      <c r="BB12" t="s">
        <v>320</v>
      </c>
      <c r="BD12" s="86"/>
      <c r="BE12" s="86">
        <v>0</v>
      </c>
      <c r="BF12" s="86">
        <v>0</v>
      </c>
      <c r="BG12" s="86">
        <v>0</v>
      </c>
      <c r="BH12" s="98"/>
      <c r="BI12" s="86"/>
      <c r="BJ12" s="86"/>
      <c r="BK12" s="86"/>
      <c r="BL12" s="98"/>
      <c r="BM12" s="86"/>
      <c r="BN12" s="86"/>
      <c r="BO12" s="86"/>
      <c r="BP12" s="86"/>
      <c r="BQ12" s="86"/>
      <c r="BR12" s="86"/>
      <c r="BS12" s="86"/>
      <c r="BT12" s="86"/>
      <c r="BU12" s="86"/>
      <c r="BV12" s="86"/>
      <c r="BW12" s="86"/>
      <c r="BX12" s="86"/>
      <c r="BY12" s="86"/>
      <c r="BZ12" s="86"/>
      <c r="CA12" s="86"/>
      <c r="CB12" s="86"/>
      <c r="CC12" s="86"/>
      <c r="CD12" s="86"/>
      <c r="CE12" s="86"/>
      <c r="CF12" s="86"/>
      <c r="CG12" s="86"/>
      <c r="CH12" s="86"/>
      <c r="CI12" s="86"/>
      <c r="CJ12" s="86"/>
      <c r="CK12" s="86"/>
      <c r="CL12" s="86"/>
      <c r="CM12" s="86"/>
      <c r="CN12" s="86"/>
      <c r="CO12" s="86"/>
      <c r="CP12" s="86"/>
      <c r="CQ12" s="86"/>
      <c r="CR12" s="86"/>
      <c r="CS12" s="86"/>
      <c r="CT12" s="86"/>
      <c r="CU12" s="86"/>
      <c r="CV12" s="86"/>
      <c r="CW12" s="86"/>
      <c r="CX12" s="86"/>
      <c r="CY12" s="86"/>
      <c r="CZ12" s="93">
        <f t="shared" si="1"/>
        <v>0</v>
      </c>
      <c r="DA12" s="93">
        <f t="shared" si="2"/>
        <v>0</v>
      </c>
      <c r="DB12" s="102">
        <f t="shared" si="3"/>
        <v>0</v>
      </c>
      <c r="DC12" s="157">
        <f t="shared" si="4"/>
        <v>0</v>
      </c>
      <c r="DD12" s="158">
        <f t="shared" si="5"/>
        <v>0</v>
      </c>
      <c r="DE12" s="86">
        <f>VLOOKUP(BA12,wt_by_use!$A$5:$H$388,8,FALSE)</f>
        <v>0.30149999999999977</v>
      </c>
      <c r="DF12" s="136">
        <f>IFERROR(VLOOKUP(BA12,wtFrac_0000!C$3:E$292,3,FALSE)," ")</f>
        <v>0.66999999999999993</v>
      </c>
    </row>
    <row r="13" spans="1:110" ht="15" x14ac:dyDescent="0.25">
      <c r="A13" s="6">
        <v>59</v>
      </c>
      <c r="B13" s="82" t="s">
        <v>317</v>
      </c>
      <c r="C13" s="67"/>
      <c r="D13" s="67">
        <v>0</v>
      </c>
      <c r="E13" s="67"/>
      <c r="F13" s="67"/>
      <c r="G13" s="67"/>
      <c r="H13" s="67"/>
      <c r="I13" s="67"/>
      <c r="J13" s="67"/>
      <c r="K13" s="67"/>
      <c r="L13" s="67"/>
      <c r="M13" s="67"/>
      <c r="N13" s="67"/>
      <c r="O13" s="67"/>
      <c r="P13" s="67"/>
      <c r="Q13" s="67"/>
      <c r="R13" s="67"/>
      <c r="S13" s="67"/>
      <c r="T13" s="67"/>
      <c r="U13" s="67"/>
      <c r="V13" s="67"/>
      <c r="W13" s="67"/>
      <c r="X13" s="67"/>
      <c r="Y13" s="67"/>
      <c r="Z13" s="67"/>
      <c r="AA13" s="67"/>
      <c r="AB13" s="67"/>
      <c r="AC13" s="67"/>
      <c r="AD13" s="67"/>
      <c r="AE13" s="67"/>
      <c r="AF13" s="67"/>
      <c r="AG13" s="67"/>
      <c r="AH13" s="67"/>
      <c r="AI13" s="67"/>
      <c r="AJ13" s="67"/>
      <c r="AK13" s="67"/>
      <c r="AL13" s="67"/>
      <c r="AM13" s="67"/>
      <c r="AN13" s="67"/>
      <c r="AO13" s="67"/>
      <c r="AP13" s="67"/>
      <c r="AQ13" s="67"/>
      <c r="AR13" s="67"/>
      <c r="AS13" s="67"/>
      <c r="BA13" s="3">
        <v>51</v>
      </c>
      <c r="BB13" t="s">
        <v>273</v>
      </c>
      <c r="BD13" s="86"/>
      <c r="BE13" s="86">
        <v>0.53714532252486968</v>
      </c>
      <c r="BF13" s="86">
        <v>0</v>
      </c>
      <c r="BG13" s="86">
        <v>0.63780078073366231</v>
      </c>
      <c r="BH13" s="98"/>
      <c r="BI13" s="86"/>
      <c r="BJ13" s="86"/>
      <c r="BK13" s="86"/>
      <c r="BL13" s="98"/>
      <c r="BM13" s="86"/>
      <c r="BN13" s="86"/>
      <c r="BO13" s="86"/>
      <c r="BP13" s="86"/>
      <c r="BQ13" s="86"/>
      <c r="BR13" s="86"/>
      <c r="BS13" s="86"/>
      <c r="BT13" s="86"/>
      <c r="BU13" s="86"/>
      <c r="BV13" s="86"/>
      <c r="BW13" s="86"/>
      <c r="BX13" s="86"/>
      <c r="BY13" s="86"/>
      <c r="BZ13" s="86"/>
      <c r="CA13" s="86"/>
      <c r="CB13" s="86"/>
      <c r="CC13" s="86"/>
      <c r="CD13" s="86"/>
      <c r="CE13" s="86"/>
      <c r="CF13" s="86"/>
      <c r="CG13" s="86"/>
      <c r="CH13" s="86"/>
      <c r="CI13" s="86"/>
      <c r="CJ13" s="86"/>
      <c r="CK13" s="86"/>
      <c r="CL13" s="86"/>
      <c r="CM13" s="86"/>
      <c r="CN13" s="86"/>
      <c r="CO13" s="86"/>
      <c r="CP13" s="86"/>
      <c r="CQ13" s="86"/>
      <c r="CR13" s="86"/>
      <c r="CS13" s="86"/>
      <c r="CT13" s="86"/>
      <c r="CU13" s="86"/>
      <c r="CV13" s="86"/>
      <c r="CW13" s="86"/>
      <c r="CX13" s="86"/>
      <c r="CY13" s="86"/>
      <c r="CZ13" s="93">
        <f t="shared" si="1"/>
        <v>0.39164870108617733</v>
      </c>
      <c r="DA13" s="93">
        <f t="shared" si="2"/>
        <v>0.1254773415894192</v>
      </c>
      <c r="DB13" s="102">
        <f t="shared" si="3"/>
        <v>2.4998853260819829E-2</v>
      </c>
      <c r="DC13" s="157">
        <f t="shared" si="4"/>
        <v>0.53714532252486968</v>
      </c>
      <c r="DD13" s="158">
        <f t="shared" si="5"/>
        <v>0.24057340356181578</v>
      </c>
      <c r="DE13" s="86">
        <f>VLOOKUP(BA13,wt_by_use!$A$5:$H$388,8,FALSE)</f>
        <v>6.4457438702984315E-2</v>
      </c>
      <c r="DF13" s="136" t="str">
        <f>IFERROR(VLOOKUP(BA13,wtFrac_0000!C$3:E$292,3,FALSE)," ")</f>
        <v xml:space="preserve"> </v>
      </c>
    </row>
    <row r="14" spans="1:110" ht="15" x14ac:dyDescent="0.25">
      <c r="A14" s="6">
        <v>76</v>
      </c>
      <c r="B14" s="82" t="s">
        <v>304</v>
      </c>
      <c r="C14" s="67"/>
      <c r="D14" s="67">
        <v>2.130262641333053</v>
      </c>
      <c r="E14" s="67"/>
      <c r="F14" s="67"/>
      <c r="G14" s="67"/>
      <c r="H14" s="67"/>
      <c r="I14" s="67"/>
      <c r="J14" s="67"/>
      <c r="K14" s="67"/>
      <c r="L14" s="67"/>
      <c r="M14" s="67"/>
      <c r="N14" s="67"/>
      <c r="O14" s="67"/>
      <c r="P14" s="67"/>
      <c r="Q14" s="67"/>
      <c r="R14" s="67"/>
      <c r="S14" s="67"/>
      <c r="T14" s="67"/>
      <c r="U14" s="67"/>
      <c r="V14" s="67"/>
      <c r="W14" s="67"/>
      <c r="X14" s="67"/>
      <c r="Y14" s="67"/>
      <c r="Z14" s="67"/>
      <c r="AA14" s="67"/>
      <c r="AB14" s="67"/>
      <c r="AC14" s="67"/>
      <c r="AD14" s="67"/>
      <c r="AE14" s="67"/>
      <c r="AF14" s="67"/>
      <c r="AG14" s="67"/>
      <c r="AH14" s="67"/>
      <c r="AI14" s="67"/>
      <c r="AJ14" s="67"/>
      <c r="AK14" s="67"/>
      <c r="AL14" s="67"/>
      <c r="AM14" s="67"/>
      <c r="AN14" s="67"/>
      <c r="AO14" s="67"/>
      <c r="AP14" s="67"/>
      <c r="AQ14" s="67"/>
      <c r="AR14" s="67"/>
      <c r="AS14" s="67"/>
      <c r="BA14" s="3">
        <v>59</v>
      </c>
      <c r="BB14" t="s">
        <v>317</v>
      </c>
      <c r="BD14" s="86"/>
      <c r="BE14" s="86">
        <v>0</v>
      </c>
      <c r="BF14" s="86">
        <v>0</v>
      </c>
      <c r="BG14" s="86">
        <v>0</v>
      </c>
      <c r="BH14" s="98"/>
      <c r="BI14" s="86"/>
      <c r="BJ14" s="86"/>
      <c r="BK14" s="86"/>
      <c r="BL14" s="98"/>
      <c r="BM14" s="86"/>
      <c r="BN14" s="86"/>
      <c r="BO14" s="86"/>
      <c r="BP14" s="86"/>
      <c r="BQ14" s="86"/>
      <c r="BR14" s="86"/>
      <c r="BS14" s="86"/>
      <c r="BT14" s="86"/>
      <c r="BU14" s="86"/>
      <c r="BV14" s="86"/>
      <c r="BW14" s="86"/>
      <c r="BX14" s="86"/>
      <c r="BY14" s="86"/>
      <c r="BZ14" s="86"/>
      <c r="CA14" s="86"/>
      <c r="CB14" s="86"/>
      <c r="CC14" s="86"/>
      <c r="CD14" s="86"/>
      <c r="CE14" s="86"/>
      <c r="CF14" s="86"/>
      <c r="CG14" s="86"/>
      <c r="CH14" s="86"/>
      <c r="CI14" s="86"/>
      <c r="CJ14" s="86"/>
      <c r="CK14" s="86"/>
      <c r="CL14" s="86"/>
      <c r="CM14" s="86"/>
      <c r="CN14" s="86"/>
      <c r="CO14" s="86"/>
      <c r="CP14" s="86"/>
      <c r="CQ14" s="86"/>
      <c r="CR14" s="86"/>
      <c r="CS14" s="86"/>
      <c r="CT14" s="86"/>
      <c r="CU14" s="86"/>
      <c r="CV14" s="86"/>
      <c r="CW14" s="86"/>
      <c r="CX14" s="86"/>
      <c r="CY14" s="86"/>
      <c r="CZ14" s="93">
        <f t="shared" si="1"/>
        <v>0</v>
      </c>
      <c r="DA14" s="93">
        <f t="shared" si="2"/>
        <v>0</v>
      </c>
      <c r="DB14" s="102">
        <f t="shared" si="3"/>
        <v>0</v>
      </c>
      <c r="DC14" s="157">
        <f t="shared" si="4"/>
        <v>0</v>
      </c>
      <c r="DD14" s="158">
        <f t="shared" si="5"/>
        <v>0</v>
      </c>
      <c r="DE14" s="86">
        <f>VLOOKUP(BA14,wt_by_use!$A$5:$H$388,8,FALSE)</f>
        <v>0</v>
      </c>
      <c r="DF14" s="136" t="str">
        <f>IFERROR(VLOOKUP(BA14,wtFrac_0000!C$3:E$292,3,FALSE)," ")</f>
        <v xml:space="preserve"> </v>
      </c>
    </row>
    <row r="15" spans="1:110" x14ac:dyDescent="0.3">
      <c r="A15" s="6">
        <v>78</v>
      </c>
      <c r="B15" s="82" t="s">
        <v>237</v>
      </c>
      <c r="C15" s="67"/>
      <c r="D15" s="67">
        <v>4.5128015951606386</v>
      </c>
      <c r="E15" s="67"/>
      <c r="F15" s="67"/>
      <c r="G15" s="67"/>
      <c r="H15" s="67"/>
      <c r="I15" s="67"/>
      <c r="J15" s="67"/>
      <c r="K15" s="67"/>
      <c r="L15" s="67"/>
      <c r="M15" s="67"/>
      <c r="N15" s="67"/>
      <c r="O15" s="67"/>
      <c r="P15" s="67"/>
      <c r="Q15" s="67"/>
      <c r="R15" s="67"/>
      <c r="S15" s="67"/>
      <c r="T15" s="67"/>
      <c r="U15" s="67"/>
      <c r="V15" s="67"/>
      <c r="W15" s="67"/>
      <c r="X15" s="67"/>
      <c r="Y15" s="67"/>
      <c r="Z15" s="67"/>
      <c r="AA15" s="67"/>
      <c r="AB15" s="67"/>
      <c r="AC15" s="67"/>
      <c r="AD15" s="67"/>
      <c r="AE15" s="67"/>
      <c r="AF15" s="67"/>
      <c r="AG15" s="67"/>
      <c r="AH15" s="67"/>
      <c r="AI15" s="67"/>
      <c r="AJ15" s="67"/>
      <c r="AK15" s="67"/>
      <c r="AL15" s="67"/>
      <c r="AM15" s="67"/>
      <c r="AN15" s="67"/>
      <c r="AO15" s="67"/>
      <c r="AP15" s="67"/>
      <c r="AQ15" s="67"/>
      <c r="AR15" s="67"/>
      <c r="AS15" s="67"/>
      <c r="BA15" s="116">
        <v>64</v>
      </c>
      <c r="BB15" s="119" t="s">
        <v>728</v>
      </c>
      <c r="DC15" s="157"/>
      <c r="DD15" s="158"/>
      <c r="DE15" s="86">
        <f>VLOOKUP(BA15,wt_by_use!$A$5:$H$388,8,FALSE)</f>
        <v>2.3114999999999983</v>
      </c>
      <c r="DF15" s="138">
        <v>0.39999999999999997</v>
      </c>
    </row>
    <row r="16" spans="1:110" x14ac:dyDescent="0.3">
      <c r="A16" s="6">
        <v>80</v>
      </c>
      <c r="B16" s="82" t="s">
        <v>265</v>
      </c>
      <c r="C16" s="67"/>
      <c r="D16" s="67">
        <v>1.9657814551770203</v>
      </c>
      <c r="E16" s="67"/>
      <c r="F16" s="67"/>
      <c r="G16" s="67"/>
      <c r="H16" s="67"/>
      <c r="I16" s="67"/>
      <c r="J16" s="67"/>
      <c r="K16" s="67"/>
      <c r="L16" s="67"/>
      <c r="M16" s="67"/>
      <c r="N16" s="67"/>
      <c r="O16" s="67"/>
      <c r="P16" s="67"/>
      <c r="Q16" s="67"/>
      <c r="R16" s="67"/>
      <c r="S16" s="67"/>
      <c r="T16" s="67"/>
      <c r="U16" s="67"/>
      <c r="V16" s="67"/>
      <c r="W16" s="67"/>
      <c r="X16" s="67"/>
      <c r="Y16" s="67"/>
      <c r="Z16" s="67"/>
      <c r="AA16" s="67"/>
      <c r="AB16" s="67"/>
      <c r="AC16" s="67"/>
      <c r="AD16" s="67"/>
      <c r="AE16" s="67"/>
      <c r="AF16" s="67"/>
      <c r="AG16" s="67"/>
      <c r="AH16" s="67"/>
      <c r="AI16" s="67"/>
      <c r="AJ16" s="67"/>
      <c r="AK16" s="67"/>
      <c r="AL16" s="67"/>
      <c r="AM16" s="67"/>
      <c r="AN16" s="67"/>
      <c r="AO16" s="67"/>
      <c r="AP16" s="67"/>
      <c r="AQ16" s="67"/>
      <c r="AR16" s="67"/>
      <c r="AS16" s="67"/>
      <c r="BA16" s="116">
        <v>65</v>
      </c>
      <c r="BB16" s="119" t="s">
        <v>825</v>
      </c>
      <c r="DC16" s="157"/>
      <c r="DD16" s="158"/>
      <c r="DE16" s="86">
        <f>VLOOKUP(BA16,wt_by_use!$A$5:$H$388,8,FALSE)</f>
        <v>8.9999999999999924E-3</v>
      </c>
      <c r="DF16" s="138">
        <v>1.9999999999999997E-2</v>
      </c>
    </row>
    <row r="17" spans="1:110" x14ac:dyDescent="0.3">
      <c r="A17" s="6">
        <v>89</v>
      </c>
      <c r="B17" s="82" t="s">
        <v>279</v>
      </c>
      <c r="C17" s="67"/>
      <c r="D17" s="67">
        <v>1.3627353663964208</v>
      </c>
      <c r="E17" s="67"/>
      <c r="F17" s="67"/>
      <c r="G17" s="67"/>
      <c r="H17" s="67"/>
      <c r="I17" s="67"/>
      <c r="J17" s="67"/>
      <c r="K17" s="67"/>
      <c r="L17" s="67"/>
      <c r="M17" s="67"/>
      <c r="N17" s="67"/>
      <c r="O17" s="67"/>
      <c r="P17" s="67"/>
      <c r="Q17" s="67"/>
      <c r="R17" s="67"/>
      <c r="S17" s="67"/>
      <c r="T17" s="67"/>
      <c r="U17" s="67"/>
      <c r="V17" s="67"/>
      <c r="W17" s="67"/>
      <c r="X17" s="67"/>
      <c r="Y17" s="67"/>
      <c r="Z17" s="67"/>
      <c r="AA17" s="67"/>
      <c r="AB17" s="67"/>
      <c r="AC17" s="67"/>
      <c r="AD17" s="67"/>
      <c r="AE17" s="67"/>
      <c r="AF17" s="67"/>
      <c r="AG17" s="67"/>
      <c r="AH17" s="67"/>
      <c r="AI17" s="67"/>
      <c r="AJ17" s="67"/>
      <c r="AK17" s="67"/>
      <c r="AL17" s="67"/>
      <c r="AM17" s="67"/>
      <c r="AN17" s="67"/>
      <c r="AO17" s="67"/>
      <c r="AP17" s="67"/>
      <c r="AQ17" s="67"/>
      <c r="AR17" s="67"/>
      <c r="AS17" s="67"/>
      <c r="BA17" s="3">
        <v>76</v>
      </c>
      <c r="BB17" t="s">
        <v>304</v>
      </c>
      <c r="BD17" s="86"/>
      <c r="BE17" s="86">
        <v>0</v>
      </c>
      <c r="BF17" s="86">
        <v>0.88392192592775953</v>
      </c>
      <c r="BG17" s="86">
        <v>1.2463407154052935</v>
      </c>
      <c r="BH17" s="98"/>
      <c r="BI17" s="86"/>
      <c r="BJ17" s="86"/>
      <c r="BK17" s="86"/>
      <c r="BL17" s="98"/>
      <c r="BM17" s="86"/>
      <c r="BN17" s="86"/>
      <c r="BO17" s="86"/>
      <c r="BP17" s="86"/>
      <c r="BQ17" s="86"/>
      <c r="BR17" s="86"/>
      <c r="BS17" s="86"/>
      <c r="BT17" s="86"/>
      <c r="BU17" s="86"/>
      <c r="BV17" s="86"/>
      <c r="BW17" s="86"/>
      <c r="BX17" s="86"/>
      <c r="BY17" s="86"/>
      <c r="BZ17" s="86"/>
      <c r="CA17" s="86"/>
      <c r="CB17" s="86"/>
      <c r="CC17" s="86"/>
      <c r="CD17" s="86"/>
      <c r="CE17" s="86"/>
      <c r="CF17" s="86"/>
      <c r="CG17" s="86"/>
      <c r="CH17" s="86"/>
      <c r="CI17" s="86"/>
      <c r="CJ17" s="86"/>
      <c r="CK17" s="86"/>
      <c r="CL17" s="86"/>
      <c r="CM17" s="86"/>
      <c r="CN17" s="86"/>
      <c r="CO17" s="86"/>
      <c r="CP17" s="86"/>
      <c r="CQ17" s="86"/>
      <c r="CR17" s="86"/>
      <c r="CS17" s="86"/>
      <c r="CT17" s="86"/>
      <c r="CU17" s="86"/>
      <c r="CV17" s="86"/>
      <c r="CW17" s="86"/>
      <c r="CX17" s="86"/>
      <c r="CY17" s="86"/>
      <c r="CZ17" s="93">
        <f t="shared" ref="CZ17:CZ32" si="6">AVERAGEIF(BD17:CX17,"&lt;&gt;""")</f>
        <v>0.71008754711101763</v>
      </c>
      <c r="DA17" s="93">
        <f t="shared" ref="DA17:DA32" si="7">CZ17/CZ$3*100</f>
        <v>0.22749953583437685</v>
      </c>
      <c r="DB17" s="102">
        <f t="shared" ref="DB17:DB32" si="8">SUM(BD17:CX17)/(COUNT(BD17:CX17)+COUNTBLANK(BD17:CX17))</f>
        <v>4.5324737049639428E-2</v>
      </c>
      <c r="DC17" s="157">
        <f t="shared" ref="DC17:DC32" si="9">MEDIAN(BD17:CX17)</f>
        <v>0.88392192592775953</v>
      </c>
      <c r="DD17" s="158">
        <f t="shared" ref="DD17:DD32" si="10">DC17/$DC$3*100</f>
        <v>0.39588561472302647</v>
      </c>
      <c r="DE17" s="86">
        <f>VLOOKUP(BA17,wt_by_use!$A$5:$H$388,8,FALSE)</f>
        <v>0</v>
      </c>
      <c r="DF17" s="136" t="str">
        <f>IFERROR(VLOOKUP(BA17,wtFrac_0000!C$3:E$292,3,FALSE)," ")</f>
        <v xml:space="preserve"> </v>
      </c>
    </row>
    <row r="18" spans="1:110" x14ac:dyDescent="0.3">
      <c r="A18" s="6">
        <v>94</v>
      </c>
      <c r="B18" s="82" t="s">
        <v>253</v>
      </c>
      <c r="C18" s="67"/>
      <c r="D18" s="67">
        <v>2.5992391276114506</v>
      </c>
      <c r="E18" s="67"/>
      <c r="F18" s="67"/>
      <c r="G18" s="67"/>
      <c r="H18" s="67"/>
      <c r="I18" s="67"/>
      <c r="J18" s="67"/>
      <c r="K18" s="67"/>
      <c r="L18" s="67"/>
      <c r="M18" s="67"/>
      <c r="N18" s="67"/>
      <c r="O18" s="67"/>
      <c r="P18" s="67"/>
      <c r="Q18" s="67"/>
      <c r="R18" s="67"/>
      <c r="S18" s="67"/>
      <c r="T18" s="67"/>
      <c r="U18" s="67"/>
      <c r="V18" s="67"/>
      <c r="W18" s="67"/>
      <c r="X18" s="67"/>
      <c r="Y18" s="67"/>
      <c r="Z18" s="67"/>
      <c r="AA18" s="67"/>
      <c r="AB18" s="67"/>
      <c r="AC18" s="67"/>
      <c r="AD18" s="67"/>
      <c r="AE18" s="67"/>
      <c r="AF18" s="67"/>
      <c r="AG18" s="67"/>
      <c r="AH18" s="67"/>
      <c r="AI18" s="67"/>
      <c r="AJ18" s="67"/>
      <c r="AK18" s="67"/>
      <c r="AL18" s="67"/>
      <c r="AM18" s="67"/>
      <c r="AN18" s="67"/>
      <c r="AO18" s="67"/>
      <c r="AP18" s="67"/>
      <c r="AQ18" s="67"/>
      <c r="AR18" s="67"/>
      <c r="AS18" s="67"/>
      <c r="BA18" s="3">
        <v>78</v>
      </c>
      <c r="BB18" t="s">
        <v>237</v>
      </c>
      <c r="BD18" s="86"/>
      <c r="BE18" s="86">
        <v>1.4477704084976593</v>
      </c>
      <c r="BF18" s="86">
        <v>1.5629133735289364</v>
      </c>
      <c r="BG18" s="86">
        <v>1.5021178131340431</v>
      </c>
      <c r="BH18" s="98"/>
      <c r="BI18" s="86"/>
      <c r="BJ18" s="86"/>
      <c r="BK18" s="86"/>
      <c r="BL18" s="98"/>
      <c r="BM18" s="86"/>
      <c r="BN18" s="86"/>
      <c r="BO18" s="86"/>
      <c r="BP18" s="86"/>
      <c r="BQ18" s="86"/>
      <c r="BR18" s="86"/>
      <c r="BS18" s="86"/>
      <c r="BT18" s="86"/>
      <c r="BU18" s="86"/>
      <c r="BV18" s="86"/>
      <c r="BW18" s="86"/>
      <c r="BX18" s="86"/>
      <c r="BY18" s="86"/>
      <c r="BZ18" s="86"/>
      <c r="CA18" s="86"/>
      <c r="CB18" s="86"/>
      <c r="CC18" s="86"/>
      <c r="CD18" s="86"/>
      <c r="CE18" s="86"/>
      <c r="CF18" s="86"/>
      <c r="CG18" s="86"/>
      <c r="CH18" s="86"/>
      <c r="CI18" s="86"/>
      <c r="CJ18" s="86"/>
      <c r="CK18" s="86"/>
      <c r="CL18" s="86"/>
      <c r="CM18" s="86"/>
      <c r="CN18" s="86"/>
      <c r="CO18" s="86"/>
      <c r="CP18" s="86"/>
      <c r="CQ18" s="86"/>
      <c r="CR18" s="86"/>
      <c r="CS18" s="86"/>
      <c r="CT18" s="86"/>
      <c r="CU18" s="86"/>
      <c r="CV18" s="86"/>
      <c r="CW18" s="86"/>
      <c r="CX18" s="86"/>
      <c r="CY18" s="86"/>
      <c r="CZ18" s="93">
        <f t="shared" si="6"/>
        <v>1.5042671983868796</v>
      </c>
      <c r="DA18" s="93">
        <f t="shared" si="7"/>
        <v>0.48194069984216986</v>
      </c>
      <c r="DB18" s="102">
        <f t="shared" si="8"/>
        <v>9.6017055216183797E-2</v>
      </c>
      <c r="DC18" s="157">
        <f t="shared" si="9"/>
        <v>1.5021178131340431</v>
      </c>
      <c r="DD18" s="158">
        <f t="shared" si="10"/>
        <v>0.67275945577978491</v>
      </c>
      <c r="DE18" s="86">
        <f>VLOOKUP(BA18,wt_by_use!$A$5:$H$388,8,FALSE)</f>
        <v>0.187232449019719</v>
      </c>
      <c r="DF18" s="136">
        <f>IFERROR(VLOOKUP(BA18,wtFrac_0000!C$3:E$292,3,FALSE)," ")</f>
        <v>0.03</v>
      </c>
    </row>
    <row r="19" spans="1:110" x14ac:dyDescent="0.3">
      <c r="A19" s="6">
        <v>97</v>
      </c>
      <c r="B19" s="82" t="s">
        <v>349</v>
      </c>
      <c r="C19" s="67"/>
      <c r="D19" s="67"/>
      <c r="E19" s="67"/>
      <c r="F19" s="67"/>
      <c r="G19" s="67">
        <v>1.0881811691064824</v>
      </c>
      <c r="H19" s="67">
        <v>4.6425315208546383E-2</v>
      </c>
      <c r="I19" s="67"/>
      <c r="J19" s="67">
        <v>1.6452780519907864</v>
      </c>
      <c r="K19" s="67"/>
      <c r="L19" s="67"/>
      <c r="M19" s="67">
        <v>2.8280236403922854E-2</v>
      </c>
      <c r="N19" s="67"/>
      <c r="O19" s="67">
        <v>3.2998404114680992E-3</v>
      </c>
      <c r="P19" s="67">
        <v>2.8958774782328971E-3</v>
      </c>
      <c r="Q19" s="67">
        <v>2.1112095631395612E-3</v>
      </c>
      <c r="R19" s="67">
        <v>5.5691485620072857E-3</v>
      </c>
      <c r="S19" s="67"/>
      <c r="T19" s="67">
        <v>0.79449152542372847</v>
      </c>
      <c r="U19" s="67"/>
      <c r="V19" s="67"/>
      <c r="W19" s="67"/>
      <c r="X19" s="67"/>
      <c r="Y19" s="67">
        <v>0.22474403089417522</v>
      </c>
      <c r="Z19" s="67"/>
      <c r="AA19" s="67">
        <v>2.7051375092405808E-2</v>
      </c>
      <c r="AB19" s="67">
        <v>3.6837295217178198E-2</v>
      </c>
      <c r="AC19" s="67">
        <v>10.269098063519664</v>
      </c>
      <c r="AD19" s="67">
        <v>5.7876610255608675E-2</v>
      </c>
      <c r="AE19" s="67">
        <v>0.15364224079634289</v>
      </c>
      <c r="AF19" s="67">
        <v>0.18411220014079169</v>
      </c>
      <c r="AG19" s="67"/>
      <c r="AH19" s="67"/>
      <c r="AI19" s="67">
        <v>1.5207860137783212E-2</v>
      </c>
      <c r="AJ19" s="67"/>
      <c r="AK19" s="67"/>
      <c r="AL19" s="67"/>
      <c r="AM19" s="67">
        <v>0.30377745354018948</v>
      </c>
      <c r="AN19" s="67">
        <v>2.5537239679763015E-3</v>
      </c>
      <c r="AO19" s="67"/>
      <c r="AP19" s="67"/>
      <c r="AQ19" s="67">
        <v>3.1036320639795327E-2</v>
      </c>
      <c r="AR19" s="67"/>
      <c r="AS19" s="67"/>
      <c r="BA19" s="3">
        <v>80</v>
      </c>
      <c r="BB19" t="s">
        <v>265</v>
      </c>
      <c r="BD19" s="86"/>
      <c r="BE19" s="86">
        <v>0.59325225029750672</v>
      </c>
      <c r="BF19" s="86">
        <v>0.71562069558392161</v>
      </c>
      <c r="BG19" s="86">
        <v>0.65690850929559197</v>
      </c>
      <c r="BH19" s="98"/>
      <c r="BI19" s="86"/>
      <c r="BJ19" s="86"/>
      <c r="BK19" s="86"/>
      <c r="BL19" s="98"/>
      <c r="BM19" s="86"/>
      <c r="BN19" s="86"/>
      <c r="BO19" s="86"/>
      <c r="BP19" s="86"/>
      <c r="BQ19" s="86"/>
      <c r="BR19" s="86"/>
      <c r="BS19" s="86"/>
      <c r="BT19" s="86"/>
      <c r="BU19" s="86"/>
      <c r="BV19" s="86"/>
      <c r="BW19" s="86"/>
      <c r="BX19" s="86"/>
      <c r="BY19" s="86"/>
      <c r="BZ19" s="86"/>
      <c r="CA19" s="86"/>
      <c r="CB19" s="86"/>
      <c r="CC19" s="86"/>
      <c r="CD19" s="86"/>
      <c r="CE19" s="86"/>
      <c r="CF19" s="86"/>
      <c r="CG19" s="86"/>
      <c r="CH19" s="86"/>
      <c r="CI19" s="86"/>
      <c r="CJ19" s="86"/>
      <c r="CK19" s="86"/>
      <c r="CL19" s="86"/>
      <c r="CM19" s="86"/>
      <c r="CN19" s="86"/>
      <c r="CO19" s="86"/>
      <c r="CP19" s="86"/>
      <c r="CQ19" s="86"/>
      <c r="CR19" s="86"/>
      <c r="CS19" s="86"/>
      <c r="CT19" s="86"/>
      <c r="CU19" s="86"/>
      <c r="CV19" s="86"/>
      <c r="CW19" s="86"/>
      <c r="CX19" s="86"/>
      <c r="CY19" s="86"/>
      <c r="CZ19" s="93">
        <f t="shared" si="6"/>
        <v>0.6552604850590068</v>
      </c>
      <c r="DA19" s="93">
        <f t="shared" si="7"/>
        <v>0.20993391140011969</v>
      </c>
      <c r="DB19" s="102">
        <f t="shared" si="8"/>
        <v>4.1825137344191923E-2</v>
      </c>
      <c r="DC19" s="157">
        <f t="shared" si="9"/>
        <v>0.65690850929559197</v>
      </c>
      <c r="DD19" s="158">
        <f t="shared" si="10"/>
        <v>0.29421221647637508</v>
      </c>
      <c r="DE19" s="86">
        <f>VLOOKUP(BA19,wt_by_use!$A$5:$H$388,8,FALSE)</f>
        <v>7.1190270035700748E-2</v>
      </c>
      <c r="DF19" s="136" t="str">
        <f>IFERROR(VLOOKUP(BA19,wtFrac_0000!C$3:E$292,3,FALSE)," ")</f>
        <v xml:space="preserve"> </v>
      </c>
    </row>
    <row r="20" spans="1:110" x14ac:dyDescent="0.3">
      <c r="A20" s="6">
        <v>106</v>
      </c>
      <c r="B20" s="82" t="s">
        <v>321</v>
      </c>
      <c r="C20" s="67"/>
      <c r="D20" s="67">
        <v>0</v>
      </c>
      <c r="E20" s="67"/>
      <c r="F20" s="67"/>
      <c r="G20" s="67"/>
      <c r="H20" s="67"/>
      <c r="I20" s="67"/>
      <c r="J20" s="67"/>
      <c r="K20" s="67"/>
      <c r="L20" s="67"/>
      <c r="M20" s="67"/>
      <c r="N20" s="67"/>
      <c r="O20" s="67"/>
      <c r="P20" s="67"/>
      <c r="Q20" s="67"/>
      <c r="R20" s="67"/>
      <c r="S20" s="67"/>
      <c r="T20" s="67"/>
      <c r="U20" s="67"/>
      <c r="V20" s="67"/>
      <c r="W20" s="67"/>
      <c r="X20" s="67"/>
      <c r="Y20" s="67"/>
      <c r="Z20" s="67"/>
      <c r="AA20" s="67"/>
      <c r="AB20" s="67"/>
      <c r="AC20" s="67"/>
      <c r="AD20" s="67"/>
      <c r="AE20" s="67"/>
      <c r="AF20" s="67"/>
      <c r="AG20" s="67"/>
      <c r="AH20" s="67"/>
      <c r="AI20" s="67"/>
      <c r="AJ20" s="67"/>
      <c r="AK20" s="67"/>
      <c r="AL20" s="67"/>
      <c r="AM20" s="67"/>
      <c r="AN20" s="67"/>
      <c r="AO20" s="67"/>
      <c r="AP20" s="67"/>
      <c r="AQ20" s="67"/>
      <c r="AR20" s="67"/>
      <c r="AS20" s="67"/>
      <c r="BA20" s="3">
        <v>89</v>
      </c>
      <c r="BB20" t="s">
        <v>279</v>
      </c>
      <c r="BD20" s="86"/>
      <c r="BE20" s="86">
        <v>0.40947352423491334</v>
      </c>
      <c r="BF20" s="86">
        <v>0.52066206656156999</v>
      </c>
      <c r="BG20" s="86">
        <v>0.43259977559993751</v>
      </c>
      <c r="BH20" s="98"/>
      <c r="BI20" s="86"/>
      <c r="BJ20" s="86"/>
      <c r="BK20" s="86"/>
      <c r="BL20" s="98"/>
      <c r="BM20" s="86"/>
      <c r="BN20" s="86"/>
      <c r="BO20" s="86"/>
      <c r="BP20" s="86"/>
      <c r="BQ20" s="86"/>
      <c r="BR20" s="86"/>
      <c r="BS20" s="86"/>
      <c r="BT20" s="86"/>
      <c r="BU20" s="86"/>
      <c r="BV20" s="86"/>
      <c r="BW20" s="86"/>
      <c r="BX20" s="86"/>
      <c r="BY20" s="86"/>
      <c r="BZ20" s="86"/>
      <c r="CA20" s="86"/>
      <c r="CB20" s="86"/>
      <c r="CC20" s="86"/>
      <c r="CD20" s="86"/>
      <c r="CE20" s="86"/>
      <c r="CF20" s="86"/>
      <c r="CG20" s="86"/>
      <c r="CH20" s="86"/>
      <c r="CI20" s="86"/>
      <c r="CJ20" s="86"/>
      <c r="CK20" s="86"/>
      <c r="CL20" s="86"/>
      <c r="CM20" s="86"/>
      <c r="CN20" s="86"/>
      <c r="CO20" s="86"/>
      <c r="CP20" s="86"/>
      <c r="CQ20" s="86"/>
      <c r="CR20" s="86"/>
      <c r="CS20" s="86"/>
      <c r="CT20" s="86"/>
      <c r="CU20" s="86"/>
      <c r="CV20" s="86"/>
      <c r="CW20" s="86"/>
      <c r="CX20" s="86"/>
      <c r="CY20" s="86"/>
      <c r="CZ20" s="93">
        <f t="shared" si="6"/>
        <v>0.45424512213214024</v>
      </c>
      <c r="DA20" s="93">
        <f t="shared" si="7"/>
        <v>0.14553213172168911</v>
      </c>
      <c r="DB20" s="102">
        <f t="shared" si="8"/>
        <v>2.8994369497796189E-2</v>
      </c>
      <c r="DC20" s="157">
        <f t="shared" si="9"/>
        <v>0.43259977559993751</v>
      </c>
      <c r="DD20" s="158">
        <f t="shared" si="10"/>
        <v>0.19375017529141048</v>
      </c>
      <c r="DE20" s="86">
        <f>VLOOKUP(BA20,wt_by_use!$A$5:$H$388,8,FALSE)</f>
        <v>6.2636822908189546E-2</v>
      </c>
      <c r="DF20" s="136">
        <f>IFERROR(VLOOKUP(BA20,wtFrac_0000!C$3:E$292,3,FALSE)," ")</f>
        <v>0.03</v>
      </c>
    </row>
    <row r="21" spans="1:110" x14ac:dyDescent="0.3">
      <c r="A21" s="6">
        <v>107</v>
      </c>
      <c r="B21" s="82" t="s">
        <v>300</v>
      </c>
      <c r="C21" s="67"/>
      <c r="D21" s="67">
        <v>0</v>
      </c>
      <c r="E21" s="67"/>
      <c r="F21" s="67"/>
      <c r="G21" s="67"/>
      <c r="H21" s="67"/>
      <c r="I21" s="67"/>
      <c r="J21" s="67"/>
      <c r="K21" s="67"/>
      <c r="L21" s="67"/>
      <c r="M21" s="67"/>
      <c r="N21" s="67"/>
      <c r="O21" s="67"/>
      <c r="P21" s="67"/>
      <c r="Q21" s="67"/>
      <c r="R21" s="67"/>
      <c r="S21" s="67"/>
      <c r="T21" s="67"/>
      <c r="U21" s="67"/>
      <c r="V21" s="67"/>
      <c r="W21" s="67"/>
      <c r="X21" s="67"/>
      <c r="Y21" s="67"/>
      <c r="Z21" s="67"/>
      <c r="AA21" s="67"/>
      <c r="AB21" s="67"/>
      <c r="AC21" s="67"/>
      <c r="AD21" s="67"/>
      <c r="AE21" s="67"/>
      <c r="AF21" s="67"/>
      <c r="AG21" s="67"/>
      <c r="AH21" s="67"/>
      <c r="AI21" s="67"/>
      <c r="AJ21" s="67"/>
      <c r="AK21" s="67"/>
      <c r="AL21" s="67"/>
      <c r="AM21" s="67"/>
      <c r="AN21" s="67"/>
      <c r="AO21" s="67"/>
      <c r="AP21" s="67"/>
      <c r="AQ21" s="67"/>
      <c r="AR21" s="67"/>
      <c r="AS21" s="67"/>
      <c r="BA21" s="3">
        <v>94</v>
      </c>
      <c r="BB21" t="s">
        <v>253</v>
      </c>
      <c r="BD21" s="86"/>
      <c r="BE21" s="86">
        <v>0.81598589280846034</v>
      </c>
      <c r="BF21" s="86">
        <v>1.1041474485638421</v>
      </c>
      <c r="BG21" s="86">
        <v>0.67910578623914841</v>
      </c>
      <c r="BH21" s="98"/>
      <c r="BI21" s="86"/>
      <c r="BJ21" s="86"/>
      <c r="BK21" s="86"/>
      <c r="BL21" s="98"/>
      <c r="BM21" s="86"/>
      <c r="BN21" s="86"/>
      <c r="BO21" s="86"/>
      <c r="BP21" s="86"/>
      <c r="BQ21" s="86"/>
      <c r="BR21" s="86"/>
      <c r="BS21" s="86"/>
      <c r="BT21" s="86"/>
      <c r="BU21" s="86"/>
      <c r="BV21" s="86"/>
      <c r="BW21" s="86"/>
      <c r="BX21" s="86"/>
      <c r="BY21" s="86"/>
      <c r="BZ21" s="86"/>
      <c r="CA21" s="86"/>
      <c r="CB21" s="86"/>
      <c r="CC21" s="86"/>
      <c r="CD21" s="86"/>
      <c r="CE21" s="86"/>
      <c r="CF21" s="86"/>
      <c r="CG21" s="86"/>
      <c r="CH21" s="86"/>
      <c r="CI21" s="86"/>
      <c r="CJ21" s="86"/>
      <c r="CK21" s="86"/>
      <c r="CL21" s="86"/>
      <c r="CM21" s="86"/>
      <c r="CN21" s="86"/>
      <c r="CO21" s="86"/>
      <c r="CP21" s="86"/>
      <c r="CQ21" s="86"/>
      <c r="CR21" s="86"/>
      <c r="CS21" s="86"/>
      <c r="CT21" s="86"/>
      <c r="CU21" s="86"/>
      <c r="CV21" s="86"/>
      <c r="CW21" s="86"/>
      <c r="CX21" s="86"/>
      <c r="CY21" s="86"/>
      <c r="CZ21" s="93">
        <f t="shared" si="6"/>
        <v>0.86641304253715024</v>
      </c>
      <c r="DA21" s="93">
        <f t="shared" si="7"/>
        <v>0.27758346955947283</v>
      </c>
      <c r="DB21" s="102">
        <f t="shared" si="8"/>
        <v>5.5302960161945761E-2</v>
      </c>
      <c r="DC21" s="157">
        <f t="shared" si="9"/>
        <v>0.81598589280846034</v>
      </c>
      <c r="DD21" s="158">
        <f t="shared" si="10"/>
        <v>0.36545883443352417</v>
      </c>
      <c r="DE21" s="86">
        <f>VLOOKUP(BA21,wt_by_use!$A$5:$H$388,8,FALSE)</f>
        <v>9.7918307137015159E-2</v>
      </c>
      <c r="DF21" s="136" t="str">
        <f>IFERROR(VLOOKUP(BA21,wtFrac_0000!C$3:E$292,3,FALSE)," ")</f>
        <v xml:space="preserve"> </v>
      </c>
    </row>
    <row r="22" spans="1:110" x14ac:dyDescent="0.3">
      <c r="A22" s="6">
        <v>108</v>
      </c>
      <c r="B22" s="82" t="s">
        <v>261</v>
      </c>
      <c r="C22" s="67"/>
      <c r="D22" s="67">
        <v>1.9592230385987564</v>
      </c>
      <c r="E22" s="67"/>
      <c r="F22" s="67"/>
      <c r="G22" s="67"/>
      <c r="H22" s="67"/>
      <c r="I22" s="67"/>
      <c r="J22" s="67"/>
      <c r="K22" s="67"/>
      <c r="L22" s="67"/>
      <c r="M22" s="67"/>
      <c r="N22" s="67"/>
      <c r="O22" s="67"/>
      <c r="P22" s="67"/>
      <c r="Q22" s="67"/>
      <c r="R22" s="67"/>
      <c r="S22" s="67"/>
      <c r="T22" s="67"/>
      <c r="U22" s="67"/>
      <c r="V22" s="67"/>
      <c r="W22" s="67"/>
      <c r="X22" s="67"/>
      <c r="Y22" s="67"/>
      <c r="Z22" s="67"/>
      <c r="AA22" s="67"/>
      <c r="AB22" s="67"/>
      <c r="AC22" s="67"/>
      <c r="AD22" s="67"/>
      <c r="AE22" s="67"/>
      <c r="AF22" s="67"/>
      <c r="AG22" s="67"/>
      <c r="AH22" s="67"/>
      <c r="AI22" s="67"/>
      <c r="AJ22" s="67"/>
      <c r="AK22" s="67"/>
      <c r="AL22" s="67"/>
      <c r="AM22" s="67"/>
      <c r="AN22" s="67"/>
      <c r="AO22" s="67"/>
      <c r="AP22" s="67"/>
      <c r="AQ22" s="67"/>
      <c r="AR22" s="67"/>
      <c r="AS22" s="67"/>
      <c r="BA22" s="3">
        <v>97</v>
      </c>
      <c r="BB22" t="s">
        <v>349</v>
      </c>
      <c r="BD22" s="86"/>
      <c r="BE22" s="86"/>
      <c r="BF22" s="86"/>
      <c r="BG22" s="86"/>
      <c r="BH22" s="98"/>
      <c r="BI22" s="86"/>
      <c r="BJ22" s="86"/>
      <c r="BK22" s="86"/>
      <c r="BL22" s="98"/>
      <c r="BM22" s="86">
        <v>5.5691485620072857E-3</v>
      </c>
      <c r="BN22" s="86"/>
      <c r="BO22" s="86"/>
      <c r="BP22" s="86"/>
      <c r="BQ22" s="86">
        <v>0.30377745354018948</v>
      </c>
      <c r="BR22" s="86"/>
      <c r="BS22" s="86"/>
      <c r="BT22" s="86"/>
      <c r="BU22" s="86"/>
      <c r="BV22" s="86">
        <v>4.6425315208546383E-2</v>
      </c>
      <c r="BW22" s="86"/>
      <c r="BX22" s="86">
        <v>1.0881811691064824</v>
      </c>
      <c r="BY22" s="86">
        <v>1.6452780519907864</v>
      </c>
      <c r="BZ22" s="86">
        <v>2.7051375092405808E-2</v>
      </c>
      <c r="CA22" s="86">
        <v>0.22474403089417522</v>
      </c>
      <c r="CB22" s="86"/>
      <c r="CC22" s="86"/>
      <c r="CD22" s="86"/>
      <c r="CE22" s="86"/>
      <c r="CF22" s="86"/>
      <c r="CG22" s="86"/>
      <c r="CH22" s="86"/>
      <c r="CI22" s="86">
        <v>3.2998404114680992E-3</v>
      </c>
      <c r="CJ22" s="86">
        <v>2.8958774782328971E-3</v>
      </c>
      <c r="CK22" s="86">
        <v>0.79449152542372847</v>
      </c>
      <c r="CL22" s="86"/>
      <c r="CM22" s="86">
        <v>2.1112095631395612E-3</v>
      </c>
      <c r="CN22" s="86">
        <v>3.6837295217178198E-2</v>
      </c>
      <c r="CO22" s="86">
        <v>10.269098063519664</v>
      </c>
      <c r="CP22" s="86"/>
      <c r="CQ22" s="86"/>
      <c r="CR22" s="86">
        <v>3.1036320639795327E-2</v>
      </c>
      <c r="CS22" s="86">
        <v>1.5207860137783212E-2</v>
      </c>
      <c r="CT22" s="86">
        <v>2.5537239679763015E-3</v>
      </c>
      <c r="CU22" s="86">
        <v>2.8280236403922854E-2</v>
      </c>
      <c r="CV22" s="86">
        <v>0.18411220014079169</v>
      </c>
      <c r="CW22" s="86">
        <v>5.7876610255608675E-2</v>
      </c>
      <c r="CX22" s="86">
        <v>0.15364224079634289</v>
      </c>
      <c r="CY22" s="86"/>
      <c r="CZ22" s="93">
        <f t="shared" si="6"/>
        <v>0.74612347741751117</v>
      </c>
      <c r="DA22" s="93">
        <f t="shared" si="7"/>
        <v>0.23904481282373025</v>
      </c>
      <c r="DB22" s="102">
        <f t="shared" si="8"/>
        <v>0.31749935209255792</v>
      </c>
      <c r="DC22" s="157">
        <f t="shared" si="9"/>
        <v>4.1631305212862291E-2</v>
      </c>
      <c r="DD22" s="158">
        <f t="shared" si="10"/>
        <v>1.8645577592859584E-2</v>
      </c>
      <c r="DE22" s="86">
        <f>VLOOKUP(BA22,wt_by_use!$A$5:$H$388,8,FALSE)</f>
        <v>0</v>
      </c>
      <c r="DF22" s="136" t="str">
        <f>IFERROR(VLOOKUP(BA22,wtFrac_0000!C$3:E$292,3,FALSE)," ")</f>
        <v xml:space="preserve"> </v>
      </c>
    </row>
    <row r="23" spans="1:110" x14ac:dyDescent="0.3">
      <c r="A23" s="6">
        <v>109</v>
      </c>
      <c r="B23" s="82" t="s">
        <v>288</v>
      </c>
      <c r="C23" s="67"/>
      <c r="D23" s="67">
        <v>0</v>
      </c>
      <c r="E23" s="67"/>
      <c r="F23" s="67"/>
      <c r="G23" s="67"/>
      <c r="H23" s="67"/>
      <c r="I23" s="67"/>
      <c r="J23" s="67"/>
      <c r="K23" s="67"/>
      <c r="L23" s="67"/>
      <c r="M23" s="67"/>
      <c r="N23" s="67"/>
      <c r="O23" s="67"/>
      <c r="P23" s="67"/>
      <c r="Q23" s="67"/>
      <c r="R23" s="67"/>
      <c r="S23" s="67"/>
      <c r="T23" s="67"/>
      <c r="U23" s="67"/>
      <c r="V23" s="67"/>
      <c r="W23" s="67"/>
      <c r="X23" s="67"/>
      <c r="Y23" s="67"/>
      <c r="Z23" s="67"/>
      <c r="AA23" s="67"/>
      <c r="AB23" s="67"/>
      <c r="AC23" s="67"/>
      <c r="AD23" s="67"/>
      <c r="AE23" s="67"/>
      <c r="AF23" s="67"/>
      <c r="AG23" s="67"/>
      <c r="AH23" s="67"/>
      <c r="AI23" s="67"/>
      <c r="AJ23" s="67"/>
      <c r="AK23" s="67"/>
      <c r="AL23" s="67"/>
      <c r="AM23" s="67"/>
      <c r="AN23" s="67"/>
      <c r="AO23" s="67"/>
      <c r="AP23" s="67"/>
      <c r="AQ23" s="67"/>
      <c r="AR23" s="67"/>
      <c r="AS23" s="67"/>
      <c r="BA23" s="3">
        <v>106</v>
      </c>
      <c r="BB23" t="s">
        <v>321</v>
      </c>
      <c r="BD23" s="86"/>
      <c r="BE23" s="86">
        <v>0</v>
      </c>
      <c r="BF23" s="86">
        <v>0</v>
      </c>
      <c r="BG23" s="86">
        <v>0</v>
      </c>
      <c r="BH23" s="98"/>
      <c r="BI23" s="86"/>
      <c r="BJ23" s="86"/>
      <c r="BK23" s="86"/>
      <c r="BL23" s="98"/>
      <c r="BM23" s="86"/>
      <c r="BN23" s="86"/>
      <c r="BO23" s="86"/>
      <c r="BP23" s="86"/>
      <c r="BQ23" s="86"/>
      <c r="BR23" s="86"/>
      <c r="BS23" s="86"/>
      <c r="BT23" s="86"/>
      <c r="BU23" s="86"/>
      <c r="BV23" s="86"/>
      <c r="BW23" s="86"/>
      <c r="BX23" s="86"/>
      <c r="BY23" s="86"/>
      <c r="BZ23" s="86"/>
      <c r="CA23" s="86"/>
      <c r="CB23" s="86"/>
      <c r="CC23" s="86"/>
      <c r="CD23" s="86"/>
      <c r="CE23" s="86"/>
      <c r="CF23" s="86"/>
      <c r="CG23" s="86"/>
      <c r="CH23" s="86"/>
      <c r="CI23" s="86"/>
      <c r="CJ23" s="86"/>
      <c r="CK23" s="86"/>
      <c r="CL23" s="86"/>
      <c r="CM23" s="86"/>
      <c r="CN23" s="86"/>
      <c r="CO23" s="86"/>
      <c r="CP23" s="86"/>
      <c r="CQ23" s="86"/>
      <c r="CR23" s="86"/>
      <c r="CS23" s="86"/>
      <c r="CT23" s="86"/>
      <c r="CU23" s="86"/>
      <c r="CV23" s="86"/>
      <c r="CW23" s="86"/>
      <c r="CX23" s="86"/>
      <c r="CY23" s="86"/>
      <c r="CZ23" s="93">
        <f t="shared" si="6"/>
        <v>0</v>
      </c>
      <c r="DA23" s="93">
        <f t="shared" si="7"/>
        <v>0</v>
      </c>
      <c r="DB23" s="102">
        <f t="shared" si="8"/>
        <v>0</v>
      </c>
      <c r="DC23" s="157">
        <f t="shared" si="9"/>
        <v>0</v>
      </c>
      <c r="DD23" s="158">
        <f t="shared" si="10"/>
        <v>0</v>
      </c>
      <c r="DE23" s="86">
        <f>VLOOKUP(BA23,wt_by_use!$A$5:$H$388,8,FALSE)</f>
        <v>0</v>
      </c>
      <c r="DF23" s="136" t="str">
        <f>IFERROR(VLOOKUP(BA23,wtFrac_0000!C$3:E$292,3,FALSE)," ")</f>
        <v xml:space="preserve"> </v>
      </c>
    </row>
    <row r="24" spans="1:110" x14ac:dyDescent="0.3">
      <c r="A24" s="6">
        <v>113</v>
      </c>
      <c r="B24" s="82" t="s">
        <v>308</v>
      </c>
      <c r="C24" s="67"/>
      <c r="D24" s="67">
        <v>0</v>
      </c>
      <c r="E24" s="67"/>
      <c r="F24" s="67"/>
      <c r="G24" s="67"/>
      <c r="H24" s="67"/>
      <c r="I24" s="67"/>
      <c r="J24" s="67"/>
      <c r="K24" s="67"/>
      <c r="L24" s="67"/>
      <c r="M24" s="67"/>
      <c r="N24" s="67"/>
      <c r="O24" s="67"/>
      <c r="P24" s="67"/>
      <c r="Q24" s="67"/>
      <c r="R24" s="67"/>
      <c r="S24" s="67"/>
      <c r="T24" s="67"/>
      <c r="U24" s="67"/>
      <c r="V24" s="67"/>
      <c r="W24" s="67"/>
      <c r="X24" s="67"/>
      <c r="Y24" s="67"/>
      <c r="Z24" s="67"/>
      <c r="AA24" s="67"/>
      <c r="AB24" s="67"/>
      <c r="AC24" s="67"/>
      <c r="AD24" s="67"/>
      <c r="AE24" s="67"/>
      <c r="AF24" s="67"/>
      <c r="AG24" s="67"/>
      <c r="AH24" s="67"/>
      <c r="AI24" s="67"/>
      <c r="AJ24" s="67"/>
      <c r="AK24" s="67"/>
      <c r="AL24" s="67"/>
      <c r="AM24" s="67"/>
      <c r="AN24" s="67"/>
      <c r="AO24" s="67"/>
      <c r="AP24" s="67"/>
      <c r="AQ24" s="67"/>
      <c r="AR24" s="67"/>
      <c r="AS24" s="67"/>
      <c r="BA24" s="3">
        <v>107</v>
      </c>
      <c r="BB24" t="s">
        <v>300</v>
      </c>
      <c r="BD24" s="86"/>
      <c r="BE24" s="86">
        <v>0</v>
      </c>
      <c r="BF24" s="86">
        <v>0</v>
      </c>
      <c r="BG24" s="86">
        <v>0</v>
      </c>
      <c r="BH24" s="98"/>
      <c r="BI24" s="86"/>
      <c r="BJ24" s="86"/>
      <c r="BK24" s="86"/>
      <c r="BL24" s="98"/>
      <c r="BM24" s="86"/>
      <c r="BN24" s="86"/>
      <c r="BO24" s="86"/>
      <c r="BP24" s="86"/>
      <c r="BQ24" s="86"/>
      <c r="BR24" s="86"/>
      <c r="BS24" s="86"/>
      <c r="BT24" s="86"/>
      <c r="BU24" s="86"/>
      <c r="BV24" s="86"/>
      <c r="BW24" s="86"/>
      <c r="BX24" s="86"/>
      <c r="BY24" s="86"/>
      <c r="BZ24" s="86"/>
      <c r="CA24" s="86"/>
      <c r="CB24" s="86"/>
      <c r="CC24" s="86"/>
      <c r="CD24" s="86"/>
      <c r="CE24" s="86"/>
      <c r="CF24" s="86"/>
      <c r="CG24" s="86"/>
      <c r="CH24" s="86"/>
      <c r="CI24" s="86"/>
      <c r="CJ24" s="86"/>
      <c r="CK24" s="86"/>
      <c r="CL24" s="86"/>
      <c r="CM24" s="86"/>
      <c r="CN24" s="86"/>
      <c r="CO24" s="86"/>
      <c r="CP24" s="86"/>
      <c r="CQ24" s="86"/>
      <c r="CR24" s="86"/>
      <c r="CS24" s="86"/>
      <c r="CT24" s="86"/>
      <c r="CU24" s="86"/>
      <c r="CV24" s="86"/>
      <c r="CW24" s="86"/>
      <c r="CX24" s="86"/>
      <c r="CY24" s="86"/>
      <c r="CZ24" s="93">
        <f t="shared" si="6"/>
        <v>0</v>
      </c>
      <c r="DA24" s="93">
        <f t="shared" si="7"/>
        <v>0</v>
      </c>
      <c r="DB24" s="102">
        <f t="shared" si="8"/>
        <v>0</v>
      </c>
      <c r="DC24" s="157">
        <f t="shared" si="9"/>
        <v>0</v>
      </c>
      <c r="DD24" s="158">
        <f t="shared" si="10"/>
        <v>0</v>
      </c>
      <c r="DE24" s="86">
        <f>VLOOKUP(BA24,wt_by_use!$A$5:$H$388,8,FALSE)</f>
        <v>0</v>
      </c>
      <c r="DF24" s="136" t="str">
        <f>IFERROR(VLOOKUP(BA24,wtFrac_0000!C$3:E$292,3,FALSE)," ")</f>
        <v xml:space="preserve"> </v>
      </c>
    </row>
    <row r="25" spans="1:110" x14ac:dyDescent="0.3">
      <c r="A25" s="6">
        <v>118</v>
      </c>
      <c r="B25" s="82" t="s">
        <v>240</v>
      </c>
      <c r="C25" s="67"/>
      <c r="D25" s="67">
        <v>3.1387470427583253</v>
      </c>
      <c r="E25" s="67"/>
      <c r="F25" s="67"/>
      <c r="G25" s="67"/>
      <c r="H25" s="67"/>
      <c r="I25" s="67"/>
      <c r="J25" s="67"/>
      <c r="K25" s="67"/>
      <c r="L25" s="67"/>
      <c r="M25" s="67"/>
      <c r="N25" s="67"/>
      <c r="O25" s="67"/>
      <c r="P25" s="67"/>
      <c r="Q25" s="67"/>
      <c r="R25" s="67"/>
      <c r="S25" s="67"/>
      <c r="T25" s="67"/>
      <c r="U25" s="67"/>
      <c r="V25" s="67"/>
      <c r="W25" s="67"/>
      <c r="X25" s="67"/>
      <c r="Y25" s="67"/>
      <c r="Z25" s="67"/>
      <c r="AA25" s="67"/>
      <c r="AB25" s="67"/>
      <c r="AC25" s="67"/>
      <c r="AD25" s="67"/>
      <c r="AE25" s="67"/>
      <c r="AF25" s="67"/>
      <c r="AG25" s="67"/>
      <c r="AH25" s="67"/>
      <c r="AI25" s="67"/>
      <c r="AJ25" s="67"/>
      <c r="AK25" s="67"/>
      <c r="AL25" s="67"/>
      <c r="AM25" s="67"/>
      <c r="AN25" s="67"/>
      <c r="AO25" s="67"/>
      <c r="AP25" s="67"/>
      <c r="AQ25" s="67"/>
      <c r="AR25" s="67"/>
      <c r="AS25" s="67"/>
      <c r="BA25" s="3">
        <v>108</v>
      </c>
      <c r="BB25" t="s">
        <v>261</v>
      </c>
      <c r="BD25" s="86"/>
      <c r="BE25" s="86">
        <v>0.66862487772187451</v>
      </c>
      <c r="BF25" s="86">
        <v>0.65279738014321953</v>
      </c>
      <c r="BG25" s="86">
        <v>0.63780078073366231</v>
      </c>
      <c r="BH25" s="98"/>
      <c r="BI25" s="86"/>
      <c r="BJ25" s="86"/>
      <c r="BK25" s="86"/>
      <c r="BL25" s="98"/>
      <c r="BM25" s="86"/>
      <c r="BN25" s="86"/>
      <c r="BO25" s="86"/>
      <c r="BP25" s="86"/>
      <c r="BQ25" s="86"/>
      <c r="BR25" s="86"/>
      <c r="BS25" s="86"/>
      <c r="BT25" s="86"/>
      <c r="BU25" s="86"/>
      <c r="BV25" s="86"/>
      <c r="BW25" s="86"/>
      <c r="BX25" s="86"/>
      <c r="BY25" s="86"/>
      <c r="BZ25" s="86"/>
      <c r="CA25" s="86"/>
      <c r="CB25" s="86"/>
      <c r="CC25" s="86"/>
      <c r="CD25" s="86"/>
      <c r="CE25" s="86"/>
      <c r="CF25" s="86"/>
      <c r="CG25" s="86"/>
      <c r="CH25" s="86"/>
      <c r="CI25" s="86"/>
      <c r="CJ25" s="86"/>
      <c r="CK25" s="86"/>
      <c r="CL25" s="86"/>
      <c r="CM25" s="86"/>
      <c r="CN25" s="86"/>
      <c r="CO25" s="86"/>
      <c r="CP25" s="86"/>
      <c r="CQ25" s="86"/>
      <c r="CR25" s="86"/>
      <c r="CS25" s="86"/>
      <c r="CT25" s="86"/>
      <c r="CU25" s="86"/>
      <c r="CV25" s="86"/>
      <c r="CW25" s="86"/>
      <c r="CX25" s="86"/>
      <c r="CY25" s="86"/>
      <c r="CZ25" s="93">
        <f t="shared" si="6"/>
        <v>0.65307434619958549</v>
      </c>
      <c r="DA25" s="93">
        <f t="shared" si="7"/>
        <v>0.20923351103707813</v>
      </c>
      <c r="DB25" s="102">
        <f t="shared" si="8"/>
        <v>4.1685596565930988E-2</v>
      </c>
      <c r="DC25" s="157">
        <f t="shared" si="9"/>
        <v>0.65279738014321953</v>
      </c>
      <c r="DD25" s="158">
        <f t="shared" si="10"/>
        <v>0.29237094877619391</v>
      </c>
      <c r="DE25" s="86">
        <f>VLOOKUP(BA25,wt_by_use!$A$5:$H$388,8,FALSE)</f>
        <v>0.32323498532662465</v>
      </c>
      <c r="DF25" s="136">
        <f>IFERROR(VLOOKUP(BA25,wtFrac_0000!C$3:E$292,3,FALSE)," ")</f>
        <v>0.53999999999999992</v>
      </c>
    </row>
    <row r="26" spans="1:110" x14ac:dyDescent="0.3">
      <c r="A26" s="6">
        <v>122</v>
      </c>
      <c r="B26" s="82" t="s">
        <v>245</v>
      </c>
      <c r="C26" s="67"/>
      <c r="D26" s="67">
        <v>4.3390332363623836</v>
      </c>
      <c r="E26" s="67"/>
      <c r="F26" s="67"/>
      <c r="G26" s="67"/>
      <c r="H26" s="67"/>
      <c r="I26" s="67"/>
      <c r="J26" s="67"/>
      <c r="K26" s="67"/>
      <c r="L26" s="67"/>
      <c r="M26" s="67"/>
      <c r="N26" s="67"/>
      <c r="O26" s="67"/>
      <c r="P26" s="67"/>
      <c r="Q26" s="67"/>
      <c r="R26" s="67"/>
      <c r="S26" s="67"/>
      <c r="T26" s="67"/>
      <c r="U26" s="67"/>
      <c r="V26" s="67"/>
      <c r="W26" s="67"/>
      <c r="X26" s="67"/>
      <c r="Y26" s="67"/>
      <c r="Z26" s="67"/>
      <c r="AA26" s="67"/>
      <c r="AB26" s="67"/>
      <c r="AC26" s="67"/>
      <c r="AD26" s="67"/>
      <c r="AE26" s="67"/>
      <c r="AF26" s="67"/>
      <c r="AG26" s="67"/>
      <c r="AH26" s="67"/>
      <c r="AI26" s="67"/>
      <c r="AJ26" s="67"/>
      <c r="AK26" s="67"/>
      <c r="AL26" s="67"/>
      <c r="AM26" s="67"/>
      <c r="AN26" s="67"/>
      <c r="AO26" s="67"/>
      <c r="AP26" s="67"/>
      <c r="AQ26" s="67"/>
      <c r="AR26" s="67"/>
      <c r="AS26" s="67"/>
      <c r="BA26" s="3">
        <v>109</v>
      </c>
      <c r="BB26" t="s">
        <v>288</v>
      </c>
      <c r="BD26" s="86"/>
      <c r="BE26" s="86">
        <v>0</v>
      </c>
      <c r="BF26" s="86">
        <v>0</v>
      </c>
      <c r="BG26" s="86">
        <v>0</v>
      </c>
      <c r="BH26" s="98"/>
      <c r="BI26" s="86"/>
      <c r="BJ26" s="86"/>
      <c r="BK26" s="86"/>
      <c r="BL26" s="98"/>
      <c r="BM26" s="86"/>
      <c r="BN26" s="86"/>
      <c r="BO26" s="86"/>
      <c r="BP26" s="86"/>
      <c r="BQ26" s="86"/>
      <c r="BR26" s="86"/>
      <c r="BS26" s="86"/>
      <c r="BT26" s="86"/>
      <c r="BU26" s="86"/>
      <c r="BV26" s="86"/>
      <c r="BW26" s="86"/>
      <c r="BX26" s="86"/>
      <c r="BY26" s="86"/>
      <c r="BZ26" s="86"/>
      <c r="CA26" s="86"/>
      <c r="CB26" s="86"/>
      <c r="CC26" s="86"/>
      <c r="CD26" s="86"/>
      <c r="CE26" s="86"/>
      <c r="CF26" s="86"/>
      <c r="CG26" s="86"/>
      <c r="CH26" s="86"/>
      <c r="CI26" s="86"/>
      <c r="CJ26" s="86"/>
      <c r="CK26" s="86"/>
      <c r="CL26" s="86"/>
      <c r="CM26" s="86"/>
      <c r="CN26" s="86"/>
      <c r="CO26" s="86"/>
      <c r="CP26" s="86"/>
      <c r="CQ26" s="86"/>
      <c r="CR26" s="86"/>
      <c r="CS26" s="86"/>
      <c r="CT26" s="86"/>
      <c r="CU26" s="86"/>
      <c r="CV26" s="86"/>
      <c r="CW26" s="86"/>
      <c r="CX26" s="86"/>
      <c r="CY26" s="86"/>
      <c r="CZ26" s="93">
        <f t="shared" si="6"/>
        <v>0</v>
      </c>
      <c r="DA26" s="93">
        <f t="shared" si="7"/>
        <v>0</v>
      </c>
      <c r="DB26" s="102">
        <f t="shared" si="8"/>
        <v>0</v>
      </c>
      <c r="DC26" s="157">
        <f t="shared" si="9"/>
        <v>0</v>
      </c>
      <c r="DD26" s="158">
        <f t="shared" si="10"/>
        <v>0</v>
      </c>
      <c r="DE26" s="86">
        <f>VLOOKUP(BA26,wt_by_use!$A$5:$H$388,8,FALSE)</f>
        <v>0</v>
      </c>
      <c r="DF26" s="136" t="str">
        <f>IFERROR(VLOOKUP(BA26,wtFrac_0000!C$3:E$292,3,FALSE)," ")</f>
        <v xml:space="preserve"> </v>
      </c>
    </row>
    <row r="27" spans="1:110" x14ac:dyDescent="0.3">
      <c r="A27" s="6">
        <v>130</v>
      </c>
      <c r="B27" s="82" t="s">
        <v>260</v>
      </c>
      <c r="C27" s="67"/>
      <c r="D27" s="67">
        <v>2.1284645739903176</v>
      </c>
      <c r="E27" s="67"/>
      <c r="F27" s="67"/>
      <c r="G27" s="67"/>
      <c r="H27" s="67"/>
      <c r="I27" s="67"/>
      <c r="J27" s="67"/>
      <c r="K27" s="67"/>
      <c r="L27" s="67"/>
      <c r="M27" s="67"/>
      <c r="N27" s="67"/>
      <c r="O27" s="67"/>
      <c r="P27" s="67"/>
      <c r="Q27" s="67"/>
      <c r="R27" s="67"/>
      <c r="S27" s="67"/>
      <c r="T27" s="67"/>
      <c r="U27" s="67"/>
      <c r="V27" s="67"/>
      <c r="W27" s="67"/>
      <c r="X27" s="67"/>
      <c r="Y27" s="67"/>
      <c r="Z27" s="67"/>
      <c r="AA27" s="67"/>
      <c r="AB27" s="67"/>
      <c r="AC27" s="67"/>
      <c r="AD27" s="67"/>
      <c r="AE27" s="67"/>
      <c r="AF27" s="67"/>
      <c r="AG27" s="67"/>
      <c r="AH27" s="67"/>
      <c r="AI27" s="67"/>
      <c r="AJ27" s="67"/>
      <c r="AK27" s="67"/>
      <c r="AL27" s="67"/>
      <c r="AM27" s="67"/>
      <c r="AN27" s="67"/>
      <c r="AO27" s="67"/>
      <c r="AP27" s="67"/>
      <c r="AQ27" s="67"/>
      <c r="AR27" s="67"/>
      <c r="AS27" s="67"/>
      <c r="BA27" s="3">
        <v>113</v>
      </c>
      <c r="BB27" t="s">
        <v>308</v>
      </c>
      <c r="BD27" s="86"/>
      <c r="BE27" s="86">
        <v>0</v>
      </c>
      <c r="BF27" s="86">
        <v>0</v>
      </c>
      <c r="BG27" s="86">
        <v>0</v>
      </c>
      <c r="BH27" s="98"/>
      <c r="BI27" s="86"/>
      <c r="BJ27" s="86"/>
      <c r="BK27" s="86"/>
      <c r="BL27" s="98"/>
      <c r="BM27" s="86"/>
      <c r="BN27" s="86"/>
      <c r="BO27" s="86"/>
      <c r="BP27" s="86"/>
      <c r="BQ27" s="86"/>
      <c r="BR27" s="86"/>
      <c r="BS27" s="86"/>
      <c r="BT27" s="86"/>
      <c r="BU27" s="86"/>
      <c r="BV27" s="86"/>
      <c r="BW27" s="86"/>
      <c r="BX27" s="86"/>
      <c r="BY27" s="86"/>
      <c r="BZ27" s="86"/>
      <c r="CA27" s="86"/>
      <c r="CB27" s="86"/>
      <c r="CC27" s="86"/>
      <c r="CD27" s="86"/>
      <c r="CE27" s="86"/>
      <c r="CF27" s="86"/>
      <c r="CG27" s="86"/>
      <c r="CH27" s="86"/>
      <c r="CI27" s="86"/>
      <c r="CJ27" s="86"/>
      <c r="CK27" s="86"/>
      <c r="CL27" s="86"/>
      <c r="CM27" s="86"/>
      <c r="CN27" s="86"/>
      <c r="CO27" s="86"/>
      <c r="CP27" s="86"/>
      <c r="CQ27" s="86"/>
      <c r="CR27" s="86"/>
      <c r="CS27" s="86"/>
      <c r="CT27" s="86"/>
      <c r="CU27" s="86"/>
      <c r="CV27" s="86"/>
      <c r="CW27" s="86"/>
      <c r="CX27" s="86"/>
      <c r="CY27" s="86"/>
      <c r="CZ27" s="93">
        <f t="shared" si="6"/>
        <v>0</v>
      </c>
      <c r="DA27" s="93">
        <f t="shared" si="7"/>
        <v>0</v>
      </c>
      <c r="DB27" s="102">
        <f t="shared" si="8"/>
        <v>0</v>
      </c>
      <c r="DC27" s="157">
        <f t="shared" si="9"/>
        <v>0</v>
      </c>
      <c r="DD27" s="158">
        <f t="shared" si="10"/>
        <v>0</v>
      </c>
      <c r="DE27" s="86">
        <f>VLOOKUP(BA27,wt_by_use!$A$5:$H$388,8,FALSE)</f>
        <v>0</v>
      </c>
      <c r="DF27" s="136" t="str">
        <f>IFERROR(VLOOKUP(BA27,wtFrac_0000!C$3:E$292,3,FALSE)," ")</f>
        <v xml:space="preserve"> </v>
      </c>
    </row>
    <row r="28" spans="1:110" x14ac:dyDescent="0.3">
      <c r="A28" s="6">
        <v>136</v>
      </c>
      <c r="B28" s="82" t="s">
        <v>238</v>
      </c>
      <c r="C28" s="67"/>
      <c r="D28" s="67">
        <v>4.1548242145784453</v>
      </c>
      <c r="E28" s="67"/>
      <c r="F28" s="67"/>
      <c r="G28" s="67"/>
      <c r="H28" s="67"/>
      <c r="I28" s="67"/>
      <c r="J28" s="67"/>
      <c r="K28" s="67"/>
      <c r="L28" s="67"/>
      <c r="M28" s="67"/>
      <c r="N28" s="67"/>
      <c r="O28" s="67"/>
      <c r="P28" s="67"/>
      <c r="Q28" s="67"/>
      <c r="R28" s="67"/>
      <c r="S28" s="67"/>
      <c r="T28" s="67"/>
      <c r="U28" s="67"/>
      <c r="V28" s="67"/>
      <c r="W28" s="67"/>
      <c r="X28" s="67"/>
      <c r="Y28" s="67"/>
      <c r="Z28" s="67"/>
      <c r="AA28" s="67"/>
      <c r="AB28" s="67"/>
      <c r="AC28" s="67"/>
      <c r="AD28" s="67"/>
      <c r="AE28" s="67"/>
      <c r="AF28" s="67"/>
      <c r="AG28" s="67"/>
      <c r="AH28" s="67"/>
      <c r="AI28" s="67"/>
      <c r="AJ28" s="67"/>
      <c r="AK28" s="67"/>
      <c r="AL28" s="67"/>
      <c r="AM28" s="67"/>
      <c r="AN28" s="67"/>
      <c r="AO28" s="67"/>
      <c r="AP28" s="67"/>
      <c r="AQ28" s="67"/>
      <c r="AR28" s="67"/>
      <c r="AS28" s="67"/>
      <c r="BA28" s="3">
        <v>118</v>
      </c>
      <c r="BB28" t="s">
        <v>240</v>
      </c>
      <c r="BD28" s="86"/>
      <c r="BE28" s="86">
        <v>1.2040782968877271</v>
      </c>
      <c r="BF28" s="86">
        <v>1.1720694530431197</v>
      </c>
      <c r="BG28" s="86">
        <v>0.76259929282747863</v>
      </c>
      <c r="BH28" s="98"/>
      <c r="BI28" s="86"/>
      <c r="BJ28" s="86"/>
      <c r="BK28" s="86"/>
      <c r="BL28" s="98"/>
      <c r="BM28" s="86"/>
      <c r="BN28" s="86"/>
      <c r="BO28" s="86"/>
      <c r="BP28" s="86"/>
      <c r="BQ28" s="86"/>
      <c r="BR28" s="86"/>
      <c r="BS28" s="86"/>
      <c r="BT28" s="86"/>
      <c r="BU28" s="86"/>
      <c r="BV28" s="86"/>
      <c r="BW28" s="86"/>
      <c r="BX28" s="86"/>
      <c r="BY28" s="86"/>
      <c r="BZ28" s="86"/>
      <c r="CA28" s="86"/>
      <c r="CB28" s="86"/>
      <c r="CC28" s="86"/>
      <c r="CD28" s="86"/>
      <c r="CE28" s="86"/>
      <c r="CF28" s="86"/>
      <c r="CG28" s="86"/>
      <c r="CH28" s="86"/>
      <c r="CI28" s="86"/>
      <c r="CJ28" s="86"/>
      <c r="CK28" s="86"/>
      <c r="CL28" s="86"/>
      <c r="CM28" s="86"/>
      <c r="CN28" s="86"/>
      <c r="CO28" s="86"/>
      <c r="CP28" s="86"/>
      <c r="CQ28" s="86"/>
      <c r="CR28" s="86"/>
      <c r="CS28" s="86"/>
      <c r="CT28" s="86"/>
      <c r="CU28" s="86"/>
      <c r="CV28" s="86"/>
      <c r="CW28" s="86"/>
      <c r="CX28" s="86"/>
      <c r="CY28" s="86"/>
      <c r="CZ28" s="93">
        <f t="shared" si="6"/>
        <v>1.0462490142527752</v>
      </c>
      <c r="DA28" s="93">
        <f t="shared" si="7"/>
        <v>0.33519974554978027</v>
      </c>
      <c r="DB28" s="102">
        <f t="shared" si="8"/>
        <v>6.6781851973581385E-2</v>
      </c>
      <c r="DC28" s="157">
        <f t="shared" si="9"/>
        <v>1.1720694530431197</v>
      </c>
      <c r="DD28" s="158">
        <f t="shared" si="10"/>
        <v>0.52493938922155292</v>
      </c>
      <c r="DE28" s="86">
        <f>VLOOKUP(BA28,wt_by_use!$A$5:$H$388,8,FALSE)</f>
        <v>0.14898939562652713</v>
      </c>
      <c r="DF28" s="136">
        <f>IFERROR(VLOOKUP(BA28,wtFrac_0000!C$3:E$292,3,FALSE)," ")</f>
        <v>9.9999999999999985E-3</v>
      </c>
    </row>
    <row r="29" spans="1:110" x14ac:dyDescent="0.3">
      <c r="A29" s="6">
        <v>140</v>
      </c>
      <c r="B29" s="82" t="s">
        <v>236</v>
      </c>
      <c r="C29" s="67"/>
      <c r="D29" s="67">
        <v>5.0927705183621717</v>
      </c>
      <c r="E29" s="67"/>
      <c r="F29" s="67"/>
      <c r="G29" s="67"/>
      <c r="H29" s="67"/>
      <c r="I29" s="67"/>
      <c r="J29" s="67"/>
      <c r="K29" s="67"/>
      <c r="L29" s="67"/>
      <c r="M29" s="67"/>
      <c r="N29" s="67"/>
      <c r="O29" s="67"/>
      <c r="P29" s="67"/>
      <c r="Q29" s="67"/>
      <c r="R29" s="67"/>
      <c r="S29" s="67"/>
      <c r="T29" s="67"/>
      <c r="U29" s="67"/>
      <c r="V29" s="67"/>
      <c r="W29" s="67"/>
      <c r="X29" s="67"/>
      <c r="Y29" s="67"/>
      <c r="Z29" s="67"/>
      <c r="AA29" s="67"/>
      <c r="AB29" s="67"/>
      <c r="AC29" s="67"/>
      <c r="AD29" s="67"/>
      <c r="AE29" s="67"/>
      <c r="AF29" s="67"/>
      <c r="AG29" s="67"/>
      <c r="AH29" s="67"/>
      <c r="AI29" s="67"/>
      <c r="AJ29" s="67"/>
      <c r="AK29" s="67"/>
      <c r="AL29" s="67"/>
      <c r="AM29" s="67"/>
      <c r="AN29" s="67"/>
      <c r="AO29" s="67"/>
      <c r="AP29" s="67"/>
      <c r="AQ29" s="67"/>
      <c r="AR29" s="67"/>
      <c r="AS29" s="67"/>
      <c r="BA29" s="3">
        <v>122</v>
      </c>
      <c r="BB29" t="s">
        <v>245</v>
      </c>
      <c r="BD29" s="86"/>
      <c r="BE29" s="86">
        <v>1.0613703408215249</v>
      </c>
      <c r="BF29" s="86">
        <v>1.7555548350453916</v>
      </c>
      <c r="BG29" s="86">
        <v>1.5221080604954669</v>
      </c>
      <c r="BH29" s="98"/>
      <c r="BI29" s="86"/>
      <c r="BJ29" s="86"/>
      <c r="BK29" s="86"/>
      <c r="BL29" s="98"/>
      <c r="BM29" s="86"/>
      <c r="BN29" s="86"/>
      <c r="BO29" s="86"/>
      <c r="BP29" s="86"/>
      <c r="BQ29" s="86"/>
      <c r="BR29" s="86"/>
      <c r="BS29" s="86"/>
      <c r="BT29" s="86"/>
      <c r="BU29" s="86"/>
      <c r="BV29" s="86"/>
      <c r="BW29" s="86"/>
      <c r="BX29" s="86"/>
      <c r="BY29" s="86"/>
      <c r="BZ29" s="86"/>
      <c r="CA29" s="86"/>
      <c r="CB29" s="86"/>
      <c r="CC29" s="86"/>
      <c r="CD29" s="86"/>
      <c r="CE29" s="86"/>
      <c r="CF29" s="86"/>
      <c r="CG29" s="86"/>
      <c r="CH29" s="86"/>
      <c r="CI29" s="86"/>
      <c r="CJ29" s="86"/>
      <c r="CK29" s="86"/>
      <c r="CL29" s="86"/>
      <c r="CM29" s="86"/>
      <c r="CN29" s="86"/>
      <c r="CO29" s="86"/>
      <c r="CP29" s="86"/>
      <c r="CQ29" s="86"/>
      <c r="CR29" s="86"/>
      <c r="CS29" s="86"/>
      <c r="CT29" s="86"/>
      <c r="CU29" s="86"/>
      <c r="CV29" s="86"/>
      <c r="CW29" s="86"/>
      <c r="CX29" s="86"/>
      <c r="CY29" s="86"/>
      <c r="CZ29" s="93">
        <f t="shared" si="6"/>
        <v>1.4463444121207945</v>
      </c>
      <c r="DA29" s="93">
        <f t="shared" si="7"/>
        <v>0.4633832599273589</v>
      </c>
      <c r="DB29" s="102">
        <f t="shared" si="8"/>
        <v>9.2319856092816677E-2</v>
      </c>
      <c r="DC29" s="157">
        <f t="shared" si="9"/>
        <v>1.5221080604954669</v>
      </c>
      <c r="DD29" s="158">
        <f t="shared" si="10"/>
        <v>0.68171256705919603</v>
      </c>
      <c r="DE29" s="86">
        <f>VLOOKUP(BA29,wt_by_use!$A$5:$H$388,8,FALSE)</f>
        <v>0.1273644408985829</v>
      </c>
      <c r="DF29" s="136" t="str">
        <f>IFERROR(VLOOKUP(BA29,wtFrac_0000!C$3:E$292,3,FALSE)," ")</f>
        <v xml:space="preserve"> </v>
      </c>
    </row>
    <row r="30" spans="1:110" x14ac:dyDescent="0.3">
      <c r="A30" s="6">
        <v>152</v>
      </c>
      <c r="B30" s="82" t="s">
        <v>248</v>
      </c>
      <c r="C30" s="67"/>
      <c r="D30" s="67">
        <v>2.9522017629056947</v>
      </c>
      <c r="E30" s="67"/>
      <c r="F30" s="67"/>
      <c r="G30" s="67"/>
      <c r="H30" s="67"/>
      <c r="I30" s="67"/>
      <c r="J30" s="67"/>
      <c r="K30" s="67"/>
      <c r="L30" s="67"/>
      <c r="M30" s="67"/>
      <c r="N30" s="67"/>
      <c r="O30" s="67"/>
      <c r="P30" s="67"/>
      <c r="Q30" s="67"/>
      <c r="R30" s="67"/>
      <c r="S30" s="67"/>
      <c r="T30" s="67"/>
      <c r="U30" s="67"/>
      <c r="V30" s="67"/>
      <c r="W30" s="67"/>
      <c r="X30" s="67"/>
      <c r="Y30" s="67"/>
      <c r="Z30" s="67"/>
      <c r="AA30" s="67"/>
      <c r="AB30" s="67"/>
      <c r="AC30" s="67"/>
      <c r="AD30" s="67"/>
      <c r="AE30" s="67"/>
      <c r="AF30" s="67"/>
      <c r="AG30" s="67"/>
      <c r="AH30" s="67"/>
      <c r="AI30" s="67"/>
      <c r="AJ30" s="67"/>
      <c r="AK30" s="67"/>
      <c r="AL30" s="67"/>
      <c r="AM30" s="67"/>
      <c r="AN30" s="67"/>
      <c r="AO30" s="67"/>
      <c r="AP30" s="67"/>
      <c r="AQ30" s="67"/>
      <c r="AR30" s="67"/>
      <c r="AS30" s="67"/>
      <c r="BA30" s="3">
        <v>130</v>
      </c>
      <c r="BB30" t="s">
        <v>260</v>
      </c>
      <c r="BD30" s="86"/>
      <c r="BE30" s="86">
        <v>0.70546523975454967</v>
      </c>
      <c r="BF30" s="86">
        <v>0.78122502115418979</v>
      </c>
      <c r="BG30" s="86">
        <v>0.64177431308157806</v>
      </c>
      <c r="BH30" s="98"/>
      <c r="BI30" s="86"/>
      <c r="BJ30" s="86"/>
      <c r="BK30" s="86"/>
      <c r="BL30" s="98"/>
      <c r="BM30" s="86"/>
      <c r="BN30" s="86"/>
      <c r="BO30" s="86"/>
      <c r="BP30" s="86"/>
      <c r="BQ30" s="86"/>
      <c r="BR30" s="86"/>
      <c r="BS30" s="86"/>
      <c r="BT30" s="86"/>
      <c r="BU30" s="86"/>
      <c r="BV30" s="86"/>
      <c r="BW30" s="86"/>
      <c r="BX30" s="86"/>
      <c r="BY30" s="86"/>
      <c r="BZ30" s="86"/>
      <c r="CA30" s="86"/>
      <c r="CB30" s="86"/>
      <c r="CC30" s="86"/>
      <c r="CD30" s="86"/>
      <c r="CE30" s="86"/>
      <c r="CF30" s="86"/>
      <c r="CG30" s="86"/>
      <c r="CH30" s="86"/>
      <c r="CI30" s="86"/>
      <c r="CJ30" s="86"/>
      <c r="CK30" s="86"/>
      <c r="CL30" s="86"/>
      <c r="CM30" s="86"/>
      <c r="CN30" s="86"/>
      <c r="CO30" s="86"/>
      <c r="CP30" s="86"/>
      <c r="CQ30" s="86"/>
      <c r="CR30" s="86"/>
      <c r="CS30" s="86"/>
      <c r="CT30" s="86"/>
      <c r="CU30" s="86"/>
      <c r="CV30" s="86"/>
      <c r="CW30" s="86"/>
      <c r="CX30" s="86"/>
      <c r="CY30" s="86"/>
      <c r="CZ30" s="93">
        <f t="shared" si="6"/>
        <v>0.70948819133010588</v>
      </c>
      <c r="DA30" s="93">
        <f t="shared" si="7"/>
        <v>0.22730751280494646</v>
      </c>
      <c r="DB30" s="102">
        <f t="shared" si="8"/>
        <v>4.5286480297666333E-2</v>
      </c>
      <c r="DC30" s="157">
        <f t="shared" si="9"/>
        <v>0.70546523975454967</v>
      </c>
      <c r="DD30" s="158">
        <f t="shared" si="10"/>
        <v>0.31595951171006725</v>
      </c>
      <c r="DE30" s="86">
        <f>VLOOKUP(BA30,wt_by_use!$A$5:$H$388,8,FALSE)</f>
        <v>8.4655828770545893E-2</v>
      </c>
      <c r="DF30" s="136" t="str">
        <f>IFERROR(VLOOKUP(BA30,wtFrac_0000!C$3:E$292,3,FALSE)," ")</f>
        <v xml:space="preserve"> </v>
      </c>
    </row>
    <row r="31" spans="1:110" x14ac:dyDescent="0.3">
      <c r="A31" s="6">
        <v>176</v>
      </c>
      <c r="B31" s="82" t="s">
        <v>305</v>
      </c>
      <c r="C31" s="67"/>
      <c r="D31" s="67">
        <v>0</v>
      </c>
      <c r="E31" s="67"/>
      <c r="F31" s="67"/>
      <c r="G31" s="67"/>
      <c r="H31" s="67"/>
      <c r="I31" s="67"/>
      <c r="J31" s="67"/>
      <c r="K31" s="67"/>
      <c r="L31" s="67"/>
      <c r="M31" s="67"/>
      <c r="N31" s="67"/>
      <c r="O31" s="67"/>
      <c r="P31" s="67"/>
      <c r="Q31" s="67"/>
      <c r="R31" s="67"/>
      <c r="S31" s="67"/>
      <c r="T31" s="67"/>
      <c r="U31" s="67"/>
      <c r="V31" s="67"/>
      <c r="W31" s="67"/>
      <c r="X31" s="67"/>
      <c r="Y31" s="67"/>
      <c r="Z31" s="67"/>
      <c r="AA31" s="67"/>
      <c r="AB31" s="67"/>
      <c r="AC31" s="67"/>
      <c r="AD31" s="67"/>
      <c r="AE31" s="67"/>
      <c r="AF31" s="67"/>
      <c r="AG31" s="67"/>
      <c r="AH31" s="67"/>
      <c r="AI31" s="67"/>
      <c r="AJ31" s="67"/>
      <c r="AK31" s="67"/>
      <c r="AL31" s="67"/>
      <c r="AM31" s="67"/>
      <c r="AN31" s="67"/>
      <c r="AO31" s="67"/>
      <c r="AP31" s="67"/>
      <c r="AQ31" s="67"/>
      <c r="AR31" s="67"/>
      <c r="AS31" s="67"/>
      <c r="BA31" s="3">
        <v>136</v>
      </c>
      <c r="BB31" t="s">
        <v>238</v>
      </c>
      <c r="BD31" s="86"/>
      <c r="BE31" s="86">
        <v>1.3192524420061367</v>
      </c>
      <c r="BF31" s="86">
        <v>1.4560449535610178</v>
      </c>
      <c r="BG31" s="86">
        <v>1.3795268190112913</v>
      </c>
      <c r="BH31" s="98"/>
      <c r="BI31" s="86"/>
      <c r="BJ31" s="86"/>
      <c r="BK31" s="86"/>
      <c r="BL31" s="98"/>
      <c r="BM31" s="86"/>
      <c r="BN31" s="86"/>
      <c r="BO31" s="86"/>
      <c r="BP31" s="86"/>
      <c r="BQ31" s="86"/>
      <c r="BR31" s="86"/>
      <c r="BS31" s="86"/>
      <c r="BT31" s="86"/>
      <c r="BU31" s="86"/>
      <c r="BV31" s="86"/>
      <c r="BW31" s="86"/>
      <c r="BX31" s="86"/>
      <c r="BY31" s="86"/>
      <c r="BZ31" s="86"/>
      <c r="CA31" s="86"/>
      <c r="CB31" s="86"/>
      <c r="CC31" s="86"/>
      <c r="CD31" s="86"/>
      <c r="CE31" s="86"/>
      <c r="CF31" s="86"/>
      <c r="CG31" s="86"/>
      <c r="CH31" s="86"/>
      <c r="CI31" s="86"/>
      <c r="CJ31" s="86"/>
      <c r="CK31" s="86"/>
      <c r="CL31" s="86"/>
      <c r="CM31" s="86"/>
      <c r="CN31" s="86"/>
      <c r="CO31" s="86"/>
      <c r="CP31" s="86"/>
      <c r="CQ31" s="86"/>
      <c r="CR31" s="86"/>
      <c r="CS31" s="86"/>
      <c r="CT31" s="86"/>
      <c r="CU31" s="86"/>
      <c r="CV31" s="86"/>
      <c r="CW31" s="86"/>
      <c r="CX31" s="86"/>
      <c r="CY31" s="86"/>
      <c r="CZ31" s="93">
        <f t="shared" si="6"/>
        <v>1.3849414048594817</v>
      </c>
      <c r="DA31" s="93">
        <f t="shared" si="7"/>
        <v>0.44371081853950911</v>
      </c>
      <c r="DB31" s="102">
        <f t="shared" si="8"/>
        <v>8.8400515203796715E-2</v>
      </c>
      <c r="DC31" s="157">
        <f t="shared" si="9"/>
        <v>1.3795268190112913</v>
      </c>
      <c r="DD31" s="158">
        <f t="shared" si="10"/>
        <v>0.61785414158379004</v>
      </c>
      <c r="DE31" s="86">
        <f>VLOOKUP(BA31,wt_by_use!$A$5:$H$388,8,FALSE)</f>
        <v>0.1628102930407363</v>
      </c>
      <c r="DF31" s="136">
        <f>IFERROR(VLOOKUP(BA31,wtFrac_0000!C$3:E$292,3,FALSE)," ")</f>
        <v>9.9999999999999985E-3</v>
      </c>
    </row>
    <row r="32" spans="1:110" x14ac:dyDescent="0.3">
      <c r="A32" s="6">
        <v>181</v>
      </c>
      <c r="B32" s="82" t="s">
        <v>311</v>
      </c>
      <c r="C32" s="67"/>
      <c r="D32" s="67">
        <v>0</v>
      </c>
      <c r="E32" s="67"/>
      <c r="F32" s="67"/>
      <c r="G32" s="67"/>
      <c r="H32" s="67"/>
      <c r="I32" s="67"/>
      <c r="J32" s="67"/>
      <c r="K32" s="67"/>
      <c r="L32" s="67"/>
      <c r="M32" s="67"/>
      <c r="N32" s="67"/>
      <c r="O32" s="67"/>
      <c r="P32" s="67"/>
      <c r="Q32" s="67"/>
      <c r="R32" s="67"/>
      <c r="S32" s="67"/>
      <c r="T32" s="67"/>
      <c r="U32" s="67"/>
      <c r="V32" s="67"/>
      <c r="W32" s="67"/>
      <c r="X32" s="67"/>
      <c r="Y32" s="67"/>
      <c r="Z32" s="67"/>
      <c r="AA32" s="67"/>
      <c r="AB32" s="67"/>
      <c r="AC32" s="67"/>
      <c r="AD32" s="67"/>
      <c r="AE32" s="67"/>
      <c r="AF32" s="67"/>
      <c r="AG32" s="67"/>
      <c r="AH32" s="67"/>
      <c r="AI32" s="67"/>
      <c r="AJ32" s="67"/>
      <c r="AK32" s="67"/>
      <c r="AL32" s="67"/>
      <c r="AM32" s="67"/>
      <c r="AN32" s="67"/>
      <c r="AO32" s="67"/>
      <c r="AP32" s="67"/>
      <c r="AQ32" s="67"/>
      <c r="AR32" s="67"/>
      <c r="AS32" s="67"/>
      <c r="BA32" s="3">
        <v>140</v>
      </c>
      <c r="BB32" t="s">
        <v>236</v>
      </c>
      <c r="BD32" s="86"/>
      <c r="BE32" s="86">
        <v>1.6700813999519448</v>
      </c>
      <c r="BF32" s="86">
        <v>1.6927315196046895</v>
      </c>
      <c r="BG32" s="86">
        <v>1.7299575988055371</v>
      </c>
      <c r="BH32" s="98"/>
      <c r="BI32" s="86"/>
      <c r="BJ32" s="86"/>
      <c r="BK32" s="86"/>
      <c r="BL32" s="98"/>
      <c r="BM32" s="86"/>
      <c r="BN32" s="86"/>
      <c r="BO32" s="86"/>
      <c r="BP32" s="86"/>
      <c r="BQ32" s="86"/>
      <c r="BR32" s="86"/>
      <c r="BS32" s="86"/>
      <c r="BT32" s="86"/>
      <c r="BU32" s="86"/>
      <c r="BV32" s="86"/>
      <c r="BW32" s="86"/>
      <c r="BX32" s="86"/>
      <c r="BY32" s="86"/>
      <c r="BZ32" s="86"/>
      <c r="CA32" s="86"/>
      <c r="CB32" s="86"/>
      <c r="CC32" s="86"/>
      <c r="CD32" s="86"/>
      <c r="CE32" s="86"/>
      <c r="CF32" s="86"/>
      <c r="CG32" s="86"/>
      <c r="CH32" s="86"/>
      <c r="CI32" s="86"/>
      <c r="CJ32" s="86"/>
      <c r="CK32" s="86"/>
      <c r="CL32" s="86"/>
      <c r="CM32" s="86"/>
      <c r="CN32" s="86"/>
      <c r="CO32" s="86"/>
      <c r="CP32" s="86"/>
      <c r="CQ32" s="86"/>
      <c r="CR32" s="86"/>
      <c r="CS32" s="86"/>
      <c r="CT32" s="86"/>
      <c r="CU32" s="86"/>
      <c r="CV32" s="86"/>
      <c r="CW32" s="86"/>
      <c r="CX32" s="86"/>
      <c r="CY32" s="86"/>
      <c r="CZ32" s="93">
        <f t="shared" si="6"/>
        <v>1.6975901727873906</v>
      </c>
      <c r="DA32" s="93">
        <f t="shared" si="7"/>
        <v>0.54387797380391312</v>
      </c>
      <c r="DB32" s="102">
        <f t="shared" si="8"/>
        <v>0.10835681953962067</v>
      </c>
      <c r="DC32" s="157">
        <f t="shared" si="9"/>
        <v>1.6927315196046895</v>
      </c>
      <c r="DD32" s="158">
        <f t="shared" si="10"/>
        <v>0.7581303716347827</v>
      </c>
      <c r="DE32" s="86">
        <f>VLOOKUP(BA32,wt_by_use!$A$5:$H$388,8,FALSE)</f>
        <v>0.20040976799423324</v>
      </c>
      <c r="DF32" s="136" t="str">
        <f>IFERROR(VLOOKUP(BA32,wtFrac_0000!C$3:E$292,3,FALSE)," ")</f>
        <v xml:space="preserve"> </v>
      </c>
    </row>
    <row r="33" spans="1:110" x14ac:dyDescent="0.3">
      <c r="A33" s="6">
        <v>184</v>
      </c>
      <c r="B33" s="82" t="s">
        <v>306</v>
      </c>
      <c r="C33" s="67"/>
      <c r="D33" s="67">
        <v>0</v>
      </c>
      <c r="E33" s="67"/>
      <c r="F33" s="67"/>
      <c r="G33" s="67"/>
      <c r="H33" s="67"/>
      <c r="I33" s="67"/>
      <c r="J33" s="67"/>
      <c r="K33" s="67"/>
      <c r="L33" s="67"/>
      <c r="M33" s="67"/>
      <c r="N33" s="67"/>
      <c r="O33" s="67"/>
      <c r="P33" s="67"/>
      <c r="Q33" s="67"/>
      <c r="R33" s="67"/>
      <c r="S33" s="67"/>
      <c r="T33" s="67"/>
      <c r="U33" s="67"/>
      <c r="V33" s="67"/>
      <c r="W33" s="67"/>
      <c r="X33" s="67"/>
      <c r="Y33" s="67"/>
      <c r="Z33" s="67"/>
      <c r="AA33" s="67"/>
      <c r="AB33" s="67"/>
      <c r="AC33" s="67"/>
      <c r="AD33" s="67"/>
      <c r="AE33" s="67"/>
      <c r="AF33" s="67"/>
      <c r="AG33" s="67"/>
      <c r="AH33" s="67"/>
      <c r="AI33" s="67"/>
      <c r="AJ33" s="67"/>
      <c r="AK33" s="67"/>
      <c r="AL33" s="67"/>
      <c r="AM33" s="67"/>
      <c r="AN33" s="67"/>
      <c r="AO33" s="67"/>
      <c r="AP33" s="67"/>
      <c r="AQ33" s="67"/>
      <c r="AR33" s="67"/>
      <c r="AS33" s="67"/>
      <c r="BA33" s="116">
        <v>141</v>
      </c>
      <c r="BB33" s="119" t="s">
        <v>847</v>
      </c>
      <c r="DC33" s="157"/>
      <c r="DD33" s="158"/>
      <c r="DE33" s="86">
        <f>VLOOKUP(BA33,wt_by_use!$A$5:$H$388,8,FALSE)</f>
        <v>4.4999999999999962E-3</v>
      </c>
      <c r="DF33" s="138">
        <v>9.9999999999999985E-3</v>
      </c>
    </row>
    <row r="34" spans="1:110" x14ac:dyDescent="0.3">
      <c r="A34" s="6">
        <v>185</v>
      </c>
      <c r="B34" s="82" t="s">
        <v>316</v>
      </c>
      <c r="C34" s="67"/>
      <c r="D34" s="67">
        <v>0</v>
      </c>
      <c r="E34" s="67"/>
      <c r="F34" s="67"/>
      <c r="G34" s="67"/>
      <c r="H34" s="67"/>
      <c r="I34" s="67"/>
      <c r="J34" s="67"/>
      <c r="K34" s="67"/>
      <c r="L34" s="67"/>
      <c r="M34" s="67"/>
      <c r="N34" s="67"/>
      <c r="O34" s="67"/>
      <c r="P34" s="67"/>
      <c r="Q34" s="67"/>
      <c r="R34" s="67"/>
      <c r="S34" s="67"/>
      <c r="T34" s="67"/>
      <c r="U34" s="67"/>
      <c r="V34" s="67"/>
      <c r="W34" s="67"/>
      <c r="X34" s="67"/>
      <c r="Y34" s="67"/>
      <c r="Z34" s="67"/>
      <c r="AA34" s="67"/>
      <c r="AB34" s="67"/>
      <c r="AC34" s="67"/>
      <c r="AD34" s="67"/>
      <c r="AE34" s="67"/>
      <c r="AF34" s="67"/>
      <c r="AG34" s="67"/>
      <c r="AH34" s="67"/>
      <c r="AI34" s="67"/>
      <c r="AJ34" s="67"/>
      <c r="AK34" s="67"/>
      <c r="AL34" s="67"/>
      <c r="AM34" s="67"/>
      <c r="AN34" s="67"/>
      <c r="AO34" s="67"/>
      <c r="AP34" s="67"/>
      <c r="AQ34" s="67"/>
      <c r="AR34" s="67"/>
      <c r="AS34" s="67"/>
      <c r="BA34" s="116">
        <v>149</v>
      </c>
      <c r="BB34" s="119" t="s">
        <v>789</v>
      </c>
      <c r="DC34" s="157"/>
      <c r="DD34" s="158"/>
      <c r="DE34" s="86">
        <f>VLOOKUP(BA34,wt_by_use!$A$5:$H$388,8,FALSE)</f>
        <v>2.6999999999999979E-2</v>
      </c>
      <c r="DF34" s="138">
        <v>0.06</v>
      </c>
    </row>
    <row r="35" spans="1:110" x14ac:dyDescent="0.3">
      <c r="A35" s="6">
        <v>188</v>
      </c>
      <c r="B35" s="82" t="s">
        <v>297</v>
      </c>
      <c r="C35" s="67"/>
      <c r="D35" s="67">
        <v>1.0739465377139852E-4</v>
      </c>
      <c r="E35" s="67"/>
      <c r="F35" s="67"/>
      <c r="G35" s="67"/>
      <c r="H35" s="67"/>
      <c r="I35" s="67"/>
      <c r="J35" s="67"/>
      <c r="K35" s="67"/>
      <c r="L35" s="67"/>
      <c r="M35" s="67"/>
      <c r="N35" s="67"/>
      <c r="O35" s="67"/>
      <c r="P35" s="67"/>
      <c r="Q35" s="67"/>
      <c r="R35" s="67"/>
      <c r="S35" s="67"/>
      <c r="T35" s="67"/>
      <c r="U35" s="67"/>
      <c r="V35" s="67"/>
      <c r="W35" s="67"/>
      <c r="X35" s="67"/>
      <c r="Y35" s="67"/>
      <c r="Z35" s="67"/>
      <c r="AA35" s="67"/>
      <c r="AB35" s="67"/>
      <c r="AC35" s="67"/>
      <c r="AD35" s="67"/>
      <c r="AE35" s="67"/>
      <c r="AF35" s="67"/>
      <c r="AG35" s="67"/>
      <c r="AH35" s="67"/>
      <c r="AI35" s="67"/>
      <c r="AJ35" s="67"/>
      <c r="AK35" s="67"/>
      <c r="AL35" s="67"/>
      <c r="AM35" s="67"/>
      <c r="AN35" s="67"/>
      <c r="AO35" s="67"/>
      <c r="AP35" s="67"/>
      <c r="AQ35" s="67"/>
      <c r="AR35" s="67"/>
      <c r="AS35" s="67"/>
      <c r="BA35" s="3">
        <v>152</v>
      </c>
      <c r="BB35" t="s">
        <v>248</v>
      </c>
      <c r="BD35" s="86"/>
      <c r="BE35" s="86">
        <v>0.94619619570311531</v>
      </c>
      <c r="BF35" s="86">
        <v>0.95647826541882952</v>
      </c>
      <c r="BG35" s="86">
        <v>1.0495273017837501</v>
      </c>
      <c r="BH35" s="98"/>
      <c r="BI35" s="86"/>
      <c r="BJ35" s="86"/>
      <c r="BK35" s="86"/>
      <c r="BL35" s="98"/>
      <c r="BM35" s="86"/>
      <c r="BN35" s="86"/>
      <c r="BO35" s="86"/>
      <c r="BP35" s="86"/>
      <c r="BQ35" s="86"/>
      <c r="BR35" s="86"/>
      <c r="BS35" s="86"/>
      <c r="BT35" s="86"/>
      <c r="BU35" s="86"/>
      <c r="BV35" s="86"/>
      <c r="BW35" s="86"/>
      <c r="BX35" s="86"/>
      <c r="BY35" s="86"/>
      <c r="BZ35" s="86"/>
      <c r="CA35" s="86"/>
      <c r="CB35" s="86"/>
      <c r="CC35" s="86"/>
      <c r="CD35" s="86"/>
      <c r="CE35" s="86"/>
      <c r="CF35" s="86"/>
      <c r="CG35" s="86"/>
      <c r="CH35" s="86"/>
      <c r="CI35" s="86"/>
      <c r="CJ35" s="86"/>
      <c r="CK35" s="86"/>
      <c r="CL35" s="86"/>
      <c r="CM35" s="86"/>
      <c r="CN35" s="86"/>
      <c r="CO35" s="86"/>
      <c r="CP35" s="86"/>
      <c r="CQ35" s="86"/>
      <c r="CR35" s="86"/>
      <c r="CS35" s="86"/>
      <c r="CT35" s="86"/>
      <c r="CU35" s="86"/>
      <c r="CV35" s="86"/>
      <c r="CW35" s="86"/>
      <c r="CX35" s="86"/>
      <c r="CY35" s="86"/>
      <c r="CZ35" s="93">
        <f>AVERAGEIF(BD35:CX35,"&lt;&gt;""")</f>
        <v>0.98406725430189823</v>
      </c>
      <c r="DA35" s="93">
        <f>CZ35/CZ$3*100</f>
        <v>0.31527780552457729</v>
      </c>
      <c r="DB35" s="102">
        <f>SUM(BD35:CX35)/(COUNT(BD35:CX35)+COUNTBLANK(BD35:CX35))</f>
        <v>6.2812803466078607E-2</v>
      </c>
      <c r="DC35" s="157">
        <f>MEDIAN(BD35:CX35)</f>
        <v>0.95647826541882952</v>
      </c>
      <c r="DD35" s="158">
        <f>DC35/$DC$3*100</f>
        <v>0.42838170993112556</v>
      </c>
      <c r="DE35" s="86">
        <f>VLOOKUP(BA35,wt_by_use!$A$5:$H$388,8,FALSE)</f>
        <v>0.13154354348437375</v>
      </c>
      <c r="DF35" s="136">
        <f>IFERROR(VLOOKUP(BA35,wtFrac_0000!C$3:E$292,3,FALSE)," ")</f>
        <v>3.9999999999999994E-2</v>
      </c>
    </row>
    <row r="36" spans="1:110" x14ac:dyDescent="0.3">
      <c r="A36" s="6">
        <v>193</v>
      </c>
      <c r="B36" s="82" t="s">
        <v>267</v>
      </c>
      <c r="C36" s="67"/>
      <c r="D36" s="67">
        <v>1.9264040533012636</v>
      </c>
      <c r="E36" s="67"/>
      <c r="F36" s="67"/>
      <c r="G36" s="67"/>
      <c r="H36" s="67"/>
      <c r="I36" s="67"/>
      <c r="J36" s="67"/>
      <c r="K36" s="67"/>
      <c r="L36" s="67"/>
      <c r="M36" s="67"/>
      <c r="N36" s="67"/>
      <c r="O36" s="67"/>
      <c r="P36" s="67"/>
      <c r="Q36" s="67"/>
      <c r="R36" s="67"/>
      <c r="S36" s="67"/>
      <c r="T36" s="67"/>
      <c r="U36" s="67"/>
      <c r="V36" s="67"/>
      <c r="W36" s="67"/>
      <c r="X36" s="67"/>
      <c r="Y36" s="67"/>
      <c r="Z36" s="67"/>
      <c r="AA36" s="67"/>
      <c r="AB36" s="67"/>
      <c r="AC36" s="67"/>
      <c r="AD36" s="67"/>
      <c r="AE36" s="67"/>
      <c r="AF36" s="67"/>
      <c r="AG36" s="67"/>
      <c r="AH36" s="67"/>
      <c r="AI36" s="67"/>
      <c r="AJ36" s="67"/>
      <c r="AK36" s="67"/>
      <c r="AL36" s="67"/>
      <c r="AM36" s="67"/>
      <c r="AN36" s="67"/>
      <c r="AO36" s="67"/>
      <c r="AP36" s="67"/>
      <c r="AQ36" s="67"/>
      <c r="AR36" s="67"/>
      <c r="AS36" s="67"/>
      <c r="BA36" s="116">
        <v>154</v>
      </c>
      <c r="BB36" s="119" t="s">
        <v>691</v>
      </c>
      <c r="DC36" s="157"/>
      <c r="DD36" s="158"/>
      <c r="DE36" s="86">
        <f>VLOOKUP(BA36,wt_by_use!$A$5:$H$388,8,FALSE)</f>
        <v>0.29699999999999976</v>
      </c>
      <c r="DF36" s="138">
        <v>0.65999999999999992</v>
      </c>
    </row>
    <row r="37" spans="1:110" ht="28.8" x14ac:dyDescent="0.3">
      <c r="A37" s="6">
        <v>194</v>
      </c>
      <c r="B37" s="82" t="s">
        <v>270</v>
      </c>
      <c r="C37" s="67"/>
      <c r="D37" s="67">
        <v>1.8475308271606277</v>
      </c>
      <c r="E37" s="67"/>
      <c r="F37" s="67"/>
      <c r="G37" s="67"/>
      <c r="H37" s="67"/>
      <c r="I37" s="67"/>
      <c r="J37" s="67"/>
      <c r="K37" s="67"/>
      <c r="L37" s="67"/>
      <c r="M37" s="67"/>
      <c r="N37" s="67"/>
      <c r="O37" s="67"/>
      <c r="P37" s="67"/>
      <c r="Q37" s="67"/>
      <c r="R37" s="67"/>
      <c r="S37" s="67"/>
      <c r="T37" s="67"/>
      <c r="U37" s="67"/>
      <c r="V37" s="67"/>
      <c r="W37" s="67"/>
      <c r="X37" s="67"/>
      <c r="Y37" s="67"/>
      <c r="Z37" s="67"/>
      <c r="AA37" s="67"/>
      <c r="AB37" s="67"/>
      <c r="AC37" s="67"/>
      <c r="AD37" s="67"/>
      <c r="AE37" s="67"/>
      <c r="AF37" s="67"/>
      <c r="AG37" s="67"/>
      <c r="AH37" s="67"/>
      <c r="AI37" s="67"/>
      <c r="AJ37" s="67"/>
      <c r="AK37" s="67"/>
      <c r="AL37" s="67"/>
      <c r="AM37" s="67"/>
      <c r="AN37" s="67"/>
      <c r="AO37" s="67"/>
      <c r="AP37" s="67"/>
      <c r="AQ37" s="67"/>
      <c r="AR37" s="67"/>
      <c r="AS37" s="67"/>
      <c r="BA37" s="116">
        <v>167</v>
      </c>
      <c r="BB37" s="119" t="s">
        <v>739</v>
      </c>
      <c r="DC37" s="157"/>
      <c r="DD37" s="158"/>
      <c r="DE37" s="86">
        <f>VLOOKUP(BA37,wt_by_use!$A$5:$H$388,8,FALSE)</f>
        <v>0.17549999999999985</v>
      </c>
      <c r="DF37" s="138">
        <v>0.38999999999999996</v>
      </c>
    </row>
    <row r="38" spans="1:110" x14ac:dyDescent="0.3">
      <c r="A38" s="6">
        <v>196</v>
      </c>
      <c r="B38" s="82" t="s">
        <v>371</v>
      </c>
      <c r="C38" s="67"/>
      <c r="D38" s="67"/>
      <c r="E38" s="67"/>
      <c r="F38" s="67"/>
      <c r="G38" s="67"/>
      <c r="H38" s="67"/>
      <c r="I38" s="67"/>
      <c r="J38" s="67"/>
      <c r="K38" s="67"/>
      <c r="L38" s="67"/>
      <c r="M38" s="67"/>
      <c r="N38" s="67"/>
      <c r="O38" s="67"/>
      <c r="P38" s="67"/>
      <c r="Q38" s="67"/>
      <c r="R38" s="67"/>
      <c r="S38" s="67"/>
      <c r="T38" s="67"/>
      <c r="U38" s="67"/>
      <c r="V38" s="67"/>
      <c r="W38" s="67"/>
      <c r="X38" s="67"/>
      <c r="Y38" s="67"/>
      <c r="Z38" s="67"/>
      <c r="AA38" s="67"/>
      <c r="AB38" s="67">
        <v>9.5776967564663307E-2</v>
      </c>
      <c r="AC38" s="67"/>
      <c r="AD38" s="67"/>
      <c r="AE38" s="67"/>
      <c r="AF38" s="67"/>
      <c r="AG38" s="67"/>
      <c r="AH38" s="67"/>
      <c r="AI38" s="67"/>
      <c r="AJ38" s="67"/>
      <c r="AK38" s="67"/>
      <c r="AL38" s="67"/>
      <c r="AM38" s="67"/>
      <c r="AN38" s="67"/>
      <c r="AO38" s="67"/>
      <c r="AP38" s="67"/>
      <c r="AQ38" s="67"/>
      <c r="AR38" s="67"/>
      <c r="AS38" s="67"/>
      <c r="BA38" s="116">
        <v>170</v>
      </c>
      <c r="BB38" s="119" t="s">
        <v>850</v>
      </c>
      <c r="DC38" s="157"/>
      <c r="DD38" s="158"/>
      <c r="DE38" s="86">
        <f>VLOOKUP(BA38,wt_by_use!$A$5:$H$388,8,FALSE)</f>
        <v>4.4999999999999962E-3</v>
      </c>
      <c r="DF38" s="138">
        <v>9.9999999999999985E-3</v>
      </c>
    </row>
    <row r="39" spans="1:110" ht="28.8" x14ac:dyDescent="0.3">
      <c r="A39" s="6">
        <v>199</v>
      </c>
      <c r="B39" s="82" t="s">
        <v>235</v>
      </c>
      <c r="C39" s="67"/>
      <c r="D39" s="67">
        <v>5.0441566635579562</v>
      </c>
      <c r="E39" s="67"/>
      <c r="F39" s="67"/>
      <c r="G39" s="67"/>
      <c r="H39" s="67"/>
      <c r="I39" s="67"/>
      <c r="J39" s="67"/>
      <c r="K39" s="67"/>
      <c r="L39" s="67"/>
      <c r="M39" s="67"/>
      <c r="N39" s="67"/>
      <c r="O39" s="67"/>
      <c r="P39" s="67"/>
      <c r="Q39" s="67"/>
      <c r="R39" s="67"/>
      <c r="S39" s="67"/>
      <c r="T39" s="67"/>
      <c r="U39" s="67"/>
      <c r="V39" s="67"/>
      <c r="W39" s="67"/>
      <c r="X39" s="67"/>
      <c r="Y39" s="67"/>
      <c r="Z39" s="67"/>
      <c r="AA39" s="67"/>
      <c r="AB39" s="67"/>
      <c r="AC39" s="67"/>
      <c r="AD39" s="67"/>
      <c r="AE39" s="67"/>
      <c r="AF39" s="67"/>
      <c r="AG39" s="67"/>
      <c r="AH39" s="67"/>
      <c r="AI39" s="67"/>
      <c r="AJ39" s="67"/>
      <c r="AK39" s="67"/>
      <c r="AL39" s="67"/>
      <c r="AM39" s="67"/>
      <c r="AN39" s="67"/>
      <c r="AO39" s="67"/>
      <c r="AP39" s="67"/>
      <c r="AQ39" s="67"/>
      <c r="AR39" s="67"/>
      <c r="AS39" s="67"/>
      <c r="BA39" s="116">
        <v>172</v>
      </c>
      <c r="BB39" s="119" t="s">
        <v>754</v>
      </c>
      <c r="DC39" s="157"/>
      <c r="DD39" s="158"/>
      <c r="DE39" s="86">
        <f>VLOOKUP(BA39,wt_by_use!$A$5:$H$388,8,FALSE)</f>
        <v>0.16199999999999989</v>
      </c>
      <c r="DF39" s="138">
        <v>0.36</v>
      </c>
    </row>
    <row r="40" spans="1:110" ht="28.8" x14ac:dyDescent="0.3">
      <c r="A40" s="6">
        <v>230</v>
      </c>
      <c r="B40" s="82" t="s">
        <v>318</v>
      </c>
      <c r="C40" s="67"/>
      <c r="D40" s="67">
        <v>0</v>
      </c>
      <c r="E40" s="67"/>
      <c r="F40" s="67"/>
      <c r="G40" s="67"/>
      <c r="H40" s="67"/>
      <c r="I40" s="67"/>
      <c r="J40" s="67"/>
      <c r="K40" s="67"/>
      <c r="L40" s="67"/>
      <c r="M40" s="67"/>
      <c r="N40" s="67"/>
      <c r="O40" s="67"/>
      <c r="P40" s="67"/>
      <c r="Q40" s="67"/>
      <c r="R40" s="67"/>
      <c r="S40" s="67"/>
      <c r="T40" s="67"/>
      <c r="U40" s="67"/>
      <c r="V40" s="67"/>
      <c r="W40" s="67"/>
      <c r="X40" s="67"/>
      <c r="Y40" s="67"/>
      <c r="Z40" s="67"/>
      <c r="AA40" s="67"/>
      <c r="AB40" s="67"/>
      <c r="AC40" s="67"/>
      <c r="AD40" s="67"/>
      <c r="AE40" s="67"/>
      <c r="AF40" s="67"/>
      <c r="AG40" s="67"/>
      <c r="AH40" s="67"/>
      <c r="AI40" s="67"/>
      <c r="AJ40" s="67"/>
      <c r="AK40" s="67"/>
      <c r="AL40" s="67"/>
      <c r="AM40" s="67"/>
      <c r="AN40" s="67"/>
      <c r="AO40" s="67"/>
      <c r="AP40" s="67"/>
      <c r="AQ40" s="67"/>
      <c r="AR40" s="67"/>
      <c r="AS40" s="67"/>
      <c r="BA40" s="116">
        <v>173</v>
      </c>
      <c r="BB40" s="119" t="s">
        <v>753</v>
      </c>
      <c r="DC40" s="157"/>
      <c r="DD40" s="158"/>
      <c r="DE40" s="86">
        <f>VLOOKUP(BA40,wt_by_use!$A$5:$H$388,8,FALSE)</f>
        <v>0.16199999999999989</v>
      </c>
      <c r="DF40" s="138">
        <v>0.36</v>
      </c>
    </row>
    <row r="41" spans="1:110" x14ac:dyDescent="0.3">
      <c r="A41" s="6">
        <v>244</v>
      </c>
      <c r="B41" s="82" t="s">
        <v>262</v>
      </c>
      <c r="C41" s="67"/>
      <c r="D41" s="67">
        <v>2.1080585593364378</v>
      </c>
      <c r="E41" s="67"/>
      <c r="F41" s="67"/>
      <c r="G41" s="67"/>
      <c r="H41" s="67"/>
      <c r="I41" s="67"/>
      <c r="J41" s="67"/>
      <c r="K41" s="67"/>
      <c r="L41" s="67"/>
      <c r="M41" s="67"/>
      <c r="N41" s="67"/>
      <c r="O41" s="67"/>
      <c r="P41" s="67"/>
      <c r="Q41" s="67"/>
      <c r="R41" s="67"/>
      <c r="S41" s="67"/>
      <c r="T41" s="67"/>
      <c r="U41" s="67"/>
      <c r="V41" s="67"/>
      <c r="W41" s="67"/>
      <c r="X41" s="67"/>
      <c r="Y41" s="67"/>
      <c r="Z41" s="67"/>
      <c r="AA41" s="67"/>
      <c r="AB41" s="67"/>
      <c r="AC41" s="67"/>
      <c r="AD41" s="67"/>
      <c r="AE41" s="67"/>
      <c r="AF41" s="67"/>
      <c r="AG41" s="67"/>
      <c r="AH41" s="67"/>
      <c r="AI41" s="67"/>
      <c r="AJ41" s="67"/>
      <c r="AK41" s="67"/>
      <c r="AL41" s="67"/>
      <c r="AM41" s="67"/>
      <c r="AN41" s="67"/>
      <c r="AO41" s="67"/>
      <c r="AP41" s="67"/>
      <c r="AQ41" s="67"/>
      <c r="AR41" s="67"/>
      <c r="AS41" s="67"/>
      <c r="BA41" s="3">
        <v>176</v>
      </c>
      <c r="BB41" t="s">
        <v>305</v>
      </c>
      <c r="BD41" s="86"/>
      <c r="BE41" s="86">
        <v>0</v>
      </c>
      <c r="BF41" s="86">
        <v>0</v>
      </c>
      <c r="BG41" s="86">
        <v>0</v>
      </c>
      <c r="BH41" s="98"/>
      <c r="BI41" s="86"/>
      <c r="BJ41" s="86"/>
      <c r="BK41" s="86"/>
      <c r="BL41" s="98"/>
      <c r="BM41" s="86"/>
      <c r="BN41" s="86"/>
      <c r="BO41" s="86"/>
      <c r="BP41" s="86"/>
      <c r="BQ41" s="86"/>
      <c r="BR41" s="86"/>
      <c r="BS41" s="86"/>
      <c r="BT41" s="86"/>
      <c r="BU41" s="86"/>
      <c r="BV41" s="86"/>
      <c r="BW41" s="86"/>
      <c r="BX41" s="86"/>
      <c r="BY41" s="86"/>
      <c r="BZ41" s="86"/>
      <c r="CA41" s="86"/>
      <c r="CB41" s="86"/>
      <c r="CC41" s="86"/>
      <c r="CD41" s="86"/>
      <c r="CE41" s="86"/>
      <c r="CF41" s="86"/>
      <c r="CG41" s="86"/>
      <c r="CH41" s="86"/>
      <c r="CI41" s="86"/>
      <c r="CJ41" s="86"/>
      <c r="CK41" s="86"/>
      <c r="CL41" s="86"/>
      <c r="CM41" s="86"/>
      <c r="CN41" s="86"/>
      <c r="CO41" s="86"/>
      <c r="CP41" s="86"/>
      <c r="CQ41" s="86"/>
      <c r="CR41" s="86"/>
      <c r="CS41" s="86"/>
      <c r="CT41" s="86"/>
      <c r="CU41" s="86"/>
      <c r="CV41" s="86"/>
      <c r="CW41" s="86"/>
      <c r="CX41" s="86"/>
      <c r="CY41" s="86"/>
      <c r="CZ41" s="93">
        <f>AVERAGEIF(BD41:CX41,"&lt;&gt;""")</f>
        <v>0</v>
      </c>
      <c r="DA41" s="93">
        <f>CZ41/CZ$3*100</f>
        <v>0</v>
      </c>
      <c r="DB41" s="102">
        <f>SUM(BD41:CX41)/(COUNT(BD41:CX41)+COUNTBLANK(BD41:CX41))</f>
        <v>0</v>
      </c>
      <c r="DC41" s="157">
        <f>MEDIAN(BD41:CX41)</f>
        <v>0</v>
      </c>
      <c r="DD41" s="158">
        <f>DC41/$DC$3*100</f>
        <v>0</v>
      </c>
      <c r="DE41" s="86">
        <f>VLOOKUP(BA41,wt_by_use!$A$5:$H$388,8,FALSE)</f>
        <v>0</v>
      </c>
      <c r="DF41" s="136" t="str">
        <f>IFERROR(VLOOKUP(BA41,wtFrac_0000!C$3:E$292,3,FALSE)," ")</f>
        <v xml:space="preserve"> </v>
      </c>
    </row>
    <row r="42" spans="1:110" x14ac:dyDescent="0.3">
      <c r="A42" s="6">
        <v>245</v>
      </c>
      <c r="B42" s="82" t="s">
        <v>239</v>
      </c>
      <c r="C42" s="67"/>
      <c r="D42" s="67">
        <v>2.860975413082306</v>
      </c>
      <c r="E42" s="67"/>
      <c r="F42" s="67"/>
      <c r="G42" s="67"/>
      <c r="H42" s="67"/>
      <c r="I42" s="67"/>
      <c r="J42" s="67"/>
      <c r="K42" s="67"/>
      <c r="L42" s="67"/>
      <c r="M42" s="67"/>
      <c r="N42" s="67"/>
      <c r="O42" s="67"/>
      <c r="P42" s="67"/>
      <c r="Q42" s="67"/>
      <c r="R42" s="67"/>
      <c r="S42" s="67"/>
      <c r="T42" s="67"/>
      <c r="U42" s="67"/>
      <c r="V42" s="67"/>
      <c r="W42" s="67"/>
      <c r="X42" s="67"/>
      <c r="Y42" s="67"/>
      <c r="Z42" s="67"/>
      <c r="AA42" s="67"/>
      <c r="AB42" s="67"/>
      <c r="AC42" s="67"/>
      <c r="AD42" s="67"/>
      <c r="AE42" s="67"/>
      <c r="AF42" s="67"/>
      <c r="AG42" s="67"/>
      <c r="AH42" s="67"/>
      <c r="AI42" s="67"/>
      <c r="AJ42" s="67"/>
      <c r="AK42" s="67"/>
      <c r="AL42" s="67"/>
      <c r="AM42" s="67"/>
      <c r="AN42" s="67"/>
      <c r="AO42" s="67"/>
      <c r="AP42" s="67"/>
      <c r="AQ42" s="67"/>
      <c r="AR42" s="67"/>
      <c r="AS42" s="67"/>
      <c r="BA42" s="116">
        <v>177</v>
      </c>
      <c r="BB42" s="119" t="s">
        <v>836</v>
      </c>
      <c r="DC42" s="157"/>
      <c r="DD42" s="158"/>
      <c r="DE42" s="86">
        <f>VLOOKUP(BA42,wt_by_use!$A$5:$H$388,8,FALSE)</f>
        <v>4.4999999999999962E-3</v>
      </c>
      <c r="DF42" s="138">
        <v>9.9999999999999985E-3</v>
      </c>
    </row>
    <row r="43" spans="1:110" ht="28.8" x14ac:dyDescent="0.3">
      <c r="A43" s="6">
        <v>248</v>
      </c>
      <c r="B43" s="82" t="s">
        <v>244</v>
      </c>
      <c r="C43" s="67"/>
      <c r="D43" s="67">
        <v>3.7734893869026482</v>
      </c>
      <c r="E43" s="67"/>
      <c r="F43" s="67"/>
      <c r="G43" s="67"/>
      <c r="H43" s="67"/>
      <c r="I43" s="67"/>
      <c r="J43" s="67"/>
      <c r="K43" s="67"/>
      <c r="L43" s="67"/>
      <c r="M43" s="67"/>
      <c r="N43" s="67"/>
      <c r="O43" s="67"/>
      <c r="P43" s="67"/>
      <c r="Q43" s="67"/>
      <c r="R43" s="67"/>
      <c r="S43" s="67"/>
      <c r="T43" s="67"/>
      <c r="U43" s="67"/>
      <c r="V43" s="67"/>
      <c r="W43" s="67"/>
      <c r="X43" s="67"/>
      <c r="Y43" s="67"/>
      <c r="Z43" s="67"/>
      <c r="AA43" s="67"/>
      <c r="AB43" s="67"/>
      <c r="AC43" s="67"/>
      <c r="AD43" s="67"/>
      <c r="AE43" s="67"/>
      <c r="AF43" s="67"/>
      <c r="AG43" s="67"/>
      <c r="AH43" s="67"/>
      <c r="AI43" s="67"/>
      <c r="AJ43" s="67"/>
      <c r="AK43" s="67"/>
      <c r="AL43" s="67"/>
      <c r="AM43" s="67"/>
      <c r="AN43" s="67"/>
      <c r="AO43" s="67"/>
      <c r="AP43" s="67"/>
      <c r="AQ43" s="67"/>
      <c r="AR43" s="67"/>
      <c r="AS43" s="67"/>
      <c r="BA43" s="116">
        <v>180</v>
      </c>
      <c r="BB43" s="119" t="s">
        <v>738</v>
      </c>
      <c r="DC43" s="157"/>
      <c r="DD43" s="158"/>
      <c r="DE43" s="86">
        <f>VLOOKUP(BA43,wt_by_use!$A$5:$H$388,8,FALSE)</f>
        <v>0.17549999999999985</v>
      </c>
      <c r="DF43" s="138">
        <v>0.38999999999999996</v>
      </c>
    </row>
    <row r="44" spans="1:110" x14ac:dyDescent="0.3">
      <c r="A44" s="6">
        <v>258</v>
      </c>
      <c r="B44" s="82" t="s">
        <v>307</v>
      </c>
      <c r="C44" s="67"/>
      <c r="D44" s="67">
        <v>0</v>
      </c>
      <c r="E44" s="67"/>
      <c r="F44" s="67"/>
      <c r="G44" s="67"/>
      <c r="H44" s="67"/>
      <c r="I44" s="67"/>
      <c r="J44" s="67"/>
      <c r="K44" s="67"/>
      <c r="L44" s="67"/>
      <c r="M44" s="67"/>
      <c r="N44" s="67"/>
      <c r="O44" s="67"/>
      <c r="P44" s="67"/>
      <c r="Q44" s="67"/>
      <c r="R44" s="67"/>
      <c r="S44" s="67"/>
      <c r="T44" s="67"/>
      <c r="U44" s="67"/>
      <c r="V44" s="67"/>
      <c r="W44" s="67"/>
      <c r="X44" s="67"/>
      <c r="Y44" s="67"/>
      <c r="Z44" s="67"/>
      <c r="AA44" s="67"/>
      <c r="AB44" s="67"/>
      <c r="AC44" s="67"/>
      <c r="AD44" s="67"/>
      <c r="AE44" s="67"/>
      <c r="AF44" s="67"/>
      <c r="AG44" s="67"/>
      <c r="AH44" s="67"/>
      <c r="AI44" s="67"/>
      <c r="AJ44" s="67"/>
      <c r="AK44" s="67"/>
      <c r="AL44" s="67"/>
      <c r="AM44" s="67"/>
      <c r="AN44" s="67"/>
      <c r="AO44" s="67"/>
      <c r="AP44" s="67"/>
      <c r="AQ44" s="67"/>
      <c r="AR44" s="67"/>
      <c r="AS44" s="67"/>
      <c r="BA44" s="3">
        <v>181</v>
      </c>
      <c r="BB44" t="s">
        <v>311</v>
      </c>
      <c r="BD44" s="86"/>
      <c r="BE44" s="86">
        <v>0</v>
      </c>
      <c r="BF44" s="86">
        <v>0</v>
      </c>
      <c r="BG44" s="86">
        <v>0</v>
      </c>
      <c r="BH44" s="98"/>
      <c r="BI44" s="86"/>
      <c r="BJ44" s="86"/>
      <c r="BK44" s="86"/>
      <c r="BL44" s="98"/>
      <c r="BM44" s="86"/>
      <c r="BN44" s="86"/>
      <c r="BO44" s="86"/>
      <c r="BP44" s="86"/>
      <c r="BQ44" s="86"/>
      <c r="BR44" s="86"/>
      <c r="BS44" s="86"/>
      <c r="BT44" s="86"/>
      <c r="BU44" s="86"/>
      <c r="BV44" s="86"/>
      <c r="BW44" s="86"/>
      <c r="BX44" s="86"/>
      <c r="BY44" s="86"/>
      <c r="BZ44" s="86"/>
      <c r="CA44" s="86"/>
      <c r="CB44" s="86"/>
      <c r="CC44" s="86"/>
      <c r="CD44" s="86"/>
      <c r="CE44" s="86"/>
      <c r="CF44" s="86"/>
      <c r="CG44" s="86"/>
      <c r="CH44" s="86"/>
      <c r="CI44" s="86"/>
      <c r="CJ44" s="86"/>
      <c r="CK44" s="86"/>
      <c r="CL44" s="86"/>
      <c r="CM44" s="86"/>
      <c r="CN44" s="86"/>
      <c r="CO44" s="86"/>
      <c r="CP44" s="86"/>
      <c r="CQ44" s="86"/>
      <c r="CR44" s="86"/>
      <c r="CS44" s="86"/>
      <c r="CT44" s="86"/>
      <c r="CU44" s="86"/>
      <c r="CV44" s="86"/>
      <c r="CW44" s="86"/>
      <c r="CX44" s="86"/>
      <c r="CY44" s="86"/>
      <c r="CZ44" s="93">
        <f>AVERAGEIF(BD44:CX44,"&lt;&gt;""")</f>
        <v>0</v>
      </c>
      <c r="DA44" s="93">
        <f>CZ44/CZ$3*100</f>
        <v>0</v>
      </c>
      <c r="DB44" s="102">
        <f>SUM(BD44:CX44)/(COUNT(BD44:CX44)+COUNTBLANK(BD44:CX44))</f>
        <v>0</v>
      </c>
      <c r="DC44" s="157">
        <f>MEDIAN(BD44:CX44)</f>
        <v>0</v>
      </c>
      <c r="DD44" s="158">
        <f>DC44/$DC$3*100</f>
        <v>0</v>
      </c>
      <c r="DE44" s="86">
        <f>VLOOKUP(BA44,wt_by_use!$A$5:$H$388,8,FALSE)</f>
        <v>4.4999999999999962E-3</v>
      </c>
      <c r="DF44" s="136">
        <f>IFERROR(VLOOKUP(BA44,wtFrac_0000!C$3:E$292,3,FALSE)," ")</f>
        <v>9.9999999999999985E-3</v>
      </c>
    </row>
    <row r="45" spans="1:110" x14ac:dyDescent="0.3">
      <c r="A45" s="6">
        <v>279</v>
      </c>
      <c r="B45" s="82" t="s">
        <v>31</v>
      </c>
      <c r="C45" s="67">
        <v>4.258</v>
      </c>
      <c r="D45" s="67">
        <v>2.0970313413129063E-2</v>
      </c>
      <c r="E45" s="67"/>
      <c r="F45" s="67">
        <v>8.2750791466066051E-2</v>
      </c>
      <c r="G45" s="67">
        <v>2.4484076304895851E-3</v>
      </c>
      <c r="H45" s="67">
        <v>2.0633473426020614E-2</v>
      </c>
      <c r="I45" s="67"/>
      <c r="J45" s="67"/>
      <c r="K45" s="67"/>
      <c r="L45" s="67"/>
      <c r="M45" s="67">
        <v>9.0496756492553114</v>
      </c>
      <c r="N45" s="67">
        <v>0.69566884307952492</v>
      </c>
      <c r="O45" s="67">
        <v>6.0497074210248485</v>
      </c>
      <c r="P45" s="67">
        <v>3.4388545054015651</v>
      </c>
      <c r="Q45" s="67">
        <v>3.5186826052326015</v>
      </c>
      <c r="R45" s="67">
        <v>0.8996316907857923</v>
      </c>
      <c r="S45" s="67">
        <v>1.1971468001263652</v>
      </c>
      <c r="T45" s="67">
        <v>0.27807203389830498</v>
      </c>
      <c r="U45" s="67">
        <v>1.1251602271438848</v>
      </c>
      <c r="V45" s="67">
        <v>13.505770647458458</v>
      </c>
      <c r="W45" s="67">
        <v>4.6861953206209641</v>
      </c>
      <c r="X45" s="67">
        <v>2.7908070814736257</v>
      </c>
      <c r="Y45" s="67">
        <v>0.18170793987188635</v>
      </c>
      <c r="Z45" s="67"/>
      <c r="AA45" s="67">
        <v>0.74391281504115969</v>
      </c>
      <c r="AB45" s="67">
        <v>2.2102377130306916</v>
      </c>
      <c r="AC45" s="67">
        <v>2.5102239710825848E-2</v>
      </c>
      <c r="AD45" s="67">
        <v>0.45864483598784228</v>
      </c>
      <c r="AE45" s="67">
        <v>0.3895155400470664</v>
      </c>
      <c r="AF45" s="67">
        <v>2.3826284724102456</v>
      </c>
      <c r="AG45" s="67">
        <v>1.6701061399719104</v>
      </c>
      <c r="AH45" s="67">
        <v>0.33126678073286159</v>
      </c>
      <c r="AI45" s="67">
        <v>11.629540105363633</v>
      </c>
      <c r="AJ45" s="67">
        <v>4.0912914406910028</v>
      </c>
      <c r="AK45" s="67">
        <v>1.0001666944490746</v>
      </c>
      <c r="AL45" s="67">
        <v>0.1981354237331793</v>
      </c>
      <c r="AM45" s="67">
        <v>1.3019033723150977</v>
      </c>
      <c r="AN45" s="67">
        <v>2.5537239679763015</v>
      </c>
      <c r="AO45" s="67">
        <v>0.10356365181369163</v>
      </c>
      <c r="AP45" s="67">
        <v>0.76637824474660066</v>
      </c>
      <c r="AQ45" s="67">
        <v>2.7455206719818945</v>
      </c>
      <c r="AR45" s="67"/>
      <c r="AS45" s="67">
        <v>9.2449999999999992</v>
      </c>
      <c r="BA45" s="3">
        <v>184</v>
      </c>
      <c r="BB45" t="s">
        <v>306</v>
      </c>
      <c r="BD45" s="86"/>
      <c r="BE45" s="86">
        <v>0</v>
      </c>
      <c r="BF45" s="86">
        <v>0</v>
      </c>
      <c r="BG45" s="86">
        <v>0</v>
      </c>
      <c r="BH45" s="98"/>
      <c r="BI45" s="86"/>
      <c r="BJ45" s="86"/>
      <c r="BK45" s="86"/>
      <c r="BL45" s="98"/>
      <c r="BM45" s="86"/>
      <c r="BN45" s="86"/>
      <c r="BO45" s="86"/>
      <c r="BP45" s="86"/>
      <c r="BQ45" s="86"/>
      <c r="BR45" s="86"/>
      <c r="BS45" s="86"/>
      <c r="BT45" s="86"/>
      <c r="BU45" s="86"/>
      <c r="BV45" s="86"/>
      <c r="BW45" s="86"/>
      <c r="BX45" s="86"/>
      <c r="BY45" s="86"/>
      <c r="BZ45" s="86"/>
      <c r="CA45" s="86"/>
      <c r="CB45" s="86"/>
      <c r="CC45" s="86"/>
      <c r="CD45" s="86"/>
      <c r="CE45" s="86"/>
      <c r="CF45" s="86"/>
      <c r="CG45" s="86"/>
      <c r="CH45" s="86"/>
      <c r="CI45" s="86"/>
      <c r="CJ45" s="86"/>
      <c r="CK45" s="86"/>
      <c r="CL45" s="86"/>
      <c r="CM45" s="86"/>
      <c r="CN45" s="86"/>
      <c r="CO45" s="86"/>
      <c r="CP45" s="86"/>
      <c r="CQ45" s="86"/>
      <c r="CR45" s="86"/>
      <c r="CS45" s="86"/>
      <c r="CT45" s="86"/>
      <c r="CU45" s="86"/>
      <c r="CV45" s="86"/>
      <c r="CW45" s="86"/>
      <c r="CX45" s="86"/>
      <c r="CY45" s="86"/>
      <c r="CZ45" s="93">
        <f>AVERAGEIF(BD45:CX45,"&lt;&gt;""")</f>
        <v>0</v>
      </c>
      <c r="DA45" s="93">
        <f>CZ45/CZ$3*100</f>
        <v>0</v>
      </c>
      <c r="DB45" s="102">
        <f>SUM(BD45:CX45)/(COUNT(BD45:CX45)+COUNTBLANK(BD45:CX45))</f>
        <v>0</v>
      </c>
      <c r="DC45" s="157">
        <f>MEDIAN(BD45:CX45)</f>
        <v>0</v>
      </c>
      <c r="DD45" s="158">
        <f>DC45/$DC$3*100</f>
        <v>0</v>
      </c>
      <c r="DE45" s="86">
        <f>VLOOKUP(BA45,wt_by_use!$A$5:$H$388,8,FALSE)</f>
        <v>0</v>
      </c>
      <c r="DF45" s="136" t="str">
        <f>IFERROR(VLOOKUP(BA45,wtFrac_0000!C$3:E$292,3,FALSE)," ")</f>
        <v xml:space="preserve"> </v>
      </c>
    </row>
    <row r="46" spans="1:110" x14ac:dyDescent="0.3">
      <c r="A46" s="6">
        <v>281</v>
      </c>
      <c r="B46" s="82" t="s">
        <v>290</v>
      </c>
      <c r="C46" s="67"/>
      <c r="D46" s="67">
        <v>3.5854184383832272E-3</v>
      </c>
      <c r="E46" s="67"/>
      <c r="F46" s="67">
        <v>0.18101735633201949</v>
      </c>
      <c r="G46" s="67">
        <v>4.3527246764259298</v>
      </c>
      <c r="H46" s="67">
        <v>2.0633473426020612</v>
      </c>
      <c r="I46" s="67">
        <v>15.96328444577472</v>
      </c>
      <c r="J46" s="67">
        <v>1.6452780519907864</v>
      </c>
      <c r="K46" s="67">
        <v>0.1456397538272047</v>
      </c>
      <c r="L46" s="67"/>
      <c r="M46" s="67"/>
      <c r="N46" s="67">
        <v>0.95332397014601566</v>
      </c>
      <c r="O46" s="67">
        <v>4.3997872152907993</v>
      </c>
      <c r="P46" s="67">
        <v>3.257862163012009</v>
      </c>
      <c r="Q46" s="67">
        <v>0.51820598367971038</v>
      </c>
      <c r="R46" s="67">
        <v>1.7992633815715846</v>
      </c>
      <c r="S46" s="67">
        <v>4.8218412782867492</v>
      </c>
      <c r="T46" s="67">
        <v>1.3903601694915249</v>
      </c>
      <c r="U46" s="67">
        <v>2.0772188808810181</v>
      </c>
      <c r="V46" s="67">
        <v>2.4555946631742653</v>
      </c>
      <c r="W46" s="67">
        <v>1.8744781282483853</v>
      </c>
      <c r="X46" s="67">
        <v>4.0367030999886371</v>
      </c>
      <c r="Y46" s="67">
        <v>4.2079733444015783</v>
      </c>
      <c r="Z46" s="67">
        <v>0.24831817271638423</v>
      </c>
      <c r="AA46" s="67">
        <v>1.4878256300823194</v>
      </c>
      <c r="AB46" s="67">
        <v>3.4381475536032982</v>
      </c>
      <c r="AC46" s="67">
        <v>0.52486501213544956</v>
      </c>
      <c r="AD46" s="67"/>
      <c r="AE46" s="67"/>
      <c r="AF46" s="67"/>
      <c r="AG46" s="67">
        <v>1.7016175765751544</v>
      </c>
      <c r="AH46" s="67">
        <v>3.5197095452866547</v>
      </c>
      <c r="AI46" s="67"/>
      <c r="AJ46" s="67">
        <v>5.7278080169674039</v>
      </c>
      <c r="AK46" s="67">
        <v>1.6113796743901756</v>
      </c>
      <c r="AL46" s="67">
        <v>0.32387521187154311</v>
      </c>
      <c r="AM46" s="67">
        <v>3.558535884327934</v>
      </c>
      <c r="AN46" s="67"/>
      <c r="AO46" s="67">
        <v>4.2487652026129901</v>
      </c>
      <c r="AP46" s="67">
        <v>2.966625463535228</v>
      </c>
      <c r="AQ46" s="67">
        <v>2.3874092799842561</v>
      </c>
      <c r="AR46" s="67"/>
      <c r="AS46" s="67"/>
      <c r="BA46" s="3">
        <v>185</v>
      </c>
      <c r="BB46" t="s">
        <v>316</v>
      </c>
      <c r="BD46" s="86"/>
      <c r="BE46" s="86">
        <v>0</v>
      </c>
      <c r="BF46" s="86">
        <v>0</v>
      </c>
      <c r="BG46" s="86">
        <v>0</v>
      </c>
      <c r="BH46" s="98"/>
      <c r="BI46" s="86"/>
      <c r="BJ46" s="86"/>
      <c r="BK46" s="86"/>
      <c r="BL46" s="98"/>
      <c r="BM46" s="86"/>
      <c r="BN46" s="86"/>
      <c r="BO46" s="86"/>
      <c r="BP46" s="86"/>
      <c r="BQ46" s="86"/>
      <c r="BR46" s="86"/>
      <c r="BS46" s="86"/>
      <c r="BT46" s="86"/>
      <c r="BU46" s="86"/>
      <c r="BV46" s="86"/>
      <c r="BW46" s="86"/>
      <c r="BX46" s="86"/>
      <c r="BY46" s="86"/>
      <c r="BZ46" s="86"/>
      <c r="CA46" s="86"/>
      <c r="CB46" s="86"/>
      <c r="CC46" s="86"/>
      <c r="CD46" s="86"/>
      <c r="CE46" s="86"/>
      <c r="CF46" s="86"/>
      <c r="CG46" s="86"/>
      <c r="CH46" s="86"/>
      <c r="CI46" s="86"/>
      <c r="CJ46" s="86"/>
      <c r="CK46" s="86"/>
      <c r="CL46" s="86"/>
      <c r="CM46" s="86"/>
      <c r="CN46" s="86"/>
      <c r="CO46" s="86"/>
      <c r="CP46" s="86"/>
      <c r="CQ46" s="86"/>
      <c r="CR46" s="86"/>
      <c r="CS46" s="86"/>
      <c r="CT46" s="86"/>
      <c r="CU46" s="86"/>
      <c r="CV46" s="86"/>
      <c r="CW46" s="86"/>
      <c r="CX46" s="86"/>
      <c r="CY46" s="86"/>
      <c r="CZ46" s="93">
        <f>AVERAGEIF(BD46:CX46,"&lt;&gt;""")</f>
        <v>0</v>
      </c>
      <c r="DA46" s="93">
        <f>CZ46/CZ$3*100</f>
        <v>0</v>
      </c>
      <c r="DB46" s="102">
        <f>SUM(BD46:CX46)/(COUNT(BD46:CX46)+COUNTBLANK(BD46:CX46))</f>
        <v>0</v>
      </c>
      <c r="DC46" s="157">
        <f>MEDIAN(BD46:CX46)</f>
        <v>0</v>
      </c>
      <c r="DD46" s="158">
        <f>DC46/$DC$3*100</f>
        <v>0</v>
      </c>
      <c r="DE46" s="86">
        <f>VLOOKUP(BA46,wt_by_use!$A$5:$H$388,8,FALSE)</f>
        <v>0</v>
      </c>
      <c r="DF46" s="136" t="str">
        <f>IFERROR(VLOOKUP(BA46,wtFrac_0000!C$3:E$292,3,FALSE)," ")</f>
        <v xml:space="preserve"> </v>
      </c>
    </row>
    <row r="47" spans="1:110" x14ac:dyDescent="0.3">
      <c r="A47" s="6">
        <v>282</v>
      </c>
      <c r="B47" s="82" t="s">
        <v>34</v>
      </c>
      <c r="C47" s="67"/>
      <c r="D47" s="67">
        <v>4.2594441342550242</v>
      </c>
      <c r="E47" s="67"/>
      <c r="F47" s="67"/>
      <c r="G47" s="67"/>
      <c r="H47" s="67"/>
      <c r="I47" s="67"/>
      <c r="J47" s="67"/>
      <c r="K47" s="67"/>
      <c r="L47" s="67"/>
      <c r="M47" s="67"/>
      <c r="N47" s="67"/>
      <c r="O47" s="67"/>
      <c r="P47" s="67"/>
      <c r="Q47" s="67"/>
      <c r="R47" s="67"/>
      <c r="S47" s="67"/>
      <c r="T47" s="67"/>
      <c r="U47" s="67"/>
      <c r="V47" s="67"/>
      <c r="W47" s="67"/>
      <c r="X47" s="67"/>
      <c r="Y47" s="67"/>
      <c r="Z47" s="67"/>
      <c r="AA47" s="67"/>
      <c r="AB47" s="67"/>
      <c r="AC47" s="67"/>
      <c r="AD47" s="67"/>
      <c r="AE47" s="67"/>
      <c r="AF47" s="67"/>
      <c r="AG47" s="67"/>
      <c r="AH47" s="67"/>
      <c r="AI47" s="67"/>
      <c r="AJ47" s="67"/>
      <c r="AK47" s="67"/>
      <c r="AL47" s="67"/>
      <c r="AM47" s="67"/>
      <c r="AN47" s="67"/>
      <c r="AO47" s="67"/>
      <c r="AP47" s="67"/>
      <c r="AQ47" s="67"/>
      <c r="AR47" s="67"/>
      <c r="AS47" s="67"/>
      <c r="BA47" s="116">
        <v>187</v>
      </c>
      <c r="BB47" s="119" t="s">
        <v>862</v>
      </c>
      <c r="DC47" s="157"/>
      <c r="DD47" s="158"/>
      <c r="DE47" s="86">
        <f>VLOOKUP(BA47,wt_by_use!$A$5:$H$388,8,FALSE)</f>
        <v>4.4999999999999962E-3</v>
      </c>
      <c r="DF47" s="138">
        <v>9.9999999999999985E-3</v>
      </c>
    </row>
    <row r="48" spans="1:110" x14ac:dyDescent="0.3">
      <c r="A48" s="6">
        <v>283</v>
      </c>
      <c r="B48" s="82" t="s">
        <v>351</v>
      </c>
      <c r="C48" s="67"/>
      <c r="D48" s="67"/>
      <c r="E48" s="67"/>
      <c r="F48" s="67">
        <v>2.4308044993156899E-3</v>
      </c>
      <c r="G48" s="67">
        <v>0.29924982150428259</v>
      </c>
      <c r="H48" s="67">
        <v>1.418551298038917E-2</v>
      </c>
      <c r="I48" s="67"/>
      <c r="J48" s="67"/>
      <c r="K48" s="67">
        <v>2.0805679118172101E-2</v>
      </c>
      <c r="L48" s="67"/>
      <c r="M48" s="67"/>
      <c r="N48" s="67">
        <v>8.2449640661277027E-3</v>
      </c>
      <c r="O48" s="67">
        <v>7.1496542248475489E-4</v>
      </c>
      <c r="P48" s="67">
        <v>4.8867932445180139E-3</v>
      </c>
      <c r="Q48" s="67">
        <v>1.3434969947251751E-2</v>
      </c>
      <c r="R48" s="67">
        <v>9.8531089943205844E-4</v>
      </c>
      <c r="S48" s="67">
        <v>3.8242189448481109E-2</v>
      </c>
      <c r="T48" s="67">
        <v>0.17213983050847448</v>
      </c>
      <c r="U48" s="67">
        <v>2.4234220276945213E-3</v>
      </c>
      <c r="V48" s="67">
        <v>0.65482524351313742</v>
      </c>
      <c r="W48" s="67">
        <v>0.26413100898045433</v>
      </c>
      <c r="X48" s="67">
        <v>4.036703099988638E-2</v>
      </c>
      <c r="Y48" s="67">
        <v>0.33472515239558015</v>
      </c>
      <c r="Z48" s="67"/>
      <c r="AA48" s="67">
        <v>1.284940316889276E-2</v>
      </c>
      <c r="AB48" s="67">
        <v>1.8418647608589099E-2</v>
      </c>
      <c r="AC48" s="67">
        <v>3.6512348670292141E-2</v>
      </c>
      <c r="AD48" s="67"/>
      <c r="AE48" s="67"/>
      <c r="AF48" s="67"/>
      <c r="AG48" s="67">
        <v>2.8360292942919236E-3</v>
      </c>
      <c r="AH48" s="67">
        <v>2.484500855496462E-3</v>
      </c>
      <c r="AI48" s="67"/>
      <c r="AJ48" s="67">
        <v>3.8867268686564532E-4</v>
      </c>
      <c r="AK48" s="67">
        <v>6.1121297994110112E-2</v>
      </c>
      <c r="AL48" s="67">
        <v>4.5723559323041386E-4</v>
      </c>
      <c r="AM48" s="67">
        <v>1.6490776049324571E-3</v>
      </c>
      <c r="AN48" s="67"/>
      <c r="AO48" s="67">
        <v>1.4605130383982154E-2</v>
      </c>
      <c r="AP48" s="67"/>
      <c r="AQ48" s="67">
        <v>0.9310896191938598</v>
      </c>
      <c r="AR48" s="67"/>
      <c r="AS48" s="67">
        <v>6.1769999999999996</v>
      </c>
      <c r="BA48" s="3">
        <v>188</v>
      </c>
      <c r="BB48" t="s">
        <v>297</v>
      </c>
      <c r="BD48" s="86"/>
      <c r="BE48" s="86">
        <v>0</v>
      </c>
      <c r="BF48" s="86">
        <v>1.0739465377139852E-4</v>
      </c>
      <c r="BG48" s="86">
        <v>0</v>
      </c>
      <c r="BH48" s="98"/>
      <c r="BI48" s="86"/>
      <c r="BJ48" s="86"/>
      <c r="BK48" s="86"/>
      <c r="BL48" s="98"/>
      <c r="BM48" s="86"/>
      <c r="BN48" s="86"/>
      <c r="BO48" s="86"/>
      <c r="BP48" s="86"/>
      <c r="BQ48" s="86"/>
      <c r="BR48" s="86"/>
      <c r="BS48" s="86"/>
      <c r="BT48" s="86"/>
      <c r="BU48" s="86"/>
      <c r="BV48" s="86"/>
      <c r="BW48" s="86"/>
      <c r="BX48" s="86"/>
      <c r="BY48" s="86"/>
      <c r="BZ48" s="86"/>
      <c r="CA48" s="86"/>
      <c r="CB48" s="86"/>
      <c r="CC48" s="86"/>
      <c r="CD48" s="86"/>
      <c r="CE48" s="86"/>
      <c r="CF48" s="86"/>
      <c r="CG48" s="86"/>
      <c r="CH48" s="86"/>
      <c r="CI48" s="86"/>
      <c r="CJ48" s="86"/>
      <c r="CK48" s="86"/>
      <c r="CL48" s="86"/>
      <c r="CM48" s="86"/>
      <c r="CN48" s="86"/>
      <c r="CO48" s="86"/>
      <c r="CP48" s="86"/>
      <c r="CQ48" s="86"/>
      <c r="CR48" s="86"/>
      <c r="CS48" s="86"/>
      <c r="CT48" s="86"/>
      <c r="CU48" s="86"/>
      <c r="CV48" s="86"/>
      <c r="CW48" s="86"/>
      <c r="CX48" s="86"/>
      <c r="CY48" s="86"/>
      <c r="CZ48" s="93">
        <f>AVERAGEIF(BD48:CX48,"&lt;&gt;""")</f>
        <v>3.5798217923799508E-5</v>
      </c>
      <c r="DA48" s="93">
        <f>CZ48/CZ$3*100</f>
        <v>1.1469118131273164E-5</v>
      </c>
      <c r="DB48" s="102">
        <f>SUM(BD48:CX48)/(COUNT(BD48:CX48)+COUNTBLANK(BD48:CX48))</f>
        <v>2.2849926334340112E-6</v>
      </c>
      <c r="DC48" s="157">
        <f>MEDIAN(BD48:CX48)</f>
        <v>0</v>
      </c>
      <c r="DD48" s="158">
        <f>DC48/$DC$3*100</f>
        <v>0</v>
      </c>
      <c r="DE48" s="86">
        <f>VLOOKUP(BA48,wt_by_use!$A$5:$H$388,8,FALSE)</f>
        <v>0</v>
      </c>
      <c r="DF48" s="136" t="str">
        <f>IFERROR(VLOOKUP(BA48,wtFrac_0000!C$3:E$292,3,FALSE)," ")</f>
        <v xml:space="preserve"> </v>
      </c>
    </row>
    <row r="49" spans="1:110" x14ac:dyDescent="0.3">
      <c r="A49" s="6">
        <v>285</v>
      </c>
      <c r="B49" s="82" t="s">
        <v>32</v>
      </c>
      <c r="C49" s="67"/>
      <c r="D49" s="67"/>
      <c r="E49" s="67"/>
      <c r="F49" s="67"/>
      <c r="G49" s="67"/>
      <c r="H49" s="67"/>
      <c r="I49" s="67"/>
      <c r="J49" s="67"/>
      <c r="K49" s="67"/>
      <c r="L49" s="67"/>
      <c r="M49" s="67"/>
      <c r="N49" s="67"/>
      <c r="O49" s="67"/>
      <c r="P49" s="67">
        <v>1.6108318472670489E-3</v>
      </c>
      <c r="Q49" s="67"/>
      <c r="R49" s="67"/>
      <c r="S49" s="67"/>
      <c r="T49" s="67"/>
      <c r="U49" s="67"/>
      <c r="V49" s="67"/>
      <c r="W49" s="67"/>
      <c r="X49" s="67"/>
      <c r="Y49" s="67"/>
      <c r="Z49" s="67"/>
      <c r="AA49" s="67"/>
      <c r="AB49" s="67"/>
      <c r="AC49" s="67"/>
      <c r="AD49" s="67"/>
      <c r="AE49" s="67"/>
      <c r="AF49" s="67"/>
      <c r="AG49" s="67"/>
      <c r="AH49" s="67"/>
      <c r="AI49" s="67"/>
      <c r="AJ49" s="67"/>
      <c r="AK49" s="67"/>
      <c r="AL49" s="67"/>
      <c r="AM49" s="67"/>
      <c r="AN49" s="67"/>
      <c r="AO49" s="67"/>
      <c r="AP49" s="67"/>
      <c r="AQ49" s="67"/>
      <c r="AR49" s="67"/>
      <c r="AS49" s="67"/>
      <c r="BA49" s="3">
        <v>193</v>
      </c>
      <c r="BB49" t="s">
        <v>267</v>
      </c>
      <c r="BD49" s="86"/>
      <c r="BE49" s="86">
        <v>0.57567802096067755</v>
      </c>
      <c r="BF49" s="86">
        <v>0.67250276490093153</v>
      </c>
      <c r="BG49" s="86">
        <v>0.67822326743965433</v>
      </c>
      <c r="BH49" s="98"/>
      <c r="BI49" s="86"/>
      <c r="BJ49" s="86"/>
      <c r="BK49" s="86"/>
      <c r="BL49" s="98"/>
      <c r="BM49" s="86"/>
      <c r="BN49" s="86"/>
      <c r="BO49" s="86"/>
      <c r="BP49" s="86"/>
      <c r="BQ49" s="86"/>
      <c r="BR49" s="86"/>
      <c r="BS49" s="86"/>
      <c r="BT49" s="86"/>
      <c r="BU49" s="86"/>
      <c r="BV49" s="86"/>
      <c r="BW49" s="86"/>
      <c r="BX49" s="86"/>
      <c r="BY49" s="86"/>
      <c r="BZ49" s="86"/>
      <c r="CA49" s="86"/>
      <c r="CB49" s="86"/>
      <c r="CC49" s="86"/>
      <c r="CD49" s="86"/>
      <c r="CE49" s="86"/>
      <c r="CF49" s="86"/>
      <c r="CG49" s="86"/>
      <c r="CH49" s="86"/>
      <c r="CI49" s="86"/>
      <c r="CJ49" s="86"/>
      <c r="CK49" s="86"/>
      <c r="CL49" s="86"/>
      <c r="CM49" s="86"/>
      <c r="CN49" s="86"/>
      <c r="CO49" s="86"/>
      <c r="CP49" s="86"/>
      <c r="CQ49" s="86"/>
      <c r="CR49" s="86"/>
      <c r="CS49" s="86"/>
      <c r="CT49" s="86"/>
      <c r="CU49" s="86"/>
      <c r="CV49" s="86"/>
      <c r="CW49" s="86"/>
      <c r="CX49" s="86"/>
      <c r="CY49" s="86"/>
      <c r="CZ49" s="93">
        <f>AVERAGEIF(BD49:CX49,"&lt;&gt;""")</f>
        <v>0.64213468443375454</v>
      </c>
      <c r="DA49" s="93">
        <f>CZ49/CZ$3*100</f>
        <v>0.20572863620292964</v>
      </c>
      <c r="DB49" s="102">
        <f>SUM(BD49:CX49)/(COUNT(BD49:CX49)+COUNTBLANK(BD49:CX49))</f>
        <v>4.0987320283005606E-2</v>
      </c>
      <c r="DC49" s="157">
        <f>MEDIAN(BD49:CX49)</f>
        <v>0.67250276490093153</v>
      </c>
      <c r="DD49" s="158">
        <f>DC49/$DC$3*100</f>
        <v>0.30119647751276485</v>
      </c>
      <c r="DE49" s="86">
        <f>VLOOKUP(BA49,wt_by_use!$A$5:$H$388,8,FALSE)</f>
        <v>6.9081362515281255E-2</v>
      </c>
      <c r="DF49" s="136" t="str">
        <f>IFERROR(VLOOKUP(BA49,wtFrac_0000!C$3:E$292,3,FALSE)," ")</f>
        <v xml:space="preserve"> </v>
      </c>
    </row>
    <row r="50" spans="1:110" x14ac:dyDescent="0.3">
      <c r="A50" s="6">
        <v>301</v>
      </c>
      <c r="B50" s="82" t="s">
        <v>286</v>
      </c>
      <c r="C50" s="67"/>
      <c r="D50" s="67">
        <v>1.8258288257051817E-4</v>
      </c>
      <c r="E50" s="67"/>
      <c r="F50" s="67"/>
      <c r="G50" s="67"/>
      <c r="H50" s="67"/>
      <c r="I50" s="67"/>
      <c r="J50" s="67"/>
      <c r="K50" s="67"/>
      <c r="L50" s="67"/>
      <c r="M50" s="67"/>
      <c r="N50" s="67"/>
      <c r="O50" s="67">
        <v>0.14299308449695095</v>
      </c>
      <c r="P50" s="67">
        <v>5.0677855869075701E-2</v>
      </c>
      <c r="Q50" s="67">
        <v>3.5186826052326015</v>
      </c>
      <c r="R50" s="67">
        <v>6.8543366917012752E-2</v>
      </c>
      <c r="S50" s="67"/>
      <c r="T50" s="67">
        <v>4.634533898305083</v>
      </c>
      <c r="U50" s="67">
        <v>5.7123519224227997E-3</v>
      </c>
      <c r="V50" s="67"/>
      <c r="W50" s="67"/>
      <c r="X50" s="67">
        <v>0.33888371703608317</v>
      </c>
      <c r="Y50" s="67"/>
      <c r="Z50" s="67"/>
      <c r="AA50" s="67"/>
      <c r="AB50" s="67">
        <v>0.21856795162192394</v>
      </c>
      <c r="AC50" s="67"/>
      <c r="AD50" s="67"/>
      <c r="AE50" s="67"/>
      <c r="AF50" s="67"/>
      <c r="AG50" s="67"/>
      <c r="AH50" s="67"/>
      <c r="AI50" s="67"/>
      <c r="AJ50" s="67"/>
      <c r="AK50" s="67"/>
      <c r="AL50" s="67"/>
      <c r="AM50" s="67">
        <v>6.8566910941928478E-3</v>
      </c>
      <c r="AN50" s="67"/>
      <c r="AO50" s="67"/>
      <c r="AP50" s="67"/>
      <c r="AQ50" s="67">
        <v>3.5811139199763836E-2</v>
      </c>
      <c r="AR50" s="67"/>
      <c r="AS50" s="67"/>
      <c r="BA50" s="3">
        <v>194</v>
      </c>
      <c r="BB50" t="s">
        <v>270</v>
      </c>
      <c r="BD50" s="86"/>
      <c r="BE50" s="86">
        <v>0.55810379162384849</v>
      </c>
      <c r="BF50" s="86">
        <v>0.63031149665905462</v>
      </c>
      <c r="BG50" s="86">
        <v>0.65911553887772456</v>
      </c>
      <c r="BH50" s="98"/>
      <c r="BI50" s="86"/>
      <c r="BJ50" s="86"/>
      <c r="BK50" s="86"/>
      <c r="BL50" s="98"/>
      <c r="BM50" s="86"/>
      <c r="BN50" s="86"/>
      <c r="BO50" s="86"/>
      <c r="BP50" s="86"/>
      <c r="BQ50" s="86"/>
      <c r="BR50" s="86"/>
      <c r="BS50" s="86"/>
      <c r="BT50" s="86"/>
      <c r="BU50" s="86"/>
      <c r="BV50" s="86"/>
      <c r="BW50" s="86"/>
      <c r="BX50" s="86"/>
      <c r="BY50" s="86"/>
      <c r="BZ50" s="86"/>
      <c r="CA50" s="86"/>
      <c r="CB50" s="86"/>
      <c r="CC50" s="86"/>
      <c r="CD50" s="86"/>
      <c r="CE50" s="86"/>
      <c r="CF50" s="86"/>
      <c r="CG50" s="86"/>
      <c r="CH50" s="86"/>
      <c r="CI50" s="86"/>
      <c r="CJ50" s="86"/>
      <c r="CK50" s="86"/>
      <c r="CL50" s="86"/>
      <c r="CM50" s="86"/>
      <c r="CN50" s="86"/>
      <c r="CO50" s="86"/>
      <c r="CP50" s="86"/>
      <c r="CQ50" s="86"/>
      <c r="CR50" s="86"/>
      <c r="CS50" s="86"/>
      <c r="CT50" s="86"/>
      <c r="CU50" s="86"/>
      <c r="CV50" s="86"/>
      <c r="CW50" s="86"/>
      <c r="CX50" s="86"/>
      <c r="CY50" s="86"/>
      <c r="CZ50" s="93">
        <f>AVERAGEIF(BD50:CX50,"&lt;&gt;""")</f>
        <v>0.61584360905354252</v>
      </c>
      <c r="DA50" s="93">
        <f>CZ50/CZ$3*100</f>
        <v>0.19730543899306544</v>
      </c>
      <c r="DB50" s="102">
        <f>SUM(BD50:CX50)/(COUNT(BD50:CX50)+COUNTBLANK(BD50:CX50))</f>
        <v>3.93091665353325E-2</v>
      </c>
      <c r="DC50" s="157">
        <f>MEDIAN(BD50:CX50)</f>
        <v>0.63031149665905462</v>
      </c>
      <c r="DD50" s="158">
        <f>DC50/$DC$3*100</f>
        <v>0.28230010705974296</v>
      </c>
      <c r="DE50" s="86">
        <f>VLOOKUP(BA50,wt_by_use!$A$5:$H$388,8,FALSE)</f>
        <v>6.6972454994861763E-2</v>
      </c>
      <c r="DF50" s="136" t="str">
        <f>IFERROR(VLOOKUP(BA50,wtFrac_0000!C$3:E$292,3,FALSE)," ")</f>
        <v xml:space="preserve"> </v>
      </c>
    </row>
    <row r="51" spans="1:110" x14ac:dyDescent="0.3">
      <c r="A51" s="6">
        <v>302</v>
      </c>
      <c r="B51" s="82" t="s">
        <v>29</v>
      </c>
      <c r="C51" s="67">
        <v>0.92500000000000004</v>
      </c>
      <c r="D51" s="67">
        <v>5.1482928000409975</v>
      </c>
      <c r="E51" s="67"/>
      <c r="F51" s="67">
        <v>4.5512935306336324E-4</v>
      </c>
      <c r="G51" s="67">
        <v>1.4962491075214131E-2</v>
      </c>
      <c r="H51" s="67">
        <v>3.8687762673788651E-3</v>
      </c>
      <c r="I51" s="67"/>
      <c r="J51" s="67"/>
      <c r="K51" s="67">
        <v>4.1611358236344202E-2</v>
      </c>
      <c r="L51" s="67"/>
      <c r="M51" s="67"/>
      <c r="N51" s="67">
        <v>4.3801371601303425E-4</v>
      </c>
      <c r="O51" s="67">
        <v>6.5996808229361987E-4</v>
      </c>
      <c r="P51" s="67">
        <v>0.59727472988553509</v>
      </c>
      <c r="Q51" s="67">
        <v>0.21112095631395611</v>
      </c>
      <c r="R51" s="67">
        <v>1.9706217988641169E-3</v>
      </c>
      <c r="S51" s="67">
        <v>2.4940558335965939</v>
      </c>
      <c r="T51" s="67">
        <v>0.42372881355932185</v>
      </c>
      <c r="U51" s="67">
        <v>3.0292775346181513E-3</v>
      </c>
      <c r="V51" s="67">
        <v>0.15961365310632725</v>
      </c>
      <c r="W51" s="67">
        <v>3.6211509295707447E-2</v>
      </c>
      <c r="X51" s="67">
        <v>2.8904787629548271E-3</v>
      </c>
      <c r="Y51" s="67">
        <v>4.3992448600561956E-3</v>
      </c>
      <c r="Z51" s="67">
        <v>4.7550288392499108E-4</v>
      </c>
      <c r="AA51" s="67">
        <v>4.1253347015918857E-3</v>
      </c>
      <c r="AB51" s="67">
        <v>1.3507008246298672E-3</v>
      </c>
      <c r="AC51" s="67">
        <v>2.9666283294612363E-3</v>
      </c>
      <c r="AD51" s="67"/>
      <c r="AE51" s="67"/>
      <c r="AF51" s="67"/>
      <c r="AG51" s="67">
        <v>1.9221976327978595E-3</v>
      </c>
      <c r="AH51" s="67">
        <v>2.6915425934545003E-3</v>
      </c>
      <c r="AI51" s="67"/>
      <c r="AJ51" s="67">
        <v>5.7278080169674041E-4</v>
      </c>
      <c r="AK51" s="67">
        <v>1.5558148580318936E-2</v>
      </c>
      <c r="AL51" s="67">
        <v>1.6384275424089829E-4</v>
      </c>
      <c r="AM51" s="67">
        <v>4.0792972332539721E-4</v>
      </c>
      <c r="AN51" s="67"/>
      <c r="AO51" s="67">
        <v>6.3731478039194865E-3</v>
      </c>
      <c r="AP51" s="67"/>
      <c r="AQ51" s="67">
        <v>3.2230025279787453</v>
      </c>
      <c r="AR51" s="67"/>
      <c r="AS51" s="67">
        <v>6.8970000000000002</v>
      </c>
      <c r="BA51" s="3">
        <v>196</v>
      </c>
      <c r="BB51" t="s">
        <v>371</v>
      </c>
      <c r="BD51" s="86"/>
      <c r="BE51" s="86"/>
      <c r="BF51" s="86"/>
      <c r="BG51" s="86"/>
      <c r="BH51" s="98"/>
      <c r="BI51" s="86"/>
      <c r="BJ51" s="86"/>
      <c r="BK51" s="86"/>
      <c r="BL51" s="98"/>
      <c r="BM51" s="86"/>
      <c r="BN51" s="86"/>
      <c r="BO51" s="86"/>
      <c r="BP51" s="86"/>
      <c r="BQ51" s="86"/>
      <c r="BR51" s="86"/>
      <c r="BS51" s="86"/>
      <c r="BT51" s="86"/>
      <c r="BU51" s="86"/>
      <c r="BV51" s="86"/>
      <c r="BW51" s="86"/>
      <c r="BX51" s="86"/>
      <c r="BY51" s="86"/>
      <c r="BZ51" s="86"/>
      <c r="CA51" s="86"/>
      <c r="CB51" s="86"/>
      <c r="CC51" s="86"/>
      <c r="CD51" s="86"/>
      <c r="CE51" s="86"/>
      <c r="CF51" s="86"/>
      <c r="CG51" s="86"/>
      <c r="CH51" s="86"/>
      <c r="CI51" s="86"/>
      <c r="CJ51" s="86"/>
      <c r="CK51" s="86"/>
      <c r="CL51" s="86"/>
      <c r="CM51" s="86"/>
      <c r="CN51" s="86">
        <v>9.5776967564663307E-2</v>
      </c>
      <c r="CO51" s="86"/>
      <c r="CP51" s="86"/>
      <c r="CQ51" s="86"/>
      <c r="CR51" s="86"/>
      <c r="CS51" s="86"/>
      <c r="CT51" s="86"/>
      <c r="CU51" s="86"/>
      <c r="CV51" s="86"/>
      <c r="CW51" s="86"/>
      <c r="CX51" s="86"/>
      <c r="CY51" s="86"/>
      <c r="CZ51" s="93">
        <f>AVERAGEIF(BD51:CX51,"&lt;&gt;""")</f>
        <v>9.5776967564663307E-2</v>
      </c>
      <c r="DA51" s="93">
        <f>CZ51/CZ$3*100</f>
        <v>3.0685252477999685E-2</v>
      </c>
      <c r="DB51" s="102">
        <f>SUM(BD51:CX51)/(COUNT(BD51:CX51)+COUNTBLANK(BD51:CX51))</f>
        <v>2.037807820524751E-3</v>
      </c>
      <c r="DC51" s="157">
        <f>MEDIAN(BD51:CX51)</f>
        <v>9.5776967564663307E-2</v>
      </c>
      <c r="DD51" s="158">
        <f>DC51/$DC$3*100</f>
        <v>4.2896009894592121E-2</v>
      </c>
      <c r="DE51" s="86">
        <f>VLOOKUP(BA51,wt_by_use!$A$5:$H$388,8,FALSE)</f>
        <v>0</v>
      </c>
      <c r="DF51" s="136" t="str">
        <f>IFERROR(VLOOKUP(BA51,wtFrac_0000!C$3:E$292,3,FALSE)," ")</f>
        <v xml:space="preserve"> </v>
      </c>
    </row>
    <row r="52" spans="1:110" x14ac:dyDescent="0.3">
      <c r="A52" s="6">
        <v>306</v>
      </c>
      <c r="B52" s="82" t="s">
        <v>370</v>
      </c>
      <c r="C52" s="67"/>
      <c r="D52" s="67"/>
      <c r="E52" s="67"/>
      <c r="F52" s="67"/>
      <c r="G52" s="67"/>
      <c r="H52" s="67"/>
      <c r="I52" s="67"/>
      <c r="J52" s="67"/>
      <c r="K52" s="67"/>
      <c r="L52" s="67"/>
      <c r="M52" s="67"/>
      <c r="N52" s="67"/>
      <c r="O52" s="67"/>
      <c r="P52" s="67"/>
      <c r="Q52" s="67"/>
      <c r="R52" s="67"/>
      <c r="S52" s="67"/>
      <c r="T52" s="67"/>
      <c r="U52" s="67"/>
      <c r="V52" s="67"/>
      <c r="W52" s="67"/>
      <c r="X52" s="67"/>
      <c r="Y52" s="67"/>
      <c r="Z52" s="67"/>
      <c r="AA52" s="67"/>
      <c r="AB52" s="67">
        <v>7.3674590434356393</v>
      </c>
      <c r="AC52" s="67"/>
      <c r="AD52" s="67"/>
      <c r="AE52" s="67"/>
      <c r="AF52" s="67"/>
      <c r="AG52" s="67"/>
      <c r="AH52" s="67"/>
      <c r="AI52" s="67"/>
      <c r="AJ52" s="67"/>
      <c r="AK52" s="67"/>
      <c r="AL52" s="67"/>
      <c r="AM52" s="67"/>
      <c r="AN52" s="67"/>
      <c r="AO52" s="67"/>
      <c r="AP52" s="67"/>
      <c r="AQ52" s="67"/>
      <c r="AR52" s="67"/>
      <c r="AS52" s="67"/>
      <c r="BA52" s="3">
        <v>199</v>
      </c>
      <c r="BB52" t="s">
        <v>235</v>
      </c>
      <c r="BD52" s="86"/>
      <c r="BE52" s="86">
        <v>2.2561416535802539</v>
      </c>
      <c r="BF52" s="86">
        <v>2.5926506463163688</v>
      </c>
      <c r="BG52" s="86">
        <v>0.19536436366133364</v>
      </c>
      <c r="BH52" s="98"/>
      <c r="BI52" s="86"/>
      <c r="BJ52" s="86"/>
      <c r="BK52" s="86"/>
      <c r="BL52" s="98"/>
      <c r="BM52" s="86"/>
      <c r="BN52" s="86"/>
      <c r="BO52" s="86"/>
      <c r="BP52" s="86"/>
      <c r="BQ52" s="86"/>
      <c r="BR52" s="86"/>
      <c r="BS52" s="86"/>
      <c r="BT52" s="86"/>
      <c r="BU52" s="86"/>
      <c r="BV52" s="86"/>
      <c r="BW52" s="86"/>
      <c r="BX52" s="86"/>
      <c r="BY52" s="86"/>
      <c r="BZ52" s="86"/>
      <c r="CA52" s="86"/>
      <c r="CB52" s="86"/>
      <c r="CC52" s="86"/>
      <c r="CD52" s="86"/>
      <c r="CE52" s="86"/>
      <c r="CF52" s="86"/>
      <c r="CG52" s="86"/>
      <c r="CH52" s="86"/>
      <c r="CI52" s="86"/>
      <c r="CJ52" s="86"/>
      <c r="CK52" s="86"/>
      <c r="CL52" s="86"/>
      <c r="CM52" s="86"/>
      <c r="CN52" s="86"/>
      <c r="CO52" s="86"/>
      <c r="CP52" s="86"/>
      <c r="CQ52" s="86"/>
      <c r="CR52" s="86"/>
      <c r="CS52" s="86"/>
      <c r="CT52" s="86"/>
      <c r="CU52" s="86"/>
      <c r="CV52" s="86"/>
      <c r="CW52" s="86"/>
      <c r="CX52" s="86"/>
      <c r="CY52" s="86"/>
      <c r="CZ52" s="93">
        <f>AVERAGEIF(BD52:CX52,"&lt;&gt;""")</f>
        <v>1.6813855545193188</v>
      </c>
      <c r="DA52" s="93">
        <f>CZ52/CZ$3*100</f>
        <v>0.53868629969364568</v>
      </c>
      <c r="DB52" s="102">
        <f>SUM(BD52:CX52)/(COUNT(BD52:CX52)+COUNTBLANK(BD52:CX52))</f>
        <v>0.10732248220336077</v>
      </c>
      <c r="DC52" s="157">
        <f>MEDIAN(BD52:CX52)</f>
        <v>2.2561416535802539</v>
      </c>
      <c r="DD52" s="158">
        <f>DC52/$DC$3*100</f>
        <v>1.0104671003520744</v>
      </c>
      <c r="DE52" s="86">
        <f>VLOOKUP(BA52,wt_by_use!$A$5:$H$388,8,FALSE)</f>
        <v>0.27973699842963023</v>
      </c>
      <c r="DF52" s="136">
        <f>IFERROR(VLOOKUP(BA52,wtFrac_0000!C$3:E$292,3,FALSE)," ")</f>
        <v>1.9999999999999997E-2</v>
      </c>
    </row>
    <row r="53" spans="1:110" x14ac:dyDescent="0.3">
      <c r="A53" s="6">
        <v>308</v>
      </c>
      <c r="B53" s="82" t="s">
        <v>329</v>
      </c>
      <c r="C53" s="67"/>
      <c r="D53" s="67"/>
      <c r="E53" s="67"/>
      <c r="F53" s="67"/>
      <c r="G53" s="67"/>
      <c r="H53" s="67"/>
      <c r="I53" s="67"/>
      <c r="J53" s="67"/>
      <c r="K53" s="67"/>
      <c r="L53" s="67"/>
      <c r="M53" s="67"/>
      <c r="N53" s="67"/>
      <c r="O53" s="67">
        <v>6.5996808229361987E-4</v>
      </c>
      <c r="P53" s="67">
        <v>8.32564774991958E-5</v>
      </c>
      <c r="Q53" s="67">
        <v>5.5659161210042975E-3</v>
      </c>
      <c r="R53" s="67">
        <v>1.0709901080783242</v>
      </c>
      <c r="S53" s="67"/>
      <c r="T53" s="67"/>
      <c r="U53" s="67"/>
      <c r="V53" s="67"/>
      <c r="W53" s="67"/>
      <c r="X53" s="67"/>
      <c r="Y53" s="67"/>
      <c r="Z53" s="67"/>
      <c r="AA53" s="67"/>
      <c r="AB53" s="67">
        <v>0.20383303353505269</v>
      </c>
      <c r="AC53" s="67">
        <v>8.8998849883837087E-4</v>
      </c>
      <c r="AD53" s="67"/>
      <c r="AE53" s="67"/>
      <c r="AF53" s="67"/>
      <c r="AG53" s="67"/>
      <c r="AH53" s="67"/>
      <c r="AI53" s="67"/>
      <c r="AJ53" s="67"/>
      <c r="AK53" s="67"/>
      <c r="AL53" s="67"/>
      <c r="AM53" s="67">
        <v>0.65095168615754884</v>
      </c>
      <c r="AN53" s="67"/>
      <c r="AO53" s="67"/>
      <c r="AP53" s="67"/>
      <c r="AQ53" s="67"/>
      <c r="AR53" s="67"/>
      <c r="AS53" s="67"/>
      <c r="BA53" s="116">
        <v>226</v>
      </c>
      <c r="BB53" s="119" t="s">
        <v>824</v>
      </c>
      <c r="DC53" s="157"/>
      <c r="DD53" s="158"/>
      <c r="DE53" s="86">
        <f>VLOOKUP(BA53,wt_by_use!$A$5:$H$388,8,FALSE)</f>
        <v>8.9999999999999924E-3</v>
      </c>
      <c r="DF53" s="138">
        <v>1.9999999999999997E-2</v>
      </c>
    </row>
    <row r="54" spans="1:110" x14ac:dyDescent="0.3">
      <c r="A54" s="6">
        <v>311</v>
      </c>
      <c r="B54" s="82" t="s">
        <v>376</v>
      </c>
      <c r="C54" s="67"/>
      <c r="D54" s="67"/>
      <c r="E54" s="67"/>
      <c r="F54" s="67"/>
      <c r="G54" s="67"/>
      <c r="H54" s="67"/>
      <c r="I54" s="67"/>
      <c r="J54" s="67"/>
      <c r="K54" s="67"/>
      <c r="L54" s="67"/>
      <c r="M54" s="67"/>
      <c r="N54" s="67"/>
      <c r="O54" s="67"/>
      <c r="P54" s="67"/>
      <c r="Q54" s="67"/>
      <c r="R54" s="67"/>
      <c r="S54" s="67"/>
      <c r="T54" s="67"/>
      <c r="U54" s="67"/>
      <c r="V54" s="67"/>
      <c r="W54" s="67"/>
      <c r="X54" s="67"/>
      <c r="Y54" s="67"/>
      <c r="Z54" s="67"/>
      <c r="AA54" s="67"/>
      <c r="AB54" s="67"/>
      <c r="AC54" s="67"/>
      <c r="AD54" s="67"/>
      <c r="AE54" s="67"/>
      <c r="AF54" s="67"/>
      <c r="AG54" s="67"/>
      <c r="AH54" s="67"/>
      <c r="AI54" s="67"/>
      <c r="AJ54" s="67"/>
      <c r="AK54" s="67"/>
      <c r="AL54" s="67"/>
      <c r="AM54" s="67"/>
      <c r="AN54" s="67"/>
      <c r="AO54" s="67"/>
      <c r="AP54" s="67"/>
      <c r="AQ54" s="67">
        <v>0.15518160319897661</v>
      </c>
      <c r="AR54" s="67"/>
      <c r="AS54" s="67"/>
      <c r="BA54" s="3">
        <v>230</v>
      </c>
      <c r="BB54" t="s">
        <v>318</v>
      </c>
      <c r="BD54" s="86"/>
      <c r="BE54" s="86">
        <v>0</v>
      </c>
      <c r="BF54" s="86">
        <v>0</v>
      </c>
      <c r="BG54" s="86">
        <v>0</v>
      </c>
      <c r="BH54" s="98"/>
      <c r="BI54" s="86"/>
      <c r="BJ54" s="86"/>
      <c r="BK54" s="86"/>
      <c r="BL54" s="98"/>
      <c r="BM54" s="86"/>
      <c r="BN54" s="86"/>
      <c r="BO54" s="86"/>
      <c r="BP54" s="86"/>
      <c r="BQ54" s="86"/>
      <c r="BR54" s="86"/>
      <c r="BS54" s="86"/>
      <c r="BT54" s="86"/>
      <c r="BU54" s="86"/>
      <c r="BV54" s="86"/>
      <c r="BW54" s="86"/>
      <c r="BX54" s="86"/>
      <c r="BY54" s="86"/>
      <c r="BZ54" s="86"/>
      <c r="CA54" s="86"/>
      <c r="CB54" s="86"/>
      <c r="CC54" s="86"/>
      <c r="CD54" s="86"/>
      <c r="CE54" s="86"/>
      <c r="CF54" s="86"/>
      <c r="CG54" s="86"/>
      <c r="CH54" s="86"/>
      <c r="CI54" s="86"/>
      <c r="CJ54" s="86"/>
      <c r="CK54" s="86"/>
      <c r="CL54" s="86"/>
      <c r="CM54" s="86"/>
      <c r="CN54" s="86"/>
      <c r="CO54" s="86"/>
      <c r="CP54" s="86"/>
      <c r="CQ54" s="86"/>
      <c r="CR54" s="86"/>
      <c r="CS54" s="86"/>
      <c r="CT54" s="86"/>
      <c r="CU54" s="86"/>
      <c r="CV54" s="86"/>
      <c r="CW54" s="86"/>
      <c r="CX54" s="86"/>
      <c r="CY54" s="86"/>
      <c r="CZ54" s="93">
        <f t="shared" ref="CZ54:CZ59" si="11">AVERAGEIF(BD54:CX54,"&lt;&gt;""")</f>
        <v>0</v>
      </c>
      <c r="DA54" s="93">
        <f t="shared" ref="DA54:DA59" si="12">CZ54/CZ$3*100</f>
        <v>0</v>
      </c>
      <c r="DB54" s="102">
        <f t="shared" ref="DB54:DB59" si="13">SUM(BD54:CX54)/(COUNT(BD54:CX54)+COUNTBLANK(BD54:CX54))</f>
        <v>0</v>
      </c>
      <c r="DC54" s="157">
        <f t="shared" ref="DC54:DC59" si="14">MEDIAN(BD54:CX54)</f>
        <v>0</v>
      </c>
      <c r="DD54" s="158">
        <f t="shared" ref="DD54:DD59" si="15">DC54/$DC$3*100</f>
        <v>0</v>
      </c>
      <c r="DE54" s="86">
        <f>VLOOKUP(BA54,wt_by_use!$A$5:$H$388,8,FALSE)</f>
        <v>0</v>
      </c>
      <c r="DF54" s="136" t="str">
        <f>IFERROR(VLOOKUP(BA54,wtFrac_0000!C$3:E$292,3,FALSE)," ")</f>
        <v xml:space="preserve"> </v>
      </c>
    </row>
    <row r="55" spans="1:110" x14ac:dyDescent="0.3">
      <c r="A55" s="6">
        <v>313</v>
      </c>
      <c r="B55" s="82" t="s">
        <v>282</v>
      </c>
      <c r="C55" s="67"/>
      <c r="D55" s="67">
        <v>4.0112641594503142E-4</v>
      </c>
      <c r="E55" s="67"/>
      <c r="F55" s="67"/>
      <c r="G55" s="67"/>
      <c r="H55" s="67"/>
      <c r="I55" s="67"/>
      <c r="J55" s="67"/>
      <c r="K55" s="67"/>
      <c r="L55" s="67"/>
      <c r="M55" s="67"/>
      <c r="N55" s="67"/>
      <c r="O55" s="67">
        <v>1.5124268552562121</v>
      </c>
      <c r="P55" s="67">
        <v>0.10497555858594253</v>
      </c>
      <c r="Q55" s="67"/>
      <c r="R55" s="67"/>
      <c r="S55" s="67"/>
      <c r="T55" s="67"/>
      <c r="U55" s="67"/>
      <c r="V55" s="67"/>
      <c r="W55" s="67"/>
      <c r="X55" s="67"/>
      <c r="Y55" s="67"/>
      <c r="Z55" s="67"/>
      <c r="AA55" s="67"/>
      <c r="AB55" s="67">
        <v>1.1296770533267981</v>
      </c>
      <c r="AC55" s="67"/>
      <c r="AD55" s="67"/>
      <c r="AE55" s="67"/>
      <c r="AF55" s="67"/>
      <c r="AG55" s="67"/>
      <c r="AH55" s="67"/>
      <c r="AI55" s="67"/>
      <c r="AJ55" s="67"/>
      <c r="AK55" s="67"/>
      <c r="AL55" s="67"/>
      <c r="AM55" s="67"/>
      <c r="AN55" s="67"/>
      <c r="AO55" s="67"/>
      <c r="AP55" s="67"/>
      <c r="AQ55" s="67">
        <v>0.72815983039519805</v>
      </c>
      <c r="AR55" s="67"/>
      <c r="AS55" s="67"/>
      <c r="BA55" s="3">
        <v>244</v>
      </c>
      <c r="BB55" t="s">
        <v>262</v>
      </c>
      <c r="BD55" s="86"/>
      <c r="BE55" s="86">
        <v>0.64978139608269592</v>
      </c>
      <c r="BF55" s="86">
        <v>0.7587391376700251</v>
      </c>
      <c r="BG55" s="86">
        <v>0.69953802558371692</v>
      </c>
      <c r="BH55" s="98"/>
      <c r="BI55" s="86"/>
      <c r="BJ55" s="86"/>
      <c r="BK55" s="86"/>
      <c r="BL55" s="98"/>
      <c r="BM55" s="86"/>
      <c r="BN55" s="86"/>
      <c r="BO55" s="86"/>
      <c r="BP55" s="86"/>
      <c r="BQ55" s="86"/>
      <c r="BR55" s="86"/>
      <c r="BS55" s="86"/>
      <c r="BT55" s="86"/>
      <c r="BU55" s="86"/>
      <c r="BV55" s="86"/>
      <c r="BW55" s="86"/>
      <c r="BX55" s="86"/>
      <c r="BY55" s="86"/>
      <c r="BZ55" s="86"/>
      <c r="CA55" s="86"/>
      <c r="CB55" s="86"/>
      <c r="CC55" s="86"/>
      <c r="CD55" s="86"/>
      <c r="CE55" s="86"/>
      <c r="CF55" s="86"/>
      <c r="CG55" s="86"/>
      <c r="CH55" s="86"/>
      <c r="CI55" s="86"/>
      <c r="CJ55" s="86"/>
      <c r="CK55" s="86"/>
      <c r="CL55" s="86"/>
      <c r="CM55" s="86"/>
      <c r="CN55" s="86"/>
      <c r="CO55" s="86"/>
      <c r="CP55" s="86"/>
      <c r="CQ55" s="86"/>
      <c r="CR55" s="86"/>
      <c r="CS55" s="86"/>
      <c r="CT55" s="86"/>
      <c r="CU55" s="86"/>
      <c r="CV55" s="86"/>
      <c r="CW55" s="86"/>
      <c r="CX55" s="86"/>
      <c r="CY55" s="86"/>
      <c r="CZ55" s="93">
        <f t="shared" si="11"/>
        <v>0.70268618644547931</v>
      </c>
      <c r="DA55" s="93">
        <f t="shared" si="12"/>
        <v>0.22512827031535274</v>
      </c>
      <c r="DB55" s="102">
        <f t="shared" si="13"/>
        <v>4.4852309773115696E-2</v>
      </c>
      <c r="DC55" s="157">
        <f t="shared" si="14"/>
        <v>0.69953802558371692</v>
      </c>
      <c r="DD55" s="158">
        <f t="shared" si="15"/>
        <v>0.31330486681803982</v>
      </c>
      <c r="DE55" s="86">
        <f>VLOOKUP(BA55,wt_by_use!$A$5:$H$388,8,FALSE)</f>
        <v>7.7973767529923452E-2</v>
      </c>
      <c r="DF55" s="136" t="str">
        <f>IFERROR(VLOOKUP(BA55,wtFrac_0000!C$3:E$292,3,FALSE)," ")</f>
        <v xml:space="preserve"> </v>
      </c>
    </row>
    <row r="56" spans="1:110" x14ac:dyDescent="0.3">
      <c r="A56" s="6">
        <v>330</v>
      </c>
      <c r="B56" s="82" t="s">
        <v>358</v>
      </c>
      <c r="C56" s="67"/>
      <c r="D56" s="67"/>
      <c r="E56" s="67"/>
      <c r="F56" s="67"/>
      <c r="G56" s="67"/>
      <c r="H56" s="67"/>
      <c r="I56" s="67"/>
      <c r="J56" s="67"/>
      <c r="K56" s="67">
        <v>0.70739309001785144</v>
      </c>
      <c r="L56" s="67"/>
      <c r="M56" s="67"/>
      <c r="N56" s="67"/>
      <c r="O56" s="67"/>
      <c r="P56" s="67"/>
      <c r="Q56" s="67"/>
      <c r="R56" s="67"/>
      <c r="S56" s="67"/>
      <c r="T56" s="67"/>
      <c r="U56" s="67"/>
      <c r="V56" s="67"/>
      <c r="W56" s="67"/>
      <c r="X56" s="67"/>
      <c r="Y56" s="67"/>
      <c r="Z56" s="67">
        <v>1.0038394216194255</v>
      </c>
      <c r="AA56" s="67"/>
      <c r="AB56" s="67"/>
      <c r="AC56" s="67"/>
      <c r="AD56" s="67"/>
      <c r="AE56" s="67"/>
      <c r="AF56" s="67"/>
      <c r="AG56" s="67"/>
      <c r="AH56" s="67"/>
      <c r="AI56" s="67"/>
      <c r="AJ56" s="67"/>
      <c r="AK56" s="67"/>
      <c r="AL56" s="67"/>
      <c r="AM56" s="67"/>
      <c r="AN56" s="67"/>
      <c r="AO56" s="67"/>
      <c r="AP56" s="67"/>
      <c r="AQ56" s="67"/>
      <c r="AR56" s="67"/>
      <c r="AS56" s="67"/>
      <c r="BA56" s="3">
        <v>245</v>
      </c>
      <c r="BB56" t="s">
        <v>239</v>
      </c>
      <c r="BD56" s="86"/>
      <c r="BE56" s="86">
        <v>1.2375339861141375</v>
      </c>
      <c r="BF56" s="86">
        <v>0.61477762709569161</v>
      </c>
      <c r="BG56" s="86">
        <v>1.0086637998724768</v>
      </c>
      <c r="BH56" s="98"/>
      <c r="BI56" s="86"/>
      <c r="BJ56" s="86"/>
      <c r="BK56" s="86"/>
      <c r="BL56" s="98"/>
      <c r="BM56" s="86"/>
      <c r="BN56" s="86"/>
      <c r="BO56" s="86"/>
      <c r="BP56" s="86"/>
      <c r="BQ56" s="86"/>
      <c r="BR56" s="86"/>
      <c r="BS56" s="86"/>
      <c r="BT56" s="86"/>
      <c r="BU56" s="86"/>
      <c r="BV56" s="86"/>
      <c r="BW56" s="86"/>
      <c r="BX56" s="86"/>
      <c r="BY56" s="86"/>
      <c r="BZ56" s="86"/>
      <c r="CA56" s="86"/>
      <c r="CB56" s="86"/>
      <c r="CC56" s="86"/>
      <c r="CD56" s="86"/>
      <c r="CE56" s="86"/>
      <c r="CF56" s="86"/>
      <c r="CG56" s="86"/>
      <c r="CH56" s="86"/>
      <c r="CI56" s="86"/>
      <c r="CJ56" s="86"/>
      <c r="CK56" s="86"/>
      <c r="CL56" s="86"/>
      <c r="CM56" s="86"/>
      <c r="CN56" s="86"/>
      <c r="CO56" s="86"/>
      <c r="CP56" s="86"/>
      <c r="CQ56" s="86"/>
      <c r="CR56" s="86"/>
      <c r="CS56" s="86"/>
      <c r="CT56" s="86"/>
      <c r="CU56" s="86"/>
      <c r="CV56" s="86"/>
      <c r="CW56" s="86"/>
      <c r="CX56" s="86"/>
      <c r="CY56" s="86"/>
      <c r="CZ56" s="93">
        <f t="shared" si="11"/>
        <v>0.95365847102743528</v>
      </c>
      <c r="DA56" s="93">
        <f t="shared" si="12"/>
        <v>0.30553536727400638</v>
      </c>
      <c r="DB56" s="102">
        <f t="shared" si="13"/>
        <v>6.0871817299623529E-2</v>
      </c>
      <c r="DC56" s="157">
        <f t="shared" si="14"/>
        <v>1.0086637998724768</v>
      </c>
      <c r="DD56" s="158">
        <f t="shared" si="15"/>
        <v>0.45175425198584129</v>
      </c>
      <c r="DE56" s="86">
        <f>VLOOKUP(BA56,wt_by_use!$A$5:$H$388,8,FALSE)</f>
        <v>0.15300407833369636</v>
      </c>
      <c r="DF56" s="136">
        <f>IFERROR(VLOOKUP(BA56,wtFrac_0000!C$3:E$292,3,FALSE)," ")</f>
        <v>9.9999999999999985E-3</v>
      </c>
    </row>
    <row r="57" spans="1:110" x14ac:dyDescent="0.3">
      <c r="A57" s="6">
        <v>335</v>
      </c>
      <c r="B57" s="82" t="s">
        <v>353</v>
      </c>
      <c r="C57" s="67"/>
      <c r="D57" s="67"/>
      <c r="E57" s="67"/>
      <c r="F57" s="67">
        <v>5.6891169132920402E-2</v>
      </c>
      <c r="G57" s="67"/>
      <c r="H57" s="67"/>
      <c r="I57" s="67"/>
      <c r="J57" s="67"/>
      <c r="K57" s="67"/>
      <c r="L57" s="67"/>
      <c r="M57" s="67"/>
      <c r="N57" s="67"/>
      <c r="O57" s="67">
        <v>0.74246409258032242</v>
      </c>
      <c r="P57" s="67">
        <v>4.343816217349346</v>
      </c>
      <c r="Q57" s="67">
        <v>2.495065847346754</v>
      </c>
      <c r="R57" s="67"/>
      <c r="S57" s="67"/>
      <c r="T57" s="67"/>
      <c r="U57" s="67"/>
      <c r="V57" s="67"/>
      <c r="W57" s="67"/>
      <c r="X57" s="67"/>
      <c r="Y57" s="67"/>
      <c r="Z57" s="67"/>
      <c r="AA57" s="67"/>
      <c r="AB57" s="67">
        <v>0.58939672347485117</v>
      </c>
      <c r="AC57" s="67"/>
      <c r="AD57" s="67"/>
      <c r="AE57" s="67"/>
      <c r="AF57" s="67"/>
      <c r="AG57" s="67"/>
      <c r="AH57" s="67"/>
      <c r="AI57" s="67"/>
      <c r="AJ57" s="67"/>
      <c r="AK57" s="67"/>
      <c r="AL57" s="67"/>
      <c r="AM57" s="67">
        <v>0.13886969304694377</v>
      </c>
      <c r="AN57" s="67"/>
      <c r="AO57" s="67"/>
      <c r="AP57" s="67"/>
      <c r="AQ57" s="67"/>
      <c r="AR57" s="67"/>
      <c r="AS57" s="67"/>
      <c r="BA57" s="3">
        <v>248</v>
      </c>
      <c r="BB57" t="s">
        <v>244</v>
      </c>
      <c r="BD57" s="86"/>
      <c r="BE57" s="86">
        <v>1.0965183664510678</v>
      </c>
      <c r="BF57" s="86">
        <v>1.2170412200114493</v>
      </c>
      <c r="BG57" s="86">
        <v>1.4599298004401311</v>
      </c>
      <c r="BH57" s="98"/>
      <c r="BI57" s="86"/>
      <c r="BJ57" s="86"/>
      <c r="BK57" s="86"/>
      <c r="BL57" s="98"/>
      <c r="BM57" s="86"/>
      <c r="BN57" s="86"/>
      <c r="BO57" s="86"/>
      <c r="BP57" s="86"/>
      <c r="BQ57" s="86"/>
      <c r="BR57" s="86"/>
      <c r="BS57" s="86"/>
      <c r="BT57" s="86"/>
      <c r="BU57" s="86"/>
      <c r="BV57" s="86"/>
      <c r="BW57" s="86"/>
      <c r="BX57" s="86"/>
      <c r="BY57" s="86"/>
      <c r="BZ57" s="86"/>
      <c r="CA57" s="86"/>
      <c r="CB57" s="86"/>
      <c r="CC57" s="86"/>
      <c r="CD57" s="86"/>
      <c r="CE57" s="86"/>
      <c r="CF57" s="86"/>
      <c r="CG57" s="86"/>
      <c r="CH57" s="86"/>
      <c r="CI57" s="86"/>
      <c r="CJ57" s="86"/>
      <c r="CK57" s="86"/>
      <c r="CL57" s="86"/>
      <c r="CM57" s="86"/>
      <c r="CN57" s="86"/>
      <c r="CO57" s="86"/>
      <c r="CP57" s="86"/>
      <c r="CQ57" s="86"/>
      <c r="CR57" s="86"/>
      <c r="CS57" s="86"/>
      <c r="CT57" s="86"/>
      <c r="CU57" s="86"/>
      <c r="CV57" s="86"/>
      <c r="CW57" s="86"/>
      <c r="CX57" s="86"/>
      <c r="CY57" s="86"/>
      <c r="CZ57" s="93">
        <f t="shared" si="11"/>
        <v>1.2578297956342162</v>
      </c>
      <c r="DA57" s="93">
        <f t="shared" si="12"/>
        <v>0.4029864991009266</v>
      </c>
      <c r="DB57" s="102">
        <f t="shared" si="13"/>
        <v>8.0287008231971241E-2</v>
      </c>
      <c r="DC57" s="157">
        <f t="shared" si="14"/>
        <v>1.2170412200114493</v>
      </c>
      <c r="DD57" s="158">
        <f t="shared" si="15"/>
        <v>0.54508107265445482</v>
      </c>
      <c r="DE57" s="86">
        <f>VLOOKUP(BA57,wt_by_use!$A$5:$H$388,8,FALSE)</f>
        <v>0.14508220397412802</v>
      </c>
      <c r="DF57" s="136">
        <f>IFERROR(VLOOKUP(BA57,wtFrac_0000!C$3:E$292,3,FALSE)," ")</f>
        <v>0.03</v>
      </c>
    </row>
    <row r="58" spans="1:110" x14ac:dyDescent="0.3">
      <c r="A58" s="6">
        <v>339</v>
      </c>
      <c r="B58" s="82" t="s">
        <v>361</v>
      </c>
      <c r="C58" s="67"/>
      <c r="D58" s="67"/>
      <c r="E58" s="67"/>
      <c r="F58" s="67"/>
      <c r="G58" s="67"/>
      <c r="H58" s="67"/>
      <c r="I58" s="67"/>
      <c r="J58" s="67"/>
      <c r="K58" s="67"/>
      <c r="L58" s="67"/>
      <c r="M58" s="67"/>
      <c r="N58" s="67"/>
      <c r="O58" s="67">
        <v>2.392384298314372E-2</v>
      </c>
      <c r="P58" s="67">
        <v>0.23529004510642287</v>
      </c>
      <c r="Q58" s="67"/>
      <c r="R58" s="67"/>
      <c r="S58" s="67"/>
      <c r="T58" s="67"/>
      <c r="U58" s="67"/>
      <c r="V58" s="67"/>
      <c r="W58" s="67"/>
      <c r="X58" s="67"/>
      <c r="Y58" s="67"/>
      <c r="Z58" s="67"/>
      <c r="AA58" s="67"/>
      <c r="AB58" s="67"/>
      <c r="AC58" s="67"/>
      <c r="AD58" s="67"/>
      <c r="AE58" s="67"/>
      <c r="AF58" s="67"/>
      <c r="AG58" s="67"/>
      <c r="AH58" s="67"/>
      <c r="AI58" s="67"/>
      <c r="AJ58" s="67"/>
      <c r="AK58" s="67"/>
      <c r="AL58" s="67"/>
      <c r="AM58" s="67"/>
      <c r="AN58" s="67"/>
      <c r="AO58" s="67"/>
      <c r="AP58" s="67"/>
      <c r="AQ58" s="67"/>
      <c r="AR58" s="67"/>
      <c r="AS58" s="67"/>
      <c r="BA58" s="3">
        <v>258</v>
      </c>
      <c r="BB58" t="s">
        <v>307</v>
      </c>
      <c r="BD58" s="86"/>
      <c r="BE58" s="86">
        <v>0</v>
      </c>
      <c r="BF58" s="86">
        <v>0</v>
      </c>
      <c r="BG58" s="86">
        <v>0</v>
      </c>
      <c r="BH58" s="98"/>
      <c r="BI58" s="86"/>
      <c r="BJ58" s="86"/>
      <c r="BK58" s="86"/>
      <c r="BL58" s="98"/>
      <c r="BM58" s="86"/>
      <c r="BN58" s="86"/>
      <c r="BO58" s="86"/>
      <c r="BP58" s="86"/>
      <c r="BQ58" s="86"/>
      <c r="BR58" s="86"/>
      <c r="BS58" s="86"/>
      <c r="BT58" s="86"/>
      <c r="BU58" s="86"/>
      <c r="BV58" s="86"/>
      <c r="BW58" s="86"/>
      <c r="BX58" s="86"/>
      <c r="BY58" s="86"/>
      <c r="BZ58" s="86"/>
      <c r="CA58" s="86"/>
      <c r="CB58" s="86"/>
      <c r="CC58" s="86"/>
      <c r="CD58" s="86"/>
      <c r="CE58" s="86"/>
      <c r="CF58" s="86"/>
      <c r="CG58" s="86"/>
      <c r="CH58" s="86"/>
      <c r="CI58" s="86"/>
      <c r="CJ58" s="86"/>
      <c r="CK58" s="86"/>
      <c r="CL58" s="86"/>
      <c r="CM58" s="86"/>
      <c r="CN58" s="86"/>
      <c r="CO58" s="86"/>
      <c r="CP58" s="86"/>
      <c r="CQ58" s="86"/>
      <c r="CR58" s="86"/>
      <c r="CS58" s="86"/>
      <c r="CT58" s="86"/>
      <c r="CU58" s="86"/>
      <c r="CV58" s="86"/>
      <c r="CW58" s="86"/>
      <c r="CX58" s="86"/>
      <c r="CY58" s="86"/>
      <c r="CZ58" s="93">
        <f t="shared" si="11"/>
        <v>0</v>
      </c>
      <c r="DA58" s="93">
        <f t="shared" si="12"/>
        <v>0</v>
      </c>
      <c r="DB58" s="102">
        <f t="shared" si="13"/>
        <v>0</v>
      </c>
      <c r="DC58" s="157">
        <f t="shared" si="14"/>
        <v>0</v>
      </c>
      <c r="DD58" s="158">
        <f t="shared" si="15"/>
        <v>0</v>
      </c>
      <c r="DE58" s="86">
        <f>VLOOKUP(BA58,wt_by_use!$A$5:$H$388,8,FALSE)</f>
        <v>0</v>
      </c>
      <c r="DF58" s="136" t="str">
        <f>IFERROR(VLOOKUP(BA58,wtFrac_0000!C$3:E$292,3,FALSE)," ")</f>
        <v xml:space="preserve"> </v>
      </c>
    </row>
    <row r="59" spans="1:110" x14ac:dyDescent="0.3">
      <c r="A59" s="6">
        <v>340</v>
      </c>
      <c r="B59" s="82" t="s">
        <v>348</v>
      </c>
      <c r="C59" s="67"/>
      <c r="D59" s="67"/>
      <c r="E59" s="67"/>
      <c r="F59" s="67">
        <v>2.3273660099831074E-5</v>
      </c>
      <c r="G59" s="67">
        <v>5.4409058455324117E-3</v>
      </c>
      <c r="H59" s="67">
        <v>5.8031644010682979E-3</v>
      </c>
      <c r="I59" s="67"/>
      <c r="J59" s="67"/>
      <c r="K59" s="67">
        <v>4.1611358236344202E-2</v>
      </c>
      <c r="L59" s="67"/>
      <c r="M59" s="67"/>
      <c r="N59" s="67">
        <v>2.576551270664907E-2</v>
      </c>
      <c r="O59" s="67">
        <v>1.2099414842049697E-3</v>
      </c>
      <c r="P59" s="67">
        <v>6.8777090108031305E-2</v>
      </c>
      <c r="Q59" s="67">
        <v>7.0373652104652028E-3</v>
      </c>
      <c r="R59" s="67">
        <v>5.5691485620072857E-3</v>
      </c>
      <c r="S59" s="67">
        <v>2.6603262225030341E-2</v>
      </c>
      <c r="T59" s="67">
        <v>0.11917372881355928</v>
      </c>
      <c r="U59" s="67">
        <v>1.2982618005506364E-3</v>
      </c>
      <c r="V59" s="67">
        <v>0.34787591061635426</v>
      </c>
      <c r="W59" s="67">
        <v>1.6188674743963329E-2</v>
      </c>
      <c r="X59" s="67">
        <v>1.2957318592556121E-2</v>
      </c>
      <c r="Y59" s="67">
        <v>1.769261519805209E-2</v>
      </c>
      <c r="Z59" s="67">
        <v>2.7473499960110594E-2</v>
      </c>
      <c r="AA59" s="67">
        <v>1.2173118791582613E-4</v>
      </c>
      <c r="AB59" s="67">
        <v>4.9116393622904257E-3</v>
      </c>
      <c r="AC59" s="67">
        <v>1.0725502421898316E-3</v>
      </c>
      <c r="AD59" s="67"/>
      <c r="AE59" s="67"/>
      <c r="AF59" s="67"/>
      <c r="AG59" s="67">
        <v>1.8906861961946156E-3</v>
      </c>
      <c r="AH59" s="67">
        <v>1.6563339036643077E-3</v>
      </c>
      <c r="AI59" s="67"/>
      <c r="AJ59" s="67">
        <v>6.546066305105605E-4</v>
      </c>
      <c r="AK59" s="67">
        <v>9.4460187809079249E-2</v>
      </c>
      <c r="AL59" s="67">
        <v>4.5723559323041383E-5</v>
      </c>
      <c r="AM59" s="67">
        <v>4.5132650240256719E-4</v>
      </c>
      <c r="AN59" s="67"/>
      <c r="AO59" s="67">
        <v>1.5932869509798716E-3</v>
      </c>
      <c r="AP59" s="67"/>
      <c r="AQ59" s="67">
        <v>0.20292978879866172</v>
      </c>
      <c r="AR59" s="67"/>
      <c r="AS59" s="67"/>
      <c r="BA59" s="3">
        <v>279</v>
      </c>
      <c r="BB59" t="s">
        <v>31</v>
      </c>
      <c r="BD59" s="86"/>
      <c r="BE59" s="86">
        <v>1.9876724898614086E-3</v>
      </c>
      <c r="BF59" s="86">
        <v>1.7395376895400574E-2</v>
      </c>
      <c r="BG59" s="86">
        <v>1.5872640278670814E-3</v>
      </c>
      <c r="BH59" s="98"/>
      <c r="BI59" s="86"/>
      <c r="BJ59" s="86">
        <v>4.258</v>
      </c>
      <c r="BK59" s="86"/>
      <c r="BL59" s="98">
        <v>9.2449999999999992</v>
      </c>
      <c r="BM59" s="86">
        <v>0.8996316907857923</v>
      </c>
      <c r="BN59" s="86">
        <v>1.1251602271438848</v>
      </c>
      <c r="BO59" s="86">
        <v>1.6701061399719104</v>
      </c>
      <c r="BP59" s="86">
        <v>0.33126678073286159</v>
      </c>
      <c r="BQ59" s="86">
        <v>1.3019033723150977</v>
      </c>
      <c r="BR59" s="86">
        <v>8.2750791466066051E-2</v>
      </c>
      <c r="BS59" s="86">
        <v>2.7908070814736257</v>
      </c>
      <c r="BT59" s="86"/>
      <c r="BU59" s="86"/>
      <c r="BV59" s="86">
        <v>2.0633473426020614E-2</v>
      </c>
      <c r="BW59" s="86"/>
      <c r="BX59" s="86">
        <v>2.4484076304895851E-3</v>
      </c>
      <c r="BY59" s="86"/>
      <c r="BZ59" s="86">
        <v>0.74391281504115969</v>
      </c>
      <c r="CA59" s="86">
        <v>0.18170793987188635</v>
      </c>
      <c r="CB59" s="86"/>
      <c r="CC59" s="86">
        <v>0.69566884307952492</v>
      </c>
      <c r="CD59" s="86">
        <v>1.1971468001263652</v>
      </c>
      <c r="CE59" s="86">
        <v>0.10356365181369163</v>
      </c>
      <c r="CF59" s="86">
        <v>4.0912914406910028</v>
      </c>
      <c r="CG59" s="86">
        <v>0.76637824474660066</v>
      </c>
      <c r="CH59" s="86">
        <v>0.1981354237331793</v>
      </c>
      <c r="CI59" s="86">
        <v>6.0497074210248485</v>
      </c>
      <c r="CJ59" s="86">
        <v>3.4388545054015651</v>
      </c>
      <c r="CK59" s="86">
        <v>0.27807203389830498</v>
      </c>
      <c r="CL59" s="86">
        <v>1.0001666944490746</v>
      </c>
      <c r="CM59" s="86">
        <v>3.5186826052326015</v>
      </c>
      <c r="CN59" s="86">
        <v>2.2102377130306916</v>
      </c>
      <c r="CO59" s="86">
        <v>2.5102239710825848E-2</v>
      </c>
      <c r="CP59" s="86">
        <v>4.6861953206209641</v>
      </c>
      <c r="CQ59" s="86">
        <v>13.505770647458458</v>
      </c>
      <c r="CR59" s="86">
        <v>2.7455206719818945</v>
      </c>
      <c r="CS59" s="86">
        <v>11.629540105363633</v>
      </c>
      <c r="CT59" s="86">
        <v>2.5537239679763015</v>
      </c>
      <c r="CU59" s="86">
        <v>9.0496756492553114</v>
      </c>
      <c r="CV59" s="86">
        <v>2.3826284724102456</v>
      </c>
      <c r="CW59" s="86">
        <v>0.45864483598784228</v>
      </c>
      <c r="CX59" s="86">
        <v>0.3895155400470664</v>
      </c>
      <c r="CY59" s="86"/>
      <c r="CZ59" s="93">
        <f t="shared" si="11"/>
        <v>2.4644347858239977</v>
      </c>
      <c r="DA59" s="93">
        <f t="shared" si="12"/>
        <v>0.78956147330013127</v>
      </c>
      <c r="DB59" s="102">
        <f t="shared" si="13"/>
        <v>1.9925217417300405</v>
      </c>
      <c r="DC59" s="157">
        <f t="shared" si="14"/>
        <v>1.0626634607964798</v>
      </c>
      <c r="DD59" s="158">
        <f t="shared" si="15"/>
        <v>0.47593929404970459</v>
      </c>
      <c r="DE59" s="86">
        <f>VLOOKUP(BA59,wt_by_use!$A$5:$H$388,8,FALSE)</f>
        <v>0.37823852069878305</v>
      </c>
      <c r="DF59" s="136">
        <f>IFERROR(VLOOKUP(BA59,wtFrac_0000!C$3:E$292,3,FALSE)," ")</f>
        <v>0.84</v>
      </c>
    </row>
    <row r="60" spans="1:110" x14ac:dyDescent="0.3">
      <c r="A60" s="6">
        <v>343</v>
      </c>
      <c r="B60" s="82" t="s">
        <v>35</v>
      </c>
      <c r="C60" s="67"/>
      <c r="D60" s="67"/>
      <c r="E60" s="67"/>
      <c r="F60" s="67">
        <v>3.5686278819740979E-4</v>
      </c>
      <c r="G60" s="67">
        <v>0.14962491075214129</v>
      </c>
      <c r="H60" s="67">
        <v>1.2895920891262882</v>
      </c>
      <c r="I60" s="67"/>
      <c r="J60" s="67">
        <v>1.6452780519907864</v>
      </c>
      <c r="K60" s="67">
        <v>0.1040283955908605</v>
      </c>
      <c r="L60" s="67"/>
      <c r="M60" s="67">
        <v>32.050934591112565</v>
      </c>
      <c r="N60" s="67">
        <v>0.69566884307952492</v>
      </c>
      <c r="O60" s="67">
        <v>6.5996808229361987E-5</v>
      </c>
      <c r="P60" s="67">
        <v>5.0677855869075696E-6</v>
      </c>
      <c r="Q60" s="67">
        <v>2.3031377052431575E-3</v>
      </c>
      <c r="R60" s="67">
        <v>30.416119069424408</v>
      </c>
      <c r="S60" s="67">
        <v>0.24940558335965943</v>
      </c>
      <c r="T60" s="67">
        <v>1.5889830508474569E-2</v>
      </c>
      <c r="U60" s="67">
        <v>1.9906680941776424E-2</v>
      </c>
      <c r="V60" s="67">
        <v>1.5552099533437014</v>
      </c>
      <c r="W60" s="67">
        <v>0.25561065385205256</v>
      </c>
      <c r="X60" s="67">
        <v>1.0963884962932102</v>
      </c>
      <c r="Y60" s="67">
        <v>0.52599666805019729</v>
      </c>
      <c r="Z60" s="67">
        <v>1.7963442281610773E-3</v>
      </c>
      <c r="AA60" s="67">
        <v>1.0820550036962324E-2</v>
      </c>
      <c r="AB60" s="67">
        <v>5.6483852666339898E-3</v>
      </c>
      <c r="AC60" s="67">
        <v>1.7115163439199442E-4</v>
      </c>
      <c r="AD60" s="67">
        <v>1.201212665682444E-4</v>
      </c>
      <c r="AE60" s="67">
        <v>0.11901863723660362</v>
      </c>
      <c r="AF60" s="67">
        <v>1.8411220014079171E-2</v>
      </c>
      <c r="AG60" s="67">
        <v>2.5209149282594875E-2</v>
      </c>
      <c r="AH60" s="67">
        <v>2.0704173795803849E-2</v>
      </c>
      <c r="AI60" s="67">
        <v>2.3259080210727263</v>
      </c>
      <c r="AJ60" s="67">
        <v>1.9433634343282262</v>
      </c>
      <c r="AK60" s="67">
        <v>0.38895371450797345</v>
      </c>
      <c r="AL60" s="67">
        <v>0.41913262712787935</v>
      </c>
      <c r="AM60" s="67">
        <v>8.6793558154339857E-3</v>
      </c>
      <c r="AN60" s="67">
        <v>2.1281033066469179</v>
      </c>
      <c r="AO60" s="67">
        <v>1.9916086887248389E-2</v>
      </c>
      <c r="AP60" s="67"/>
      <c r="AQ60" s="67">
        <v>0.4416707167970873</v>
      </c>
      <c r="AR60" s="67"/>
      <c r="AS60" s="67"/>
      <c r="BA60" s="116">
        <v>280</v>
      </c>
      <c r="BB60" s="119" t="s">
        <v>684</v>
      </c>
      <c r="DC60" s="157"/>
      <c r="DD60" s="158"/>
      <c r="DE60" s="86">
        <f>VLOOKUP(BA60,wt_by_use!$A$5:$H$388,8,FALSE)</f>
        <v>0.32849999999999974</v>
      </c>
      <c r="DF60" s="138">
        <v>0.73</v>
      </c>
    </row>
    <row r="61" spans="1:110" x14ac:dyDescent="0.3">
      <c r="A61" s="6">
        <v>367</v>
      </c>
      <c r="B61" s="82" t="s">
        <v>249</v>
      </c>
      <c r="C61" s="67"/>
      <c r="D61" s="67">
        <v>2.6499911780004646</v>
      </c>
      <c r="E61" s="67"/>
      <c r="F61" s="67"/>
      <c r="G61" s="67"/>
      <c r="H61" s="67"/>
      <c r="I61" s="67"/>
      <c r="J61" s="67"/>
      <c r="K61" s="67"/>
      <c r="L61" s="67"/>
      <c r="M61" s="67"/>
      <c r="N61" s="67"/>
      <c r="O61" s="67"/>
      <c r="P61" s="67"/>
      <c r="Q61" s="67"/>
      <c r="R61" s="67"/>
      <c r="S61" s="67"/>
      <c r="T61" s="67"/>
      <c r="U61" s="67"/>
      <c r="V61" s="67"/>
      <c r="W61" s="67"/>
      <c r="X61" s="67"/>
      <c r="Y61" s="67"/>
      <c r="Z61" s="67"/>
      <c r="AA61" s="67"/>
      <c r="AB61" s="67"/>
      <c r="AC61" s="67"/>
      <c r="AD61" s="67"/>
      <c r="AE61" s="67"/>
      <c r="AF61" s="67"/>
      <c r="AG61" s="67"/>
      <c r="AH61" s="67"/>
      <c r="AI61" s="67"/>
      <c r="AJ61" s="67"/>
      <c r="AK61" s="67"/>
      <c r="AL61" s="67"/>
      <c r="AM61" s="67"/>
      <c r="AN61" s="67"/>
      <c r="AO61" s="67"/>
      <c r="AP61" s="67"/>
      <c r="AQ61" s="67"/>
      <c r="AR61" s="67"/>
      <c r="AS61" s="67"/>
      <c r="BA61" s="3">
        <v>281</v>
      </c>
      <c r="BB61" t="s">
        <v>290</v>
      </c>
      <c r="BD61" s="86"/>
      <c r="BE61" s="86">
        <v>0</v>
      </c>
      <c r="BF61" s="86">
        <v>2.0762966395803713E-3</v>
      </c>
      <c r="BG61" s="86">
        <v>1.5091217988028559E-3</v>
      </c>
      <c r="BH61" s="98"/>
      <c r="BI61" s="86"/>
      <c r="BJ61" s="86"/>
      <c r="BK61" s="86"/>
      <c r="BL61" s="98"/>
      <c r="BM61" s="86">
        <v>1.7992633815715846</v>
      </c>
      <c r="BN61" s="86">
        <v>2.0772188808810181</v>
      </c>
      <c r="BO61" s="86">
        <v>1.7016175765751544</v>
      </c>
      <c r="BP61" s="86">
        <v>3.5197095452866547</v>
      </c>
      <c r="BQ61" s="86">
        <v>3.558535884327934</v>
      </c>
      <c r="BR61" s="86">
        <v>0.18101735633201949</v>
      </c>
      <c r="BS61" s="86">
        <v>4.0367030999886371</v>
      </c>
      <c r="BT61" s="86">
        <v>15.96328444577472</v>
      </c>
      <c r="BU61" s="86"/>
      <c r="BV61" s="86">
        <v>2.0633473426020612</v>
      </c>
      <c r="BW61" s="86">
        <v>0.1456397538272047</v>
      </c>
      <c r="BX61" s="86">
        <v>4.3527246764259298</v>
      </c>
      <c r="BY61" s="86">
        <v>1.6452780519907864</v>
      </c>
      <c r="BZ61" s="86">
        <v>1.4878256300823194</v>
      </c>
      <c r="CA61" s="86">
        <v>4.2079733444015783</v>
      </c>
      <c r="CB61" s="86">
        <v>0.24831817271638423</v>
      </c>
      <c r="CC61" s="86">
        <v>0.95332397014601566</v>
      </c>
      <c r="CD61" s="86">
        <v>4.8218412782867492</v>
      </c>
      <c r="CE61" s="86">
        <v>4.2487652026129901</v>
      </c>
      <c r="CF61" s="86">
        <v>5.7278080169674039</v>
      </c>
      <c r="CG61" s="86">
        <v>2.966625463535228</v>
      </c>
      <c r="CH61" s="86">
        <v>0.32387521187154311</v>
      </c>
      <c r="CI61" s="86">
        <v>4.3997872152907993</v>
      </c>
      <c r="CJ61" s="86">
        <v>3.257862163012009</v>
      </c>
      <c r="CK61" s="86">
        <v>1.3903601694915249</v>
      </c>
      <c r="CL61" s="86">
        <v>1.6113796743901756</v>
      </c>
      <c r="CM61" s="86">
        <v>0.51820598367971038</v>
      </c>
      <c r="CN61" s="86">
        <v>3.4381475536032982</v>
      </c>
      <c r="CO61" s="86">
        <v>0.52486501213544956</v>
      </c>
      <c r="CP61" s="86">
        <v>1.8744781282483853</v>
      </c>
      <c r="CQ61" s="86">
        <v>2.4555946631742653</v>
      </c>
      <c r="CR61" s="86">
        <v>2.3874092799842561</v>
      </c>
      <c r="CS61" s="86"/>
      <c r="CT61" s="86"/>
      <c r="CU61" s="86"/>
      <c r="CV61" s="86"/>
      <c r="CW61" s="86"/>
      <c r="CX61" s="86"/>
      <c r="CY61" s="86"/>
      <c r="CZ61" s="93">
        <f>AVERAGEIF(BD61:CX61,"&lt;&gt;""")</f>
        <v>2.5850697514015342</v>
      </c>
      <c r="DA61" s="93">
        <f>CZ61/CZ$3*100</f>
        <v>0.82821079025540356</v>
      </c>
      <c r="DB61" s="102">
        <f>SUM(BD61:CX61)/(COUNT(BD61:CX61)+COUNTBLANK(BD61:CX61))</f>
        <v>1.8700504584606843</v>
      </c>
      <c r="DC61" s="157">
        <f>MEDIAN(BD61:CX61)</f>
        <v>1.9689127354252234</v>
      </c>
      <c r="DD61" s="158">
        <f>DC61/$DC$3*100</f>
        <v>0.88182474688778512</v>
      </c>
      <c r="DE61" s="86">
        <f>VLOOKUP(BA61,wt_by_use!$A$5:$H$388,8,FALSE)</f>
        <v>0.66149999999999953</v>
      </c>
      <c r="DF61" s="136">
        <f>IFERROR(VLOOKUP(BA61,wtFrac_0000!C$3:E$292,3,FALSE)," ")</f>
        <v>1.47</v>
      </c>
    </row>
    <row r="62" spans="1:110" x14ac:dyDescent="0.3">
      <c r="A62" s="6">
        <v>369</v>
      </c>
      <c r="B62" s="82" t="s">
        <v>310</v>
      </c>
      <c r="C62" s="67"/>
      <c r="D62" s="67">
        <v>0</v>
      </c>
      <c r="E62" s="67"/>
      <c r="F62" s="67"/>
      <c r="G62" s="67"/>
      <c r="H62" s="67"/>
      <c r="I62" s="67"/>
      <c r="J62" s="67"/>
      <c r="K62" s="67"/>
      <c r="L62" s="67"/>
      <c r="M62" s="67"/>
      <c r="N62" s="67"/>
      <c r="O62" s="67"/>
      <c r="P62" s="67"/>
      <c r="Q62" s="67"/>
      <c r="R62" s="67"/>
      <c r="S62" s="67"/>
      <c r="T62" s="67"/>
      <c r="U62" s="67"/>
      <c r="V62" s="67"/>
      <c r="W62" s="67"/>
      <c r="X62" s="67"/>
      <c r="Y62" s="67"/>
      <c r="Z62" s="67"/>
      <c r="AA62" s="67"/>
      <c r="AB62" s="67"/>
      <c r="AC62" s="67"/>
      <c r="AD62" s="67"/>
      <c r="AE62" s="67"/>
      <c r="AF62" s="67"/>
      <c r="AG62" s="67"/>
      <c r="AH62" s="67"/>
      <c r="AI62" s="67"/>
      <c r="AJ62" s="67"/>
      <c r="AK62" s="67"/>
      <c r="AL62" s="67"/>
      <c r="AM62" s="67"/>
      <c r="AN62" s="67"/>
      <c r="AO62" s="67"/>
      <c r="AP62" s="67"/>
      <c r="AQ62" s="67"/>
      <c r="AR62" s="67"/>
      <c r="AS62" s="67"/>
      <c r="BA62" s="3">
        <v>282</v>
      </c>
      <c r="BB62" t="s">
        <v>34</v>
      </c>
      <c r="BD62" s="86"/>
      <c r="BE62" s="86">
        <v>3.6899160762669498</v>
      </c>
      <c r="BF62" s="86">
        <v>0.42189785172848626</v>
      </c>
      <c r="BG62" s="86">
        <v>0.14763020625958811</v>
      </c>
      <c r="BH62" s="98"/>
      <c r="BI62" s="86"/>
      <c r="BJ62" s="86"/>
      <c r="BK62" s="86"/>
      <c r="BL62" s="98"/>
      <c r="BM62" s="86"/>
      <c r="BN62" s="86"/>
      <c r="BO62" s="86"/>
      <c r="BP62" s="86"/>
      <c r="BQ62" s="86"/>
      <c r="BR62" s="86"/>
      <c r="BS62" s="86"/>
      <c r="BT62" s="86"/>
      <c r="BU62" s="86"/>
      <c r="BV62" s="86"/>
      <c r="BW62" s="86"/>
      <c r="BX62" s="86"/>
      <c r="BY62" s="86"/>
      <c r="BZ62" s="86"/>
      <c r="CA62" s="86"/>
      <c r="CB62" s="86"/>
      <c r="CC62" s="86"/>
      <c r="CD62" s="86"/>
      <c r="CE62" s="86"/>
      <c r="CF62" s="86"/>
      <c r="CG62" s="86"/>
      <c r="CH62" s="86"/>
      <c r="CI62" s="86"/>
      <c r="CJ62" s="86"/>
      <c r="CK62" s="86"/>
      <c r="CL62" s="86"/>
      <c r="CM62" s="86"/>
      <c r="CN62" s="86"/>
      <c r="CO62" s="86"/>
      <c r="CP62" s="86"/>
      <c r="CQ62" s="86"/>
      <c r="CR62" s="86"/>
      <c r="CS62" s="86"/>
      <c r="CT62" s="86"/>
      <c r="CU62" s="86"/>
      <c r="CV62" s="86"/>
      <c r="CW62" s="86"/>
      <c r="CX62" s="86"/>
      <c r="CY62" s="86"/>
      <c r="CZ62" s="93">
        <f>AVERAGEIF(BD62:CX62,"&lt;&gt;""")</f>
        <v>1.4198147114183415</v>
      </c>
      <c r="DA62" s="93">
        <f>CZ62/CZ$3*100</f>
        <v>0.45488361136967287</v>
      </c>
      <c r="DB62" s="102">
        <f>SUM(BD62:CX62)/(COUNT(BD62:CX62)+COUNTBLANK(BD62:CX62))</f>
        <v>9.062647094159626E-2</v>
      </c>
      <c r="DC62" s="157">
        <f>MEDIAN(BD62:CX62)</f>
        <v>0.42189785172848626</v>
      </c>
      <c r="DD62" s="158">
        <f>DC62/$DC$3*100</f>
        <v>0.18895706225020872</v>
      </c>
      <c r="DE62" s="86">
        <f>VLOOKUP(BA62,wt_by_use!$A$5:$H$388,8,FALSE)</f>
        <v>6.2302899291520299</v>
      </c>
      <c r="DF62" s="136">
        <f>IFERROR(VLOOKUP(BA62,wtFrac_0000!C$3:E$292,3,FALSE)," ")</f>
        <v>0.86</v>
      </c>
    </row>
    <row r="63" spans="1:110" x14ac:dyDescent="0.3">
      <c r="A63" s="6">
        <v>371</v>
      </c>
      <c r="B63" s="82" t="s">
        <v>255</v>
      </c>
      <c r="C63" s="67"/>
      <c r="D63" s="67">
        <v>2.7809684867359543</v>
      </c>
      <c r="E63" s="67"/>
      <c r="F63" s="67"/>
      <c r="G63" s="67"/>
      <c r="H63" s="67"/>
      <c r="I63" s="67"/>
      <c r="J63" s="67"/>
      <c r="K63" s="67"/>
      <c r="L63" s="67"/>
      <c r="M63" s="67"/>
      <c r="N63" s="67"/>
      <c r="O63" s="67"/>
      <c r="P63" s="67"/>
      <c r="Q63" s="67"/>
      <c r="R63" s="67"/>
      <c r="S63" s="67"/>
      <c r="T63" s="67"/>
      <c r="U63" s="67"/>
      <c r="V63" s="67"/>
      <c r="W63" s="67"/>
      <c r="X63" s="67"/>
      <c r="Y63" s="67"/>
      <c r="Z63" s="67"/>
      <c r="AA63" s="67"/>
      <c r="AB63" s="67"/>
      <c r="AC63" s="67"/>
      <c r="AD63" s="67"/>
      <c r="AE63" s="67"/>
      <c r="AF63" s="67"/>
      <c r="AG63" s="67"/>
      <c r="AH63" s="67"/>
      <c r="AI63" s="67"/>
      <c r="AJ63" s="67"/>
      <c r="AK63" s="67"/>
      <c r="AL63" s="67"/>
      <c r="AM63" s="67"/>
      <c r="AN63" s="67"/>
      <c r="AO63" s="67"/>
      <c r="AP63" s="67"/>
      <c r="AQ63" s="67"/>
      <c r="AR63" s="67"/>
      <c r="AS63" s="67"/>
      <c r="BA63" s="3">
        <v>283</v>
      </c>
      <c r="BB63" t="s">
        <v>351</v>
      </c>
      <c r="BD63" s="86"/>
      <c r="BE63" s="86"/>
      <c r="BF63" s="86"/>
      <c r="BG63" s="86"/>
      <c r="BH63" s="98"/>
      <c r="BI63" s="86"/>
      <c r="BJ63" s="86"/>
      <c r="BK63" s="86"/>
      <c r="BL63" s="98">
        <v>6.1769999999999996</v>
      </c>
      <c r="BM63" s="86">
        <v>9.8531089943205844E-4</v>
      </c>
      <c r="BN63" s="86">
        <v>2.4234220276945213E-3</v>
      </c>
      <c r="BO63" s="86">
        <v>2.8360292942919236E-3</v>
      </c>
      <c r="BP63" s="86">
        <v>2.484500855496462E-3</v>
      </c>
      <c r="BQ63" s="86">
        <v>1.6490776049324571E-3</v>
      </c>
      <c r="BR63" s="86">
        <v>2.4308044993156899E-3</v>
      </c>
      <c r="BS63" s="86">
        <v>4.036703099988638E-2</v>
      </c>
      <c r="BT63" s="86"/>
      <c r="BU63" s="86"/>
      <c r="BV63" s="86">
        <v>1.418551298038917E-2</v>
      </c>
      <c r="BW63" s="86">
        <v>2.0805679118172101E-2</v>
      </c>
      <c r="BX63" s="86">
        <v>0.29924982150428259</v>
      </c>
      <c r="BY63" s="86"/>
      <c r="BZ63" s="86">
        <v>1.284940316889276E-2</v>
      </c>
      <c r="CA63" s="86">
        <v>0.33472515239558015</v>
      </c>
      <c r="CB63" s="86"/>
      <c r="CC63" s="86">
        <v>8.2449640661277027E-3</v>
      </c>
      <c r="CD63" s="86">
        <v>3.8242189448481109E-2</v>
      </c>
      <c r="CE63" s="86">
        <v>1.4605130383982154E-2</v>
      </c>
      <c r="CF63" s="86">
        <v>3.8867268686564532E-4</v>
      </c>
      <c r="CG63" s="86"/>
      <c r="CH63" s="86">
        <v>4.5723559323041386E-4</v>
      </c>
      <c r="CI63" s="86">
        <v>7.1496542248475489E-4</v>
      </c>
      <c r="CJ63" s="86">
        <v>4.8867932445180139E-3</v>
      </c>
      <c r="CK63" s="86">
        <v>0.17213983050847448</v>
      </c>
      <c r="CL63" s="86">
        <v>6.1121297994110112E-2</v>
      </c>
      <c r="CM63" s="86">
        <v>1.3434969947251751E-2</v>
      </c>
      <c r="CN63" s="86">
        <v>1.8418647608589099E-2</v>
      </c>
      <c r="CO63" s="86">
        <v>3.6512348670292141E-2</v>
      </c>
      <c r="CP63" s="86">
        <v>0.26413100898045433</v>
      </c>
      <c r="CQ63" s="86">
        <v>0.65482524351313742</v>
      </c>
      <c r="CR63" s="86">
        <v>0.9310896191938598</v>
      </c>
      <c r="CS63" s="86"/>
      <c r="CT63" s="86"/>
      <c r="CU63" s="86"/>
      <c r="CV63" s="86"/>
      <c r="CW63" s="86"/>
      <c r="CX63" s="86"/>
      <c r="CY63" s="86"/>
      <c r="CZ63" s="93">
        <f>AVERAGEIF(BD63:CX63,"&lt;&gt;""")</f>
        <v>0.32611445223607954</v>
      </c>
      <c r="DA63" s="93">
        <f>CZ63/CZ$3*100</f>
        <v>0.10448132320364562</v>
      </c>
      <c r="DB63" s="102">
        <f>SUM(BD63:CX63)/(COUNT(BD63:CX63)+COUNTBLANK(BD63:CX63))</f>
        <v>0.19428095026830269</v>
      </c>
      <c r="DC63" s="157">
        <f>MEDIAN(BD63:CX63)</f>
        <v>1.4395321682185661E-2</v>
      </c>
      <c r="DD63" s="158">
        <f>DC63/$DC$3*100</f>
        <v>6.4472897505130303E-3</v>
      </c>
      <c r="DE63" s="86">
        <f>VLOOKUP(BA63,wt_by_use!$A$5:$H$388,8,FALSE)</f>
        <v>0.3464999999999997</v>
      </c>
      <c r="DF63" s="136">
        <f>IFERROR(VLOOKUP(BA63,wtFrac_0000!C$3:E$292,3,FALSE)," ")</f>
        <v>0.76999999999999991</v>
      </c>
    </row>
    <row r="64" spans="1:110" x14ac:dyDescent="0.3">
      <c r="A64" s="6">
        <v>382</v>
      </c>
      <c r="B64" s="82" t="s">
        <v>299</v>
      </c>
      <c r="C64" s="67"/>
      <c r="D64" s="67">
        <v>0</v>
      </c>
      <c r="E64" s="67"/>
      <c r="F64" s="67"/>
      <c r="G64" s="67"/>
      <c r="H64" s="67"/>
      <c r="I64" s="67"/>
      <c r="J64" s="67"/>
      <c r="K64" s="67"/>
      <c r="L64" s="67"/>
      <c r="M64" s="67"/>
      <c r="N64" s="67"/>
      <c r="O64" s="67">
        <v>4.674773916246474E-2</v>
      </c>
      <c r="P64" s="67"/>
      <c r="Q64" s="67"/>
      <c r="R64" s="67">
        <v>2.0563010075103825E-3</v>
      </c>
      <c r="S64" s="67"/>
      <c r="T64" s="67"/>
      <c r="U64" s="67"/>
      <c r="V64" s="67"/>
      <c r="W64" s="67"/>
      <c r="X64" s="67">
        <v>4.33571814443224E-2</v>
      </c>
      <c r="Y64" s="67"/>
      <c r="Z64" s="67"/>
      <c r="AA64" s="67"/>
      <c r="AB64" s="67">
        <v>0.31925655854887769</v>
      </c>
      <c r="AC64" s="67"/>
      <c r="AD64" s="67"/>
      <c r="AE64" s="67"/>
      <c r="AF64" s="67"/>
      <c r="AG64" s="67"/>
      <c r="AH64" s="67"/>
      <c r="AI64" s="67"/>
      <c r="AJ64" s="67">
        <v>5.7278080169674041E-2</v>
      </c>
      <c r="AK64" s="67"/>
      <c r="AL64" s="67">
        <v>1.0668830508709655E-2</v>
      </c>
      <c r="AM64" s="67">
        <v>1.0415226978520781E-2</v>
      </c>
      <c r="AN64" s="67"/>
      <c r="AO64" s="67"/>
      <c r="AP64" s="67"/>
      <c r="AQ64" s="67">
        <v>0.13130751039913408</v>
      </c>
      <c r="AR64" s="67"/>
      <c r="AS64" s="67"/>
      <c r="BA64" s="3">
        <v>285</v>
      </c>
      <c r="BB64" t="s">
        <v>32</v>
      </c>
      <c r="BD64" s="86"/>
      <c r="BE64" s="86"/>
      <c r="BF64" s="86"/>
      <c r="BG64" s="86"/>
      <c r="BH64" s="98"/>
      <c r="BI64" s="86"/>
      <c r="BJ64" s="86"/>
      <c r="BK64" s="86"/>
      <c r="BL64" s="98"/>
      <c r="BM64" s="86"/>
      <c r="BN64" s="86"/>
      <c r="BO64" s="86"/>
      <c r="BP64" s="86"/>
      <c r="BQ64" s="86"/>
      <c r="BR64" s="86"/>
      <c r="BS64" s="86"/>
      <c r="BT64" s="86"/>
      <c r="BU64" s="86"/>
      <c r="BV64" s="86"/>
      <c r="BW64" s="86"/>
      <c r="BX64" s="86"/>
      <c r="BY64" s="86"/>
      <c r="BZ64" s="86"/>
      <c r="CA64" s="86"/>
      <c r="CB64" s="86"/>
      <c r="CC64" s="86"/>
      <c r="CD64" s="86"/>
      <c r="CE64" s="86"/>
      <c r="CF64" s="86"/>
      <c r="CG64" s="86"/>
      <c r="CH64" s="86"/>
      <c r="CI64" s="86"/>
      <c r="CJ64" s="86">
        <v>1.6108318472670489E-3</v>
      </c>
      <c r="CK64" s="86"/>
      <c r="CL64" s="86"/>
      <c r="CM64" s="86"/>
      <c r="CN64" s="86"/>
      <c r="CO64" s="86"/>
      <c r="CP64" s="86"/>
      <c r="CQ64" s="86"/>
      <c r="CR64" s="86"/>
      <c r="CS64" s="86"/>
      <c r="CT64" s="86"/>
      <c r="CU64" s="86"/>
      <c r="CV64" s="86"/>
      <c r="CW64" s="86"/>
      <c r="CX64" s="86"/>
      <c r="CY64" s="86"/>
      <c r="CZ64" s="93">
        <f>AVERAGEIF(BD64:CX64,"&lt;&gt;""")</f>
        <v>1.6108318472670489E-3</v>
      </c>
      <c r="DA64" s="93">
        <f>CZ64/CZ$3*100</f>
        <v>5.1608213529646821E-4</v>
      </c>
      <c r="DB64" s="102">
        <f>SUM(BD64:CX64)/(COUNT(BD64:CX64)+COUNTBLANK(BD64:CX64))</f>
        <v>3.4273018026958488E-5</v>
      </c>
      <c r="DC64" s="157">
        <f>MEDIAN(BD64:CX64)</f>
        <v>1.6108318472670489E-3</v>
      </c>
      <c r="DD64" s="158">
        <f>DC64/$DC$3*100</f>
        <v>7.2144964093000881E-4</v>
      </c>
      <c r="DE64" s="86">
        <f>VLOOKUP(BA64,wt_by_use!$A$5:$H$388,8,FALSE)</f>
        <v>0.26099999999999979</v>
      </c>
      <c r="DF64" s="136">
        <f>IFERROR(VLOOKUP(BA64,wtFrac_0000!C$3:E$292,3,FALSE)," ")</f>
        <v>0.57999999999999996</v>
      </c>
    </row>
    <row r="65" spans="1:110" x14ac:dyDescent="0.3">
      <c r="A65" s="6">
        <v>385</v>
      </c>
      <c r="B65" s="82" t="s">
        <v>258</v>
      </c>
      <c r="C65" s="67"/>
      <c r="D65" s="67">
        <v>3.0703540824910434</v>
      </c>
      <c r="E65" s="67"/>
      <c r="F65" s="67"/>
      <c r="G65" s="67"/>
      <c r="H65" s="67"/>
      <c r="I65" s="67"/>
      <c r="J65" s="67"/>
      <c r="K65" s="67"/>
      <c r="L65" s="67"/>
      <c r="M65" s="67"/>
      <c r="N65" s="67"/>
      <c r="O65" s="67"/>
      <c r="P65" s="67"/>
      <c r="Q65" s="67"/>
      <c r="R65" s="67"/>
      <c r="S65" s="67"/>
      <c r="T65" s="67"/>
      <c r="U65" s="67"/>
      <c r="V65" s="67"/>
      <c r="W65" s="67"/>
      <c r="X65" s="67"/>
      <c r="Y65" s="67"/>
      <c r="Z65" s="67"/>
      <c r="AA65" s="67"/>
      <c r="AB65" s="67"/>
      <c r="AC65" s="67"/>
      <c r="AD65" s="67"/>
      <c r="AE65" s="67"/>
      <c r="AF65" s="67"/>
      <c r="AG65" s="67"/>
      <c r="AH65" s="67"/>
      <c r="AI65" s="67"/>
      <c r="AJ65" s="67"/>
      <c r="AK65" s="67"/>
      <c r="AL65" s="67"/>
      <c r="AM65" s="67"/>
      <c r="AN65" s="67"/>
      <c r="AO65" s="67"/>
      <c r="AP65" s="67"/>
      <c r="AQ65" s="67"/>
      <c r="AR65" s="67"/>
      <c r="AS65" s="67"/>
      <c r="BA65" s="116">
        <v>290</v>
      </c>
      <c r="BB65" s="119" t="s">
        <v>779</v>
      </c>
      <c r="DC65" s="157"/>
      <c r="DD65" s="158"/>
      <c r="DE65" s="86">
        <f>VLOOKUP(BA65,wt_by_use!$A$5:$H$388,8,FALSE)</f>
        <v>4.4999999999999964E-2</v>
      </c>
      <c r="DF65" s="138">
        <v>9.9999999999999992E-2</v>
      </c>
    </row>
    <row r="66" spans="1:110" x14ac:dyDescent="0.3">
      <c r="A66" s="6">
        <v>387</v>
      </c>
      <c r="B66" s="82" t="s">
        <v>36</v>
      </c>
      <c r="C66" s="67"/>
      <c r="D66" s="67"/>
      <c r="E66" s="67"/>
      <c r="F66" s="67"/>
      <c r="G66" s="67"/>
      <c r="H66" s="67"/>
      <c r="I66" s="67"/>
      <c r="J66" s="67"/>
      <c r="K66" s="67"/>
      <c r="L66" s="67"/>
      <c r="M66" s="67"/>
      <c r="N66" s="67"/>
      <c r="O66" s="67">
        <v>1.6499202057340498E-2</v>
      </c>
      <c r="P66" s="67"/>
      <c r="Q66" s="67"/>
      <c r="R66" s="67">
        <v>1.5850653599559197E-2</v>
      </c>
      <c r="S66" s="67"/>
      <c r="T66" s="67"/>
      <c r="U66" s="67"/>
      <c r="V66" s="67"/>
      <c r="W66" s="67"/>
      <c r="X66" s="67"/>
      <c r="Y66" s="67"/>
      <c r="Z66" s="67"/>
      <c r="AA66" s="67"/>
      <c r="AB66" s="67"/>
      <c r="AC66" s="67"/>
      <c r="AD66" s="67"/>
      <c r="AE66" s="67"/>
      <c r="AF66" s="67"/>
      <c r="AG66" s="67"/>
      <c r="AH66" s="67"/>
      <c r="AI66" s="67"/>
      <c r="AJ66" s="67"/>
      <c r="AK66" s="67"/>
      <c r="AL66" s="67"/>
      <c r="AM66" s="67">
        <v>2.6038067446301954E-3</v>
      </c>
      <c r="AN66" s="67"/>
      <c r="AO66" s="67"/>
      <c r="AP66" s="67"/>
      <c r="AQ66" s="67"/>
      <c r="AR66" s="67"/>
      <c r="AS66" s="67"/>
      <c r="BA66" s="116">
        <v>291</v>
      </c>
      <c r="BB66" s="119" t="s">
        <v>837</v>
      </c>
      <c r="DC66" s="157"/>
      <c r="DD66" s="158"/>
      <c r="DE66" s="86">
        <f>VLOOKUP(BA66,wt_by_use!$A$5:$H$388,8,FALSE)</f>
        <v>4.4999999999999962E-3</v>
      </c>
      <c r="DF66" s="138">
        <v>9.9999999999999985E-3</v>
      </c>
    </row>
    <row r="67" spans="1:110" x14ac:dyDescent="0.3">
      <c r="A67" s="6">
        <v>390</v>
      </c>
      <c r="B67" s="82" t="s">
        <v>47</v>
      </c>
      <c r="C67" s="67"/>
      <c r="D67" s="67">
        <v>2.5776349648688113</v>
      </c>
      <c r="E67" s="67"/>
      <c r="F67" s="67"/>
      <c r="G67" s="67"/>
      <c r="H67" s="67"/>
      <c r="I67" s="67"/>
      <c r="J67" s="67"/>
      <c r="K67" s="67"/>
      <c r="L67" s="67"/>
      <c r="M67" s="67"/>
      <c r="N67" s="67"/>
      <c r="O67" s="67"/>
      <c r="P67" s="67"/>
      <c r="Q67" s="67"/>
      <c r="R67" s="67"/>
      <c r="S67" s="67"/>
      <c r="T67" s="67"/>
      <c r="U67" s="67"/>
      <c r="V67" s="67"/>
      <c r="W67" s="67"/>
      <c r="X67" s="67"/>
      <c r="Y67" s="67"/>
      <c r="Z67" s="67"/>
      <c r="AA67" s="67"/>
      <c r="AB67" s="67"/>
      <c r="AC67" s="67"/>
      <c r="AD67" s="67"/>
      <c r="AE67" s="67"/>
      <c r="AF67" s="67"/>
      <c r="AG67" s="67"/>
      <c r="AH67" s="67"/>
      <c r="AI67" s="67"/>
      <c r="AJ67" s="67"/>
      <c r="AK67" s="67"/>
      <c r="AL67" s="67"/>
      <c r="AM67" s="67"/>
      <c r="AN67" s="67"/>
      <c r="AO67" s="67"/>
      <c r="AP67" s="67"/>
      <c r="AQ67" s="67"/>
      <c r="AR67" s="67"/>
      <c r="AS67" s="67"/>
      <c r="BA67" s="3">
        <v>301</v>
      </c>
      <c r="BB67" t="s">
        <v>286</v>
      </c>
      <c r="BD67" s="86"/>
      <c r="BE67" s="86">
        <v>6.0626176161350154E-5</v>
      </c>
      <c r="BF67" s="86">
        <v>5.1140311319713588E-5</v>
      </c>
      <c r="BG67" s="86">
        <v>7.0816395089454419E-5</v>
      </c>
      <c r="BH67" s="98"/>
      <c r="BI67" s="86"/>
      <c r="BJ67" s="86"/>
      <c r="BK67" s="86"/>
      <c r="BL67" s="98"/>
      <c r="BM67" s="86">
        <v>6.8543366917012752E-2</v>
      </c>
      <c r="BN67" s="86">
        <v>5.7123519224227997E-3</v>
      </c>
      <c r="BO67" s="86"/>
      <c r="BP67" s="86"/>
      <c r="BQ67" s="86">
        <v>6.8566910941928478E-3</v>
      </c>
      <c r="BR67" s="86"/>
      <c r="BS67" s="86">
        <v>0.33888371703608317</v>
      </c>
      <c r="BT67" s="86"/>
      <c r="BU67" s="86"/>
      <c r="BV67" s="86"/>
      <c r="BW67" s="86"/>
      <c r="BX67" s="86"/>
      <c r="BY67" s="86"/>
      <c r="BZ67" s="86"/>
      <c r="CA67" s="86"/>
      <c r="CB67" s="86"/>
      <c r="CC67" s="86"/>
      <c r="CD67" s="86"/>
      <c r="CE67" s="86"/>
      <c r="CF67" s="86"/>
      <c r="CG67" s="86"/>
      <c r="CH67" s="86"/>
      <c r="CI67" s="86">
        <v>0.14299308449695095</v>
      </c>
      <c r="CJ67" s="86">
        <v>5.0677855869075701E-2</v>
      </c>
      <c r="CK67" s="86">
        <v>4.634533898305083</v>
      </c>
      <c r="CL67" s="86"/>
      <c r="CM67" s="86">
        <v>3.5186826052326015</v>
      </c>
      <c r="CN67" s="86">
        <v>0.21856795162192394</v>
      </c>
      <c r="CO67" s="86"/>
      <c r="CP67" s="86"/>
      <c r="CQ67" s="86"/>
      <c r="CR67" s="86">
        <v>3.5811139199763836E-2</v>
      </c>
      <c r="CS67" s="86"/>
      <c r="CT67" s="86"/>
      <c r="CU67" s="86"/>
      <c r="CV67" s="86"/>
      <c r="CW67" s="86"/>
      <c r="CX67" s="86"/>
      <c r="CY67" s="86"/>
      <c r="CZ67" s="93">
        <f>AVERAGEIF(BD67:CX67,"&lt;&gt;""")</f>
        <v>0.69395732650597541</v>
      </c>
      <c r="DA67" s="93">
        <f>CZ67/CZ$3*100</f>
        <v>0.22233169742419348</v>
      </c>
      <c r="DB67" s="102">
        <f>SUM(BD67:CX67)/(COUNT(BD67:CX67)+COUNTBLANK(BD67:CX67))</f>
        <v>0.19194564350165277</v>
      </c>
      <c r="DC67" s="157">
        <f>MEDIAN(BD67:CX67)</f>
        <v>5.0677855869075701E-2</v>
      </c>
      <c r="DD67" s="158">
        <f>DC67/$DC$3*100</f>
        <v>2.2697292074202523E-2</v>
      </c>
      <c r="DE67" s="86">
        <f>VLOOKUP(BA67,wt_by_use!$A$5:$H$388,8,FALSE)</f>
        <v>9.007275141139354E-3</v>
      </c>
      <c r="DF67" s="136">
        <f>IFERROR(VLOOKUP(BA67,wtFrac_0000!C$3:E$292,3,FALSE)," ")</f>
        <v>1.9999999999999997E-2</v>
      </c>
    </row>
    <row r="68" spans="1:110" x14ac:dyDescent="0.3">
      <c r="A68" s="6">
        <v>391</v>
      </c>
      <c r="B68" s="82" t="s">
        <v>37</v>
      </c>
      <c r="C68" s="67"/>
      <c r="D68" s="67">
        <v>0</v>
      </c>
      <c r="E68" s="67"/>
      <c r="F68" s="67"/>
      <c r="G68" s="67"/>
      <c r="H68" s="67"/>
      <c r="I68" s="67"/>
      <c r="J68" s="67"/>
      <c r="K68" s="67"/>
      <c r="L68" s="67"/>
      <c r="M68" s="67"/>
      <c r="N68" s="67"/>
      <c r="O68" s="67"/>
      <c r="P68" s="67"/>
      <c r="Q68" s="67"/>
      <c r="R68" s="67"/>
      <c r="S68" s="67"/>
      <c r="T68" s="67"/>
      <c r="U68" s="67"/>
      <c r="V68" s="67"/>
      <c r="W68" s="67"/>
      <c r="X68" s="67"/>
      <c r="Y68" s="67"/>
      <c r="Z68" s="67"/>
      <c r="AA68" s="67"/>
      <c r="AB68" s="67"/>
      <c r="AC68" s="67"/>
      <c r="AD68" s="67"/>
      <c r="AE68" s="67"/>
      <c r="AF68" s="67"/>
      <c r="AG68" s="67"/>
      <c r="AH68" s="67"/>
      <c r="AI68" s="67"/>
      <c r="AJ68" s="67"/>
      <c r="AK68" s="67"/>
      <c r="AL68" s="67"/>
      <c r="AM68" s="67"/>
      <c r="AN68" s="67"/>
      <c r="AO68" s="67"/>
      <c r="AP68" s="67"/>
      <c r="AQ68" s="67"/>
      <c r="AR68" s="67"/>
      <c r="AS68" s="67"/>
      <c r="BA68" s="3">
        <v>302</v>
      </c>
      <c r="BB68" t="s">
        <v>29</v>
      </c>
      <c r="BD68" s="86"/>
      <c r="BE68" s="86">
        <v>0.96461616019739538</v>
      </c>
      <c r="BF68" s="86">
        <v>1.9908503846211678</v>
      </c>
      <c r="BG68" s="86">
        <v>2.1928262552224345</v>
      </c>
      <c r="BH68" s="98"/>
      <c r="BI68" s="86">
        <v>0.60499999999999998</v>
      </c>
      <c r="BJ68" s="86">
        <v>0.32</v>
      </c>
      <c r="BK68" s="86"/>
      <c r="BL68" s="98">
        <v>6.8970000000000002</v>
      </c>
      <c r="BM68" s="86">
        <v>1.9706217988641169E-3</v>
      </c>
      <c r="BN68" s="86">
        <v>3.0292775346181513E-3</v>
      </c>
      <c r="BO68" s="86">
        <v>1.9221976327978595E-3</v>
      </c>
      <c r="BP68" s="86">
        <v>2.6915425934545003E-3</v>
      </c>
      <c r="BQ68" s="86">
        <v>4.0792972332539721E-4</v>
      </c>
      <c r="BR68" s="86">
        <v>4.5512935306336324E-4</v>
      </c>
      <c r="BS68" s="86">
        <v>2.8904787629548271E-3</v>
      </c>
      <c r="BT68" s="86"/>
      <c r="BU68" s="86"/>
      <c r="BV68" s="86">
        <v>3.8687762673788651E-3</v>
      </c>
      <c r="BW68" s="86">
        <v>4.1611358236344202E-2</v>
      </c>
      <c r="BX68" s="86">
        <v>1.4962491075214131E-2</v>
      </c>
      <c r="BY68" s="86"/>
      <c r="BZ68" s="86">
        <v>4.1253347015918857E-3</v>
      </c>
      <c r="CA68" s="86">
        <v>4.3992448600561956E-3</v>
      </c>
      <c r="CB68" s="86">
        <v>4.7550288392499108E-4</v>
      </c>
      <c r="CC68" s="86">
        <v>4.3801371601303425E-4</v>
      </c>
      <c r="CD68" s="86">
        <v>2.4940558335965939</v>
      </c>
      <c r="CE68" s="86">
        <v>6.3731478039194865E-3</v>
      </c>
      <c r="CF68" s="86">
        <v>5.7278080169674041E-4</v>
      </c>
      <c r="CG68" s="86"/>
      <c r="CH68" s="86">
        <v>1.6384275424089829E-4</v>
      </c>
      <c r="CI68" s="86">
        <v>6.5996808229361987E-4</v>
      </c>
      <c r="CJ68" s="86">
        <v>0.59727472988553509</v>
      </c>
      <c r="CK68" s="86">
        <v>0.42372881355932185</v>
      </c>
      <c r="CL68" s="86">
        <v>1.5558148580318936E-2</v>
      </c>
      <c r="CM68" s="86">
        <v>0.21112095631395611</v>
      </c>
      <c r="CN68" s="86">
        <v>1.3507008246298672E-3</v>
      </c>
      <c r="CO68" s="86">
        <v>2.9666283294612363E-3</v>
      </c>
      <c r="CP68" s="86">
        <v>3.6211509295707447E-2</v>
      </c>
      <c r="CQ68" s="86">
        <v>0.15961365310632725</v>
      </c>
      <c r="CR68" s="86">
        <v>3.2230025279787453</v>
      </c>
      <c r="CS68" s="86"/>
      <c r="CT68" s="86"/>
      <c r="CU68" s="86"/>
      <c r="CV68" s="86"/>
      <c r="CW68" s="86"/>
      <c r="CX68" s="86"/>
      <c r="CY68" s="86"/>
      <c r="CZ68" s="93">
        <f>AVERAGEIF(BD68:CX68,"&lt;&gt;""")</f>
        <v>0.594888057061569</v>
      </c>
      <c r="DA68" s="93">
        <f>CZ68/CZ$3*100</f>
        <v>0.19059164944595516</v>
      </c>
      <c r="DB68" s="102">
        <f>SUM(BD68:CX68)/(COUNT(BD68:CX68)+COUNTBLANK(BD68:CX68))</f>
        <v>0.4303445519168797</v>
      </c>
      <c r="DC68" s="157">
        <f>MEDIAN(BD68:CX68)</f>
        <v>5.3861963319878411E-3</v>
      </c>
      <c r="DD68" s="158">
        <f>DC68/$DC$3*100</f>
        <v>2.4123370892399215E-3</v>
      </c>
      <c r="DE68" s="86">
        <f>VLOOKUP(BA68,wt_by_use!$A$5:$H$388,8,FALSE)</f>
        <v>2.7077539392236853</v>
      </c>
      <c r="DF68" s="136">
        <f>IFERROR(VLOOKUP(BA68,wtFrac_0000!C$3:E$292,3,FALSE)," ")</f>
        <v>2.82</v>
      </c>
    </row>
    <row r="69" spans="1:110" x14ac:dyDescent="0.3">
      <c r="A69" s="6">
        <v>392</v>
      </c>
      <c r="B69" s="82" t="s">
        <v>229</v>
      </c>
      <c r="C69" s="67"/>
      <c r="D69" s="67"/>
      <c r="E69" s="67">
        <v>7.9899999999999993</v>
      </c>
      <c r="F69" s="67"/>
      <c r="G69" s="67"/>
      <c r="H69" s="67"/>
      <c r="I69" s="67"/>
      <c r="J69" s="67"/>
      <c r="K69" s="67"/>
      <c r="L69" s="67"/>
      <c r="M69" s="67"/>
      <c r="N69" s="67"/>
      <c r="O69" s="67"/>
      <c r="P69" s="67"/>
      <c r="Q69" s="67"/>
      <c r="R69" s="67"/>
      <c r="S69" s="67"/>
      <c r="T69" s="67"/>
      <c r="U69" s="67"/>
      <c r="V69" s="67"/>
      <c r="W69" s="67"/>
      <c r="X69" s="67"/>
      <c r="Y69" s="67"/>
      <c r="Z69" s="67"/>
      <c r="AA69" s="67"/>
      <c r="AB69" s="67"/>
      <c r="AC69" s="67"/>
      <c r="AD69" s="67"/>
      <c r="AE69" s="67"/>
      <c r="AF69" s="67"/>
      <c r="AG69" s="67"/>
      <c r="AH69" s="67"/>
      <c r="AI69" s="67"/>
      <c r="AJ69" s="67"/>
      <c r="AK69" s="67"/>
      <c r="AL69" s="67"/>
      <c r="AM69" s="67"/>
      <c r="AN69" s="67"/>
      <c r="AO69" s="67"/>
      <c r="AP69" s="67"/>
      <c r="AQ69" s="67"/>
      <c r="AR69" s="67"/>
      <c r="AS69" s="67"/>
      <c r="BA69" s="3">
        <v>306</v>
      </c>
      <c r="BB69" t="s">
        <v>370</v>
      </c>
      <c r="BD69" s="86"/>
      <c r="BE69" s="86"/>
      <c r="BF69" s="86"/>
      <c r="BG69" s="86"/>
      <c r="BH69" s="98"/>
      <c r="BI69" s="86"/>
      <c r="BJ69" s="86"/>
      <c r="BK69" s="86"/>
      <c r="BL69" s="98"/>
      <c r="BM69" s="86"/>
      <c r="BN69" s="86"/>
      <c r="BO69" s="86"/>
      <c r="BP69" s="86"/>
      <c r="BQ69" s="86"/>
      <c r="BR69" s="86"/>
      <c r="BS69" s="86"/>
      <c r="BT69" s="86"/>
      <c r="BU69" s="86"/>
      <c r="BV69" s="86"/>
      <c r="BW69" s="86"/>
      <c r="BX69" s="86"/>
      <c r="BY69" s="86"/>
      <c r="BZ69" s="86"/>
      <c r="CA69" s="86"/>
      <c r="CB69" s="86"/>
      <c r="CC69" s="86"/>
      <c r="CD69" s="86"/>
      <c r="CE69" s="86"/>
      <c r="CF69" s="86"/>
      <c r="CG69" s="86"/>
      <c r="CH69" s="86"/>
      <c r="CI69" s="86"/>
      <c r="CJ69" s="86"/>
      <c r="CK69" s="86"/>
      <c r="CL69" s="86"/>
      <c r="CM69" s="86"/>
      <c r="CN69" s="86">
        <v>7.3674590434356393</v>
      </c>
      <c r="CO69" s="86"/>
      <c r="CP69" s="86"/>
      <c r="CQ69" s="86"/>
      <c r="CR69" s="86"/>
      <c r="CS69" s="86"/>
      <c r="CT69" s="86"/>
      <c r="CU69" s="86"/>
      <c r="CV69" s="86"/>
      <c r="CW69" s="86"/>
      <c r="CX69" s="86"/>
      <c r="CY69" s="86"/>
      <c r="CZ69" s="93">
        <f>AVERAGEIF(BD69:CX69,"&lt;&gt;""")</f>
        <v>7.3674590434356393</v>
      </c>
      <c r="DA69" s="93">
        <f>CZ69/CZ$3*100</f>
        <v>2.3604040367692063</v>
      </c>
      <c r="DB69" s="102">
        <f>SUM(BD69:CX69)/(COUNT(BD69:CX69)+COUNTBLANK(BD69:CX69))</f>
        <v>0.15675444773267316</v>
      </c>
      <c r="DC69" s="157">
        <f>MEDIAN(BD69:CX69)</f>
        <v>7.3674590434356393</v>
      </c>
      <c r="DD69" s="158">
        <f>DC69/$DC$3*100</f>
        <v>3.2996930688147788</v>
      </c>
      <c r="DE69" s="86">
        <f>VLOOKUP(BA69,wt_by_use!$A$5:$H$388,8,FALSE)</f>
        <v>0</v>
      </c>
      <c r="DF69" s="136" t="str">
        <f>IFERROR(VLOOKUP(BA69,wtFrac_0000!C$3:E$292,3,FALSE)," ")</f>
        <v xml:space="preserve"> </v>
      </c>
    </row>
    <row r="70" spans="1:110" x14ac:dyDescent="0.3">
      <c r="A70" s="6">
        <v>394</v>
      </c>
      <c r="B70" s="82" t="s">
        <v>373</v>
      </c>
      <c r="C70" s="67"/>
      <c r="D70" s="67"/>
      <c r="E70" s="67"/>
      <c r="F70" s="67"/>
      <c r="G70" s="67"/>
      <c r="H70" s="67"/>
      <c r="I70" s="67"/>
      <c r="J70" s="67"/>
      <c r="K70" s="67"/>
      <c r="L70" s="67"/>
      <c r="M70" s="67"/>
      <c r="N70" s="67"/>
      <c r="O70" s="67"/>
      <c r="P70" s="67"/>
      <c r="Q70" s="67"/>
      <c r="R70" s="67"/>
      <c r="S70" s="67"/>
      <c r="T70" s="67"/>
      <c r="U70" s="67"/>
      <c r="V70" s="67"/>
      <c r="W70" s="67"/>
      <c r="X70" s="67"/>
      <c r="Y70" s="67"/>
      <c r="Z70" s="67"/>
      <c r="AA70" s="67"/>
      <c r="AB70" s="67">
        <v>2.4558196811452132E-2</v>
      </c>
      <c r="AC70" s="67"/>
      <c r="AD70" s="67"/>
      <c r="AE70" s="67"/>
      <c r="AF70" s="67"/>
      <c r="AG70" s="67"/>
      <c r="AH70" s="67"/>
      <c r="AI70" s="67"/>
      <c r="AJ70" s="67"/>
      <c r="AK70" s="67"/>
      <c r="AL70" s="67"/>
      <c r="AM70" s="67"/>
      <c r="AN70" s="67"/>
      <c r="AO70" s="67"/>
      <c r="AP70" s="67"/>
      <c r="AQ70" s="67">
        <v>5.610411807963001E-4</v>
      </c>
      <c r="AR70" s="67"/>
      <c r="AS70" s="67"/>
      <c r="BA70" s="3">
        <v>308</v>
      </c>
      <c r="BB70" t="s">
        <v>329</v>
      </c>
      <c r="BD70" s="86"/>
      <c r="BE70" s="86"/>
      <c r="BF70" s="86"/>
      <c r="BG70" s="86"/>
      <c r="BH70" s="98"/>
      <c r="BI70" s="86"/>
      <c r="BJ70" s="86"/>
      <c r="BK70" s="86"/>
      <c r="BL70" s="98"/>
      <c r="BM70" s="86">
        <v>1.0709901080783242</v>
      </c>
      <c r="BN70" s="86"/>
      <c r="BO70" s="86"/>
      <c r="BP70" s="86"/>
      <c r="BQ70" s="86">
        <v>0.65095168615754884</v>
      </c>
      <c r="BR70" s="86"/>
      <c r="BS70" s="86"/>
      <c r="BT70" s="86"/>
      <c r="BU70" s="86"/>
      <c r="BV70" s="86"/>
      <c r="BW70" s="86"/>
      <c r="BX70" s="86"/>
      <c r="BY70" s="86"/>
      <c r="BZ70" s="86"/>
      <c r="CA70" s="86"/>
      <c r="CB70" s="86"/>
      <c r="CC70" s="86"/>
      <c r="CD70" s="86"/>
      <c r="CE70" s="86"/>
      <c r="CF70" s="86"/>
      <c r="CG70" s="86"/>
      <c r="CH70" s="86"/>
      <c r="CI70" s="86">
        <v>6.5996808229361987E-4</v>
      </c>
      <c r="CJ70" s="86">
        <v>8.32564774991958E-5</v>
      </c>
      <c r="CK70" s="86"/>
      <c r="CL70" s="86"/>
      <c r="CM70" s="86">
        <v>5.5659161210042975E-3</v>
      </c>
      <c r="CN70" s="86">
        <v>0.20383303353505269</v>
      </c>
      <c r="CO70" s="86">
        <v>8.8998849883837087E-4</v>
      </c>
      <c r="CP70" s="86"/>
      <c r="CQ70" s="86"/>
      <c r="CR70" s="86"/>
      <c r="CS70" s="86"/>
      <c r="CT70" s="86"/>
      <c r="CU70" s="86"/>
      <c r="CV70" s="86"/>
      <c r="CW70" s="86"/>
      <c r="CX70" s="86"/>
      <c r="CY70" s="86"/>
      <c r="CZ70" s="93">
        <f>AVERAGEIF(BD70:CX70,"&lt;&gt;""")</f>
        <v>0.27613913670722307</v>
      </c>
      <c r="DA70" s="93">
        <f>CZ70/CZ$3*100</f>
        <v>8.8470112850432853E-2</v>
      </c>
      <c r="DB70" s="102">
        <f>SUM(BD70:CX70)/(COUNT(BD70:CX70)+COUNTBLANK(BD70:CX70))</f>
        <v>4.1127105467033222E-2</v>
      </c>
      <c r="DC70" s="157">
        <f>MEDIAN(BD70:CX70)</f>
        <v>5.5659161210042975E-3</v>
      </c>
      <c r="DD70" s="158">
        <f>DC70/$DC$3*100</f>
        <v>2.4928289031272118E-3</v>
      </c>
      <c r="DE70" s="86">
        <f>VLOOKUP(BA70,wt_by_use!$A$5:$H$388,8,FALSE)</f>
        <v>0</v>
      </c>
      <c r="DF70" s="136" t="str">
        <f>IFERROR(VLOOKUP(BA70,wtFrac_0000!C$3:E$292,3,FALSE)," ")</f>
        <v xml:space="preserve"> </v>
      </c>
    </row>
    <row r="71" spans="1:110" ht="28.8" x14ac:dyDescent="0.3">
      <c r="A71" s="6">
        <v>398</v>
      </c>
      <c r="B71" s="82" t="s">
        <v>363</v>
      </c>
      <c r="C71" s="67"/>
      <c r="D71" s="67"/>
      <c r="E71" s="67"/>
      <c r="F71" s="67"/>
      <c r="G71" s="67"/>
      <c r="H71" s="67"/>
      <c r="I71" s="67"/>
      <c r="J71" s="67"/>
      <c r="K71" s="67"/>
      <c r="L71" s="67"/>
      <c r="M71" s="67"/>
      <c r="N71" s="67"/>
      <c r="O71" s="67">
        <v>3.2998404114680992E-3</v>
      </c>
      <c r="P71" s="67">
        <v>1.9909157662851167E-3</v>
      </c>
      <c r="Q71" s="67"/>
      <c r="R71" s="67"/>
      <c r="S71" s="67"/>
      <c r="T71" s="67"/>
      <c r="U71" s="67"/>
      <c r="V71" s="67"/>
      <c r="W71" s="67"/>
      <c r="X71" s="67"/>
      <c r="Y71" s="67"/>
      <c r="Z71" s="67"/>
      <c r="AA71" s="67"/>
      <c r="AB71" s="67">
        <v>0.61395492028630327</v>
      </c>
      <c r="AC71" s="67"/>
      <c r="AD71" s="67"/>
      <c r="AE71" s="67"/>
      <c r="AF71" s="67"/>
      <c r="AG71" s="67"/>
      <c r="AH71" s="67"/>
      <c r="AI71" s="67"/>
      <c r="AJ71" s="67"/>
      <c r="AK71" s="67"/>
      <c r="AL71" s="67"/>
      <c r="AM71" s="67"/>
      <c r="AN71" s="67"/>
      <c r="AO71" s="67"/>
      <c r="AP71" s="67"/>
      <c r="AQ71" s="67">
        <v>0.39392253119740223</v>
      </c>
      <c r="AR71" s="67"/>
      <c r="AS71" s="67"/>
      <c r="BA71" s="116">
        <v>310</v>
      </c>
      <c r="BB71" s="119" t="s">
        <v>713</v>
      </c>
      <c r="DC71" s="157"/>
      <c r="DD71" s="158"/>
      <c r="DE71" s="86">
        <f>VLOOKUP(BA71,wt_by_use!$A$5:$H$388,8,FALSE)</f>
        <v>0.19799999999999982</v>
      </c>
      <c r="DF71" s="138">
        <v>0.43999999999999995</v>
      </c>
    </row>
    <row r="72" spans="1:110" x14ac:dyDescent="0.3">
      <c r="A72" s="6">
        <v>401</v>
      </c>
      <c r="B72" s="82" t="s">
        <v>344</v>
      </c>
      <c r="C72" s="67"/>
      <c r="D72" s="67"/>
      <c r="E72" s="67"/>
      <c r="F72" s="67">
        <v>2.1204890313179423E-3</v>
      </c>
      <c r="G72" s="67">
        <v>1.2378060798586235E-2</v>
      </c>
      <c r="H72" s="67">
        <v>4.5135723119420082E-3</v>
      </c>
      <c r="I72" s="67"/>
      <c r="J72" s="67"/>
      <c r="K72" s="67">
        <v>4.1611358236344202E-2</v>
      </c>
      <c r="L72" s="67"/>
      <c r="M72" s="67">
        <v>0.65987218275819981</v>
      </c>
      <c r="N72" s="67">
        <v>1.5459307623989444E-2</v>
      </c>
      <c r="O72" s="67">
        <v>1.1549441440138347E-3</v>
      </c>
      <c r="P72" s="67">
        <v>9.5925941466464722E-3</v>
      </c>
      <c r="Q72" s="67">
        <v>2.6869939894503501E-3</v>
      </c>
      <c r="R72" s="67">
        <v>1.9277821945409838E-2</v>
      </c>
      <c r="S72" s="67">
        <v>0.14964335001579565</v>
      </c>
      <c r="T72" s="67">
        <v>0.3177966101694914</v>
      </c>
      <c r="U72" s="67">
        <v>3.115828321321527E-2</v>
      </c>
      <c r="V72" s="67">
        <v>0.77760497667185069</v>
      </c>
      <c r="W72" s="67">
        <v>0.10224426154082102</v>
      </c>
      <c r="X72" s="67">
        <v>5.4819424814660518E-2</v>
      </c>
      <c r="Y72" s="67">
        <v>4.3514269811425416E-3</v>
      </c>
      <c r="Z72" s="67"/>
      <c r="AA72" s="67">
        <v>2.7051375092405807E-4</v>
      </c>
      <c r="AB72" s="67">
        <v>2.0383303353505265E-3</v>
      </c>
      <c r="AC72" s="67">
        <v>8.4434806300050583E-5</v>
      </c>
      <c r="AD72" s="67">
        <v>2.2932241799392114E-2</v>
      </c>
      <c r="AE72" s="67">
        <v>1.6229814168627766E-3</v>
      </c>
      <c r="AF72" s="67">
        <v>8.5558022418367907E-2</v>
      </c>
      <c r="AG72" s="67">
        <v>1.2604574641297437E-2</v>
      </c>
      <c r="AH72" s="67">
        <v>1.0766170373818001E-2</v>
      </c>
      <c r="AI72" s="67">
        <v>0.73355560664601382</v>
      </c>
      <c r="AJ72" s="67">
        <v>4.0912914406910032E-3</v>
      </c>
      <c r="AK72" s="67">
        <v>2.278157470689559E-2</v>
      </c>
      <c r="AL72" s="67">
        <v>1.8670453390241897E-3</v>
      </c>
      <c r="AM72" s="67">
        <v>5.5547877218777497E-3</v>
      </c>
      <c r="AN72" s="67">
        <v>3.1921549599703766E-2</v>
      </c>
      <c r="AO72" s="67">
        <v>9.8252695310425409E-3</v>
      </c>
      <c r="AP72" s="67"/>
      <c r="AQ72" s="67">
        <v>4.1779662399724478</v>
      </c>
      <c r="AR72" s="67"/>
      <c r="AS72" s="67"/>
      <c r="BA72" s="3">
        <v>311</v>
      </c>
      <c r="BB72" t="s">
        <v>376</v>
      </c>
      <c r="BD72" s="86"/>
      <c r="BE72" s="86"/>
      <c r="BF72" s="86"/>
      <c r="BG72" s="86"/>
      <c r="BH72" s="98"/>
      <c r="BI72" s="86"/>
      <c r="BJ72" s="86"/>
      <c r="BK72" s="86"/>
      <c r="BL72" s="98"/>
      <c r="BM72" s="86"/>
      <c r="BN72" s="86"/>
      <c r="BO72" s="86"/>
      <c r="BP72" s="86"/>
      <c r="BQ72" s="86"/>
      <c r="BR72" s="86"/>
      <c r="BS72" s="86"/>
      <c r="BT72" s="86"/>
      <c r="BU72" s="86"/>
      <c r="BV72" s="86"/>
      <c r="BW72" s="86"/>
      <c r="BX72" s="86"/>
      <c r="BY72" s="86"/>
      <c r="BZ72" s="86"/>
      <c r="CA72" s="86"/>
      <c r="CB72" s="86"/>
      <c r="CC72" s="86"/>
      <c r="CD72" s="86"/>
      <c r="CE72" s="86"/>
      <c r="CF72" s="86"/>
      <c r="CG72" s="86"/>
      <c r="CH72" s="86"/>
      <c r="CI72" s="86"/>
      <c r="CJ72" s="86"/>
      <c r="CK72" s="86"/>
      <c r="CL72" s="86"/>
      <c r="CM72" s="86"/>
      <c r="CN72" s="86"/>
      <c r="CO72" s="86"/>
      <c r="CP72" s="86"/>
      <c r="CQ72" s="86"/>
      <c r="CR72" s="86">
        <v>0.15518160319897661</v>
      </c>
      <c r="CS72" s="86"/>
      <c r="CT72" s="86"/>
      <c r="CU72" s="86"/>
      <c r="CV72" s="86"/>
      <c r="CW72" s="86"/>
      <c r="CX72" s="86"/>
      <c r="CY72" s="86"/>
      <c r="CZ72" s="93">
        <f>AVERAGEIF(BD72:CX72,"&lt;&gt;""")</f>
        <v>0.15518160319897661</v>
      </c>
      <c r="DA72" s="93">
        <f>CZ72/CZ$3*100</f>
        <v>4.9717450814951582E-2</v>
      </c>
      <c r="DB72" s="102">
        <f>SUM(BD72:CX72)/(COUNT(BD72:CX72)+COUNTBLANK(BD72:CX72))</f>
        <v>3.3017362382760981E-3</v>
      </c>
      <c r="DC72" s="157">
        <f>MEDIAN(BD72:CX72)</f>
        <v>0.15518160319897661</v>
      </c>
      <c r="DD72" s="158">
        <f>DC72/$DC$3*100</f>
        <v>6.9501799394387304E-2</v>
      </c>
      <c r="DE72" s="86">
        <f>VLOOKUP(BA72,wt_by_use!$A$5:$H$388,8,FALSE)</f>
        <v>0</v>
      </c>
      <c r="DF72" s="136" t="str">
        <f>IFERROR(VLOOKUP(BA72,wtFrac_0000!C$3:E$292,3,FALSE)," ")</f>
        <v xml:space="preserve"> </v>
      </c>
    </row>
    <row r="73" spans="1:110" x14ac:dyDescent="0.3">
      <c r="A73" s="6">
        <v>421</v>
      </c>
      <c r="B73" s="82" t="s">
        <v>334</v>
      </c>
      <c r="C73" s="67"/>
      <c r="D73" s="67"/>
      <c r="E73" s="67"/>
      <c r="F73" s="67">
        <v>2.4308044993156903</v>
      </c>
      <c r="G73" s="67">
        <v>0.17682943997980335</v>
      </c>
      <c r="H73" s="67">
        <v>36.108578495536072</v>
      </c>
      <c r="I73" s="67">
        <v>6.6846253616681643</v>
      </c>
      <c r="J73" s="67">
        <v>1.4259076450586816</v>
      </c>
      <c r="K73" s="67">
        <v>1.2899521053266701E-20</v>
      </c>
      <c r="L73" s="67">
        <v>45.722713864306783</v>
      </c>
      <c r="M73" s="67"/>
      <c r="N73" s="67">
        <v>9.5332397014601575</v>
      </c>
      <c r="O73" s="67">
        <v>1.7049175459251844</v>
      </c>
      <c r="P73" s="67">
        <v>0.12126486940100256</v>
      </c>
      <c r="Q73" s="67">
        <v>1.0236167578858478E-3</v>
      </c>
      <c r="R73" s="67">
        <v>0.55691485620072856</v>
      </c>
      <c r="S73" s="67">
        <v>8.4797898342284211E-2</v>
      </c>
      <c r="T73" s="67">
        <v>0.45021186440677952</v>
      </c>
      <c r="U73" s="67">
        <v>0.15579141606607635</v>
      </c>
      <c r="V73" s="67">
        <v>3.2741262175656871</v>
      </c>
      <c r="W73" s="67">
        <v>0.29821242949406135</v>
      </c>
      <c r="X73" s="67">
        <v>13.455676999962124</v>
      </c>
      <c r="Y73" s="67">
        <v>25.821654613373322</v>
      </c>
      <c r="Z73" s="67">
        <v>28.530173035499466</v>
      </c>
      <c r="AA73" s="67">
        <v>8.1154125277217428</v>
      </c>
      <c r="AB73" s="67">
        <v>0.15226082023100321</v>
      </c>
      <c r="AC73" s="67">
        <v>5.9332566589224728E-2</v>
      </c>
      <c r="AD73" s="67"/>
      <c r="AE73" s="67"/>
      <c r="AF73" s="67"/>
      <c r="AG73" s="67">
        <v>5.3569442225514114</v>
      </c>
      <c r="AH73" s="67">
        <v>3.2298511121454008E-41</v>
      </c>
      <c r="AI73" s="67"/>
      <c r="AJ73" s="67">
        <v>19.433634343282264</v>
      </c>
      <c r="AK73" s="67">
        <v>1.1112963271656384</v>
      </c>
      <c r="AL73" s="67">
        <v>19.051483051267244</v>
      </c>
      <c r="AM73" s="67">
        <v>9.547291396977382</v>
      </c>
      <c r="AN73" s="67"/>
      <c r="AO73" s="67">
        <v>24.695947740188007</v>
      </c>
      <c r="AP73" s="67">
        <v>0.19777503090234855</v>
      </c>
      <c r="AQ73" s="67"/>
      <c r="AR73" s="67"/>
      <c r="AS73" s="67"/>
      <c r="BA73" s="116">
        <v>312</v>
      </c>
      <c r="BB73" s="119" t="s">
        <v>842</v>
      </c>
      <c r="DC73" s="157"/>
      <c r="DD73" s="158"/>
      <c r="DE73" s="86">
        <f>VLOOKUP(BA73,wt_by_use!$A$5:$H$388,8,FALSE)</f>
        <v>4.4999999999999962E-3</v>
      </c>
      <c r="DF73" s="138">
        <v>9.9999999999999985E-3</v>
      </c>
    </row>
    <row r="74" spans="1:110" x14ac:dyDescent="0.3">
      <c r="A74" s="6">
        <v>442</v>
      </c>
      <c r="B74" s="82" t="s">
        <v>336</v>
      </c>
      <c r="C74" s="67"/>
      <c r="D74" s="67"/>
      <c r="E74" s="67"/>
      <c r="F74" s="67">
        <v>0.46547320199662146</v>
      </c>
      <c r="G74" s="67">
        <v>19.043170459363441</v>
      </c>
      <c r="H74" s="67">
        <v>0.92850630417092761</v>
      </c>
      <c r="I74" s="67">
        <v>38.910505836575879</v>
      </c>
      <c r="J74" s="67">
        <v>1.6452780519907864</v>
      </c>
      <c r="K74" s="67">
        <v>3.0376291512531267E-2</v>
      </c>
      <c r="L74" s="67"/>
      <c r="M74" s="67"/>
      <c r="N74" s="67"/>
      <c r="O74" s="67">
        <v>0.71496542248475481</v>
      </c>
      <c r="P74" s="67">
        <v>3.2578621630120097E-2</v>
      </c>
      <c r="Q74" s="67">
        <v>7.0373652104652029</v>
      </c>
      <c r="R74" s="67">
        <v>0.1456546546986521</v>
      </c>
      <c r="S74" s="67"/>
      <c r="T74" s="67">
        <v>3.6414194915254217</v>
      </c>
      <c r="U74" s="67">
        <v>0.31158283213215271</v>
      </c>
      <c r="V74" s="67"/>
      <c r="W74" s="67"/>
      <c r="X74" s="67">
        <v>2.691135399992425</v>
      </c>
      <c r="Y74" s="67">
        <v>0.6694503047911603</v>
      </c>
      <c r="Z74" s="67">
        <v>7.9250480654165179E-2</v>
      </c>
      <c r="AA74" s="67">
        <v>2.7051375092405809E-3</v>
      </c>
      <c r="AB74" s="67">
        <v>0.44204754260613843</v>
      </c>
      <c r="AC74" s="67">
        <v>6.8460653756797769E-4</v>
      </c>
      <c r="AD74" s="67"/>
      <c r="AE74" s="67"/>
      <c r="AF74" s="67"/>
      <c r="AG74" s="67">
        <v>7.8778591508108997</v>
      </c>
      <c r="AH74" s="67"/>
      <c r="AI74" s="67"/>
      <c r="AJ74" s="67">
        <v>2.6593394364491516</v>
      </c>
      <c r="AK74" s="67">
        <v>10.001666944490745</v>
      </c>
      <c r="AL74" s="67">
        <v>0.80016228815322432</v>
      </c>
      <c r="AM74" s="67">
        <v>0.95472913969773832</v>
      </c>
      <c r="AN74" s="67"/>
      <c r="AO74" s="67"/>
      <c r="AP74" s="67">
        <v>0.56860321384425205</v>
      </c>
      <c r="AQ74" s="67">
        <v>0.81171915519464688</v>
      </c>
      <c r="AR74" s="67"/>
      <c r="AS74" s="67"/>
      <c r="BA74" s="3">
        <v>313</v>
      </c>
      <c r="BB74" t="s">
        <v>282</v>
      </c>
      <c r="BD74" s="86"/>
      <c r="BE74" s="86">
        <v>1.2558279347708247E-4</v>
      </c>
      <c r="BF74" s="86">
        <v>9.9723607073441478E-5</v>
      </c>
      <c r="BG74" s="86">
        <v>1.7582001539450748E-4</v>
      </c>
      <c r="BH74" s="98"/>
      <c r="BI74" s="86"/>
      <c r="BJ74" s="86"/>
      <c r="BK74" s="86"/>
      <c r="BL74" s="98"/>
      <c r="BM74" s="86"/>
      <c r="BN74" s="86"/>
      <c r="BO74" s="86"/>
      <c r="BP74" s="86"/>
      <c r="BQ74" s="86"/>
      <c r="BR74" s="86"/>
      <c r="BS74" s="86"/>
      <c r="BT74" s="86"/>
      <c r="BU74" s="86"/>
      <c r="BV74" s="86"/>
      <c r="BW74" s="86"/>
      <c r="BX74" s="86"/>
      <c r="BY74" s="86"/>
      <c r="BZ74" s="86"/>
      <c r="CA74" s="86"/>
      <c r="CB74" s="86"/>
      <c r="CC74" s="86"/>
      <c r="CD74" s="86"/>
      <c r="CE74" s="86"/>
      <c r="CF74" s="86"/>
      <c r="CG74" s="86"/>
      <c r="CH74" s="86"/>
      <c r="CI74" s="86">
        <v>1.5124268552562121</v>
      </c>
      <c r="CJ74" s="86">
        <v>0.10497555858594253</v>
      </c>
      <c r="CK74" s="86"/>
      <c r="CL74" s="86"/>
      <c r="CM74" s="86"/>
      <c r="CN74" s="86">
        <v>1.1296770533267981</v>
      </c>
      <c r="CO74" s="86"/>
      <c r="CP74" s="86"/>
      <c r="CQ74" s="86"/>
      <c r="CR74" s="86">
        <v>0.72815983039519805</v>
      </c>
      <c r="CS74" s="86"/>
      <c r="CT74" s="86"/>
      <c r="CU74" s="86"/>
      <c r="CV74" s="86"/>
      <c r="CW74" s="86"/>
      <c r="CX74" s="86"/>
      <c r="CY74" s="86"/>
      <c r="CZ74" s="93">
        <f>AVERAGEIF(BD74:CX74,"&lt;&gt;""")</f>
        <v>0.49652006056858516</v>
      </c>
      <c r="DA74" s="93">
        <f>CZ74/CZ$3*100</f>
        <v>0.15907627696243706</v>
      </c>
      <c r="DB74" s="102">
        <f>SUM(BD74:CX74)/(COUNT(BD74:CX74)+COUNTBLANK(BD74:CX74))</f>
        <v>7.3949796254895658E-2</v>
      </c>
      <c r="DC74" s="157">
        <f>MEDIAN(BD74:CX74)</f>
        <v>0.10497555858594253</v>
      </c>
      <c r="DD74" s="158">
        <f>DC74/$DC$3*100</f>
        <v>4.7015819296562379E-2</v>
      </c>
      <c r="DE74" s="86">
        <f>VLOOKUP(BA74,wt_by_use!$A$5:$H$388,8,FALSE)</f>
        <v>0.19801506993521709</v>
      </c>
      <c r="DF74" s="136">
        <f>IFERROR(VLOOKUP(BA74,wtFrac_0000!C$3:E$292,3,FALSE)," ")</f>
        <v>0.43999999999999995</v>
      </c>
    </row>
    <row r="75" spans="1:110" x14ac:dyDescent="0.3">
      <c r="A75" s="6">
        <v>449</v>
      </c>
      <c r="B75" s="82" t="s">
        <v>272</v>
      </c>
      <c r="C75" s="67"/>
      <c r="D75" s="67">
        <v>1.7182789734486521</v>
      </c>
      <c r="E75" s="67"/>
      <c r="F75" s="67"/>
      <c r="G75" s="67"/>
      <c r="H75" s="67">
        <v>5.8031644010682979E-3</v>
      </c>
      <c r="I75" s="67"/>
      <c r="J75" s="67"/>
      <c r="K75" s="67">
        <v>4.1611358236344202E-2</v>
      </c>
      <c r="L75" s="67"/>
      <c r="M75" s="67"/>
      <c r="N75" s="67"/>
      <c r="O75" s="67">
        <v>0.43997872152907996</v>
      </c>
      <c r="P75" s="67">
        <v>2.7148851358433407E-6</v>
      </c>
      <c r="Q75" s="67">
        <v>1.9192814210359646</v>
      </c>
      <c r="R75" s="67">
        <v>4.283960432313297E-4</v>
      </c>
      <c r="S75" s="67"/>
      <c r="T75" s="67">
        <v>8.6069915254237248</v>
      </c>
      <c r="U75" s="67"/>
      <c r="V75" s="67"/>
      <c r="W75" s="67"/>
      <c r="X75" s="67">
        <v>0.42360464629510386</v>
      </c>
      <c r="Y75" s="67">
        <v>6.6945030479116027E-2</v>
      </c>
      <c r="Z75" s="67"/>
      <c r="AA75" s="67"/>
      <c r="AB75" s="67">
        <v>3.6837295217178198E-5</v>
      </c>
      <c r="AC75" s="67">
        <v>2.5102239710825849E-4</v>
      </c>
      <c r="AD75" s="67"/>
      <c r="AE75" s="67"/>
      <c r="AF75" s="67"/>
      <c r="AG75" s="67"/>
      <c r="AH75" s="67"/>
      <c r="AI75" s="67"/>
      <c r="AJ75" s="67">
        <v>0.94099703135893076</v>
      </c>
      <c r="AK75" s="67">
        <v>5.2786575540367828E-4</v>
      </c>
      <c r="AL75" s="67">
        <v>0.10287800847684311</v>
      </c>
      <c r="AM75" s="67">
        <v>7.7246266757362458E-2</v>
      </c>
      <c r="AN75" s="67"/>
      <c r="AO75" s="67"/>
      <c r="AP75" s="67"/>
      <c r="AQ75" s="67">
        <v>8.1171915519464705E-2</v>
      </c>
      <c r="AR75" s="67"/>
      <c r="AS75" s="67"/>
      <c r="BA75" s="3">
        <v>330</v>
      </c>
      <c r="BB75" t="s">
        <v>358</v>
      </c>
      <c r="BD75" s="86"/>
      <c r="BE75" s="86"/>
      <c r="BF75" s="86"/>
      <c r="BG75" s="86"/>
      <c r="BH75" s="98"/>
      <c r="BI75" s="86"/>
      <c r="BJ75" s="86"/>
      <c r="BK75" s="86"/>
      <c r="BL75" s="98"/>
      <c r="BM75" s="86"/>
      <c r="BN75" s="86"/>
      <c r="BO75" s="86"/>
      <c r="BP75" s="86"/>
      <c r="BQ75" s="86"/>
      <c r="BR75" s="86"/>
      <c r="BS75" s="86"/>
      <c r="BT75" s="86"/>
      <c r="BU75" s="86"/>
      <c r="BV75" s="86"/>
      <c r="BW75" s="86">
        <v>0.70739309001785144</v>
      </c>
      <c r="BX75" s="86"/>
      <c r="BY75" s="86"/>
      <c r="BZ75" s="86"/>
      <c r="CA75" s="86"/>
      <c r="CB75" s="86">
        <v>1.0038394216194255</v>
      </c>
      <c r="CC75" s="86"/>
      <c r="CD75" s="86"/>
      <c r="CE75" s="86"/>
      <c r="CF75" s="86"/>
      <c r="CG75" s="86"/>
      <c r="CH75" s="86"/>
      <c r="CI75" s="86"/>
      <c r="CJ75" s="86"/>
      <c r="CK75" s="86"/>
      <c r="CL75" s="86"/>
      <c r="CM75" s="86"/>
      <c r="CN75" s="86"/>
      <c r="CO75" s="86"/>
      <c r="CP75" s="86"/>
      <c r="CQ75" s="86"/>
      <c r="CR75" s="86"/>
      <c r="CS75" s="86"/>
      <c r="CT75" s="86"/>
      <c r="CU75" s="86"/>
      <c r="CV75" s="86"/>
      <c r="CW75" s="86"/>
      <c r="CX75" s="86"/>
      <c r="CY75" s="86"/>
      <c r="CZ75" s="93">
        <f>AVERAGEIF(BD75:CX75,"&lt;&gt;""")</f>
        <v>0.85561625581863843</v>
      </c>
      <c r="DA75" s="93">
        <f>CZ75/CZ$3*100</f>
        <v>0.27412436937252055</v>
      </c>
      <c r="DB75" s="102">
        <f>SUM(BD75:CX75)/(COUNT(BD75:CX75)+COUNTBLANK(BD75:CX75))</f>
        <v>3.6409202375261213E-2</v>
      </c>
      <c r="DC75" s="157">
        <f>MEDIAN(BD75:CX75)</f>
        <v>0.85561625581863843</v>
      </c>
      <c r="DD75" s="158">
        <f>DC75/$DC$3*100</f>
        <v>0.38320824211510629</v>
      </c>
      <c r="DE75" s="86">
        <f>VLOOKUP(BA75,wt_by_use!$A$5:$H$388,8,FALSE)</f>
        <v>0</v>
      </c>
      <c r="DF75" s="136" t="str">
        <f>IFERROR(VLOOKUP(BA75,wtFrac_0000!C$3:E$292,3,FALSE)," ")</f>
        <v xml:space="preserve"> </v>
      </c>
    </row>
    <row r="76" spans="1:110" ht="28.8" x14ac:dyDescent="0.3">
      <c r="A76" s="6">
        <v>452</v>
      </c>
      <c r="B76" s="82" t="s">
        <v>234</v>
      </c>
      <c r="C76" s="67"/>
      <c r="D76" s="67">
        <v>7.9652115866424298</v>
      </c>
      <c r="E76" s="67"/>
      <c r="F76" s="67"/>
      <c r="G76" s="67"/>
      <c r="H76" s="67"/>
      <c r="I76" s="67"/>
      <c r="J76" s="67"/>
      <c r="K76" s="67"/>
      <c r="L76" s="67"/>
      <c r="M76" s="67"/>
      <c r="N76" s="67"/>
      <c r="O76" s="67"/>
      <c r="P76" s="67"/>
      <c r="Q76" s="67"/>
      <c r="R76" s="67"/>
      <c r="S76" s="67"/>
      <c r="T76" s="67"/>
      <c r="U76" s="67"/>
      <c r="V76" s="67"/>
      <c r="W76" s="67"/>
      <c r="X76" s="67"/>
      <c r="Y76" s="67"/>
      <c r="Z76" s="67"/>
      <c r="AA76" s="67"/>
      <c r="AB76" s="67"/>
      <c r="AC76" s="67"/>
      <c r="AD76" s="67"/>
      <c r="AE76" s="67"/>
      <c r="AF76" s="67"/>
      <c r="AG76" s="67"/>
      <c r="AH76" s="67"/>
      <c r="AI76" s="67"/>
      <c r="AJ76" s="67"/>
      <c r="AK76" s="67"/>
      <c r="AL76" s="67"/>
      <c r="AM76" s="67"/>
      <c r="AN76" s="67"/>
      <c r="AO76" s="67"/>
      <c r="AP76" s="67"/>
      <c r="AQ76" s="67"/>
      <c r="AR76" s="67"/>
      <c r="AS76" s="67"/>
      <c r="BA76" s="116">
        <v>331</v>
      </c>
      <c r="BB76" s="119" t="s">
        <v>709</v>
      </c>
      <c r="DC76" s="157"/>
      <c r="DD76" s="158"/>
      <c r="DE76" s="86">
        <f>VLOOKUP(BA76,wt_by_use!$A$5:$H$388,8,FALSE)</f>
        <v>0.20699999999999985</v>
      </c>
      <c r="DF76" s="138">
        <v>0.45999999999999996</v>
      </c>
    </row>
    <row r="77" spans="1:110" x14ac:dyDescent="0.3">
      <c r="A77" s="6">
        <v>453</v>
      </c>
      <c r="B77" s="82" t="s">
        <v>339</v>
      </c>
      <c r="C77" s="67"/>
      <c r="D77" s="67"/>
      <c r="E77" s="67"/>
      <c r="F77" s="67"/>
      <c r="G77" s="67"/>
      <c r="H77" s="67"/>
      <c r="I77" s="67"/>
      <c r="J77" s="67"/>
      <c r="K77" s="67"/>
      <c r="L77" s="67"/>
      <c r="M77" s="67"/>
      <c r="N77" s="67"/>
      <c r="O77" s="67">
        <v>7.1496542248475489E-4</v>
      </c>
      <c r="P77" s="67"/>
      <c r="Q77" s="67"/>
      <c r="R77" s="67">
        <v>9.8531089943205821E-2</v>
      </c>
      <c r="S77" s="67"/>
      <c r="T77" s="67"/>
      <c r="U77" s="67"/>
      <c r="V77" s="67"/>
      <c r="W77" s="67"/>
      <c r="X77" s="67"/>
      <c r="Y77" s="67"/>
      <c r="Z77" s="67"/>
      <c r="AA77" s="67"/>
      <c r="AB77" s="67"/>
      <c r="AC77" s="67">
        <v>1.5745950364063488E-4</v>
      </c>
      <c r="AD77" s="67"/>
      <c r="AE77" s="67"/>
      <c r="AF77" s="67"/>
      <c r="AG77" s="67"/>
      <c r="AH77" s="67"/>
      <c r="AI77" s="67"/>
      <c r="AJ77" s="67"/>
      <c r="AK77" s="67"/>
      <c r="AL77" s="67"/>
      <c r="AM77" s="67"/>
      <c r="AN77" s="67"/>
      <c r="AO77" s="67"/>
      <c r="AP77" s="67"/>
      <c r="AQ77" s="67">
        <v>0.65653755199567032</v>
      </c>
      <c r="AR77" s="67"/>
      <c r="AS77" s="67"/>
      <c r="BA77" s="116">
        <v>332</v>
      </c>
      <c r="BB77" s="119" t="s">
        <v>782</v>
      </c>
      <c r="DC77" s="157"/>
      <c r="DD77" s="158"/>
      <c r="DE77" s="86">
        <f>VLOOKUP(BA77,wt_by_use!$A$5:$H$388,8,FALSE)</f>
        <v>4.0499999999999974E-2</v>
      </c>
      <c r="DF77" s="138">
        <v>0.09</v>
      </c>
    </row>
    <row r="78" spans="1:110" x14ac:dyDescent="0.3">
      <c r="A78" s="6">
        <v>454</v>
      </c>
      <c r="B78" s="82" t="s">
        <v>346</v>
      </c>
      <c r="C78" s="67"/>
      <c r="D78" s="67"/>
      <c r="E78" s="67"/>
      <c r="F78" s="67">
        <v>5.1719244666291282E-3</v>
      </c>
      <c r="G78" s="67">
        <v>2.8564755689045158E-2</v>
      </c>
      <c r="H78" s="67">
        <v>4.3846131030293806E-2</v>
      </c>
      <c r="I78" s="67"/>
      <c r="J78" s="67"/>
      <c r="K78" s="67"/>
      <c r="L78" s="67"/>
      <c r="M78" s="67"/>
      <c r="N78" s="67">
        <v>8.7602743202606845E-3</v>
      </c>
      <c r="O78" s="67">
        <v>1.9249069066897245E-2</v>
      </c>
      <c r="P78" s="67">
        <v>0.25338927934537853</v>
      </c>
      <c r="Q78" s="67">
        <v>0.23671137526110231</v>
      </c>
      <c r="R78" s="67">
        <v>8.1395248213952647E-3</v>
      </c>
      <c r="S78" s="67">
        <v>9.9762233343863763E-2</v>
      </c>
      <c r="T78" s="67">
        <v>0.39724576271186424</v>
      </c>
      <c r="U78" s="67">
        <v>3.0292775346181513E-3</v>
      </c>
      <c r="V78" s="67">
        <v>0.45019235491528203</v>
      </c>
      <c r="W78" s="67">
        <v>7.2423018591414895E-2</v>
      </c>
      <c r="X78" s="67">
        <v>2.990150444436028E-2</v>
      </c>
      <c r="Y78" s="67">
        <v>2.6299833402509867E-2</v>
      </c>
      <c r="Z78" s="67"/>
      <c r="AA78" s="67">
        <v>7.4391281504115978E-4</v>
      </c>
      <c r="AB78" s="67">
        <v>0.10068860692695374</v>
      </c>
      <c r="AC78" s="67">
        <v>6.1614588381117986E-4</v>
      </c>
      <c r="AD78" s="67"/>
      <c r="AE78" s="67"/>
      <c r="AF78" s="67"/>
      <c r="AG78" s="67">
        <v>6.932516052713591E-3</v>
      </c>
      <c r="AH78" s="67">
        <v>6.2112521387411544E-3</v>
      </c>
      <c r="AI78" s="67"/>
      <c r="AJ78" s="67">
        <v>2.863904008483702E-3</v>
      </c>
      <c r="AK78" s="67">
        <v>0.1389120408957048</v>
      </c>
      <c r="AL78" s="67">
        <v>1.028780084768431E-3</v>
      </c>
      <c r="AM78" s="67">
        <v>1.1283162560064178E-2</v>
      </c>
      <c r="AN78" s="67"/>
      <c r="AO78" s="67">
        <v>1.8057252111105208E-2</v>
      </c>
      <c r="AP78" s="67"/>
      <c r="AQ78" s="67">
        <v>0.34617434559771709</v>
      </c>
      <c r="AR78" s="67"/>
      <c r="AS78" s="67"/>
      <c r="BA78" s="116">
        <v>333</v>
      </c>
      <c r="BB78" s="119" t="s">
        <v>693</v>
      </c>
      <c r="DC78" s="157"/>
      <c r="DD78" s="158"/>
      <c r="DE78" s="86">
        <f>VLOOKUP(BA78,wt_by_use!$A$5:$H$388,8,FALSE)</f>
        <v>0.29249999999999976</v>
      </c>
      <c r="DF78" s="138">
        <v>0.64999999999999991</v>
      </c>
    </row>
    <row r="79" spans="1:110" x14ac:dyDescent="0.3">
      <c r="A79" s="6">
        <v>465</v>
      </c>
      <c r="B79" s="82" t="s">
        <v>38</v>
      </c>
      <c r="C79" s="67">
        <v>5.0459999999999994</v>
      </c>
      <c r="D79" s="67">
        <v>1.8513435176458832E-2</v>
      </c>
      <c r="E79" s="67"/>
      <c r="F79" s="67">
        <v>1.3447003613235732E-3</v>
      </c>
      <c r="G79" s="67"/>
      <c r="H79" s="67">
        <v>9.5429814595345327E-3</v>
      </c>
      <c r="I79" s="67"/>
      <c r="J79" s="67"/>
      <c r="K79" s="67"/>
      <c r="L79" s="67"/>
      <c r="M79" s="67">
        <v>0.20738840029543423</v>
      </c>
      <c r="N79" s="67">
        <v>4.6377922871968322E-3</v>
      </c>
      <c r="O79" s="67">
        <v>0.20074029169764268</v>
      </c>
      <c r="P79" s="67">
        <v>0.17375264869397383</v>
      </c>
      <c r="Q79" s="67">
        <v>3.5186826052326015</v>
      </c>
      <c r="R79" s="67">
        <v>0.18421029858947177</v>
      </c>
      <c r="S79" s="67">
        <v>1.2137738390170092</v>
      </c>
      <c r="T79" s="67">
        <v>3.1779661016949139</v>
      </c>
      <c r="U79" s="67">
        <v>2.5965236011012725E-2</v>
      </c>
      <c r="V79" s="67">
        <v>1.9644757305394123</v>
      </c>
      <c r="W79" s="67">
        <v>0.93723906412419267</v>
      </c>
      <c r="X79" s="67">
        <v>0.74753761110900696</v>
      </c>
      <c r="Y79" s="67"/>
      <c r="Z79" s="67">
        <v>0.28530173035499468</v>
      </c>
      <c r="AA79" s="67">
        <v>8.1154125277217433E-4</v>
      </c>
      <c r="AB79" s="67">
        <v>8.5953688840082467</v>
      </c>
      <c r="AC79" s="67"/>
      <c r="AD79" s="67">
        <v>3.9312414513243625E-2</v>
      </c>
      <c r="AE79" s="67">
        <v>3.2459628337255533E-2</v>
      </c>
      <c r="AF79" s="67">
        <v>0.16245194130069857</v>
      </c>
      <c r="AG79" s="67">
        <v>0.31511436603243598</v>
      </c>
      <c r="AH79" s="67">
        <v>0.10766170373818001</v>
      </c>
      <c r="AI79" s="67">
        <v>0.67988080615972013</v>
      </c>
      <c r="AJ79" s="67">
        <v>0.10228228601727508</v>
      </c>
      <c r="AK79" s="67">
        <v>0.18336389398233036</v>
      </c>
      <c r="AL79" s="67">
        <v>3.4292669492281039E-3</v>
      </c>
      <c r="AM79" s="67">
        <v>0.13886969304694377</v>
      </c>
      <c r="AN79" s="67">
        <v>0.5533068597281986</v>
      </c>
      <c r="AO79" s="67">
        <v>2.6554782516331192E-2</v>
      </c>
      <c r="AP79" s="67"/>
      <c r="AQ79" s="67">
        <v>8.4753029439441097</v>
      </c>
      <c r="AR79" s="67">
        <v>41.558</v>
      </c>
      <c r="AS79" s="67">
        <v>5.6109999999999998</v>
      </c>
      <c r="BA79" s="3">
        <v>335</v>
      </c>
      <c r="BB79" t="s">
        <v>353</v>
      </c>
      <c r="BD79" s="86"/>
      <c r="BE79" s="86"/>
      <c r="BF79" s="86"/>
      <c r="BG79" s="86"/>
      <c r="BH79" s="98"/>
      <c r="BI79" s="86"/>
      <c r="BJ79" s="86"/>
      <c r="BK79" s="86"/>
      <c r="BL79" s="98"/>
      <c r="BM79" s="86"/>
      <c r="BN79" s="86"/>
      <c r="BO79" s="86"/>
      <c r="BP79" s="86"/>
      <c r="BQ79" s="86">
        <v>0.13886969304694377</v>
      </c>
      <c r="BR79" s="86">
        <v>5.6891169132920402E-2</v>
      </c>
      <c r="BS79" s="86"/>
      <c r="BT79" s="86"/>
      <c r="BU79" s="86"/>
      <c r="BV79" s="86"/>
      <c r="BW79" s="86"/>
      <c r="BX79" s="86"/>
      <c r="BY79" s="86"/>
      <c r="BZ79" s="86"/>
      <c r="CA79" s="86"/>
      <c r="CB79" s="86"/>
      <c r="CC79" s="86"/>
      <c r="CD79" s="86"/>
      <c r="CE79" s="86"/>
      <c r="CF79" s="86"/>
      <c r="CG79" s="86"/>
      <c r="CH79" s="86"/>
      <c r="CI79" s="86">
        <v>0.74246409258032242</v>
      </c>
      <c r="CJ79" s="86">
        <v>4.343816217349346</v>
      </c>
      <c r="CK79" s="86"/>
      <c r="CL79" s="86"/>
      <c r="CM79" s="86">
        <v>2.495065847346754</v>
      </c>
      <c r="CN79" s="86">
        <v>0.58939672347485117</v>
      </c>
      <c r="CO79" s="86"/>
      <c r="CP79" s="86"/>
      <c r="CQ79" s="86"/>
      <c r="CR79" s="86"/>
      <c r="CS79" s="86"/>
      <c r="CT79" s="86"/>
      <c r="CU79" s="86"/>
      <c r="CV79" s="86"/>
      <c r="CW79" s="86"/>
      <c r="CX79" s="86"/>
      <c r="CY79" s="86"/>
      <c r="CZ79" s="93">
        <f>AVERAGEIF(BD79:CX79,"&lt;&gt;""")</f>
        <v>1.3944172904885228</v>
      </c>
      <c r="DA79" s="93">
        <f>CZ79/CZ$3*100</f>
        <v>0.44674672529635506</v>
      </c>
      <c r="DB79" s="102">
        <f>SUM(BD79:CX79)/(COUNT(BD79:CX79)+COUNTBLANK(BD79:CX79))</f>
        <v>0.17801071793470505</v>
      </c>
      <c r="DC79" s="157">
        <f>MEDIAN(BD79:CX79)</f>
        <v>0.66593040802758674</v>
      </c>
      <c r="DD79" s="158">
        <f>DC79/$DC$3*100</f>
        <v>0.29825289000275679</v>
      </c>
      <c r="DE79" s="86">
        <f>VLOOKUP(BA79,wt_by_use!$A$5:$H$388,8,FALSE)</f>
        <v>1.3499999999999989E-2</v>
      </c>
      <c r="DF79" s="136">
        <f>IFERROR(VLOOKUP(BA79,wtFrac_0000!C$3:E$292,3,FALSE)," ")</f>
        <v>0.03</v>
      </c>
    </row>
    <row r="80" spans="1:110" x14ac:dyDescent="0.3">
      <c r="A80" s="6">
        <v>479</v>
      </c>
      <c r="B80" s="82" t="s">
        <v>378</v>
      </c>
      <c r="C80" s="67"/>
      <c r="D80" s="67"/>
      <c r="E80" s="67"/>
      <c r="F80" s="67"/>
      <c r="G80" s="67"/>
      <c r="H80" s="67"/>
      <c r="I80" s="67"/>
      <c r="J80" s="67"/>
      <c r="K80" s="67"/>
      <c r="L80" s="67"/>
      <c r="M80" s="67"/>
      <c r="N80" s="67"/>
      <c r="O80" s="67"/>
      <c r="P80" s="67"/>
      <c r="Q80" s="67"/>
      <c r="R80" s="67"/>
      <c r="S80" s="67"/>
      <c r="T80" s="67"/>
      <c r="U80" s="67"/>
      <c r="V80" s="67"/>
      <c r="W80" s="67"/>
      <c r="X80" s="67"/>
      <c r="Y80" s="67"/>
      <c r="Z80" s="67"/>
      <c r="AA80" s="67"/>
      <c r="AB80" s="67"/>
      <c r="AC80" s="67"/>
      <c r="AD80" s="67"/>
      <c r="AE80" s="67"/>
      <c r="AF80" s="67"/>
      <c r="AG80" s="67"/>
      <c r="AH80" s="67"/>
      <c r="AI80" s="67"/>
      <c r="AJ80" s="67"/>
      <c r="AK80" s="67"/>
      <c r="AL80" s="67"/>
      <c r="AM80" s="67"/>
      <c r="AN80" s="67"/>
      <c r="AO80" s="67"/>
      <c r="AP80" s="67"/>
      <c r="AQ80" s="67">
        <v>1.1937046399921278E-2</v>
      </c>
      <c r="AR80" s="67"/>
      <c r="AS80" s="67"/>
      <c r="BA80" s="3">
        <v>339</v>
      </c>
      <c r="BB80" t="s">
        <v>361</v>
      </c>
      <c r="BD80" s="86"/>
      <c r="BE80" s="86"/>
      <c r="BF80" s="86"/>
      <c r="BG80" s="86"/>
      <c r="BH80" s="98"/>
      <c r="BI80" s="86"/>
      <c r="BJ80" s="86"/>
      <c r="BK80" s="86"/>
      <c r="BL80" s="98"/>
      <c r="BM80" s="86"/>
      <c r="BN80" s="86"/>
      <c r="BO80" s="86"/>
      <c r="BP80" s="86"/>
      <c r="BQ80" s="86"/>
      <c r="BR80" s="86"/>
      <c r="BS80" s="86"/>
      <c r="BT80" s="86"/>
      <c r="BU80" s="86"/>
      <c r="BV80" s="86"/>
      <c r="BW80" s="86"/>
      <c r="BX80" s="86"/>
      <c r="BY80" s="86"/>
      <c r="BZ80" s="86"/>
      <c r="CA80" s="86"/>
      <c r="CB80" s="86"/>
      <c r="CC80" s="86"/>
      <c r="CD80" s="86"/>
      <c r="CE80" s="86"/>
      <c r="CF80" s="86"/>
      <c r="CG80" s="86"/>
      <c r="CH80" s="86"/>
      <c r="CI80" s="86">
        <v>2.392384298314372E-2</v>
      </c>
      <c r="CJ80" s="86">
        <v>0.23529004510642287</v>
      </c>
      <c r="CK80" s="86"/>
      <c r="CL80" s="86"/>
      <c r="CM80" s="86"/>
      <c r="CN80" s="86"/>
      <c r="CO80" s="86"/>
      <c r="CP80" s="86"/>
      <c r="CQ80" s="86"/>
      <c r="CR80" s="86"/>
      <c r="CS80" s="86"/>
      <c r="CT80" s="86"/>
      <c r="CU80" s="86"/>
      <c r="CV80" s="86"/>
      <c r="CW80" s="86"/>
      <c r="CX80" s="86"/>
      <c r="CY80" s="86"/>
      <c r="CZ80" s="93">
        <f>AVERAGEIF(BD80:CX80,"&lt;&gt;""")</f>
        <v>0.12960694404478329</v>
      </c>
      <c r="DA80" s="93">
        <f>CZ80/CZ$3*100</f>
        <v>4.152378073811E-2</v>
      </c>
      <c r="DB80" s="102">
        <f>SUM(BD80:CX80)/(COUNT(BD80:CX80)+COUNTBLANK(BD80:CX80))</f>
        <v>5.5151891082886508E-3</v>
      </c>
      <c r="DC80" s="157">
        <f>MEDIAN(BD80:CX80)</f>
        <v>0.12960694404478329</v>
      </c>
      <c r="DD80" s="158">
        <f>DC80/$DC$3*100</f>
        <v>5.8047575482062776E-2</v>
      </c>
      <c r="DE80" s="86">
        <f>VLOOKUP(BA80,wt_by_use!$A$5:$H$388,8,FALSE)</f>
        <v>0</v>
      </c>
      <c r="DF80" s="136" t="str">
        <f>IFERROR(VLOOKUP(BA80,wtFrac_0000!C$3:E$292,3,FALSE)," ")</f>
        <v xml:space="preserve"> </v>
      </c>
    </row>
    <row r="81" spans="1:110" x14ac:dyDescent="0.3">
      <c r="A81" s="6">
        <v>491</v>
      </c>
      <c r="B81" s="82" t="s">
        <v>266</v>
      </c>
      <c r="C81" s="67"/>
      <c r="D81" s="67">
        <v>1.610597673084897</v>
      </c>
      <c r="E81" s="67"/>
      <c r="F81" s="67"/>
      <c r="G81" s="67"/>
      <c r="H81" s="67"/>
      <c r="I81" s="67"/>
      <c r="J81" s="67"/>
      <c r="K81" s="67"/>
      <c r="L81" s="67"/>
      <c r="M81" s="67"/>
      <c r="N81" s="67"/>
      <c r="O81" s="67"/>
      <c r="P81" s="67"/>
      <c r="Q81" s="67"/>
      <c r="R81" s="67"/>
      <c r="S81" s="67"/>
      <c r="T81" s="67"/>
      <c r="U81" s="67"/>
      <c r="V81" s="67"/>
      <c r="W81" s="67"/>
      <c r="X81" s="67"/>
      <c r="Y81" s="67"/>
      <c r="Z81" s="67"/>
      <c r="AA81" s="67"/>
      <c r="AB81" s="67"/>
      <c r="AC81" s="67"/>
      <c r="AD81" s="67"/>
      <c r="AE81" s="67"/>
      <c r="AF81" s="67"/>
      <c r="AG81" s="67"/>
      <c r="AH81" s="67"/>
      <c r="AI81" s="67"/>
      <c r="AJ81" s="67"/>
      <c r="AK81" s="67"/>
      <c r="AL81" s="67"/>
      <c r="AM81" s="67"/>
      <c r="AN81" s="67"/>
      <c r="AO81" s="67"/>
      <c r="AP81" s="67"/>
      <c r="AQ81" s="67"/>
      <c r="AR81" s="67"/>
      <c r="AS81" s="67"/>
      <c r="BA81" s="3">
        <v>340</v>
      </c>
      <c r="BB81" t="s">
        <v>348</v>
      </c>
      <c r="BD81" s="86"/>
      <c r="BE81" s="86"/>
      <c r="BF81" s="86"/>
      <c r="BG81" s="86"/>
      <c r="BH81" s="98"/>
      <c r="BI81" s="86"/>
      <c r="BJ81" s="86"/>
      <c r="BK81" s="86"/>
      <c r="BL81" s="98"/>
      <c r="BM81" s="86">
        <v>5.5691485620072857E-3</v>
      </c>
      <c r="BN81" s="86">
        <v>1.2982618005506364E-3</v>
      </c>
      <c r="BO81" s="86">
        <v>1.8906861961946156E-3</v>
      </c>
      <c r="BP81" s="86">
        <v>1.6563339036643077E-3</v>
      </c>
      <c r="BQ81" s="86">
        <v>4.5132650240256719E-4</v>
      </c>
      <c r="BR81" s="86">
        <v>2.3273660099831074E-5</v>
      </c>
      <c r="BS81" s="86">
        <v>1.2957318592556121E-2</v>
      </c>
      <c r="BT81" s="86"/>
      <c r="BU81" s="86"/>
      <c r="BV81" s="86">
        <v>5.8031644010682979E-3</v>
      </c>
      <c r="BW81" s="86">
        <v>4.1611358236344202E-2</v>
      </c>
      <c r="BX81" s="86">
        <v>5.4409058455324117E-3</v>
      </c>
      <c r="BY81" s="86"/>
      <c r="BZ81" s="86">
        <v>1.2173118791582613E-4</v>
      </c>
      <c r="CA81" s="86">
        <v>1.769261519805209E-2</v>
      </c>
      <c r="CB81" s="86">
        <v>2.7473499960110594E-2</v>
      </c>
      <c r="CC81" s="86">
        <v>2.576551270664907E-2</v>
      </c>
      <c r="CD81" s="86">
        <v>2.6603262225030341E-2</v>
      </c>
      <c r="CE81" s="86">
        <v>1.5932869509798716E-3</v>
      </c>
      <c r="CF81" s="86">
        <v>6.546066305105605E-4</v>
      </c>
      <c r="CG81" s="86"/>
      <c r="CH81" s="86">
        <v>4.5723559323041383E-5</v>
      </c>
      <c r="CI81" s="86">
        <v>1.2099414842049697E-3</v>
      </c>
      <c r="CJ81" s="86">
        <v>6.8777090108031305E-2</v>
      </c>
      <c r="CK81" s="86">
        <v>0.11917372881355928</v>
      </c>
      <c r="CL81" s="86">
        <v>9.4460187809079249E-2</v>
      </c>
      <c r="CM81" s="86">
        <v>7.0373652104652028E-3</v>
      </c>
      <c r="CN81" s="86">
        <v>4.9116393622904257E-3</v>
      </c>
      <c r="CO81" s="86">
        <v>1.0725502421898316E-3</v>
      </c>
      <c r="CP81" s="86">
        <v>1.6188674743963329E-2</v>
      </c>
      <c r="CQ81" s="86">
        <v>0.34787591061635426</v>
      </c>
      <c r="CR81" s="86">
        <v>0.20292978879866172</v>
      </c>
      <c r="CS81" s="86"/>
      <c r="CT81" s="86"/>
      <c r="CU81" s="86"/>
      <c r="CV81" s="86"/>
      <c r="CW81" s="86"/>
      <c r="CX81" s="86"/>
      <c r="CY81" s="86"/>
      <c r="CZ81" s="93">
        <f>AVERAGEIF(BD81:CX81,"&lt;&gt;""")</f>
        <v>3.7153174760992544E-2</v>
      </c>
      <c r="DA81" s="93">
        <f>CZ81/CZ$3*100</f>
        <v>1.1903222422766728E-2</v>
      </c>
      <c r="DB81" s="102">
        <f>SUM(BD81:CX81)/(COUNT(BD81:CX81)+COUNTBLANK(BD81:CX81))</f>
        <v>2.2133806240591303E-2</v>
      </c>
      <c r="DC81" s="157">
        <f>MEDIAN(BD81:CX81)</f>
        <v>5.6861564815377918E-3</v>
      </c>
      <c r="DD81" s="158">
        <f>DC81/$DC$3*100</f>
        <v>2.5466814297452822E-3</v>
      </c>
      <c r="DE81" s="86">
        <f>VLOOKUP(BA81,wt_by_use!$A$5:$H$388,8,FALSE)</f>
        <v>0.31949999999999978</v>
      </c>
      <c r="DF81" s="136">
        <f>IFERROR(VLOOKUP(BA81,wtFrac_0000!C$3:E$292,3,FALSE)," ")</f>
        <v>0.71</v>
      </c>
    </row>
    <row r="82" spans="1:110" x14ac:dyDescent="0.3">
      <c r="A82" s="6">
        <v>497</v>
      </c>
      <c r="B82" s="82" t="s">
        <v>275</v>
      </c>
      <c r="C82" s="67"/>
      <c r="D82" s="67">
        <v>2.3238284133535658</v>
      </c>
      <c r="E82" s="67"/>
      <c r="F82" s="67"/>
      <c r="G82" s="67"/>
      <c r="H82" s="67"/>
      <c r="I82" s="67"/>
      <c r="J82" s="67"/>
      <c r="K82" s="67"/>
      <c r="L82" s="67"/>
      <c r="M82" s="67"/>
      <c r="N82" s="67"/>
      <c r="O82" s="67"/>
      <c r="P82" s="67"/>
      <c r="Q82" s="67"/>
      <c r="R82" s="67"/>
      <c r="S82" s="67"/>
      <c r="T82" s="67"/>
      <c r="U82" s="67"/>
      <c r="V82" s="67"/>
      <c r="W82" s="67"/>
      <c r="X82" s="67"/>
      <c r="Y82" s="67"/>
      <c r="Z82" s="67"/>
      <c r="AA82" s="67"/>
      <c r="AB82" s="67"/>
      <c r="AC82" s="67"/>
      <c r="AD82" s="67"/>
      <c r="AE82" s="67"/>
      <c r="AF82" s="67"/>
      <c r="AG82" s="67"/>
      <c r="AH82" s="67"/>
      <c r="AI82" s="67"/>
      <c r="AJ82" s="67"/>
      <c r="AK82" s="67"/>
      <c r="AL82" s="67"/>
      <c r="AM82" s="67"/>
      <c r="AN82" s="67"/>
      <c r="AO82" s="67"/>
      <c r="AP82" s="67"/>
      <c r="AQ82" s="67"/>
      <c r="AR82" s="67"/>
      <c r="AS82" s="67"/>
      <c r="BA82" s="116">
        <v>341</v>
      </c>
      <c r="BB82" s="119" t="s">
        <v>772</v>
      </c>
      <c r="DC82" s="157"/>
      <c r="DD82" s="158"/>
      <c r="DE82" s="86">
        <f>VLOOKUP(BA82,wt_by_use!$A$5:$H$388,8,FALSE)</f>
        <v>7.1999999999999939E-2</v>
      </c>
      <c r="DF82" s="138">
        <v>0.15999999999999998</v>
      </c>
    </row>
    <row r="83" spans="1:110" x14ac:dyDescent="0.3">
      <c r="A83" s="6">
        <v>507</v>
      </c>
      <c r="B83" s="82" t="s">
        <v>340</v>
      </c>
      <c r="C83" s="67"/>
      <c r="D83" s="67"/>
      <c r="E83" s="67"/>
      <c r="F83" s="67"/>
      <c r="G83" s="67"/>
      <c r="H83" s="67"/>
      <c r="I83" s="67"/>
      <c r="J83" s="67"/>
      <c r="K83" s="67"/>
      <c r="L83" s="67"/>
      <c r="M83" s="67"/>
      <c r="N83" s="67"/>
      <c r="O83" s="67"/>
      <c r="P83" s="67"/>
      <c r="Q83" s="67"/>
      <c r="R83" s="67">
        <v>5.5691485620072853E-2</v>
      </c>
      <c r="S83" s="67"/>
      <c r="T83" s="67"/>
      <c r="U83" s="67">
        <v>9.5205865373713325E-3</v>
      </c>
      <c r="V83" s="67"/>
      <c r="W83" s="67"/>
      <c r="X83" s="67"/>
      <c r="Y83" s="67"/>
      <c r="Z83" s="67"/>
      <c r="AA83" s="67"/>
      <c r="AB83" s="67"/>
      <c r="AC83" s="67"/>
      <c r="AD83" s="67"/>
      <c r="AE83" s="67"/>
      <c r="AF83" s="67"/>
      <c r="AG83" s="67"/>
      <c r="AH83" s="67"/>
      <c r="AI83" s="67"/>
      <c r="AJ83" s="67"/>
      <c r="AK83" s="67">
        <v>0.17225093071067393</v>
      </c>
      <c r="AL83" s="67"/>
      <c r="AM83" s="67"/>
      <c r="AN83" s="67"/>
      <c r="AO83" s="67"/>
      <c r="AP83" s="67"/>
      <c r="AQ83" s="67"/>
      <c r="AR83" s="67"/>
      <c r="AS83" s="67"/>
      <c r="BA83" s="3">
        <v>343</v>
      </c>
      <c r="BB83" t="s">
        <v>35</v>
      </c>
      <c r="BD83" s="86"/>
      <c r="BE83" s="86"/>
      <c r="BF83" s="86"/>
      <c r="BG83" s="86"/>
      <c r="BH83" s="98"/>
      <c r="BI83" s="86"/>
      <c r="BJ83" s="86"/>
      <c r="BK83" s="86"/>
      <c r="BL83" s="98"/>
      <c r="BM83" s="86">
        <v>30.416119069424408</v>
      </c>
      <c r="BN83" s="86">
        <v>1.9906680941776424E-2</v>
      </c>
      <c r="BO83" s="86">
        <v>2.5209149282594875E-2</v>
      </c>
      <c r="BP83" s="86">
        <v>2.0704173795803849E-2</v>
      </c>
      <c r="BQ83" s="86">
        <v>8.6793558154339857E-3</v>
      </c>
      <c r="BR83" s="86">
        <v>3.5686278819740979E-4</v>
      </c>
      <c r="BS83" s="86">
        <v>1.0963884962932102</v>
      </c>
      <c r="BT83" s="86"/>
      <c r="BU83" s="86"/>
      <c r="BV83" s="86">
        <v>1.2895920891262882</v>
      </c>
      <c r="BW83" s="86">
        <v>0.1040283955908605</v>
      </c>
      <c r="BX83" s="86">
        <v>0.14962491075214129</v>
      </c>
      <c r="BY83" s="86">
        <v>1.6452780519907864</v>
      </c>
      <c r="BZ83" s="86">
        <v>1.0820550036962324E-2</v>
      </c>
      <c r="CA83" s="86">
        <v>0.52599666805019729</v>
      </c>
      <c r="CB83" s="86">
        <v>1.7963442281610773E-3</v>
      </c>
      <c r="CC83" s="86">
        <v>0.69566884307952492</v>
      </c>
      <c r="CD83" s="86">
        <v>0.24940558335965943</v>
      </c>
      <c r="CE83" s="86">
        <v>1.9916086887248389E-2</v>
      </c>
      <c r="CF83" s="86">
        <v>1.9433634343282262</v>
      </c>
      <c r="CG83" s="86"/>
      <c r="CH83" s="86">
        <v>0.41913262712787935</v>
      </c>
      <c r="CI83" s="86">
        <v>6.5996808229361987E-5</v>
      </c>
      <c r="CJ83" s="86">
        <v>5.0677855869075696E-6</v>
      </c>
      <c r="CK83" s="86">
        <v>1.5889830508474569E-2</v>
      </c>
      <c r="CL83" s="86">
        <v>0.38895371450797345</v>
      </c>
      <c r="CM83" s="86">
        <v>2.3031377052431575E-3</v>
      </c>
      <c r="CN83" s="86">
        <v>5.6483852666339898E-3</v>
      </c>
      <c r="CO83" s="86">
        <v>1.7115163439199442E-4</v>
      </c>
      <c r="CP83" s="86">
        <v>0.25561065385205256</v>
      </c>
      <c r="CQ83" s="86">
        <v>1.5552099533437014</v>
      </c>
      <c r="CR83" s="86">
        <v>0.4416707167970873</v>
      </c>
      <c r="CS83" s="86">
        <v>2.3259080210727263</v>
      </c>
      <c r="CT83" s="86">
        <v>2.1281033066469179</v>
      </c>
      <c r="CU83" s="86">
        <v>32.050934591112565</v>
      </c>
      <c r="CV83" s="86">
        <v>1.8411220014079171E-2</v>
      </c>
      <c r="CW83" s="86">
        <v>1.201212665682444E-4</v>
      </c>
      <c r="CX83" s="86">
        <v>0.11901863723660362</v>
      </c>
      <c r="CY83" s="86"/>
      <c r="CZ83" s="93">
        <f>AVERAGEIF(BD83:CX83,"&lt;&gt;""")</f>
        <v>2.2271431965273765</v>
      </c>
      <c r="DA83" s="93">
        <f>CZ83/CZ$3*100</f>
        <v>0.71353743000854697</v>
      </c>
      <c r="DB83" s="102">
        <f>SUM(BD83:CX83)/(COUNT(BD83:CX83)+COUNTBLANK(BD83:CX83))</f>
        <v>1.6585108910310249</v>
      </c>
      <c r="DC83" s="157">
        <f>MEDIAN(BD83:CX83)</f>
        <v>0.11901863723660362</v>
      </c>
      <c r="DD83" s="158">
        <f>DC83/$DC$3*100</f>
        <v>5.3305348565095459E-2</v>
      </c>
      <c r="DE83" s="86">
        <f>VLOOKUP(BA83,wt_by_use!$A$5:$H$388,8,FALSE)</f>
        <v>0.22949999999999979</v>
      </c>
      <c r="DF83" s="136">
        <f>IFERROR(VLOOKUP(BA83,wtFrac_0000!C$3:E$292,3,FALSE)," ")</f>
        <v>0.5099999999999999</v>
      </c>
    </row>
    <row r="84" spans="1:110" ht="28.8" x14ac:dyDescent="0.3">
      <c r="A84" s="6">
        <v>508</v>
      </c>
      <c r="B84" s="82" t="s">
        <v>242</v>
      </c>
      <c r="C84" s="67"/>
      <c r="D84" s="67">
        <v>3.4341533781914815</v>
      </c>
      <c r="E84" s="67"/>
      <c r="F84" s="67"/>
      <c r="G84" s="67"/>
      <c r="H84" s="67"/>
      <c r="I84" s="67"/>
      <c r="J84" s="67"/>
      <c r="K84" s="67"/>
      <c r="L84" s="67"/>
      <c r="M84" s="67"/>
      <c r="N84" s="67"/>
      <c r="O84" s="67"/>
      <c r="P84" s="67"/>
      <c r="Q84" s="67"/>
      <c r="R84" s="67"/>
      <c r="S84" s="67"/>
      <c r="T84" s="67"/>
      <c r="U84" s="67"/>
      <c r="V84" s="67"/>
      <c r="W84" s="67"/>
      <c r="X84" s="67"/>
      <c r="Y84" s="67"/>
      <c r="Z84" s="67"/>
      <c r="AA84" s="67"/>
      <c r="AB84" s="67"/>
      <c r="AC84" s="67"/>
      <c r="AD84" s="67"/>
      <c r="AE84" s="67"/>
      <c r="AF84" s="67"/>
      <c r="AG84" s="67"/>
      <c r="AH84" s="67"/>
      <c r="AI84" s="67"/>
      <c r="AJ84" s="67"/>
      <c r="AK84" s="67"/>
      <c r="AL84" s="67"/>
      <c r="AM84" s="67"/>
      <c r="AN84" s="67"/>
      <c r="AO84" s="67"/>
      <c r="AP84" s="67"/>
      <c r="AQ84" s="67"/>
      <c r="AR84" s="67"/>
      <c r="AS84" s="67"/>
      <c r="BA84" s="116">
        <v>357</v>
      </c>
      <c r="BB84" s="119" t="s">
        <v>843</v>
      </c>
      <c r="DC84" s="157"/>
      <c r="DD84" s="158"/>
      <c r="DE84" s="86">
        <f>VLOOKUP(BA84,wt_by_use!$A$5:$H$388,8,FALSE)</f>
        <v>4.4999999999999962E-3</v>
      </c>
      <c r="DF84" s="138">
        <v>9.9999999999999985E-3</v>
      </c>
    </row>
    <row r="85" spans="1:110" x14ac:dyDescent="0.3">
      <c r="A85" s="6">
        <v>510</v>
      </c>
      <c r="B85" s="82" t="s">
        <v>367</v>
      </c>
      <c r="C85" s="67"/>
      <c r="D85" s="67"/>
      <c r="E85" s="67"/>
      <c r="F85" s="67"/>
      <c r="G85" s="67"/>
      <c r="H85" s="67"/>
      <c r="I85" s="67"/>
      <c r="J85" s="67"/>
      <c r="K85" s="67"/>
      <c r="L85" s="67"/>
      <c r="M85" s="67"/>
      <c r="N85" s="67"/>
      <c r="O85" s="67"/>
      <c r="P85" s="67">
        <v>3.0768698206224538E-4</v>
      </c>
      <c r="Q85" s="67"/>
      <c r="R85" s="67"/>
      <c r="S85" s="67"/>
      <c r="T85" s="67"/>
      <c r="U85" s="67"/>
      <c r="V85" s="67"/>
      <c r="W85" s="67"/>
      <c r="X85" s="67"/>
      <c r="Y85" s="67"/>
      <c r="Z85" s="67"/>
      <c r="AA85" s="67"/>
      <c r="AB85" s="67"/>
      <c r="AC85" s="67"/>
      <c r="AD85" s="67"/>
      <c r="AE85" s="67"/>
      <c r="AF85" s="67"/>
      <c r="AG85" s="67"/>
      <c r="AH85" s="67"/>
      <c r="AI85" s="67"/>
      <c r="AJ85" s="67"/>
      <c r="AK85" s="67"/>
      <c r="AL85" s="67"/>
      <c r="AM85" s="67"/>
      <c r="AN85" s="67"/>
      <c r="AO85" s="67"/>
      <c r="AP85" s="67"/>
      <c r="AQ85" s="67"/>
      <c r="AR85" s="67"/>
      <c r="AS85" s="67"/>
      <c r="BA85" s="3">
        <v>367</v>
      </c>
      <c r="BB85" t="s">
        <v>249</v>
      </c>
      <c r="BD85" s="86"/>
      <c r="BE85" s="86">
        <v>0.89093586917616019</v>
      </c>
      <c r="BF85" s="86">
        <v>0.9142875085800658</v>
      </c>
      <c r="BG85" s="86">
        <v>0.84476780024423836</v>
      </c>
      <c r="BH85" s="98"/>
      <c r="BI85" s="86"/>
      <c r="BJ85" s="86"/>
      <c r="BK85" s="86"/>
      <c r="BL85" s="98"/>
      <c r="BM85" s="86"/>
      <c r="BN85" s="86"/>
      <c r="BO85" s="86"/>
      <c r="BP85" s="86"/>
      <c r="BQ85" s="86"/>
      <c r="BR85" s="86"/>
      <c r="BS85" s="86"/>
      <c r="BT85" s="86"/>
      <c r="BU85" s="86"/>
      <c r="BV85" s="86"/>
      <c r="BW85" s="86"/>
      <c r="BX85" s="86"/>
      <c r="BY85" s="86"/>
      <c r="BZ85" s="86"/>
      <c r="CA85" s="86"/>
      <c r="CB85" s="86"/>
      <c r="CC85" s="86"/>
      <c r="CD85" s="86"/>
      <c r="CE85" s="86"/>
      <c r="CF85" s="86"/>
      <c r="CG85" s="86"/>
      <c r="CH85" s="86"/>
      <c r="CI85" s="86"/>
      <c r="CJ85" s="86"/>
      <c r="CK85" s="86"/>
      <c r="CL85" s="86"/>
      <c r="CM85" s="86"/>
      <c r="CN85" s="86"/>
      <c r="CO85" s="86"/>
      <c r="CP85" s="86"/>
      <c r="CQ85" s="86"/>
      <c r="CR85" s="86"/>
      <c r="CS85" s="86"/>
      <c r="CT85" s="86"/>
      <c r="CU85" s="86"/>
      <c r="CV85" s="86"/>
      <c r="CW85" s="86"/>
      <c r="CX85" s="86"/>
      <c r="CY85" s="86"/>
      <c r="CZ85" s="93">
        <f>AVERAGEIF(BD85:CX85,"&lt;&gt;""")</f>
        <v>0.88333039266682156</v>
      </c>
      <c r="DA85" s="93">
        <f>CZ85/CZ$3*100</f>
        <v>0.28300349039733463</v>
      </c>
      <c r="DB85" s="102">
        <f>SUM(BD85:CX85)/(COUNT(BD85:CX85)+COUNTBLANK(BD85:CX85))</f>
        <v>5.6382791021286481E-2</v>
      </c>
      <c r="DC85" s="157">
        <f>MEDIAN(BD85:CX85)</f>
        <v>0.89093586917616019</v>
      </c>
      <c r="DD85" s="158">
        <f>DC85/$DC$3*100</f>
        <v>0.39902697727222569</v>
      </c>
      <c r="DE85" s="86">
        <f>VLOOKUP(BA85,wt_by_use!$A$5:$H$388,8,FALSE)</f>
        <v>0.10691230430113915</v>
      </c>
      <c r="DF85" s="136" t="str">
        <f>IFERROR(VLOOKUP(BA85,wtFrac_0000!C$3:E$292,3,FALSE)," ")</f>
        <v xml:space="preserve"> </v>
      </c>
    </row>
    <row r="86" spans="1:110" x14ac:dyDescent="0.3">
      <c r="A86" s="6">
        <v>511</v>
      </c>
      <c r="B86" s="82" t="s">
        <v>264</v>
      </c>
      <c r="C86" s="67"/>
      <c r="D86" s="67">
        <v>1.632043054637458</v>
      </c>
      <c r="E86" s="67"/>
      <c r="F86" s="67"/>
      <c r="G86" s="67"/>
      <c r="H86" s="67"/>
      <c r="I86" s="67"/>
      <c r="J86" s="67"/>
      <c r="K86" s="67"/>
      <c r="L86" s="67"/>
      <c r="M86" s="67"/>
      <c r="N86" s="67"/>
      <c r="O86" s="67"/>
      <c r="P86" s="67"/>
      <c r="Q86" s="67"/>
      <c r="R86" s="67"/>
      <c r="S86" s="67"/>
      <c r="T86" s="67"/>
      <c r="U86" s="67"/>
      <c r="V86" s="67"/>
      <c r="W86" s="67"/>
      <c r="X86" s="67"/>
      <c r="Y86" s="67"/>
      <c r="Z86" s="67"/>
      <c r="AA86" s="67"/>
      <c r="AB86" s="67"/>
      <c r="AC86" s="67"/>
      <c r="AD86" s="67"/>
      <c r="AE86" s="67"/>
      <c r="AF86" s="67"/>
      <c r="AG86" s="67"/>
      <c r="AH86" s="67"/>
      <c r="AI86" s="67"/>
      <c r="AJ86" s="67"/>
      <c r="AK86" s="67"/>
      <c r="AL86" s="67"/>
      <c r="AM86" s="67"/>
      <c r="AN86" s="67"/>
      <c r="AO86" s="67"/>
      <c r="AP86" s="67"/>
      <c r="AQ86" s="67"/>
      <c r="AR86" s="67"/>
      <c r="AS86" s="67"/>
      <c r="BA86" s="3">
        <v>369</v>
      </c>
      <c r="BB86" t="s">
        <v>310</v>
      </c>
      <c r="BD86" s="86"/>
      <c r="BE86" s="86">
        <v>0</v>
      </c>
      <c r="BF86" s="86">
        <v>0</v>
      </c>
      <c r="BG86" s="86">
        <v>0</v>
      </c>
      <c r="BH86" s="98"/>
      <c r="BI86" s="86"/>
      <c r="BJ86" s="86"/>
      <c r="BK86" s="86"/>
      <c r="BL86" s="98"/>
      <c r="BM86" s="86"/>
      <c r="BN86" s="86"/>
      <c r="BO86" s="86"/>
      <c r="BP86" s="86"/>
      <c r="BQ86" s="86"/>
      <c r="BR86" s="86"/>
      <c r="BS86" s="86"/>
      <c r="BT86" s="86"/>
      <c r="BU86" s="86"/>
      <c r="BV86" s="86"/>
      <c r="BW86" s="86"/>
      <c r="BX86" s="86"/>
      <c r="BY86" s="86"/>
      <c r="BZ86" s="86"/>
      <c r="CA86" s="86"/>
      <c r="CB86" s="86"/>
      <c r="CC86" s="86"/>
      <c r="CD86" s="86"/>
      <c r="CE86" s="86"/>
      <c r="CF86" s="86"/>
      <c r="CG86" s="86"/>
      <c r="CH86" s="86"/>
      <c r="CI86" s="86"/>
      <c r="CJ86" s="86"/>
      <c r="CK86" s="86"/>
      <c r="CL86" s="86"/>
      <c r="CM86" s="86"/>
      <c r="CN86" s="86"/>
      <c r="CO86" s="86"/>
      <c r="CP86" s="86"/>
      <c r="CQ86" s="86"/>
      <c r="CR86" s="86"/>
      <c r="CS86" s="86"/>
      <c r="CT86" s="86"/>
      <c r="CU86" s="86"/>
      <c r="CV86" s="86"/>
      <c r="CW86" s="86"/>
      <c r="CX86" s="86"/>
      <c r="CY86" s="86"/>
      <c r="CZ86" s="93">
        <f>AVERAGEIF(BD86:CX86,"&lt;&gt;""")</f>
        <v>0</v>
      </c>
      <c r="DA86" s="93">
        <f>CZ86/CZ$3*100</f>
        <v>0</v>
      </c>
      <c r="DB86" s="102">
        <f>SUM(BD86:CX86)/(COUNT(BD86:CX86)+COUNTBLANK(BD86:CX86))</f>
        <v>0</v>
      </c>
      <c r="DC86" s="157">
        <f>MEDIAN(BD86:CX86)</f>
        <v>0</v>
      </c>
      <c r="DD86" s="158">
        <f>DC86/$DC$3*100</f>
        <v>0</v>
      </c>
      <c r="DE86" s="86">
        <f>VLOOKUP(BA86,wt_by_use!$A$5:$H$388,8,FALSE)</f>
        <v>0</v>
      </c>
      <c r="DF86" s="136" t="str">
        <f>IFERROR(VLOOKUP(BA86,wtFrac_0000!C$3:E$292,3,FALSE)," ")</f>
        <v xml:space="preserve"> </v>
      </c>
    </row>
    <row r="87" spans="1:110" x14ac:dyDescent="0.3">
      <c r="A87" s="6">
        <v>513</v>
      </c>
      <c r="B87" s="82" t="s">
        <v>324</v>
      </c>
      <c r="C87" s="67">
        <v>4.6059999999999999</v>
      </c>
      <c r="D87" s="67"/>
      <c r="E87" s="67"/>
      <c r="F87" s="67"/>
      <c r="G87" s="67">
        <v>0.82973814144369273</v>
      </c>
      <c r="H87" s="67">
        <v>1.2895920891262885E-2</v>
      </c>
      <c r="I87" s="67"/>
      <c r="J87" s="67"/>
      <c r="K87" s="67">
        <v>5.4094765707247465E-2</v>
      </c>
      <c r="L87" s="67"/>
      <c r="M87" s="67"/>
      <c r="N87" s="67"/>
      <c r="O87" s="67">
        <v>0.24748803086010746</v>
      </c>
      <c r="P87" s="67">
        <v>8.8686247770882482E-3</v>
      </c>
      <c r="Q87" s="67">
        <v>0.55659161210042973</v>
      </c>
      <c r="R87" s="67">
        <v>5.1407525187759562E-4</v>
      </c>
      <c r="S87" s="67"/>
      <c r="T87" s="67">
        <v>4.634533898305083</v>
      </c>
      <c r="U87" s="67">
        <v>0.18175665207708908</v>
      </c>
      <c r="V87" s="67"/>
      <c r="W87" s="67"/>
      <c r="X87" s="67">
        <v>0.69770177036840642</v>
      </c>
      <c r="Y87" s="67">
        <v>0.34907051606967643</v>
      </c>
      <c r="Z87" s="67">
        <v>7.9250480654165179E-2</v>
      </c>
      <c r="AA87" s="67">
        <v>2.4346237583165228E-2</v>
      </c>
      <c r="AB87" s="67">
        <v>3.1925655854887767</v>
      </c>
      <c r="AC87" s="67">
        <v>2.5102239710825849E-4</v>
      </c>
      <c r="AD87" s="67"/>
      <c r="AE87" s="67"/>
      <c r="AF87" s="67"/>
      <c r="AG87" s="67"/>
      <c r="AH87" s="67"/>
      <c r="AI87" s="67"/>
      <c r="AJ87" s="67"/>
      <c r="AK87" s="67"/>
      <c r="AL87" s="67"/>
      <c r="AM87" s="67">
        <v>1.3886969304694374E-3</v>
      </c>
      <c r="AN87" s="67"/>
      <c r="AO87" s="67"/>
      <c r="AP87" s="67"/>
      <c r="AQ87" s="67">
        <v>35.811139199763836</v>
      </c>
      <c r="AR87" s="67"/>
      <c r="AS87" s="67"/>
      <c r="BA87" s="3">
        <v>371</v>
      </c>
      <c r="BB87" t="s">
        <v>255</v>
      </c>
      <c r="BD87" s="86"/>
      <c r="BE87" s="86">
        <v>0.79968091577398048</v>
      </c>
      <c r="BF87" s="86">
        <v>0.89133778247223117</v>
      </c>
      <c r="BG87" s="86">
        <v>1.0899497884897424</v>
      </c>
      <c r="BH87" s="98"/>
      <c r="BI87" s="86"/>
      <c r="BJ87" s="86"/>
      <c r="BK87" s="86"/>
      <c r="BL87" s="98"/>
      <c r="BM87" s="86"/>
      <c r="BN87" s="86"/>
      <c r="BO87" s="86"/>
      <c r="BP87" s="86"/>
      <c r="BQ87" s="86"/>
      <c r="BR87" s="86"/>
      <c r="BS87" s="86"/>
      <c r="BT87" s="86"/>
      <c r="BU87" s="86"/>
      <c r="BV87" s="86"/>
      <c r="BW87" s="86"/>
      <c r="BX87" s="86"/>
      <c r="BY87" s="86"/>
      <c r="BZ87" s="86"/>
      <c r="CA87" s="86"/>
      <c r="CB87" s="86"/>
      <c r="CC87" s="86"/>
      <c r="CD87" s="86"/>
      <c r="CE87" s="86"/>
      <c r="CF87" s="86"/>
      <c r="CG87" s="86"/>
      <c r="CH87" s="86"/>
      <c r="CI87" s="86"/>
      <c r="CJ87" s="86"/>
      <c r="CK87" s="86"/>
      <c r="CL87" s="86"/>
      <c r="CM87" s="86"/>
      <c r="CN87" s="86"/>
      <c r="CO87" s="86"/>
      <c r="CP87" s="86"/>
      <c r="CQ87" s="86"/>
      <c r="CR87" s="86"/>
      <c r="CS87" s="86"/>
      <c r="CT87" s="86"/>
      <c r="CU87" s="86"/>
      <c r="CV87" s="86"/>
      <c r="CW87" s="86"/>
      <c r="CX87" s="86"/>
      <c r="CY87" s="86"/>
      <c r="CZ87" s="93">
        <f>AVERAGEIF(BD87:CX87,"&lt;&gt;""")</f>
        <v>0.9269894955786514</v>
      </c>
      <c r="DA87" s="93">
        <f>CZ87/CZ$3*100</f>
        <v>0.29699109754211067</v>
      </c>
      <c r="DB87" s="102">
        <f>SUM(BD87:CX87)/(COUNT(BD87:CX87)+COUNTBLANK(BD87:CX87))</f>
        <v>5.9169542270977753E-2</v>
      </c>
      <c r="DC87" s="157">
        <f>MEDIAN(BD87:CX87)</f>
        <v>0.89133778247223117</v>
      </c>
      <c r="DD87" s="158">
        <f>DC87/$DC$3*100</f>
        <v>0.39920698377236247</v>
      </c>
      <c r="DE87" s="86">
        <f>VLOOKUP(BA87,wt_by_use!$A$5:$H$388,8,FALSE)</f>
        <v>9.5961709892877584E-2</v>
      </c>
      <c r="DF87" s="136" t="str">
        <f>IFERROR(VLOOKUP(BA87,wtFrac_0000!C$3:E$292,3,FALSE)," ")</f>
        <v xml:space="preserve"> </v>
      </c>
    </row>
    <row r="88" spans="1:110" x14ac:dyDescent="0.3">
      <c r="A88" s="6">
        <v>514</v>
      </c>
      <c r="B88" s="82" t="s">
        <v>254</v>
      </c>
      <c r="C88" s="67"/>
      <c r="D88" s="67">
        <v>2.6271640029799657</v>
      </c>
      <c r="E88" s="67"/>
      <c r="F88" s="67"/>
      <c r="G88" s="67">
        <v>7.889313476021996E-2</v>
      </c>
      <c r="H88" s="67"/>
      <c r="I88" s="67"/>
      <c r="J88" s="67">
        <v>1.6452780519907864</v>
      </c>
      <c r="K88" s="67">
        <v>4.1611358236344202E-2</v>
      </c>
      <c r="L88" s="67"/>
      <c r="M88" s="67">
        <v>2.2624189123138279E-4</v>
      </c>
      <c r="N88" s="67"/>
      <c r="O88" s="67">
        <v>0.20624002571675623</v>
      </c>
      <c r="P88" s="67">
        <v>1.5022364418333154E-4</v>
      </c>
      <c r="Q88" s="67">
        <v>3.5186826052326015</v>
      </c>
      <c r="R88" s="67">
        <v>5.1407525187759564E-3</v>
      </c>
      <c r="S88" s="67"/>
      <c r="T88" s="67">
        <v>9.9311440677966054</v>
      </c>
      <c r="U88" s="67">
        <v>0.86550786703375759</v>
      </c>
      <c r="V88" s="67"/>
      <c r="W88" s="67"/>
      <c r="X88" s="67">
        <v>1.5947469036992148</v>
      </c>
      <c r="Y88" s="67">
        <v>5.2599666805019729E-3</v>
      </c>
      <c r="Z88" s="67">
        <v>4.4380269166332503E-2</v>
      </c>
      <c r="AA88" s="67"/>
      <c r="AB88" s="67">
        <v>7.1218770753211176E-4</v>
      </c>
      <c r="AC88" s="67">
        <v>0.68460653756797762</v>
      </c>
      <c r="AD88" s="67">
        <v>0.99373047797365832</v>
      </c>
      <c r="AE88" s="67">
        <v>0.1666260921312451</v>
      </c>
      <c r="AF88" s="67">
        <v>0.32490388260139713</v>
      </c>
      <c r="AG88" s="67"/>
      <c r="AH88" s="67"/>
      <c r="AI88" s="67">
        <v>1.2524120113468528E-2</v>
      </c>
      <c r="AJ88" s="67">
        <v>0.96145348856238566</v>
      </c>
      <c r="AK88" s="67"/>
      <c r="AL88" s="67">
        <v>0.10287800847684311</v>
      </c>
      <c r="AM88" s="67">
        <v>0.17358711630867968</v>
      </c>
      <c r="AN88" s="67">
        <v>2.5537239679763013E-2</v>
      </c>
      <c r="AO88" s="67"/>
      <c r="AP88" s="67"/>
      <c r="AQ88" s="67">
        <v>0.21486683519858302</v>
      </c>
      <c r="AR88" s="67"/>
      <c r="AS88" s="67"/>
      <c r="BA88" s="116">
        <v>381</v>
      </c>
      <c r="BB88" s="119" t="s">
        <v>746</v>
      </c>
      <c r="DC88" s="157"/>
      <c r="DD88" s="158"/>
      <c r="DE88" s="86">
        <f>VLOOKUP(BA88,wt_by_use!$A$5:$H$388,8,FALSE)</f>
        <v>0.17099999999999987</v>
      </c>
      <c r="DF88" s="138">
        <v>0.37999999999999995</v>
      </c>
    </row>
    <row r="89" spans="1:110" x14ac:dyDescent="0.3">
      <c r="A89" s="6">
        <v>517</v>
      </c>
      <c r="B89" s="82" t="s">
        <v>298</v>
      </c>
      <c r="C89" s="67"/>
      <c r="D89" s="67">
        <v>0</v>
      </c>
      <c r="E89" s="67"/>
      <c r="F89" s="67"/>
      <c r="G89" s="67"/>
      <c r="H89" s="67"/>
      <c r="I89" s="67"/>
      <c r="J89" s="67"/>
      <c r="K89" s="67"/>
      <c r="L89" s="67"/>
      <c r="M89" s="67"/>
      <c r="N89" s="67"/>
      <c r="O89" s="67">
        <v>0.20898989272631296</v>
      </c>
      <c r="P89" s="67">
        <v>4.7058009021284576E-2</v>
      </c>
      <c r="Q89" s="67"/>
      <c r="R89" s="67"/>
      <c r="S89" s="67"/>
      <c r="T89" s="67"/>
      <c r="U89" s="67"/>
      <c r="V89" s="67"/>
      <c r="W89" s="67"/>
      <c r="X89" s="67"/>
      <c r="Y89" s="67"/>
      <c r="Z89" s="67"/>
      <c r="AA89" s="67"/>
      <c r="AB89" s="67">
        <v>0.51572213304049475</v>
      </c>
      <c r="AC89" s="67"/>
      <c r="AD89" s="67"/>
      <c r="AE89" s="67"/>
      <c r="AF89" s="67"/>
      <c r="AG89" s="67"/>
      <c r="AH89" s="67"/>
      <c r="AI89" s="67"/>
      <c r="AJ89" s="67"/>
      <c r="AK89" s="67"/>
      <c r="AL89" s="67"/>
      <c r="AM89" s="67"/>
      <c r="AN89" s="67"/>
      <c r="AO89" s="67"/>
      <c r="AP89" s="67"/>
      <c r="AQ89" s="67"/>
      <c r="AR89" s="67"/>
      <c r="AS89" s="67"/>
      <c r="BA89" s="3">
        <v>382</v>
      </c>
      <c r="BB89" t="s">
        <v>299</v>
      </c>
      <c r="BD89" s="86"/>
      <c r="BE89" s="86">
        <v>0</v>
      </c>
      <c r="BF89" s="86">
        <v>0</v>
      </c>
      <c r="BG89" s="86">
        <v>0</v>
      </c>
      <c r="BH89" s="98"/>
      <c r="BI89" s="86"/>
      <c r="BJ89" s="86"/>
      <c r="BK89" s="86"/>
      <c r="BL89" s="98"/>
      <c r="BM89" s="86">
        <v>2.0563010075103825E-3</v>
      </c>
      <c r="BN89" s="86"/>
      <c r="BO89" s="86"/>
      <c r="BP89" s="86"/>
      <c r="BQ89" s="86">
        <v>1.0415226978520781E-2</v>
      </c>
      <c r="BR89" s="86"/>
      <c r="BS89" s="86">
        <v>4.33571814443224E-2</v>
      </c>
      <c r="BT89" s="86"/>
      <c r="BU89" s="86"/>
      <c r="BV89" s="86"/>
      <c r="BW89" s="86"/>
      <c r="BX89" s="86"/>
      <c r="BY89" s="86"/>
      <c r="BZ89" s="86"/>
      <c r="CA89" s="86"/>
      <c r="CB89" s="86"/>
      <c r="CC89" s="86"/>
      <c r="CD89" s="86"/>
      <c r="CE89" s="86"/>
      <c r="CF89" s="86">
        <v>5.7278080169674041E-2</v>
      </c>
      <c r="CG89" s="86"/>
      <c r="CH89" s="86">
        <v>1.0668830508709655E-2</v>
      </c>
      <c r="CI89" s="86">
        <v>4.674773916246474E-2</v>
      </c>
      <c r="CJ89" s="86"/>
      <c r="CK89" s="86"/>
      <c r="CL89" s="86"/>
      <c r="CM89" s="86"/>
      <c r="CN89" s="86">
        <v>0.31925655854887769</v>
      </c>
      <c r="CO89" s="86"/>
      <c r="CP89" s="86"/>
      <c r="CQ89" s="86"/>
      <c r="CR89" s="86">
        <v>0.13130751039913408</v>
      </c>
      <c r="CS89" s="86"/>
      <c r="CT89" s="86"/>
      <c r="CU89" s="86"/>
      <c r="CV89" s="86"/>
      <c r="CW89" s="86"/>
      <c r="CX89" s="86"/>
      <c r="CY89" s="86"/>
      <c r="CZ89" s="93">
        <f>AVERAGEIF(BD89:CX89,"&lt;&gt;""")</f>
        <v>5.6462493474473983E-2</v>
      </c>
      <c r="DA89" s="93">
        <f>CZ89/CZ$3*100</f>
        <v>1.808958783991476E-2</v>
      </c>
      <c r="DB89" s="102">
        <f>SUM(BD89:CX89)/(COUNT(BD89:CX89)+COUNTBLANK(BD89:CX89))</f>
        <v>1.3214626132323697E-2</v>
      </c>
      <c r="DC89" s="157">
        <f>MEDIAN(BD89:CX89)</f>
        <v>1.0668830508709655E-2</v>
      </c>
      <c r="DD89" s="158">
        <f>DC89/$DC$3*100</f>
        <v>4.7782913857275294E-3</v>
      </c>
      <c r="DE89" s="86">
        <f>VLOOKUP(BA89,wt_by_use!$A$5:$H$388,8,FALSE)</f>
        <v>0</v>
      </c>
      <c r="DF89" s="136" t="str">
        <f>IFERROR(VLOOKUP(BA89,wtFrac_0000!C$3:E$292,3,FALSE)," ")</f>
        <v xml:space="preserve"> </v>
      </c>
    </row>
    <row r="90" spans="1:110" x14ac:dyDescent="0.3">
      <c r="A90" s="6">
        <v>522</v>
      </c>
      <c r="B90" s="82" t="s">
        <v>257</v>
      </c>
      <c r="C90" s="67"/>
      <c r="D90" s="67">
        <v>1.7680095968910541</v>
      </c>
      <c r="E90" s="67"/>
      <c r="F90" s="67">
        <v>7.2406942532807792E-4</v>
      </c>
      <c r="G90" s="67">
        <v>3.8086340918726876E-2</v>
      </c>
      <c r="H90" s="67">
        <v>4.5135723119420088E-2</v>
      </c>
      <c r="I90" s="67"/>
      <c r="J90" s="67"/>
      <c r="K90" s="67">
        <v>4.1611358236344202E-2</v>
      </c>
      <c r="L90" s="67"/>
      <c r="M90" s="67"/>
      <c r="N90" s="67">
        <v>1.4428687115723478E-2</v>
      </c>
      <c r="O90" s="67">
        <v>6.0497074210248485E-4</v>
      </c>
      <c r="P90" s="67">
        <v>9.0496171194778038E-4</v>
      </c>
      <c r="Q90" s="67">
        <v>4.3503712210148527E-3</v>
      </c>
      <c r="R90" s="67">
        <v>3.470007950173771E-3</v>
      </c>
      <c r="S90" s="67">
        <v>0.74821675007897837</v>
      </c>
      <c r="T90" s="67">
        <v>0.11917372881355928</v>
      </c>
      <c r="U90" s="67">
        <v>1.3848125872540119E-3</v>
      </c>
      <c r="V90" s="67">
        <v>0.24555946631742653</v>
      </c>
      <c r="W90" s="67">
        <v>7.2423018591414895E-2</v>
      </c>
      <c r="X90" s="67">
        <v>7.9737345184960756E-2</v>
      </c>
      <c r="Y90" s="67">
        <v>0.10519933361003947</v>
      </c>
      <c r="Z90" s="67">
        <v>7.925048065416518E-4</v>
      </c>
      <c r="AA90" s="67">
        <v>1.0144265659652178E-2</v>
      </c>
      <c r="AB90" s="67">
        <v>1.15423525013825E-4</v>
      </c>
      <c r="AC90" s="67">
        <v>2.9666283294612363E-3</v>
      </c>
      <c r="AD90" s="67"/>
      <c r="AE90" s="67"/>
      <c r="AF90" s="67"/>
      <c r="AG90" s="67">
        <v>1.2289460275265004E-2</v>
      </c>
      <c r="AH90" s="67">
        <v>6.6253356146572309E-3</v>
      </c>
      <c r="AI90" s="67"/>
      <c r="AJ90" s="67">
        <v>1.6978859478867664E-3</v>
      </c>
      <c r="AK90" s="67">
        <v>0.17780741234650216</v>
      </c>
      <c r="AL90" s="67">
        <v>2.4766927966647412E-4</v>
      </c>
      <c r="AM90" s="67">
        <v>7.8114202338905848E-5</v>
      </c>
      <c r="AN90" s="67"/>
      <c r="AO90" s="67">
        <v>6.1075999787561744E-2</v>
      </c>
      <c r="AP90" s="67"/>
      <c r="AQ90" s="67">
        <v>6.3266345919582773E-2</v>
      </c>
      <c r="AR90" s="67"/>
      <c r="AS90" s="67"/>
      <c r="BA90" s="3">
        <v>385</v>
      </c>
      <c r="BB90" t="s">
        <v>258</v>
      </c>
      <c r="BD90" s="86"/>
      <c r="BE90" s="86">
        <v>0.74611292565015785</v>
      </c>
      <c r="BF90" s="86">
        <v>1.1729961154842328</v>
      </c>
      <c r="BG90" s="86">
        <v>1.1512450413566526</v>
      </c>
      <c r="BH90" s="98"/>
      <c r="BI90" s="86"/>
      <c r="BJ90" s="86"/>
      <c r="BK90" s="86"/>
      <c r="BL90" s="98"/>
      <c r="BM90" s="86"/>
      <c r="BN90" s="86"/>
      <c r="BO90" s="86"/>
      <c r="BP90" s="86"/>
      <c r="BQ90" s="86"/>
      <c r="BR90" s="86"/>
      <c r="BS90" s="86"/>
      <c r="BT90" s="86"/>
      <c r="BU90" s="86"/>
      <c r="BV90" s="86"/>
      <c r="BW90" s="86"/>
      <c r="BX90" s="86"/>
      <c r="BY90" s="86"/>
      <c r="BZ90" s="86"/>
      <c r="CA90" s="86"/>
      <c r="CB90" s="86"/>
      <c r="CC90" s="86"/>
      <c r="CD90" s="86"/>
      <c r="CE90" s="86"/>
      <c r="CF90" s="86"/>
      <c r="CG90" s="86"/>
      <c r="CH90" s="86"/>
      <c r="CI90" s="86"/>
      <c r="CJ90" s="86"/>
      <c r="CK90" s="86"/>
      <c r="CL90" s="86"/>
      <c r="CM90" s="86"/>
      <c r="CN90" s="86"/>
      <c r="CO90" s="86"/>
      <c r="CP90" s="86"/>
      <c r="CQ90" s="86"/>
      <c r="CR90" s="86"/>
      <c r="CS90" s="86"/>
      <c r="CT90" s="86"/>
      <c r="CU90" s="86"/>
      <c r="CV90" s="86"/>
      <c r="CW90" s="86"/>
      <c r="CX90" s="86"/>
      <c r="CY90" s="86"/>
      <c r="CZ90" s="93">
        <f>AVERAGEIF(BD90:CX90,"&lt;&gt;""")</f>
        <v>1.0234513608303477</v>
      </c>
      <c r="DA90" s="93">
        <f>CZ90/CZ$3*100</f>
        <v>0.32789577916871038</v>
      </c>
      <c r="DB90" s="102">
        <f>SUM(BD90:CX90)/(COUNT(BD90:CX90)+COUNTBLANK(BD90:CX90))</f>
        <v>6.5326682606192413E-2</v>
      </c>
      <c r="DC90" s="157">
        <f>MEDIAN(BD90:CX90)</f>
        <v>1.1512450413566526</v>
      </c>
      <c r="DD90" s="158">
        <f>DC90/$DC$3*100</f>
        <v>0.51561267746124739</v>
      </c>
      <c r="DE90" s="86">
        <f>VLOOKUP(BA90,wt_by_use!$A$5:$H$388,8,FALSE)</f>
        <v>0.4945335510780185</v>
      </c>
      <c r="DF90" s="136">
        <f>IFERROR(VLOOKUP(BA90,wtFrac_0000!C$3:E$292,3,FALSE)," ")</f>
        <v>0.89999999999999991</v>
      </c>
    </row>
    <row r="91" spans="1:110" x14ac:dyDescent="0.3">
      <c r="A91" s="94">
        <v>523</v>
      </c>
      <c r="B91" s="95" t="s">
        <v>328</v>
      </c>
      <c r="C91" s="96"/>
      <c r="D91" s="96"/>
      <c r="E91" s="96"/>
      <c r="F91" s="96"/>
      <c r="G91" s="96"/>
      <c r="H91" s="96"/>
      <c r="I91" s="96"/>
      <c r="J91" s="96"/>
      <c r="K91" s="96">
        <v>8.3222716472688404E-2</v>
      </c>
      <c r="L91" s="96"/>
      <c r="M91" s="96"/>
      <c r="N91" s="96"/>
      <c r="O91" s="96"/>
      <c r="P91" s="96">
        <v>2.5338927934537852</v>
      </c>
      <c r="Q91" s="96">
        <v>6.0777244999472213</v>
      </c>
      <c r="R91" s="96">
        <v>1.8421029858947175</v>
      </c>
      <c r="S91" s="96"/>
      <c r="T91" s="96"/>
      <c r="U91" s="96"/>
      <c r="V91" s="96"/>
      <c r="W91" s="96"/>
      <c r="X91" s="96"/>
      <c r="Y91" s="96"/>
      <c r="Z91" s="96"/>
      <c r="AA91" s="96"/>
      <c r="AB91" s="96"/>
      <c r="AC91" s="96"/>
      <c r="AD91" s="96"/>
      <c r="AE91" s="96"/>
      <c r="AF91" s="96"/>
      <c r="AG91" s="96"/>
      <c r="AH91" s="96"/>
      <c r="AI91" s="96"/>
      <c r="AJ91" s="96"/>
      <c r="AK91" s="96"/>
      <c r="AL91" s="96"/>
      <c r="AM91" s="96"/>
      <c r="AN91" s="96"/>
      <c r="AO91" s="96"/>
      <c r="AP91" s="96"/>
      <c r="AQ91" s="96"/>
      <c r="AR91" s="96"/>
      <c r="AS91" s="96"/>
      <c r="BA91" s="116">
        <v>386</v>
      </c>
      <c r="BB91" s="119" t="s">
        <v>710</v>
      </c>
      <c r="DC91" s="157"/>
      <c r="DD91" s="158"/>
      <c r="DE91" s="86">
        <f>VLOOKUP(BA91,wt_by_use!$A$5:$H$388,8,FALSE)</f>
        <v>0.20249999999999982</v>
      </c>
      <c r="DF91" s="138">
        <v>0.44999999999999996</v>
      </c>
    </row>
    <row r="92" spans="1:110" s="97" customFormat="1" x14ac:dyDescent="0.3">
      <c r="A92" s="6">
        <v>531</v>
      </c>
      <c r="B92" s="82" t="s">
        <v>323</v>
      </c>
      <c r="C92" s="67">
        <v>282.65200000000004</v>
      </c>
      <c r="D92" s="67"/>
      <c r="E92" s="67"/>
      <c r="F92" s="67">
        <v>4.1892588179695931</v>
      </c>
      <c r="G92" s="67">
        <v>20.403396920746541</v>
      </c>
      <c r="H92" s="67">
        <v>38.687762673788647</v>
      </c>
      <c r="I92" s="67">
        <v>32.92427416941036</v>
      </c>
      <c r="J92" s="67">
        <v>24.130744762531535</v>
      </c>
      <c r="K92" s="67">
        <v>3.2872973006711921</v>
      </c>
      <c r="L92" s="67">
        <v>2.0648967551622417</v>
      </c>
      <c r="M92" s="67">
        <v>11.123559652209654</v>
      </c>
      <c r="N92" s="67">
        <v>12.367446099191554</v>
      </c>
      <c r="O92" s="67">
        <v>68.746675238918726</v>
      </c>
      <c r="P92" s="67">
        <v>34.388545054015658</v>
      </c>
      <c r="Q92" s="67">
        <v>7.6771256841438582</v>
      </c>
      <c r="R92" s="67">
        <v>51.40752518775956</v>
      </c>
      <c r="S92" s="67">
        <v>58.194636117253872</v>
      </c>
      <c r="T92" s="67">
        <v>29.131355932203373</v>
      </c>
      <c r="U92" s="67">
        <v>84.819770969308237</v>
      </c>
      <c r="V92" s="67">
        <v>29.057870180895474</v>
      </c>
      <c r="W92" s="67">
        <v>51.122130770410514</v>
      </c>
      <c r="X92" s="67">
        <v>17.442544259210162</v>
      </c>
      <c r="Y92" s="67">
        <v>13.389006095823206</v>
      </c>
      <c r="Z92" s="67">
        <v>2.2718471120860682</v>
      </c>
      <c r="AA92" s="67">
        <v>70.806974304372204</v>
      </c>
      <c r="AB92" s="67">
        <v>27.014016492597342</v>
      </c>
      <c r="AC92" s="67">
        <v>2.1222802664607308</v>
      </c>
      <c r="AD92" s="67">
        <v>0.99373047797365832</v>
      </c>
      <c r="AE92" s="67">
        <v>0.71411182341962187</v>
      </c>
      <c r="AF92" s="67">
        <v>16.245194130069855</v>
      </c>
      <c r="AG92" s="67">
        <v>78.778591508109002</v>
      </c>
      <c r="AH92" s="67">
        <v>95.239199460697705</v>
      </c>
      <c r="AI92" s="67">
        <v>63.51518057544753</v>
      </c>
      <c r="AJ92" s="67">
        <v>26.59339436449152</v>
      </c>
      <c r="AK92" s="67">
        <v>61.121297994110115</v>
      </c>
      <c r="AL92" s="67">
        <v>9.1447118646082757</v>
      </c>
      <c r="AM92" s="67">
        <v>57.283748381864299</v>
      </c>
      <c r="AN92" s="67">
        <v>8.5124132265876717</v>
      </c>
      <c r="AO92" s="67">
        <v>15.932869509798714</v>
      </c>
      <c r="AP92" s="67">
        <v>91.470951792336209</v>
      </c>
      <c r="AQ92" s="67">
        <v>10.265859903932299</v>
      </c>
      <c r="AR92" s="67">
        <v>58.442</v>
      </c>
      <c r="AS92" s="67">
        <v>72.070999999999998</v>
      </c>
      <c r="AT92"/>
      <c r="AU92"/>
      <c r="BA92" s="3">
        <v>387</v>
      </c>
      <c r="BB92" t="s">
        <v>36</v>
      </c>
      <c r="BD92" s="86"/>
      <c r="BE92" s="86"/>
      <c r="BF92" s="86"/>
      <c r="BG92" s="86"/>
      <c r="BH92" s="98"/>
      <c r="BI92" s="86"/>
      <c r="BJ92" s="86"/>
      <c r="BK92" s="86"/>
      <c r="BL92" s="98"/>
      <c r="BM92" s="86">
        <v>1.5850653599559197E-2</v>
      </c>
      <c r="BN92" s="86"/>
      <c r="BO92" s="86"/>
      <c r="BP92" s="86"/>
      <c r="BQ92" s="86">
        <v>2.6038067446301954E-3</v>
      </c>
      <c r="BR92" s="86"/>
      <c r="BS92" s="86"/>
      <c r="BT92" s="86"/>
      <c r="BU92" s="86"/>
      <c r="BV92" s="86"/>
      <c r="BW92" s="86"/>
      <c r="BX92" s="86"/>
      <c r="BY92" s="86"/>
      <c r="BZ92" s="86"/>
      <c r="CA92" s="86"/>
      <c r="CB92" s="86"/>
      <c r="CC92" s="86"/>
      <c r="CD92" s="86"/>
      <c r="CE92" s="86"/>
      <c r="CF92" s="86"/>
      <c r="CG92" s="86"/>
      <c r="CH92" s="86"/>
      <c r="CI92" s="86">
        <v>1.6499202057340498E-2</v>
      </c>
      <c r="CJ92" s="86"/>
      <c r="CK92" s="86"/>
      <c r="CL92" s="86"/>
      <c r="CM92" s="86"/>
      <c r="CN92" s="86"/>
      <c r="CO92" s="86"/>
      <c r="CP92" s="86"/>
      <c r="CQ92" s="86"/>
      <c r="CR92" s="86"/>
      <c r="CS92" s="86"/>
      <c r="CT92" s="86"/>
      <c r="CU92" s="86"/>
      <c r="CV92" s="86"/>
      <c r="CW92" s="86"/>
      <c r="CX92" s="86"/>
      <c r="CY92" s="86"/>
      <c r="CZ92" s="93">
        <f>AVERAGEIF(BD92:CX92,"&lt;&gt;""")</f>
        <v>1.1651220800509962E-2</v>
      </c>
      <c r="DA92" s="93">
        <f>CZ92/CZ$3*100</f>
        <v>3.7328458086668031E-3</v>
      </c>
      <c r="DB92" s="102">
        <f>SUM(BD92:CX92)/(COUNT(BD92:CX92)+COUNTBLANK(BD92:CX92))</f>
        <v>7.4369494471340195E-4</v>
      </c>
      <c r="DC92" s="157">
        <f>MEDIAN(BD92:CX92)</f>
        <v>1.5850653599559197E-2</v>
      </c>
      <c r="DD92" s="158">
        <f>DC92/$DC$3*100</f>
        <v>7.0990950218108809E-3</v>
      </c>
      <c r="DE92" s="86">
        <f>VLOOKUP(BA92,wt_by_use!$A$5:$H$388,8,FALSE)</f>
        <v>0.23849999999999982</v>
      </c>
      <c r="DF92" s="136">
        <f>IFERROR(VLOOKUP(BA92,wtFrac_0000!C$3:E$292,3,FALSE)," ")</f>
        <v>0.52999999999999992</v>
      </c>
    </row>
    <row r="93" spans="1:110" x14ac:dyDescent="0.3">
      <c r="A93" s="6">
        <v>533</v>
      </c>
      <c r="B93" s="82" t="s">
        <v>365</v>
      </c>
      <c r="C93" s="67"/>
      <c r="D93" s="67"/>
      <c r="E93" s="67"/>
      <c r="F93" s="67"/>
      <c r="G93" s="67"/>
      <c r="H93" s="67"/>
      <c r="I93" s="67"/>
      <c r="J93" s="67"/>
      <c r="K93" s="67"/>
      <c r="L93" s="67"/>
      <c r="M93" s="67"/>
      <c r="N93" s="67"/>
      <c r="O93" s="67">
        <v>1.7324162160207521E-3</v>
      </c>
      <c r="P93" s="67">
        <v>0.1104053288576292</v>
      </c>
      <c r="Q93" s="67">
        <v>0.10236167578858478</v>
      </c>
      <c r="R93" s="67"/>
      <c r="S93" s="67"/>
      <c r="T93" s="67"/>
      <c r="U93" s="67"/>
      <c r="V93" s="67"/>
      <c r="W93" s="67"/>
      <c r="X93" s="67"/>
      <c r="Y93" s="67"/>
      <c r="Z93" s="67"/>
      <c r="AA93" s="67"/>
      <c r="AB93" s="67">
        <v>3.1925655854887769E-2</v>
      </c>
      <c r="AC93" s="67">
        <v>2.9666283294612364E-2</v>
      </c>
      <c r="AD93" s="67"/>
      <c r="AE93" s="67"/>
      <c r="AF93" s="67"/>
      <c r="AG93" s="67"/>
      <c r="AH93" s="67"/>
      <c r="AI93" s="67"/>
      <c r="AJ93" s="67"/>
      <c r="AK93" s="67">
        <v>2.4448519197644045E-3</v>
      </c>
      <c r="AL93" s="67"/>
      <c r="AM93" s="67"/>
      <c r="AN93" s="67"/>
      <c r="AO93" s="67"/>
      <c r="AP93" s="67"/>
      <c r="AQ93" s="67">
        <v>0.17905569599881918</v>
      </c>
      <c r="AR93" s="67"/>
      <c r="AS93" s="67"/>
      <c r="BA93" s="116">
        <v>388</v>
      </c>
      <c r="BB93" s="119" t="s">
        <v>878</v>
      </c>
      <c r="DC93" s="157"/>
      <c r="DD93" s="158"/>
      <c r="DE93" s="86">
        <f>VLOOKUP(BA93,wt_by_use!$A$5:$H$388,8,FALSE)</f>
        <v>4.4999999999999962E-3</v>
      </c>
      <c r="DF93" s="138">
        <v>9.9999999999999985E-3</v>
      </c>
    </row>
    <row r="94" spans="1:110" x14ac:dyDescent="0.3">
      <c r="A94" s="6">
        <v>535</v>
      </c>
      <c r="B94" s="82" t="s">
        <v>355</v>
      </c>
      <c r="C94" s="67"/>
      <c r="D94" s="67"/>
      <c r="E94" s="67"/>
      <c r="F94" s="67"/>
      <c r="G94" s="67"/>
      <c r="H94" s="67"/>
      <c r="I94" s="67"/>
      <c r="J94" s="67"/>
      <c r="K94" s="67"/>
      <c r="L94" s="67"/>
      <c r="M94" s="67"/>
      <c r="N94" s="67"/>
      <c r="O94" s="67">
        <v>0.13474348346828072</v>
      </c>
      <c r="P94" s="67">
        <v>9.2306094618673598</v>
      </c>
      <c r="Q94" s="67">
        <v>1.0875928052537132</v>
      </c>
      <c r="R94" s="67"/>
      <c r="S94" s="67"/>
      <c r="T94" s="67"/>
      <c r="U94" s="67"/>
      <c r="V94" s="67"/>
      <c r="W94" s="67"/>
      <c r="X94" s="67"/>
      <c r="Y94" s="67"/>
      <c r="Z94" s="67"/>
      <c r="AA94" s="67"/>
      <c r="AB94" s="67">
        <v>0.27014016492597343</v>
      </c>
      <c r="AC94" s="67">
        <v>0.70742675548691025</v>
      </c>
      <c r="AD94" s="67"/>
      <c r="AE94" s="67"/>
      <c r="AF94" s="67"/>
      <c r="AG94" s="67"/>
      <c r="AH94" s="67"/>
      <c r="AI94" s="67"/>
      <c r="AJ94" s="67"/>
      <c r="AK94" s="67">
        <v>0.26115463688392504</v>
      </c>
      <c r="AL94" s="67"/>
      <c r="AM94" s="67">
        <v>4.8604392566430317E-3</v>
      </c>
      <c r="AN94" s="67"/>
      <c r="AO94" s="67"/>
      <c r="AP94" s="67"/>
      <c r="AQ94" s="67">
        <v>0.27455206719818942</v>
      </c>
      <c r="AR94" s="67"/>
      <c r="AS94" s="67"/>
      <c r="BA94" s="3">
        <v>390</v>
      </c>
      <c r="BB94" t="s">
        <v>47</v>
      </c>
      <c r="BD94" s="86"/>
      <c r="BE94" s="86">
        <v>0.7452667574485915</v>
      </c>
      <c r="BF94" s="86">
        <v>0.84590217288023162</v>
      </c>
      <c r="BG94" s="86">
        <v>0.98646603453998849</v>
      </c>
      <c r="BH94" s="98"/>
      <c r="BI94" s="86"/>
      <c r="BJ94" s="86"/>
      <c r="BK94" s="86"/>
      <c r="BL94" s="98"/>
      <c r="BM94" s="86"/>
      <c r="BN94" s="86"/>
      <c r="BO94" s="86"/>
      <c r="BP94" s="86"/>
      <c r="BQ94" s="86"/>
      <c r="BR94" s="86"/>
      <c r="BS94" s="86"/>
      <c r="BT94" s="86"/>
      <c r="BU94" s="86"/>
      <c r="BV94" s="86"/>
      <c r="BW94" s="86"/>
      <c r="BX94" s="86"/>
      <c r="BY94" s="86"/>
      <c r="BZ94" s="86"/>
      <c r="CA94" s="86"/>
      <c r="CB94" s="86"/>
      <c r="CC94" s="86"/>
      <c r="CD94" s="86"/>
      <c r="CE94" s="86"/>
      <c r="CF94" s="86"/>
      <c r="CG94" s="86"/>
      <c r="CH94" s="86"/>
      <c r="CI94" s="86"/>
      <c r="CJ94" s="86"/>
      <c r="CK94" s="86"/>
      <c r="CL94" s="86"/>
      <c r="CM94" s="86"/>
      <c r="CN94" s="86"/>
      <c r="CO94" s="86"/>
      <c r="CP94" s="86"/>
      <c r="CQ94" s="86"/>
      <c r="CR94" s="86"/>
      <c r="CS94" s="86"/>
      <c r="CT94" s="86"/>
      <c r="CU94" s="86"/>
      <c r="CV94" s="86"/>
      <c r="CW94" s="86"/>
      <c r="CX94" s="86"/>
      <c r="CY94" s="86"/>
      <c r="CZ94" s="93">
        <f>AVERAGEIF(BD94:CX94,"&lt;&gt;""")</f>
        <v>0.85921165495627039</v>
      </c>
      <c r="DA94" s="93">
        <f>CZ94/CZ$3*100</f>
        <v>0.27527627189253862</v>
      </c>
      <c r="DB94" s="102">
        <f>SUM(BD94:CX94)/(COUNT(BD94:CX94)+COUNTBLANK(BD94:CX94))</f>
        <v>5.4843297124868323E-2</v>
      </c>
      <c r="DC94" s="157">
        <f>MEDIAN(BD94:CX94)</f>
        <v>0.84590217288023162</v>
      </c>
      <c r="DD94" s="158">
        <f>DC94/$DC$3*100</f>
        <v>0.37885755730603193</v>
      </c>
      <c r="DE94" s="86">
        <f>VLOOKUP(BA94,wt_by_use!$A$5:$H$388,8,FALSE)</f>
        <v>9.3932010893830908E-2</v>
      </c>
      <c r="DF94" s="136">
        <f>IFERROR(VLOOKUP(BA94,wtFrac_0000!C$3:E$292,3,FALSE)," ")</f>
        <v>9.9999999999999985E-3</v>
      </c>
    </row>
    <row r="95" spans="1:110" x14ac:dyDescent="0.3">
      <c r="A95" s="6">
        <v>536</v>
      </c>
      <c r="B95" s="82" t="s">
        <v>295</v>
      </c>
      <c r="C95" s="67">
        <v>1.4689999999999999</v>
      </c>
      <c r="D95" s="67">
        <v>1.731992566934468E-3</v>
      </c>
      <c r="E95" s="67"/>
      <c r="F95" s="67">
        <v>7.7578866999436918E-2</v>
      </c>
      <c r="G95" s="67">
        <v>0.78893134760219963</v>
      </c>
      <c r="H95" s="67">
        <v>2.0633473426020612</v>
      </c>
      <c r="I95" s="67"/>
      <c r="J95" s="67"/>
      <c r="K95" s="67">
        <v>4.5772494059978623E-3</v>
      </c>
      <c r="L95" s="67"/>
      <c r="M95" s="67">
        <v>3.7706981871897129</v>
      </c>
      <c r="N95" s="67">
        <v>0.21127720419452239</v>
      </c>
      <c r="O95" s="67">
        <v>1.7599148861163199</v>
      </c>
      <c r="P95" s="67">
        <v>1.5022364418333154</v>
      </c>
      <c r="Q95" s="67">
        <v>2.750970036818216E-2</v>
      </c>
      <c r="R95" s="67">
        <v>0.68543366917012749</v>
      </c>
      <c r="S95" s="67">
        <v>1.2802819945795851</v>
      </c>
      <c r="T95" s="67">
        <v>0.62235169491525399</v>
      </c>
      <c r="U95" s="67">
        <v>0.15579141606607635</v>
      </c>
      <c r="V95" s="67">
        <v>0.98223786526970613</v>
      </c>
      <c r="W95" s="67">
        <v>0.40471686859908323</v>
      </c>
      <c r="X95" s="67">
        <v>0.74753761110900696</v>
      </c>
      <c r="Y95" s="67">
        <v>0.90853969935943169</v>
      </c>
      <c r="Z95" s="67">
        <v>0.13208413442360864</v>
      </c>
      <c r="AA95" s="67">
        <v>0.29756512601646384</v>
      </c>
      <c r="AB95" s="67">
        <v>3.4381475536032985E-3</v>
      </c>
      <c r="AC95" s="67">
        <v>3.4230326878398887E-2</v>
      </c>
      <c r="AD95" s="67">
        <v>1.7472184228108278E-5</v>
      </c>
      <c r="AE95" s="67">
        <v>2.8131677892288133E-2</v>
      </c>
      <c r="AF95" s="67">
        <v>6.3897763578274772E-2</v>
      </c>
      <c r="AG95" s="67">
        <v>1.1974345909232569</v>
      </c>
      <c r="AH95" s="67">
        <v>0.24845008554964615</v>
      </c>
      <c r="AI95" s="67">
        <v>4.9201900445769216E-3</v>
      </c>
      <c r="AJ95" s="67">
        <v>2.6593394364491516</v>
      </c>
      <c r="AK95" s="67">
        <v>2.111463021614713E-2</v>
      </c>
      <c r="AL95" s="67">
        <v>0.41913262712787935</v>
      </c>
      <c r="AM95" s="67">
        <v>1.0415226978520782</v>
      </c>
      <c r="AN95" s="67">
        <v>4.6818272746232195E-2</v>
      </c>
      <c r="AO95" s="67">
        <v>0.20978278187901642</v>
      </c>
      <c r="AP95" s="67">
        <v>0.37082818294190351</v>
      </c>
      <c r="AQ95" s="67">
        <v>0.10743341759929151</v>
      </c>
      <c r="AR95" s="67"/>
      <c r="AS95" s="67"/>
      <c r="BA95" s="3">
        <v>391</v>
      </c>
      <c r="BB95" t="s">
        <v>37</v>
      </c>
      <c r="BD95" s="86"/>
      <c r="BE95" s="86">
        <v>0</v>
      </c>
      <c r="BF95" s="86">
        <v>0</v>
      </c>
      <c r="BG95" s="86">
        <v>0</v>
      </c>
      <c r="BH95" s="98"/>
      <c r="BI95" s="86"/>
      <c r="BJ95" s="86"/>
      <c r="BK95" s="86"/>
      <c r="BL95" s="98"/>
      <c r="BM95" s="86"/>
      <c r="BN95" s="86"/>
      <c r="BO95" s="86"/>
      <c r="BP95" s="86"/>
      <c r="BQ95" s="86"/>
      <c r="BR95" s="86"/>
      <c r="BS95" s="86"/>
      <c r="BT95" s="86"/>
      <c r="BU95" s="86"/>
      <c r="BV95" s="86"/>
      <c r="BW95" s="86"/>
      <c r="BX95" s="86"/>
      <c r="BY95" s="86"/>
      <c r="BZ95" s="86"/>
      <c r="CA95" s="86"/>
      <c r="CB95" s="86"/>
      <c r="CC95" s="86"/>
      <c r="CD95" s="86"/>
      <c r="CE95" s="86"/>
      <c r="CF95" s="86"/>
      <c r="CG95" s="86"/>
      <c r="CH95" s="86"/>
      <c r="CI95" s="86"/>
      <c r="CJ95" s="86"/>
      <c r="CK95" s="86"/>
      <c r="CL95" s="86"/>
      <c r="CM95" s="86"/>
      <c r="CN95" s="86"/>
      <c r="CO95" s="86"/>
      <c r="CP95" s="86"/>
      <c r="CQ95" s="86"/>
      <c r="CR95" s="86"/>
      <c r="CS95" s="86"/>
      <c r="CT95" s="86"/>
      <c r="CU95" s="86"/>
      <c r="CV95" s="86"/>
      <c r="CW95" s="86"/>
      <c r="CX95" s="86"/>
      <c r="CY95" s="86"/>
      <c r="CZ95" s="93">
        <f>AVERAGEIF(BD95:CX95,"&lt;&gt;""")</f>
        <v>0</v>
      </c>
      <c r="DA95" s="93">
        <f>CZ95/CZ$3*100</f>
        <v>0</v>
      </c>
      <c r="DB95" s="102">
        <f>SUM(BD95:CX95)/(COUNT(BD95:CX95)+COUNTBLANK(BD95:CX95))</f>
        <v>0</v>
      </c>
      <c r="DC95" s="157">
        <f>MEDIAN(BD95:CX95)</f>
        <v>0</v>
      </c>
      <c r="DD95" s="158">
        <f>DC95/$DC$3*100</f>
        <v>0</v>
      </c>
      <c r="DE95" s="86">
        <f>VLOOKUP(BA95,wt_by_use!$A$5:$H$388,8,FALSE)</f>
        <v>0.17999999999999985</v>
      </c>
      <c r="DF95" s="136">
        <f>IFERROR(VLOOKUP(BA95,wtFrac_0000!C$3:E$292,3,FALSE)," ")</f>
        <v>0.39999999999999997</v>
      </c>
    </row>
    <row r="96" spans="1:110" x14ac:dyDescent="0.3">
      <c r="A96" s="6">
        <v>539</v>
      </c>
      <c r="B96" s="82" t="s">
        <v>325</v>
      </c>
      <c r="C96" s="67">
        <v>0.77600000000000002</v>
      </c>
      <c r="D96" s="67"/>
      <c r="E96" s="67"/>
      <c r="F96" s="67">
        <v>3.3617509033089326E-3</v>
      </c>
      <c r="G96" s="67">
        <v>4.0806793841493078E-2</v>
      </c>
      <c r="H96" s="67">
        <v>4.9004499386798954E-2</v>
      </c>
      <c r="I96" s="67"/>
      <c r="J96" s="67"/>
      <c r="K96" s="67">
        <v>4.1611358236344202E-2</v>
      </c>
      <c r="L96" s="67"/>
      <c r="M96" s="67"/>
      <c r="N96" s="67">
        <v>1.5459307623989444E-2</v>
      </c>
      <c r="O96" s="67">
        <v>8.5245877296259241E-3</v>
      </c>
      <c r="P96" s="67">
        <v>5.4297702716866823E-3</v>
      </c>
      <c r="Q96" s="67">
        <v>0.12795209473573096</v>
      </c>
      <c r="R96" s="67">
        <v>1.5850653599559197E-2</v>
      </c>
      <c r="S96" s="67">
        <v>1.8289742779708362E-2</v>
      </c>
      <c r="T96" s="67">
        <v>2.1848516949152533E-2</v>
      </c>
      <c r="U96" s="67">
        <v>5.7989027091261761E-3</v>
      </c>
      <c r="V96" s="67">
        <v>0.81853155439142178</v>
      </c>
      <c r="W96" s="67">
        <v>9.7984083976620145E-2</v>
      </c>
      <c r="X96" s="67">
        <v>3.8373597370262358E-2</v>
      </c>
      <c r="Y96" s="67">
        <v>0.46383342546244671</v>
      </c>
      <c r="Z96" s="67">
        <v>0.11095067291583124</v>
      </c>
      <c r="AA96" s="67">
        <v>0.64923300221773939</v>
      </c>
      <c r="AB96" s="67">
        <v>7.3674590434356392E-4</v>
      </c>
      <c r="AC96" s="67">
        <v>5.9332566589224726E-3</v>
      </c>
      <c r="AD96" s="67"/>
      <c r="AE96" s="67"/>
      <c r="AF96" s="67"/>
      <c r="AG96" s="67">
        <v>0.13234803373362308</v>
      </c>
      <c r="AH96" s="67">
        <v>7.8675860424054622E-3</v>
      </c>
      <c r="AI96" s="67"/>
      <c r="AJ96" s="67">
        <v>4.5004205847601038E-3</v>
      </c>
      <c r="AK96" s="67">
        <v>7.2234261265766486E-2</v>
      </c>
      <c r="AL96" s="67">
        <v>4.1913262712787932E-4</v>
      </c>
      <c r="AM96" s="67">
        <v>9.5472913969773827E-4</v>
      </c>
      <c r="AN96" s="67"/>
      <c r="AO96" s="67">
        <v>7.7008869297360449E-2</v>
      </c>
      <c r="AP96" s="67"/>
      <c r="AQ96" s="67">
        <v>0.27455206719818942</v>
      </c>
      <c r="AR96" s="67"/>
      <c r="AS96" s="67"/>
      <c r="BA96" s="3">
        <v>392</v>
      </c>
      <c r="BB96" t="s">
        <v>229</v>
      </c>
      <c r="BD96" s="86">
        <v>7.9899999999999993</v>
      </c>
      <c r="BE96" s="86"/>
      <c r="BF96" s="86"/>
      <c r="BG96" s="86"/>
      <c r="BH96" s="98"/>
      <c r="BI96" s="86"/>
      <c r="BJ96" s="86"/>
      <c r="BK96" s="86"/>
      <c r="BL96" s="98"/>
      <c r="BM96" s="86"/>
      <c r="BN96" s="86"/>
      <c r="BO96" s="86"/>
      <c r="BP96" s="86"/>
      <c r="BQ96" s="86"/>
      <c r="BR96" s="86"/>
      <c r="BS96" s="86"/>
      <c r="BT96" s="86"/>
      <c r="BU96" s="86"/>
      <c r="BV96" s="86"/>
      <c r="BW96" s="86"/>
      <c r="BX96" s="86"/>
      <c r="BY96" s="86"/>
      <c r="BZ96" s="86"/>
      <c r="CA96" s="86"/>
      <c r="CB96" s="86"/>
      <c r="CC96" s="86"/>
      <c r="CD96" s="86"/>
      <c r="CE96" s="86"/>
      <c r="CF96" s="86"/>
      <c r="CG96" s="86"/>
      <c r="CH96" s="86"/>
      <c r="CI96" s="86"/>
      <c r="CJ96" s="86"/>
      <c r="CK96" s="86"/>
      <c r="CL96" s="86"/>
      <c r="CM96" s="86"/>
      <c r="CN96" s="86"/>
      <c r="CO96" s="86"/>
      <c r="CP96" s="86"/>
      <c r="CQ96" s="86"/>
      <c r="CR96" s="86"/>
      <c r="CS96" s="86"/>
      <c r="CT96" s="86"/>
      <c r="CU96" s="86"/>
      <c r="CV96" s="86"/>
      <c r="CW96" s="86"/>
      <c r="CX96" s="86"/>
      <c r="CY96" s="86"/>
      <c r="CZ96" s="93">
        <f>AVERAGEIF(BD96:CX96,"&lt;&gt;""")</f>
        <v>7.9899999999999993</v>
      </c>
      <c r="DA96" s="93">
        <f>CZ96/CZ$3*100</f>
        <v>2.5598551878737315</v>
      </c>
      <c r="DB96" s="102">
        <f>SUM(BD96:CX96)/(COUNT(BD96:CX96)+COUNTBLANK(BD96:CX96))</f>
        <v>0.16999999999999998</v>
      </c>
      <c r="DC96" s="157">
        <f>MEDIAN(BD96:CX96)</f>
        <v>7.9899999999999993</v>
      </c>
      <c r="DD96" s="158">
        <f>DC96/$DC$3*100</f>
        <v>3.5785129532984281</v>
      </c>
      <c r="DE96" s="86">
        <f>VLOOKUP(BA96,wt_by_use!$A$5:$H$388,8,FALSE)</f>
        <v>0.6616999999999994</v>
      </c>
      <c r="DF96" s="136">
        <f>IFERROR(VLOOKUP(BA96,wtFrac_0000!C$3:E$292,3,FALSE)," ")</f>
        <v>4.9999999999999996E-2</v>
      </c>
    </row>
    <row r="97" spans="1:110" x14ac:dyDescent="0.3">
      <c r="A97" s="6">
        <v>540</v>
      </c>
      <c r="B97" s="82" t="s">
        <v>331</v>
      </c>
      <c r="C97" s="67"/>
      <c r="D97" s="67"/>
      <c r="E97" s="67"/>
      <c r="F97" s="67">
        <v>5.1202052219628355E-2</v>
      </c>
      <c r="G97" s="67">
        <v>0.27204529227662061</v>
      </c>
      <c r="H97" s="67">
        <v>11.606328802136593</v>
      </c>
      <c r="I97" s="67">
        <v>4.6892148059463237</v>
      </c>
      <c r="J97" s="67">
        <v>2.1937040693210488</v>
      </c>
      <c r="K97" s="67">
        <v>6.2417037354516296E-3</v>
      </c>
      <c r="L97" s="67">
        <v>41.297935103244839</v>
      </c>
      <c r="M97" s="67"/>
      <c r="N97" s="67">
        <v>0.12109790972125063</v>
      </c>
      <c r="O97" s="67">
        <v>2.7498670095567492</v>
      </c>
      <c r="P97" s="67">
        <v>4.5248085597389025</v>
      </c>
      <c r="Q97" s="67">
        <v>1.5354251368287716E-2</v>
      </c>
      <c r="R97" s="67">
        <v>0.77111287781639348</v>
      </c>
      <c r="S97" s="67">
        <v>0.66508155562575855</v>
      </c>
      <c r="T97" s="67">
        <v>0.99311440677966067</v>
      </c>
      <c r="U97" s="67">
        <v>0.15579141606607635</v>
      </c>
      <c r="V97" s="67">
        <v>2.0463288859785544</v>
      </c>
      <c r="W97" s="67">
        <v>0.23430976603104817</v>
      </c>
      <c r="X97" s="67">
        <v>0.36878522148044346</v>
      </c>
      <c r="Y97" s="67">
        <v>28.212548559056039</v>
      </c>
      <c r="Z97" s="67">
        <v>31.171855723971635</v>
      </c>
      <c r="AA97" s="67">
        <v>15.554540678133339</v>
      </c>
      <c r="AB97" s="67">
        <v>3.4381475536032982</v>
      </c>
      <c r="AC97" s="67">
        <v>0.13920332930548882</v>
      </c>
      <c r="AD97" s="67"/>
      <c r="AE97" s="67"/>
      <c r="AF97" s="67"/>
      <c r="AG97" s="67">
        <v>6.6174016866811541E-2</v>
      </c>
      <c r="AH97" s="67">
        <v>3.0642177217789696E-2</v>
      </c>
      <c r="AI97" s="67"/>
      <c r="AJ97" s="67">
        <v>13.29669718224576</v>
      </c>
      <c r="AK97" s="67">
        <v>0.88903706173251074</v>
      </c>
      <c r="AL97" s="67">
        <v>0.14098097457937761</v>
      </c>
      <c r="AM97" s="67">
        <v>1.6490776049324571</v>
      </c>
      <c r="AN97" s="67"/>
      <c r="AO97" s="67">
        <v>2.3899304264698067</v>
      </c>
      <c r="AP97" s="67">
        <v>0.3955500618046971</v>
      </c>
      <c r="AQ97" s="67"/>
      <c r="AR97" s="67"/>
      <c r="AS97" s="67"/>
      <c r="BA97" s="3">
        <v>394</v>
      </c>
      <c r="BB97" t="s">
        <v>373</v>
      </c>
      <c r="BD97" s="86"/>
      <c r="BE97" s="86"/>
      <c r="BF97" s="86"/>
      <c r="BG97" s="86"/>
      <c r="BH97" s="98"/>
      <c r="BI97" s="86"/>
      <c r="BJ97" s="86"/>
      <c r="BK97" s="86"/>
      <c r="BL97" s="98"/>
      <c r="BM97" s="86"/>
      <c r="BN97" s="86"/>
      <c r="BO97" s="86"/>
      <c r="BP97" s="86"/>
      <c r="BQ97" s="86"/>
      <c r="BR97" s="86"/>
      <c r="BS97" s="86"/>
      <c r="BT97" s="86"/>
      <c r="BU97" s="86"/>
      <c r="BV97" s="86"/>
      <c r="BW97" s="86"/>
      <c r="BX97" s="86"/>
      <c r="BY97" s="86"/>
      <c r="BZ97" s="86"/>
      <c r="CA97" s="86"/>
      <c r="CB97" s="86"/>
      <c r="CC97" s="86"/>
      <c r="CD97" s="86"/>
      <c r="CE97" s="86"/>
      <c r="CF97" s="86"/>
      <c r="CG97" s="86"/>
      <c r="CH97" s="86"/>
      <c r="CI97" s="86"/>
      <c r="CJ97" s="86"/>
      <c r="CK97" s="86"/>
      <c r="CL97" s="86"/>
      <c r="CM97" s="86"/>
      <c r="CN97" s="86">
        <v>2.4558196811452132E-2</v>
      </c>
      <c r="CO97" s="86"/>
      <c r="CP97" s="86"/>
      <c r="CQ97" s="86"/>
      <c r="CR97" s="86">
        <v>5.610411807963001E-4</v>
      </c>
      <c r="CS97" s="86"/>
      <c r="CT97" s="86"/>
      <c r="CU97" s="86"/>
      <c r="CV97" s="86"/>
      <c r="CW97" s="86"/>
      <c r="CX97" s="86"/>
      <c r="CY97" s="86"/>
      <c r="CZ97" s="93">
        <f>AVERAGEIF(BD97:CX97,"&lt;&gt;""")</f>
        <v>1.2559618996124216E-2</v>
      </c>
      <c r="DA97" s="93">
        <f>CZ97/CZ$3*100</f>
        <v>4.0238805813449362E-3</v>
      </c>
      <c r="DB97" s="102">
        <f>SUM(BD97:CX97)/(COUNT(BD97:CX97)+COUNTBLANK(BD97:CX97))</f>
        <v>5.3445187217549851E-4</v>
      </c>
      <c r="DC97" s="157">
        <f>MEDIAN(BD97:CX97)</f>
        <v>1.2559618996124216E-2</v>
      </c>
      <c r="DD97" s="158">
        <f>DC97/$DC$3*100</f>
        <v>5.6251263161606396E-3</v>
      </c>
      <c r="DE97" s="86">
        <f>VLOOKUP(BA97,wt_by_use!$A$5:$H$388,8,FALSE)</f>
        <v>0</v>
      </c>
      <c r="DF97" s="136" t="str">
        <f>IFERROR(VLOOKUP(BA97,wtFrac_0000!C$3:E$292,3,FALSE)," ")</f>
        <v xml:space="preserve"> </v>
      </c>
    </row>
    <row r="98" spans="1:110" x14ac:dyDescent="0.3">
      <c r="A98" s="6">
        <v>550</v>
      </c>
      <c r="B98" s="82" t="s">
        <v>246</v>
      </c>
      <c r="C98" s="67"/>
      <c r="D98" s="67">
        <v>2.7921159465394654</v>
      </c>
      <c r="E98" s="67"/>
      <c r="F98" s="67"/>
      <c r="G98" s="67"/>
      <c r="H98" s="67"/>
      <c r="I98" s="67"/>
      <c r="J98" s="67"/>
      <c r="K98" s="67"/>
      <c r="L98" s="67"/>
      <c r="M98" s="67"/>
      <c r="N98" s="67"/>
      <c r="O98" s="67"/>
      <c r="P98" s="67"/>
      <c r="Q98" s="67"/>
      <c r="R98" s="67"/>
      <c r="S98" s="67"/>
      <c r="T98" s="67"/>
      <c r="U98" s="67"/>
      <c r="V98" s="67"/>
      <c r="W98" s="67"/>
      <c r="X98" s="67"/>
      <c r="Y98" s="67"/>
      <c r="Z98" s="67"/>
      <c r="AA98" s="67"/>
      <c r="AB98" s="67"/>
      <c r="AC98" s="67"/>
      <c r="AD98" s="67"/>
      <c r="AE98" s="67"/>
      <c r="AF98" s="67"/>
      <c r="AG98" s="67"/>
      <c r="AH98" s="67"/>
      <c r="AI98" s="67"/>
      <c r="AJ98" s="67"/>
      <c r="AK98" s="67"/>
      <c r="AL98" s="67"/>
      <c r="AM98" s="67"/>
      <c r="AN98" s="67"/>
      <c r="AO98" s="67"/>
      <c r="AP98" s="67"/>
      <c r="AQ98" s="67"/>
      <c r="AR98" s="67"/>
      <c r="AS98" s="67"/>
      <c r="BA98" s="3">
        <v>398</v>
      </c>
      <c r="BB98" t="s">
        <v>363</v>
      </c>
      <c r="BD98" s="86"/>
      <c r="BE98" s="86"/>
      <c r="BF98" s="86"/>
      <c r="BG98" s="86"/>
      <c r="BH98" s="98"/>
      <c r="BI98" s="86"/>
      <c r="BJ98" s="86"/>
      <c r="BK98" s="86"/>
      <c r="BL98" s="98"/>
      <c r="BM98" s="86"/>
      <c r="BN98" s="86"/>
      <c r="BO98" s="86"/>
      <c r="BP98" s="86"/>
      <c r="BQ98" s="86"/>
      <c r="BR98" s="86"/>
      <c r="BS98" s="86"/>
      <c r="BT98" s="86"/>
      <c r="BU98" s="86"/>
      <c r="BV98" s="86"/>
      <c r="BW98" s="86"/>
      <c r="BX98" s="86"/>
      <c r="BY98" s="86"/>
      <c r="BZ98" s="86"/>
      <c r="CA98" s="86"/>
      <c r="CB98" s="86"/>
      <c r="CC98" s="86"/>
      <c r="CD98" s="86"/>
      <c r="CE98" s="86"/>
      <c r="CF98" s="86"/>
      <c r="CG98" s="86"/>
      <c r="CH98" s="86"/>
      <c r="CI98" s="86">
        <v>3.2998404114680992E-3</v>
      </c>
      <c r="CJ98" s="86">
        <v>1.9909157662851167E-3</v>
      </c>
      <c r="CK98" s="86"/>
      <c r="CL98" s="86"/>
      <c r="CM98" s="86"/>
      <c r="CN98" s="86">
        <v>0.61395492028630327</v>
      </c>
      <c r="CO98" s="86"/>
      <c r="CP98" s="86"/>
      <c r="CQ98" s="86"/>
      <c r="CR98" s="86">
        <v>0.39392253119740223</v>
      </c>
      <c r="CS98" s="86"/>
      <c r="CT98" s="86"/>
      <c r="CU98" s="86"/>
      <c r="CV98" s="86"/>
      <c r="CW98" s="86"/>
      <c r="CX98" s="86"/>
      <c r="CY98" s="86"/>
      <c r="CZ98" s="93">
        <f>AVERAGEIF(BD98:CX98,"&lt;&gt;""")</f>
        <v>0.25329205191536469</v>
      </c>
      <c r="DA98" s="93">
        <f>CZ98/CZ$3*100</f>
        <v>8.1150309529753301E-2</v>
      </c>
      <c r="DB98" s="102">
        <f>SUM(BD98:CX98)/(COUNT(BD98:CX98)+COUNTBLANK(BD98:CX98))</f>
        <v>2.1556770375775719E-2</v>
      </c>
      <c r="DC98" s="157">
        <f>MEDIAN(BD98:CX98)</f>
        <v>0.19861118580443518</v>
      </c>
      <c r="DD98" s="158">
        <f>DC98/$DC$3*100</f>
        <v>8.8952778607150465E-2</v>
      </c>
      <c r="DE98" s="86">
        <f>VLOOKUP(BA98,wt_by_use!$A$5:$H$388,8,FALSE)</f>
        <v>1.7999999999999985E-2</v>
      </c>
      <c r="DF98" s="136">
        <f>IFERROR(VLOOKUP(BA98,wtFrac_0000!C$3:E$292,3,FALSE)," ")</f>
        <v>3.9999999999999994E-2</v>
      </c>
    </row>
    <row r="99" spans="1:110" ht="28.8" x14ac:dyDescent="0.3">
      <c r="A99" s="6">
        <v>551</v>
      </c>
      <c r="B99" s="82" t="s">
        <v>250</v>
      </c>
      <c r="C99" s="67"/>
      <c r="D99" s="67">
        <v>2.6067421348945863</v>
      </c>
      <c r="E99" s="67"/>
      <c r="F99" s="67"/>
      <c r="G99" s="67"/>
      <c r="H99" s="67"/>
      <c r="I99" s="67"/>
      <c r="J99" s="67"/>
      <c r="K99" s="67"/>
      <c r="L99" s="67"/>
      <c r="M99" s="67"/>
      <c r="N99" s="67"/>
      <c r="O99" s="67"/>
      <c r="P99" s="67"/>
      <c r="Q99" s="67"/>
      <c r="R99" s="67"/>
      <c r="S99" s="67"/>
      <c r="T99" s="67"/>
      <c r="U99" s="67"/>
      <c r="V99" s="67"/>
      <c r="W99" s="67"/>
      <c r="X99" s="67"/>
      <c r="Y99" s="67"/>
      <c r="Z99" s="67"/>
      <c r="AA99" s="67"/>
      <c r="AB99" s="67"/>
      <c r="AC99" s="67"/>
      <c r="AD99" s="67"/>
      <c r="AE99" s="67"/>
      <c r="AF99" s="67"/>
      <c r="AG99" s="67"/>
      <c r="AH99" s="67"/>
      <c r="AI99" s="67"/>
      <c r="AJ99" s="67"/>
      <c r="AK99" s="67"/>
      <c r="AL99" s="67"/>
      <c r="AM99" s="67"/>
      <c r="AN99" s="67"/>
      <c r="AO99" s="67"/>
      <c r="AP99" s="67"/>
      <c r="AQ99" s="67"/>
      <c r="AR99" s="67"/>
      <c r="AS99" s="67"/>
      <c r="BA99" s="116">
        <v>399</v>
      </c>
      <c r="BB99" s="119" t="s">
        <v>831</v>
      </c>
      <c r="DC99" s="157"/>
      <c r="DD99" s="158"/>
      <c r="DE99" s="86">
        <f>VLOOKUP(BA99,wt_by_use!$A$5:$H$388,8,FALSE)</f>
        <v>8.9999999999999924E-3</v>
      </c>
      <c r="DF99" s="138">
        <v>1.9999999999999997E-2</v>
      </c>
    </row>
    <row r="100" spans="1:110" x14ac:dyDescent="0.3">
      <c r="A100" s="6">
        <v>592</v>
      </c>
      <c r="B100" s="82" t="s">
        <v>241</v>
      </c>
      <c r="C100" s="67"/>
      <c r="D100" s="67">
        <v>3.3564066289832564</v>
      </c>
      <c r="E100" s="67"/>
      <c r="F100" s="67"/>
      <c r="G100" s="67"/>
      <c r="H100" s="67"/>
      <c r="I100" s="67"/>
      <c r="J100" s="67"/>
      <c r="K100" s="67"/>
      <c r="L100" s="67"/>
      <c r="M100" s="67"/>
      <c r="N100" s="67"/>
      <c r="O100" s="67"/>
      <c r="P100" s="67"/>
      <c r="Q100" s="67"/>
      <c r="R100" s="67"/>
      <c r="S100" s="67"/>
      <c r="T100" s="67"/>
      <c r="U100" s="67"/>
      <c r="V100" s="67"/>
      <c r="W100" s="67"/>
      <c r="X100" s="67"/>
      <c r="Y100" s="67"/>
      <c r="Z100" s="67"/>
      <c r="AA100" s="67"/>
      <c r="AB100" s="67"/>
      <c r="AC100" s="67"/>
      <c r="AD100" s="67"/>
      <c r="AE100" s="67"/>
      <c r="AF100" s="67"/>
      <c r="AG100" s="67"/>
      <c r="AH100" s="67"/>
      <c r="AI100" s="67"/>
      <c r="AJ100" s="67"/>
      <c r="AK100" s="67"/>
      <c r="AL100" s="67"/>
      <c r="AM100" s="67"/>
      <c r="AN100" s="67"/>
      <c r="AO100" s="67"/>
      <c r="AP100" s="67"/>
      <c r="AQ100" s="67"/>
      <c r="AR100" s="67"/>
      <c r="AS100" s="67"/>
      <c r="BA100" s="116">
        <v>400</v>
      </c>
      <c r="BB100" s="119" t="s">
        <v>755</v>
      </c>
      <c r="DC100" s="157"/>
      <c r="DD100" s="158"/>
      <c r="DE100" s="86">
        <f>VLOOKUP(BA100,wt_by_use!$A$5:$H$388,8,FALSE)</f>
        <v>0.15749999999999986</v>
      </c>
      <c r="DF100" s="138">
        <v>0.35</v>
      </c>
    </row>
    <row r="101" spans="1:110" x14ac:dyDescent="0.3">
      <c r="A101" s="6">
        <v>598</v>
      </c>
      <c r="B101" s="82" t="s">
        <v>274</v>
      </c>
      <c r="C101" s="67"/>
      <c r="D101" s="67">
        <v>1.5058956411898272</v>
      </c>
      <c r="E101" s="67"/>
      <c r="F101" s="67"/>
      <c r="G101" s="67"/>
      <c r="H101" s="67"/>
      <c r="I101" s="67"/>
      <c r="J101" s="67"/>
      <c r="K101" s="67"/>
      <c r="L101" s="67"/>
      <c r="M101" s="67"/>
      <c r="N101" s="67"/>
      <c r="O101" s="67"/>
      <c r="P101" s="67"/>
      <c r="Q101" s="67"/>
      <c r="R101" s="67"/>
      <c r="S101" s="67"/>
      <c r="T101" s="67"/>
      <c r="U101" s="67"/>
      <c r="V101" s="67"/>
      <c r="W101" s="67"/>
      <c r="X101" s="67"/>
      <c r="Y101" s="67"/>
      <c r="Z101" s="67"/>
      <c r="AA101" s="67"/>
      <c r="AB101" s="67"/>
      <c r="AC101" s="67"/>
      <c r="AD101" s="67"/>
      <c r="AE101" s="67"/>
      <c r="AF101" s="67"/>
      <c r="AG101" s="67"/>
      <c r="AH101" s="67"/>
      <c r="AI101" s="67"/>
      <c r="AJ101" s="67"/>
      <c r="AK101" s="67"/>
      <c r="AL101" s="67"/>
      <c r="AM101" s="67"/>
      <c r="AN101" s="67"/>
      <c r="AO101" s="67"/>
      <c r="AP101" s="67"/>
      <c r="AQ101" s="67"/>
      <c r="AR101" s="67"/>
      <c r="AS101" s="67"/>
      <c r="BA101" s="3">
        <v>401</v>
      </c>
      <c r="BB101" t="s">
        <v>344</v>
      </c>
      <c r="BD101" s="86"/>
      <c r="BE101" s="86"/>
      <c r="BF101" s="86"/>
      <c r="BG101" s="86"/>
      <c r="BH101" s="98"/>
      <c r="BI101" s="86"/>
      <c r="BJ101" s="86"/>
      <c r="BK101" s="86"/>
      <c r="BL101" s="98"/>
      <c r="BM101" s="86">
        <v>1.9277821945409838E-2</v>
      </c>
      <c r="BN101" s="86">
        <v>3.115828321321527E-2</v>
      </c>
      <c r="BO101" s="86">
        <v>1.2604574641297437E-2</v>
      </c>
      <c r="BP101" s="86">
        <v>1.0766170373818001E-2</v>
      </c>
      <c r="BQ101" s="86">
        <v>5.5547877218777497E-3</v>
      </c>
      <c r="BR101" s="86">
        <v>2.1204890313179423E-3</v>
      </c>
      <c r="BS101" s="86">
        <v>5.4819424814660518E-2</v>
      </c>
      <c r="BT101" s="86"/>
      <c r="BU101" s="86"/>
      <c r="BV101" s="86">
        <v>4.5135723119420082E-3</v>
      </c>
      <c r="BW101" s="86">
        <v>4.1611358236344202E-2</v>
      </c>
      <c r="BX101" s="86">
        <v>1.2378060798586235E-2</v>
      </c>
      <c r="BY101" s="86"/>
      <c r="BZ101" s="86">
        <v>2.7051375092405807E-4</v>
      </c>
      <c r="CA101" s="86">
        <v>4.3514269811425416E-3</v>
      </c>
      <c r="CB101" s="86"/>
      <c r="CC101" s="86">
        <v>1.5459307623989444E-2</v>
      </c>
      <c r="CD101" s="86">
        <v>0.14964335001579565</v>
      </c>
      <c r="CE101" s="86">
        <v>9.8252695310425409E-3</v>
      </c>
      <c r="CF101" s="86">
        <v>4.0912914406910032E-3</v>
      </c>
      <c r="CG101" s="86"/>
      <c r="CH101" s="86">
        <v>1.8670453390241897E-3</v>
      </c>
      <c r="CI101" s="86">
        <v>1.1549441440138347E-3</v>
      </c>
      <c r="CJ101" s="86">
        <v>9.5925941466464722E-3</v>
      </c>
      <c r="CK101" s="86">
        <v>0.3177966101694914</v>
      </c>
      <c r="CL101" s="86">
        <v>2.278157470689559E-2</v>
      </c>
      <c r="CM101" s="86">
        <v>2.6869939894503501E-3</v>
      </c>
      <c r="CN101" s="86">
        <v>2.0383303353505265E-3</v>
      </c>
      <c r="CO101" s="86">
        <v>8.4434806300050583E-5</v>
      </c>
      <c r="CP101" s="86">
        <v>0.10224426154082102</v>
      </c>
      <c r="CQ101" s="86">
        <v>0.77760497667185069</v>
      </c>
      <c r="CR101" s="86">
        <v>4.1779662399724478</v>
      </c>
      <c r="CS101" s="86">
        <v>0.73355560664601382</v>
      </c>
      <c r="CT101" s="86">
        <v>3.1921549599703766E-2</v>
      </c>
      <c r="CU101" s="86">
        <v>0.65987218275819981</v>
      </c>
      <c r="CV101" s="86">
        <v>8.5558022418367907E-2</v>
      </c>
      <c r="CW101" s="86">
        <v>2.2932241799392114E-2</v>
      </c>
      <c r="CX101" s="86">
        <v>1.6229814168627766E-3</v>
      </c>
      <c r="CY101" s="86"/>
      <c r="CZ101" s="93">
        <f>AVERAGEIF(BD101:CX101,"&lt;&gt;""")</f>
        <v>0.22211291796645113</v>
      </c>
      <c r="DA101" s="93">
        <f>CZ101/CZ$3*100</f>
        <v>7.1161064499398297E-2</v>
      </c>
      <c r="DB101" s="102">
        <f>SUM(BD101:CX101)/(COUNT(BD101:CX101)+COUNTBLANK(BD101:CX101))</f>
        <v>0.15595162325304016</v>
      </c>
      <c r="DC101" s="157">
        <f>MEDIAN(BD101:CX101)</f>
        <v>1.2604574641297437E-2</v>
      </c>
      <c r="DD101" s="158">
        <f>DC101/$DC$3*100</f>
        <v>5.6452607790612981E-3</v>
      </c>
      <c r="DE101" s="86">
        <f>VLOOKUP(BA101,wt_by_use!$A$5:$H$388,8,FALSE)</f>
        <v>0.33749999999999974</v>
      </c>
      <c r="DF101" s="136">
        <f>IFERROR(VLOOKUP(BA101,wtFrac_0000!C$3:E$292,3,FALSE)," ")</f>
        <v>0.75</v>
      </c>
    </row>
    <row r="102" spans="1:110" x14ac:dyDescent="0.3">
      <c r="A102" s="6">
        <v>599</v>
      </c>
      <c r="B102" s="82" t="s">
        <v>313</v>
      </c>
      <c r="C102" s="67"/>
      <c r="D102" s="67">
        <v>0</v>
      </c>
      <c r="E102" s="67"/>
      <c r="F102" s="67"/>
      <c r="G102" s="67"/>
      <c r="H102" s="67"/>
      <c r="I102" s="67"/>
      <c r="J102" s="67"/>
      <c r="K102" s="67"/>
      <c r="L102" s="67"/>
      <c r="M102" s="67"/>
      <c r="N102" s="67"/>
      <c r="O102" s="67"/>
      <c r="P102" s="67"/>
      <c r="Q102" s="67"/>
      <c r="R102" s="67"/>
      <c r="S102" s="67"/>
      <c r="T102" s="67"/>
      <c r="U102" s="67"/>
      <c r="V102" s="67"/>
      <c r="W102" s="67"/>
      <c r="X102" s="67"/>
      <c r="Y102" s="67"/>
      <c r="Z102" s="67"/>
      <c r="AA102" s="67"/>
      <c r="AB102" s="67"/>
      <c r="AC102" s="67"/>
      <c r="AD102" s="67"/>
      <c r="AE102" s="67"/>
      <c r="AF102" s="67"/>
      <c r="AG102" s="67"/>
      <c r="AH102" s="67"/>
      <c r="AI102" s="67"/>
      <c r="AJ102" s="67"/>
      <c r="AK102" s="67"/>
      <c r="AL102" s="67"/>
      <c r="AM102" s="67"/>
      <c r="AN102" s="67"/>
      <c r="AO102" s="67"/>
      <c r="AP102" s="67"/>
      <c r="AQ102" s="67"/>
      <c r="AR102" s="67"/>
      <c r="AS102" s="67"/>
      <c r="BA102" s="116">
        <v>405</v>
      </c>
      <c r="BB102" s="119" t="s">
        <v>805</v>
      </c>
      <c r="DC102" s="157"/>
      <c r="DD102" s="158"/>
      <c r="DE102" s="86">
        <f>VLOOKUP(BA102,wt_by_use!$A$5:$H$388,8,FALSE)</f>
        <v>1.3499999999999989E-2</v>
      </c>
      <c r="DF102" s="138">
        <v>0.03</v>
      </c>
    </row>
    <row r="103" spans="1:110" x14ac:dyDescent="0.3">
      <c r="A103" s="6">
        <v>600</v>
      </c>
      <c r="B103" s="82" t="s">
        <v>259</v>
      </c>
      <c r="C103" s="67"/>
      <c r="D103" s="67">
        <v>2.3072887564789064</v>
      </c>
      <c r="E103" s="67"/>
      <c r="F103" s="67"/>
      <c r="G103" s="67"/>
      <c r="H103" s="67"/>
      <c r="I103" s="67"/>
      <c r="J103" s="67"/>
      <c r="K103" s="67"/>
      <c r="L103" s="67"/>
      <c r="M103" s="67"/>
      <c r="N103" s="67"/>
      <c r="O103" s="67"/>
      <c r="P103" s="67"/>
      <c r="Q103" s="67"/>
      <c r="R103" s="67"/>
      <c r="S103" s="67"/>
      <c r="T103" s="67"/>
      <c r="U103" s="67"/>
      <c r="V103" s="67"/>
      <c r="W103" s="67"/>
      <c r="X103" s="67"/>
      <c r="Y103" s="67"/>
      <c r="Z103" s="67"/>
      <c r="AA103" s="67"/>
      <c r="AB103" s="67"/>
      <c r="AC103" s="67"/>
      <c r="AD103" s="67"/>
      <c r="AE103" s="67"/>
      <c r="AF103" s="67"/>
      <c r="AG103" s="67"/>
      <c r="AH103" s="67"/>
      <c r="AI103" s="67"/>
      <c r="AJ103" s="67"/>
      <c r="AK103" s="67"/>
      <c r="AL103" s="67"/>
      <c r="AM103" s="67"/>
      <c r="AN103" s="67"/>
      <c r="AO103" s="67"/>
      <c r="AP103" s="67"/>
      <c r="AQ103" s="67"/>
      <c r="AR103" s="67"/>
      <c r="AS103" s="67"/>
      <c r="BA103" s="116">
        <v>406</v>
      </c>
      <c r="BB103" s="119" t="s">
        <v>714</v>
      </c>
      <c r="DC103" s="157"/>
      <c r="DD103" s="158"/>
      <c r="DE103" s="86">
        <f>VLOOKUP(BA103,wt_by_use!$A$5:$H$388,8,FALSE)</f>
        <v>0.19799999999999982</v>
      </c>
      <c r="DF103" s="138">
        <v>0.43999999999999995</v>
      </c>
    </row>
    <row r="104" spans="1:110" ht="43.2" x14ac:dyDescent="0.3">
      <c r="A104" s="6">
        <v>601</v>
      </c>
      <c r="B104" s="82" t="s">
        <v>247</v>
      </c>
      <c r="C104" s="67"/>
      <c r="D104" s="67">
        <v>2.6704177343049746</v>
      </c>
      <c r="E104" s="67"/>
      <c r="F104" s="67">
        <v>5.6891169132920402E-3</v>
      </c>
      <c r="G104" s="67">
        <v>1.0473743752649892E-3</v>
      </c>
      <c r="H104" s="67">
        <v>5.0294091475925236E-3</v>
      </c>
      <c r="I104" s="67"/>
      <c r="J104" s="67"/>
      <c r="K104" s="67">
        <v>4.1611358236344202E-2</v>
      </c>
      <c r="L104" s="67"/>
      <c r="M104" s="67"/>
      <c r="N104" s="67">
        <v>3.3495166518643787E-2</v>
      </c>
      <c r="O104" s="67">
        <v>6.8746675238918744E-3</v>
      </c>
      <c r="P104" s="67">
        <v>4.5248085597389019E-4</v>
      </c>
      <c r="Q104" s="67">
        <v>1.3434969947251751E-2</v>
      </c>
      <c r="R104" s="67">
        <v>3.6842059717894356E-4</v>
      </c>
      <c r="S104" s="67">
        <v>0.49881116671931885</v>
      </c>
      <c r="T104" s="67">
        <v>0.1655190677966101</v>
      </c>
      <c r="U104" s="67">
        <v>2.9427267479147758E-3</v>
      </c>
      <c r="V104" s="67">
        <v>9.4131128755013505E-2</v>
      </c>
      <c r="W104" s="67">
        <v>1.6614692500383416E-2</v>
      </c>
      <c r="X104" s="67">
        <v>1.2458960185150116E-2</v>
      </c>
      <c r="Y104" s="67">
        <v>2.0083509143734808E-2</v>
      </c>
      <c r="Z104" s="67">
        <v>0.11095067291583124</v>
      </c>
      <c r="AA104" s="67">
        <v>6.2218162712533352E-2</v>
      </c>
      <c r="AB104" s="67">
        <v>1.4489336118756755E-3</v>
      </c>
      <c r="AC104" s="67">
        <v>0.3194830508650563</v>
      </c>
      <c r="AD104" s="67"/>
      <c r="AE104" s="67"/>
      <c r="AF104" s="67"/>
      <c r="AG104" s="67">
        <v>3.1511436603243593E-3</v>
      </c>
      <c r="AH104" s="67"/>
      <c r="AI104" s="67"/>
      <c r="AJ104" s="67">
        <v>2.0456457203455016E-3</v>
      </c>
      <c r="AK104" s="67">
        <v>6.1121297994110112E-2</v>
      </c>
      <c r="AL104" s="67">
        <v>7.6205932205068976E-4</v>
      </c>
      <c r="AM104" s="67">
        <v>4.6000585821800115E-4</v>
      </c>
      <c r="AN104" s="67"/>
      <c r="AO104" s="67">
        <v>1.9119443411758457E-2</v>
      </c>
      <c r="AP104" s="67"/>
      <c r="AQ104" s="67">
        <v>3.4617434559771709</v>
      </c>
      <c r="AR104" s="67"/>
      <c r="AS104" s="67"/>
      <c r="BA104" s="116">
        <v>407</v>
      </c>
      <c r="BB104" s="119" t="s">
        <v>851</v>
      </c>
      <c r="DC104" s="157"/>
      <c r="DD104" s="158"/>
      <c r="DE104" s="86">
        <f>VLOOKUP(BA104,wt_by_use!$A$5:$H$388,8,FALSE)</f>
        <v>4.4999999999999962E-3</v>
      </c>
      <c r="DF104" s="138">
        <v>9.9999999999999985E-3</v>
      </c>
    </row>
    <row r="105" spans="1:110" x14ac:dyDescent="0.3">
      <c r="A105" s="6">
        <v>603</v>
      </c>
      <c r="B105" s="82" t="s">
        <v>278</v>
      </c>
      <c r="C105" s="67"/>
      <c r="D105" s="67">
        <v>1.6542176223579237</v>
      </c>
      <c r="E105" s="67"/>
      <c r="F105" s="67"/>
      <c r="G105" s="67"/>
      <c r="H105" s="67"/>
      <c r="I105" s="67"/>
      <c r="J105" s="67"/>
      <c r="K105" s="67"/>
      <c r="L105" s="67"/>
      <c r="M105" s="67"/>
      <c r="N105" s="67"/>
      <c r="O105" s="67"/>
      <c r="P105" s="67"/>
      <c r="Q105" s="67"/>
      <c r="R105" s="67"/>
      <c r="S105" s="67"/>
      <c r="T105" s="67"/>
      <c r="U105" s="67"/>
      <c r="V105" s="67"/>
      <c r="W105" s="67"/>
      <c r="X105" s="67"/>
      <c r="Y105" s="67"/>
      <c r="Z105" s="67"/>
      <c r="AA105" s="67"/>
      <c r="AB105" s="67"/>
      <c r="AC105" s="67"/>
      <c r="AD105" s="67"/>
      <c r="AE105" s="67"/>
      <c r="AF105" s="67"/>
      <c r="AG105" s="67"/>
      <c r="AH105" s="67"/>
      <c r="AI105" s="67"/>
      <c r="AJ105" s="67"/>
      <c r="AK105" s="67"/>
      <c r="AL105" s="67"/>
      <c r="AM105" s="67"/>
      <c r="AN105" s="67"/>
      <c r="AO105" s="67"/>
      <c r="AP105" s="67"/>
      <c r="AQ105" s="67"/>
      <c r="AR105" s="67"/>
      <c r="AS105" s="67"/>
      <c r="BA105" s="116">
        <v>415</v>
      </c>
      <c r="BB105" s="119" t="s">
        <v>770</v>
      </c>
      <c r="DC105" s="157"/>
      <c r="DD105" s="158"/>
      <c r="DE105" s="86">
        <f>VLOOKUP(BA105,wt_by_use!$A$5:$H$388,8,FALSE)</f>
        <v>7.6499999999999943E-2</v>
      </c>
      <c r="DF105" s="138">
        <v>0.16999999999999998</v>
      </c>
    </row>
    <row r="106" spans="1:110" x14ac:dyDescent="0.3">
      <c r="A106" s="6">
        <v>604</v>
      </c>
      <c r="B106" s="82" t="s">
        <v>251</v>
      </c>
      <c r="C106" s="67"/>
      <c r="D106" s="67">
        <v>2.2478516640580297</v>
      </c>
      <c r="E106" s="67"/>
      <c r="F106" s="67"/>
      <c r="G106" s="67"/>
      <c r="H106" s="67"/>
      <c r="I106" s="67"/>
      <c r="J106" s="67"/>
      <c r="K106" s="67"/>
      <c r="L106" s="67"/>
      <c r="M106" s="67"/>
      <c r="N106" s="67"/>
      <c r="O106" s="67"/>
      <c r="P106" s="67"/>
      <c r="Q106" s="67"/>
      <c r="R106" s="67"/>
      <c r="S106" s="67"/>
      <c r="T106" s="67"/>
      <c r="U106" s="67"/>
      <c r="V106" s="67"/>
      <c r="W106" s="67"/>
      <c r="X106" s="67"/>
      <c r="Y106" s="67"/>
      <c r="Z106" s="67"/>
      <c r="AA106" s="67"/>
      <c r="AB106" s="67"/>
      <c r="AC106" s="67"/>
      <c r="AD106" s="67"/>
      <c r="AE106" s="67"/>
      <c r="AF106" s="67"/>
      <c r="AG106" s="67"/>
      <c r="AH106" s="67"/>
      <c r="AI106" s="67"/>
      <c r="AJ106" s="67"/>
      <c r="AK106" s="67"/>
      <c r="AL106" s="67"/>
      <c r="AM106" s="67"/>
      <c r="AN106" s="67"/>
      <c r="AO106" s="67"/>
      <c r="AP106" s="67"/>
      <c r="AQ106" s="67"/>
      <c r="AR106" s="67"/>
      <c r="AS106" s="67"/>
      <c r="BA106" s="116">
        <v>417</v>
      </c>
      <c r="BB106" s="119" t="s">
        <v>682</v>
      </c>
      <c r="DC106" s="157"/>
      <c r="DD106" s="158"/>
      <c r="DE106" s="86">
        <f>VLOOKUP(BA106,wt_by_use!$A$5:$H$388,8,FALSE)</f>
        <v>0.50399999999999956</v>
      </c>
      <c r="DF106" s="138">
        <v>1.1199999999999999</v>
      </c>
    </row>
    <row r="107" spans="1:110" x14ac:dyDescent="0.3">
      <c r="A107" s="6">
        <v>605</v>
      </c>
      <c r="B107" s="82" t="s">
        <v>256</v>
      </c>
      <c r="C107" s="67"/>
      <c r="D107" s="67">
        <v>2.2414235878952278</v>
      </c>
      <c r="E107" s="67"/>
      <c r="F107" s="67"/>
      <c r="G107" s="67"/>
      <c r="H107" s="67"/>
      <c r="I107" s="67"/>
      <c r="J107" s="67"/>
      <c r="K107" s="67"/>
      <c r="L107" s="67"/>
      <c r="M107" s="67"/>
      <c r="N107" s="67"/>
      <c r="O107" s="67"/>
      <c r="P107" s="67"/>
      <c r="Q107" s="67"/>
      <c r="R107" s="67"/>
      <c r="S107" s="67"/>
      <c r="T107" s="67"/>
      <c r="U107" s="67"/>
      <c r="V107" s="67"/>
      <c r="W107" s="67"/>
      <c r="X107" s="67"/>
      <c r="Y107" s="67"/>
      <c r="Z107" s="67"/>
      <c r="AA107" s="67"/>
      <c r="AB107" s="67"/>
      <c r="AC107" s="67"/>
      <c r="AD107" s="67"/>
      <c r="AE107" s="67"/>
      <c r="AF107" s="67"/>
      <c r="AG107" s="67"/>
      <c r="AH107" s="67"/>
      <c r="AI107" s="67"/>
      <c r="AJ107" s="67"/>
      <c r="AK107" s="67"/>
      <c r="AL107" s="67"/>
      <c r="AM107" s="67"/>
      <c r="AN107" s="67"/>
      <c r="AO107" s="67"/>
      <c r="AP107" s="67"/>
      <c r="AQ107" s="67"/>
      <c r="AR107" s="67"/>
      <c r="AS107" s="67"/>
      <c r="BA107" s="116">
        <v>418</v>
      </c>
      <c r="BB107" s="119" t="s">
        <v>751</v>
      </c>
      <c r="DC107" s="157"/>
      <c r="DD107" s="158"/>
      <c r="DE107" s="86">
        <f>VLOOKUP(BA107,wt_by_use!$A$5:$H$388,8,FALSE)</f>
        <v>0.16199999999999989</v>
      </c>
      <c r="DF107" s="138">
        <v>0.36</v>
      </c>
    </row>
    <row r="108" spans="1:110" x14ac:dyDescent="0.3">
      <c r="A108" s="6">
        <v>608</v>
      </c>
      <c r="B108" s="82" t="s">
        <v>277</v>
      </c>
      <c r="C108" s="67"/>
      <c r="D108" s="67">
        <v>1.8083454283024845</v>
      </c>
      <c r="E108" s="67"/>
      <c r="F108" s="67"/>
      <c r="G108" s="67"/>
      <c r="H108" s="67"/>
      <c r="I108" s="67"/>
      <c r="J108" s="67"/>
      <c r="K108" s="67"/>
      <c r="L108" s="67"/>
      <c r="M108" s="67"/>
      <c r="N108" s="67"/>
      <c r="O108" s="67"/>
      <c r="P108" s="67"/>
      <c r="Q108" s="67"/>
      <c r="R108" s="67"/>
      <c r="S108" s="67"/>
      <c r="T108" s="67"/>
      <c r="U108" s="67"/>
      <c r="V108" s="67"/>
      <c r="W108" s="67"/>
      <c r="X108" s="67"/>
      <c r="Y108" s="67"/>
      <c r="Z108" s="67"/>
      <c r="AA108" s="67"/>
      <c r="AB108" s="67"/>
      <c r="AC108" s="67"/>
      <c r="AD108" s="67"/>
      <c r="AE108" s="67"/>
      <c r="AF108" s="67"/>
      <c r="AG108" s="67"/>
      <c r="AH108" s="67"/>
      <c r="AI108" s="67"/>
      <c r="AJ108" s="67"/>
      <c r="AK108" s="67"/>
      <c r="AL108" s="67"/>
      <c r="AM108" s="67"/>
      <c r="AN108" s="67"/>
      <c r="AO108" s="67"/>
      <c r="AP108" s="67"/>
      <c r="AQ108" s="67"/>
      <c r="AR108" s="67"/>
      <c r="AS108" s="67"/>
      <c r="BA108" s="116">
        <v>419</v>
      </c>
      <c r="BB108" s="119" t="s">
        <v>788</v>
      </c>
      <c r="DC108" s="157"/>
      <c r="DD108" s="158"/>
      <c r="DE108" s="86">
        <f>VLOOKUP(BA108,wt_by_use!$A$5:$H$388,8,FALSE)</f>
        <v>2.6999999999999979E-2</v>
      </c>
      <c r="DF108" s="138">
        <v>0.06</v>
      </c>
    </row>
    <row r="109" spans="1:110" x14ac:dyDescent="0.3">
      <c r="A109" s="6">
        <v>609</v>
      </c>
      <c r="B109" s="82" t="s">
        <v>294</v>
      </c>
      <c r="C109" s="67"/>
      <c r="D109" s="67">
        <v>0</v>
      </c>
      <c r="E109" s="67"/>
      <c r="F109" s="67"/>
      <c r="G109" s="67"/>
      <c r="H109" s="67"/>
      <c r="I109" s="67"/>
      <c r="J109" s="67"/>
      <c r="K109" s="67"/>
      <c r="L109" s="67"/>
      <c r="M109" s="67"/>
      <c r="N109" s="67"/>
      <c r="O109" s="67"/>
      <c r="P109" s="67"/>
      <c r="Q109" s="67"/>
      <c r="R109" s="67"/>
      <c r="S109" s="67"/>
      <c r="T109" s="67"/>
      <c r="U109" s="67"/>
      <c r="V109" s="67"/>
      <c r="W109" s="67"/>
      <c r="X109" s="67"/>
      <c r="Y109" s="67"/>
      <c r="Z109" s="67"/>
      <c r="AA109" s="67"/>
      <c r="AB109" s="67"/>
      <c r="AC109" s="67"/>
      <c r="AD109" s="67"/>
      <c r="AE109" s="67"/>
      <c r="AF109" s="67"/>
      <c r="AG109" s="67"/>
      <c r="AH109" s="67"/>
      <c r="AI109" s="67"/>
      <c r="AJ109" s="67"/>
      <c r="AK109" s="67"/>
      <c r="AL109" s="67"/>
      <c r="AM109" s="67"/>
      <c r="AN109" s="67"/>
      <c r="AO109" s="67"/>
      <c r="AP109" s="67"/>
      <c r="AQ109" s="67"/>
      <c r="AR109" s="67"/>
      <c r="AS109" s="67"/>
      <c r="BA109" s="3">
        <v>421</v>
      </c>
      <c r="BB109" t="s">
        <v>334</v>
      </c>
      <c r="BD109" s="86"/>
      <c r="BE109" s="86"/>
      <c r="BF109" s="86"/>
      <c r="BG109" s="86"/>
      <c r="BH109" s="98"/>
      <c r="BI109" s="86"/>
      <c r="BJ109" s="86"/>
      <c r="BK109" s="86"/>
      <c r="BL109" s="98"/>
      <c r="BM109" s="86">
        <v>0.55691485620072856</v>
      </c>
      <c r="BN109" s="86">
        <v>0.15579141606607635</v>
      </c>
      <c r="BO109" s="86">
        <v>5.3569442225514114</v>
      </c>
      <c r="BP109" s="86">
        <v>3.2298511121454008E-41</v>
      </c>
      <c r="BQ109" s="86">
        <v>9.547291396977382</v>
      </c>
      <c r="BR109" s="86">
        <v>2.4308044993156903</v>
      </c>
      <c r="BS109" s="86">
        <v>13.455676999962124</v>
      </c>
      <c r="BT109" s="86">
        <v>6.6846253616681643</v>
      </c>
      <c r="BU109" s="86">
        <v>45.722713864306783</v>
      </c>
      <c r="BV109" s="86">
        <v>36.108578495536072</v>
      </c>
      <c r="BW109" s="86">
        <v>1.2899521053266701E-20</v>
      </c>
      <c r="BX109" s="86">
        <v>0.17682943997980335</v>
      </c>
      <c r="BY109" s="86">
        <v>1.4259076450586816</v>
      </c>
      <c r="BZ109" s="86">
        <v>8.1154125277217428</v>
      </c>
      <c r="CA109" s="86">
        <v>25.821654613373322</v>
      </c>
      <c r="CB109" s="86">
        <v>28.530173035499466</v>
      </c>
      <c r="CC109" s="86">
        <v>9.5332397014601575</v>
      </c>
      <c r="CD109" s="86">
        <v>8.4797898342284211E-2</v>
      </c>
      <c r="CE109" s="86">
        <v>24.695947740188007</v>
      </c>
      <c r="CF109" s="86">
        <v>19.433634343282264</v>
      </c>
      <c r="CG109" s="86">
        <v>0.19777503090234855</v>
      </c>
      <c r="CH109" s="86">
        <v>19.051483051267244</v>
      </c>
      <c r="CI109" s="86">
        <v>1.7049175459251844</v>
      </c>
      <c r="CJ109" s="86">
        <v>0.12126486940100256</v>
      </c>
      <c r="CK109" s="86">
        <v>0.45021186440677952</v>
      </c>
      <c r="CL109" s="86">
        <v>1.1112963271656384</v>
      </c>
      <c r="CM109" s="86">
        <v>1.0236167578858478E-3</v>
      </c>
      <c r="CN109" s="86">
        <v>0.15226082023100321</v>
      </c>
      <c r="CO109" s="86">
        <v>5.9332566589224728E-2</v>
      </c>
      <c r="CP109" s="86">
        <v>0.29821242949406135</v>
      </c>
      <c r="CQ109" s="86">
        <v>3.2741262175656871</v>
      </c>
      <c r="CR109" s="86"/>
      <c r="CS109" s="86"/>
      <c r="CT109" s="86"/>
      <c r="CU109" s="86"/>
      <c r="CV109" s="86"/>
      <c r="CW109" s="86"/>
      <c r="CX109" s="86"/>
      <c r="CY109" s="86"/>
      <c r="CZ109" s="93">
        <f>AVERAGEIF(BD109:CX109,"&lt;&gt;""")</f>
        <v>8.5244787870063288</v>
      </c>
      <c r="DA109" s="93">
        <f>CZ109/CZ$3*100</f>
        <v>2.73109277181949</v>
      </c>
      <c r="DB109" s="102">
        <f>SUM(BD109:CX109)/(COUNT(BD109:CX109)+COUNTBLANK(BD109:CX109))</f>
        <v>5.6225285616424721</v>
      </c>
      <c r="DC109" s="157">
        <f>MEDIAN(BD109:CX109)</f>
        <v>1.7049175459251844</v>
      </c>
      <c r="DD109" s="158">
        <f>DC109/$DC$3*100</f>
        <v>0.76358817551927916</v>
      </c>
      <c r="DE109" s="86">
        <f>VLOOKUP(BA109,wt_by_use!$A$5:$H$388,8,FALSE)</f>
        <v>0</v>
      </c>
      <c r="DF109" s="136" t="str">
        <f>IFERROR(VLOOKUP(BA109,wtFrac_0000!C$3:E$292,3,FALSE)," ")</f>
        <v xml:space="preserve"> </v>
      </c>
    </row>
    <row r="110" spans="1:110" x14ac:dyDescent="0.3">
      <c r="A110" s="6">
        <v>610</v>
      </c>
      <c r="B110" s="82" t="s">
        <v>268</v>
      </c>
      <c r="C110" s="67"/>
      <c r="D110" s="67">
        <v>0.98237453475970693</v>
      </c>
      <c r="E110" s="67"/>
      <c r="F110" s="67"/>
      <c r="G110" s="67"/>
      <c r="H110" s="67"/>
      <c r="I110" s="67"/>
      <c r="J110" s="67"/>
      <c r="K110" s="67"/>
      <c r="L110" s="67"/>
      <c r="M110" s="67"/>
      <c r="N110" s="67"/>
      <c r="O110" s="67"/>
      <c r="P110" s="67"/>
      <c r="Q110" s="67"/>
      <c r="R110" s="67"/>
      <c r="S110" s="67"/>
      <c r="T110" s="67"/>
      <c r="U110" s="67"/>
      <c r="V110" s="67"/>
      <c r="W110" s="67"/>
      <c r="X110" s="67"/>
      <c r="Y110" s="67"/>
      <c r="Z110" s="67"/>
      <c r="AA110" s="67"/>
      <c r="AB110" s="67"/>
      <c r="AC110" s="67"/>
      <c r="AD110" s="67"/>
      <c r="AE110" s="67"/>
      <c r="AF110" s="67"/>
      <c r="AG110" s="67"/>
      <c r="AH110" s="67"/>
      <c r="AI110" s="67"/>
      <c r="AJ110" s="67"/>
      <c r="AK110" s="67"/>
      <c r="AL110" s="67"/>
      <c r="AM110" s="67"/>
      <c r="AN110" s="67"/>
      <c r="AO110" s="67"/>
      <c r="AP110" s="67"/>
      <c r="AQ110" s="67"/>
      <c r="AR110" s="67"/>
      <c r="AS110" s="67"/>
      <c r="BA110" s="116">
        <v>425</v>
      </c>
      <c r="BB110" s="119" t="s">
        <v>857</v>
      </c>
      <c r="DC110" s="157"/>
      <c r="DD110" s="158"/>
      <c r="DE110" s="86">
        <f>VLOOKUP(BA110,wt_by_use!$A$5:$H$388,8,FALSE)</f>
        <v>4.4999999999999962E-3</v>
      </c>
      <c r="DF110" s="138">
        <v>9.9999999999999985E-3</v>
      </c>
    </row>
    <row r="111" spans="1:110" x14ac:dyDescent="0.3">
      <c r="A111" s="6">
        <v>611</v>
      </c>
      <c r="B111" s="82" t="s">
        <v>352</v>
      </c>
      <c r="C111" s="67"/>
      <c r="D111" s="67"/>
      <c r="E111" s="67"/>
      <c r="F111" s="67"/>
      <c r="G111" s="67"/>
      <c r="H111" s="67"/>
      <c r="I111" s="67"/>
      <c r="J111" s="67"/>
      <c r="K111" s="67"/>
      <c r="L111" s="67"/>
      <c r="M111" s="67">
        <v>1.2820373836445025</v>
      </c>
      <c r="N111" s="67"/>
      <c r="O111" s="67">
        <v>1.1274454739182673</v>
      </c>
      <c r="P111" s="67">
        <v>0.72396936955822433</v>
      </c>
      <c r="Q111" s="67">
        <v>8.3168861578225126</v>
      </c>
      <c r="R111" s="67"/>
      <c r="S111" s="67"/>
      <c r="T111" s="67">
        <v>0.17213983050847448</v>
      </c>
      <c r="U111" s="67"/>
      <c r="V111" s="67"/>
      <c r="W111" s="67"/>
      <c r="X111" s="67"/>
      <c r="Y111" s="67"/>
      <c r="Z111" s="67"/>
      <c r="AA111" s="67"/>
      <c r="AB111" s="67">
        <v>1.2279098405726065</v>
      </c>
      <c r="AC111" s="67"/>
      <c r="AD111" s="67">
        <v>7.9716840540744016E-2</v>
      </c>
      <c r="AE111" s="67">
        <v>6.9247207119478488E-2</v>
      </c>
      <c r="AF111" s="67">
        <v>4.007147885417231E-2</v>
      </c>
      <c r="AG111" s="67"/>
      <c r="AH111" s="67"/>
      <c r="AI111" s="67">
        <v>8.0512200729440533</v>
      </c>
      <c r="AJ111" s="67"/>
      <c r="AK111" s="67">
        <v>0.16113796743901754</v>
      </c>
      <c r="AL111" s="67"/>
      <c r="AM111" s="67">
        <v>0.26038067446301955</v>
      </c>
      <c r="AN111" s="67">
        <v>0.65971202506054449</v>
      </c>
      <c r="AO111" s="67"/>
      <c r="AP111" s="67"/>
      <c r="AQ111" s="67">
        <v>1.1937046399921281</v>
      </c>
      <c r="AR111" s="67"/>
      <c r="AS111" s="67"/>
      <c r="BA111" s="116">
        <v>432</v>
      </c>
      <c r="BB111" s="119" t="s">
        <v>692</v>
      </c>
      <c r="DC111" s="157"/>
      <c r="DD111" s="158"/>
      <c r="DE111" s="86">
        <f>VLOOKUP(BA111,wt_by_use!$A$5:$H$388,8,FALSE)</f>
        <v>0.29699999999999976</v>
      </c>
      <c r="DF111" s="138">
        <v>0.65999999999999992</v>
      </c>
    </row>
    <row r="112" spans="1:110" x14ac:dyDescent="0.3">
      <c r="A112" s="6">
        <v>618</v>
      </c>
      <c r="B112" s="82" t="s">
        <v>335</v>
      </c>
      <c r="C112" s="67"/>
      <c r="D112" s="67"/>
      <c r="E112" s="67"/>
      <c r="F112" s="67">
        <v>0.3051435435311185</v>
      </c>
      <c r="G112" s="67"/>
      <c r="H112" s="67">
        <v>0.16764697158641748</v>
      </c>
      <c r="I112" s="67"/>
      <c r="J112" s="67"/>
      <c r="K112" s="67">
        <v>4.1611358236344202E-2</v>
      </c>
      <c r="L112" s="67"/>
      <c r="M112" s="67"/>
      <c r="N112" s="67"/>
      <c r="O112" s="67">
        <v>0.19249069066897245</v>
      </c>
      <c r="P112" s="67">
        <v>3.312159866</v>
      </c>
      <c r="Q112" s="67">
        <v>3.0068742262896779</v>
      </c>
      <c r="R112" s="67">
        <v>0.22704990291260471</v>
      </c>
      <c r="S112" s="67"/>
      <c r="T112" s="67">
        <v>8.6069915254237248</v>
      </c>
      <c r="U112" s="67">
        <v>6.3182074293464296</v>
      </c>
      <c r="V112" s="67"/>
      <c r="W112" s="67"/>
      <c r="X112" s="67">
        <v>7.4753761110900694</v>
      </c>
      <c r="Y112" s="67"/>
      <c r="Z112" s="67"/>
      <c r="AA112" s="67"/>
      <c r="AB112" s="67">
        <v>2.0874467289734309</v>
      </c>
      <c r="AC112" s="67"/>
      <c r="AD112" s="67"/>
      <c r="AE112" s="67"/>
      <c r="AF112" s="67"/>
      <c r="AG112" s="67"/>
      <c r="AH112" s="67"/>
      <c r="AI112" s="67"/>
      <c r="AJ112" s="67">
        <v>0.96145348856238566</v>
      </c>
      <c r="AK112" s="67"/>
      <c r="AL112" s="67">
        <v>0.10287800847684311</v>
      </c>
      <c r="AM112" s="67">
        <v>0.85925622572796456</v>
      </c>
      <c r="AN112" s="67"/>
      <c r="AO112" s="67"/>
      <c r="AP112" s="67">
        <v>0.64276885043263277</v>
      </c>
      <c r="AQ112" s="67"/>
      <c r="AR112" s="67"/>
      <c r="AS112" s="67"/>
      <c r="BA112" s="116">
        <v>434</v>
      </c>
      <c r="BB112" s="119" t="s">
        <v>694</v>
      </c>
      <c r="DC112" s="157"/>
      <c r="DD112" s="158"/>
      <c r="DE112" s="86">
        <f>VLOOKUP(BA112,wt_by_use!$A$5:$H$388,8,FALSE)</f>
        <v>0.28799999999999976</v>
      </c>
      <c r="DF112" s="138">
        <v>0.6399999999999999</v>
      </c>
    </row>
    <row r="113" spans="1:110" x14ac:dyDescent="0.3">
      <c r="A113" s="6">
        <v>620</v>
      </c>
      <c r="B113" s="82" t="s">
        <v>271</v>
      </c>
      <c r="C113" s="67"/>
      <c r="D113" s="67">
        <v>2.3850799587130789</v>
      </c>
      <c r="E113" s="67"/>
      <c r="F113" s="67">
        <v>3.1548739246437677E-3</v>
      </c>
      <c r="G113" s="67">
        <v>9.3855625835434081E-3</v>
      </c>
      <c r="H113" s="67">
        <v>5.8031644010682979E-3</v>
      </c>
      <c r="I113" s="67"/>
      <c r="J113" s="67"/>
      <c r="K113" s="67">
        <v>4.1611358236344202E-2</v>
      </c>
      <c r="L113" s="67"/>
      <c r="M113" s="67"/>
      <c r="N113" s="67">
        <v>2.3188961435984161E-3</v>
      </c>
      <c r="O113" s="67">
        <v>1.4299308449695097E-4</v>
      </c>
      <c r="P113" s="67">
        <v>9.5925941466464725E-5</v>
      </c>
      <c r="Q113" s="67">
        <v>0.13434969947251754</v>
      </c>
      <c r="R113" s="67">
        <v>4.283960432313297E-3</v>
      </c>
      <c r="S113" s="67">
        <v>1.0142493723292816</v>
      </c>
      <c r="T113" s="67">
        <v>0.21848516949152533</v>
      </c>
      <c r="U113" s="67">
        <v>2.7696251745080239E-3</v>
      </c>
      <c r="V113" s="67">
        <v>0.57297208807399524</v>
      </c>
      <c r="W113" s="67">
        <v>6.390266346301314E-2</v>
      </c>
      <c r="X113" s="67">
        <v>2.6412995592518248E-2</v>
      </c>
      <c r="Y113" s="67">
        <v>3.5863409185240723E-3</v>
      </c>
      <c r="Z113" s="67">
        <v>7.925048065416518E-4</v>
      </c>
      <c r="AA113" s="67">
        <v>2.84039438470261E-3</v>
      </c>
      <c r="AB113" s="67">
        <v>4.6660573941759056E-4</v>
      </c>
      <c r="AC113" s="67">
        <v>3.4230326878398887E-2</v>
      </c>
      <c r="AD113" s="67"/>
      <c r="AE113" s="67"/>
      <c r="AF113" s="67"/>
      <c r="AG113" s="67">
        <v>2.4263806184497572E-2</v>
      </c>
      <c r="AH113" s="67">
        <v>9.9380034219858481E-3</v>
      </c>
      <c r="AI113" s="67"/>
      <c r="AJ113" s="67">
        <v>4.2958560127255531E-3</v>
      </c>
      <c r="AK113" s="67">
        <v>0.17780741234650216</v>
      </c>
      <c r="AL113" s="67">
        <v>6.8585338984562068E-5</v>
      </c>
      <c r="AM113" s="67">
        <v>4.7736456984886913E-4</v>
      </c>
      <c r="AN113" s="67"/>
      <c r="AO113" s="67">
        <v>0.11949652132349035</v>
      </c>
      <c r="AP113" s="67"/>
      <c r="AQ113" s="67">
        <v>0.20292978879866172</v>
      </c>
      <c r="AR113" s="67"/>
      <c r="AS113" s="67"/>
      <c r="BA113" s="116">
        <v>438</v>
      </c>
      <c r="BB113" s="119" t="s">
        <v>681</v>
      </c>
      <c r="DC113" s="157"/>
      <c r="DD113" s="158"/>
      <c r="DE113" s="86">
        <f>VLOOKUP(BA113,wt_by_use!$A$5:$H$388,8,FALSE)</f>
        <v>6.8589999999999947</v>
      </c>
      <c r="DF113" s="138">
        <v>1.39</v>
      </c>
    </row>
    <row r="114" spans="1:110" x14ac:dyDescent="0.3">
      <c r="A114" s="6">
        <v>661</v>
      </c>
      <c r="B114" s="82" t="s">
        <v>342</v>
      </c>
      <c r="C114" s="67"/>
      <c r="D114" s="67"/>
      <c r="E114" s="67"/>
      <c r="F114" s="67">
        <v>3.5169086373078071E-2</v>
      </c>
      <c r="G114" s="67">
        <v>4.4887473225642391E-2</v>
      </c>
      <c r="H114" s="67">
        <v>4.5135723119420088E-2</v>
      </c>
      <c r="I114" s="67"/>
      <c r="J114" s="67"/>
      <c r="K114" s="67"/>
      <c r="L114" s="67"/>
      <c r="M114" s="67"/>
      <c r="N114" s="67">
        <v>6.6990333037287592E-3</v>
      </c>
      <c r="O114" s="67">
        <v>2.337386958123237E-2</v>
      </c>
      <c r="P114" s="67"/>
      <c r="Q114" s="67">
        <v>0.16633772315645026</v>
      </c>
      <c r="R114" s="67">
        <v>3.8984039934051001E-2</v>
      </c>
      <c r="S114" s="67">
        <v>0.11638927223450773</v>
      </c>
      <c r="T114" s="67">
        <v>0.3177966101694914</v>
      </c>
      <c r="U114" s="67">
        <v>1.7310157340675151E-2</v>
      </c>
      <c r="V114" s="67">
        <v>1.6370631087828436</v>
      </c>
      <c r="W114" s="67">
        <v>0.13206550449022716</v>
      </c>
      <c r="X114" s="67">
        <v>0.32393296481390299</v>
      </c>
      <c r="Y114" s="67">
        <v>6.2163242587750592E-2</v>
      </c>
      <c r="Z114" s="67"/>
      <c r="AA114" s="67">
        <v>9.467981282342032E-4</v>
      </c>
      <c r="AB114" s="67">
        <v>9.0865328202372891E-3</v>
      </c>
      <c r="AC114" s="67">
        <v>2.9666283294612364E-2</v>
      </c>
      <c r="AD114" s="67"/>
      <c r="AE114" s="67"/>
      <c r="AF114" s="67"/>
      <c r="AG114" s="67">
        <v>8.5080878828757717E-3</v>
      </c>
      <c r="AH114" s="67">
        <v>7.4535025664893857E-3</v>
      </c>
      <c r="AI114" s="67"/>
      <c r="AJ114" s="67">
        <v>2.863904008483702E-3</v>
      </c>
      <c r="AK114" s="67"/>
      <c r="AL114" s="67">
        <v>2.4004868644596725E-3</v>
      </c>
      <c r="AM114" s="67">
        <v>4.0792972332539729E-2</v>
      </c>
      <c r="AN114" s="67"/>
      <c r="AO114" s="67">
        <v>4.5143130277763019E-3</v>
      </c>
      <c r="AP114" s="67"/>
      <c r="AQ114" s="67">
        <v>0.62072641279590646</v>
      </c>
      <c r="AR114" s="67"/>
      <c r="AS114" s="67"/>
      <c r="BA114" s="116">
        <v>439</v>
      </c>
      <c r="BB114" s="119" t="s">
        <v>715</v>
      </c>
      <c r="DC114" s="157"/>
      <c r="DD114" s="158"/>
      <c r="DE114" s="86">
        <f>VLOOKUP(BA114,wt_by_use!$A$5:$H$388,8,FALSE)</f>
        <v>0.19799999999999982</v>
      </c>
      <c r="DF114" s="138">
        <v>0.43999999999999995</v>
      </c>
    </row>
    <row r="115" spans="1:110" x14ac:dyDescent="0.3">
      <c r="A115" s="6">
        <v>663</v>
      </c>
      <c r="B115" s="82" t="s">
        <v>337</v>
      </c>
      <c r="C115" s="67"/>
      <c r="D115" s="67"/>
      <c r="E115" s="67"/>
      <c r="F115" s="67">
        <v>0.3310031658642642</v>
      </c>
      <c r="G115" s="67"/>
      <c r="H115" s="67">
        <v>0.2321265760427319</v>
      </c>
      <c r="I115" s="67"/>
      <c r="J115" s="67"/>
      <c r="K115" s="67">
        <v>4.1611358236344202E-2</v>
      </c>
      <c r="L115" s="67"/>
      <c r="M115" s="67">
        <v>1.0180885105412227</v>
      </c>
      <c r="N115" s="67"/>
      <c r="O115" s="67">
        <v>2.4473816385055067E-2</v>
      </c>
      <c r="P115" s="67">
        <v>0.77826707227509118</v>
      </c>
      <c r="Q115" s="67">
        <v>0.17273532789323681</v>
      </c>
      <c r="R115" s="67">
        <v>0.11995089210477231</v>
      </c>
      <c r="S115" s="67">
        <v>9.1448713898541794</v>
      </c>
      <c r="T115" s="67">
        <v>7.2828389830508433</v>
      </c>
      <c r="U115" s="67"/>
      <c r="V115" s="67"/>
      <c r="W115" s="67"/>
      <c r="X115" s="67">
        <v>0.37376880555450348</v>
      </c>
      <c r="Y115" s="67">
        <v>0.27256190980782952</v>
      </c>
      <c r="Z115" s="67"/>
      <c r="AA115" s="67"/>
      <c r="AB115" s="67">
        <v>1.8418647608589098</v>
      </c>
      <c r="AC115" s="67">
        <v>0.43358414045971916</v>
      </c>
      <c r="AD115" s="67">
        <v>0.73164771455203415</v>
      </c>
      <c r="AE115" s="67">
        <v>0.11469068679163623</v>
      </c>
      <c r="AF115" s="67">
        <v>1.0505225537445173</v>
      </c>
      <c r="AG115" s="67"/>
      <c r="AH115" s="67"/>
      <c r="AI115" s="67">
        <v>1.3418700121573424</v>
      </c>
      <c r="AJ115" s="67">
        <v>4.5004205847601026</v>
      </c>
      <c r="AK115" s="67"/>
      <c r="AL115" s="67">
        <v>0.72395635594815522</v>
      </c>
      <c r="AM115" s="67">
        <v>4.6868521403343515E-2</v>
      </c>
      <c r="AN115" s="67">
        <v>13.619861162540275</v>
      </c>
      <c r="AO115" s="67"/>
      <c r="AP115" s="67">
        <v>0.49443757725587134</v>
      </c>
      <c r="AQ115" s="67">
        <v>0.10862712223928363</v>
      </c>
      <c r="AR115" s="67"/>
      <c r="AS115" s="67"/>
      <c r="BA115" s="116">
        <v>440</v>
      </c>
      <c r="BB115" s="119" t="s">
        <v>716</v>
      </c>
      <c r="DC115" s="157"/>
      <c r="DD115" s="158"/>
      <c r="DE115" s="86">
        <f>VLOOKUP(BA115,wt_by_use!$A$5:$H$388,8,FALSE)</f>
        <v>0.19799999999999982</v>
      </c>
      <c r="DF115" s="138">
        <v>0.43999999999999995</v>
      </c>
    </row>
    <row r="116" spans="1:110" x14ac:dyDescent="0.3">
      <c r="A116" s="6">
        <v>671</v>
      </c>
      <c r="B116" s="82" t="s">
        <v>233</v>
      </c>
      <c r="C116" s="67"/>
      <c r="D116" s="67">
        <v>4.0399679936008352</v>
      </c>
      <c r="E116" s="67">
        <v>0.03</v>
      </c>
      <c r="F116" s="67"/>
      <c r="G116" s="67"/>
      <c r="H116" s="67"/>
      <c r="I116" s="67"/>
      <c r="J116" s="67"/>
      <c r="K116" s="67"/>
      <c r="L116" s="67"/>
      <c r="M116" s="67"/>
      <c r="N116" s="67"/>
      <c r="O116" s="67"/>
      <c r="P116" s="67"/>
      <c r="Q116" s="67"/>
      <c r="R116" s="67"/>
      <c r="S116" s="67"/>
      <c r="T116" s="67"/>
      <c r="U116" s="67"/>
      <c r="V116" s="67"/>
      <c r="W116" s="67"/>
      <c r="X116" s="67"/>
      <c r="Y116" s="67"/>
      <c r="Z116" s="67"/>
      <c r="AA116" s="67"/>
      <c r="AB116" s="67"/>
      <c r="AC116" s="67"/>
      <c r="AD116" s="67"/>
      <c r="AE116" s="67"/>
      <c r="AF116" s="67"/>
      <c r="AG116" s="67"/>
      <c r="AH116" s="67"/>
      <c r="AI116" s="67"/>
      <c r="AJ116" s="67"/>
      <c r="AK116" s="67"/>
      <c r="AL116" s="67"/>
      <c r="AM116" s="67"/>
      <c r="AN116" s="67"/>
      <c r="AO116" s="67"/>
      <c r="AP116" s="67"/>
      <c r="AQ116" s="67"/>
      <c r="AR116" s="67"/>
      <c r="AS116" s="67"/>
      <c r="BA116" s="116">
        <v>441</v>
      </c>
      <c r="BB116" s="119" t="s">
        <v>702</v>
      </c>
      <c r="DC116" s="157"/>
      <c r="DD116" s="158"/>
      <c r="DE116" s="86">
        <f>VLOOKUP(BA116,wt_by_use!$A$5:$H$388,8,FALSE)</f>
        <v>0.22499999999999987</v>
      </c>
      <c r="DF116" s="138">
        <v>0.5</v>
      </c>
    </row>
    <row r="117" spans="1:110" x14ac:dyDescent="0.3">
      <c r="A117" s="6">
        <v>673</v>
      </c>
      <c r="B117" s="82" t="s">
        <v>39</v>
      </c>
      <c r="C117" s="67"/>
      <c r="D117" s="67">
        <v>2.2426278464455094E-4</v>
      </c>
      <c r="E117" s="67"/>
      <c r="F117" s="67"/>
      <c r="G117" s="67"/>
      <c r="H117" s="67"/>
      <c r="I117" s="67"/>
      <c r="J117" s="67"/>
      <c r="K117" s="67"/>
      <c r="L117" s="67"/>
      <c r="M117" s="67">
        <v>1.2254769108366568</v>
      </c>
      <c r="N117" s="67"/>
      <c r="O117" s="67">
        <v>0.41248005143351246</v>
      </c>
      <c r="P117" s="67"/>
      <c r="Q117" s="67"/>
      <c r="R117" s="67">
        <v>0.22276594248029141</v>
      </c>
      <c r="S117" s="67"/>
      <c r="T117" s="67"/>
      <c r="U117" s="67"/>
      <c r="V117" s="67"/>
      <c r="W117" s="67"/>
      <c r="X117" s="67">
        <v>0.7973734518496074</v>
      </c>
      <c r="Y117" s="67"/>
      <c r="Z117" s="67"/>
      <c r="AA117" s="67"/>
      <c r="AB117" s="67"/>
      <c r="AC117" s="67">
        <v>1.1181906780276968E-2</v>
      </c>
      <c r="AD117" s="67">
        <v>7.0980748426689874E-2</v>
      </c>
      <c r="AE117" s="67">
        <v>4.7607454894641459E-2</v>
      </c>
      <c r="AF117" s="67">
        <v>0.24909297666107114</v>
      </c>
      <c r="AG117" s="67"/>
      <c r="AH117" s="67"/>
      <c r="AI117" s="67">
        <v>1.0734960097258737</v>
      </c>
      <c r="AJ117" s="67"/>
      <c r="AK117" s="67"/>
      <c r="AL117" s="67"/>
      <c r="AM117" s="67">
        <v>6.9434846523471885E-2</v>
      </c>
      <c r="AN117" s="67">
        <v>1.2342999178552123</v>
      </c>
      <c r="AO117" s="67"/>
      <c r="AP117" s="67"/>
      <c r="AQ117" s="67">
        <v>0.72815983039519805</v>
      </c>
      <c r="AR117" s="67"/>
      <c r="AS117" s="67"/>
      <c r="BA117" s="3">
        <v>442</v>
      </c>
      <c r="BB117" t="s">
        <v>336</v>
      </c>
      <c r="BD117" s="86"/>
      <c r="BE117" s="86"/>
      <c r="BF117" s="86"/>
      <c r="BG117" s="86"/>
      <c r="BH117" s="98"/>
      <c r="BI117" s="86"/>
      <c r="BJ117" s="86"/>
      <c r="BK117" s="86"/>
      <c r="BL117" s="98"/>
      <c r="BM117" s="86">
        <v>0.1456546546986521</v>
      </c>
      <c r="BN117" s="86">
        <v>0.31158283213215271</v>
      </c>
      <c r="BO117" s="86">
        <v>7.8778591508108997</v>
      </c>
      <c r="BP117" s="86"/>
      <c r="BQ117" s="86">
        <v>0.95472913969773832</v>
      </c>
      <c r="BR117" s="86">
        <v>0.46547320199662146</v>
      </c>
      <c r="BS117" s="86">
        <v>2.691135399992425</v>
      </c>
      <c r="BT117" s="86">
        <v>38.910505836575879</v>
      </c>
      <c r="BU117" s="86"/>
      <c r="BV117" s="86">
        <v>0.92850630417092761</v>
      </c>
      <c r="BW117" s="86">
        <v>3.0376291512531267E-2</v>
      </c>
      <c r="BX117" s="86">
        <v>19.043170459363441</v>
      </c>
      <c r="BY117" s="86">
        <v>1.6452780519907864</v>
      </c>
      <c r="BZ117" s="86">
        <v>2.7051375092405809E-3</v>
      </c>
      <c r="CA117" s="86">
        <v>0.6694503047911603</v>
      </c>
      <c r="CB117" s="86">
        <v>7.9250480654165179E-2</v>
      </c>
      <c r="CC117" s="86"/>
      <c r="CD117" s="86"/>
      <c r="CE117" s="86"/>
      <c r="CF117" s="86">
        <v>2.6593394364491516</v>
      </c>
      <c r="CG117" s="86">
        <v>0.56860321384425205</v>
      </c>
      <c r="CH117" s="86">
        <v>0.80016228815322432</v>
      </c>
      <c r="CI117" s="86">
        <v>0.71496542248475481</v>
      </c>
      <c r="CJ117" s="86">
        <v>3.2578621630120097E-2</v>
      </c>
      <c r="CK117" s="86">
        <v>3.6414194915254217</v>
      </c>
      <c r="CL117" s="86">
        <v>10.001666944490745</v>
      </c>
      <c r="CM117" s="86">
        <v>7.0373652104652029</v>
      </c>
      <c r="CN117" s="86">
        <v>0.44204754260613843</v>
      </c>
      <c r="CO117" s="86">
        <v>6.8460653756797769E-4</v>
      </c>
      <c r="CP117" s="86"/>
      <c r="CQ117" s="86"/>
      <c r="CR117" s="86">
        <v>0.81171915519464688</v>
      </c>
      <c r="CS117" s="86"/>
      <c r="CT117" s="86"/>
      <c r="CU117" s="86"/>
      <c r="CV117" s="86"/>
      <c r="CW117" s="86"/>
      <c r="CX117" s="86"/>
      <c r="CY117" s="86"/>
      <c r="CZ117" s="93">
        <f>AVERAGEIF(BD117:CX117,"&lt;&gt;""")</f>
        <v>4.0186491671711142</v>
      </c>
      <c r="DA117" s="93">
        <f>CZ117/CZ$3*100</f>
        <v>1.2875043703163236</v>
      </c>
      <c r="DB117" s="102">
        <f>SUM(BD117:CX117)/(COUNT(BD117:CX117)+COUNTBLANK(BD117:CX117))</f>
        <v>2.137579344239954</v>
      </c>
      <c r="DC117" s="157">
        <f>MEDIAN(BD117:CX117)</f>
        <v>0.80016228815322432</v>
      </c>
      <c r="DD117" s="158">
        <f>DC117/$DC$3*100</f>
        <v>0.35837185392956483</v>
      </c>
      <c r="DE117" s="86">
        <f>VLOOKUP(BA117,wt_by_use!$A$5:$H$388,8,FALSE)</f>
        <v>0.61199999999999954</v>
      </c>
      <c r="DF117" s="136">
        <f>IFERROR(VLOOKUP(BA117,wtFrac_0000!C$3:E$292,3,FALSE)," ")</f>
        <v>1.3599999999999999</v>
      </c>
    </row>
    <row r="118" spans="1:110" x14ac:dyDescent="0.3">
      <c r="A118" s="6">
        <v>678</v>
      </c>
      <c r="B118" s="82" t="s">
        <v>252</v>
      </c>
      <c r="C118" s="67"/>
      <c r="D118" s="67">
        <v>2.0526726867471505</v>
      </c>
      <c r="E118" s="67"/>
      <c r="F118" s="67"/>
      <c r="G118" s="67"/>
      <c r="H118" s="67"/>
      <c r="I118" s="67"/>
      <c r="J118" s="67"/>
      <c r="K118" s="67"/>
      <c r="L118" s="67"/>
      <c r="M118" s="67"/>
      <c r="N118" s="67"/>
      <c r="O118" s="67"/>
      <c r="P118" s="67"/>
      <c r="Q118" s="67"/>
      <c r="R118" s="67"/>
      <c r="S118" s="67"/>
      <c r="T118" s="67"/>
      <c r="U118" s="67"/>
      <c r="V118" s="67"/>
      <c r="W118" s="67"/>
      <c r="X118" s="67"/>
      <c r="Y118" s="67"/>
      <c r="Z118" s="67"/>
      <c r="AA118" s="67"/>
      <c r="AB118" s="67"/>
      <c r="AC118" s="67"/>
      <c r="AD118" s="67"/>
      <c r="AE118" s="67"/>
      <c r="AF118" s="67"/>
      <c r="AG118" s="67"/>
      <c r="AH118" s="67"/>
      <c r="AI118" s="67"/>
      <c r="AJ118" s="67"/>
      <c r="AK118" s="67"/>
      <c r="AL118" s="67"/>
      <c r="AM118" s="67"/>
      <c r="AN118" s="67"/>
      <c r="AO118" s="67"/>
      <c r="AP118" s="67"/>
      <c r="AQ118" s="67"/>
      <c r="AR118" s="67"/>
      <c r="AS118" s="67"/>
      <c r="BA118" s="116">
        <v>443</v>
      </c>
      <c r="BB118" s="119" t="s">
        <v>762</v>
      </c>
      <c r="DC118" s="157"/>
      <c r="DD118" s="158"/>
      <c r="DE118" s="86">
        <f>VLOOKUP(BA118,wt_by_use!$A$5:$H$388,8,FALSE)</f>
        <v>0.13049999999999989</v>
      </c>
      <c r="DF118" s="138">
        <v>0.28999999999999998</v>
      </c>
    </row>
    <row r="119" spans="1:110" x14ac:dyDescent="0.3">
      <c r="A119" s="6">
        <v>698</v>
      </c>
      <c r="B119" s="82" t="s">
        <v>322</v>
      </c>
      <c r="C119" s="67"/>
      <c r="D119" s="67">
        <v>0</v>
      </c>
      <c r="E119" s="67"/>
      <c r="F119" s="67">
        <v>8.2750791466066047E-3</v>
      </c>
      <c r="G119" s="67">
        <v>0.12514083444724544</v>
      </c>
      <c r="H119" s="67">
        <v>1.2766961682350255</v>
      </c>
      <c r="I119" s="67"/>
      <c r="J119" s="67"/>
      <c r="K119" s="67"/>
      <c r="L119" s="67"/>
      <c r="M119" s="67"/>
      <c r="N119" s="67">
        <v>8.2449640661277024E-2</v>
      </c>
      <c r="O119" s="67">
        <v>1.0174507935359973E-2</v>
      </c>
      <c r="P119" s="67">
        <v>9.0496171194778041E-2</v>
      </c>
      <c r="Q119" s="67">
        <v>3.6466346999683326E-2</v>
      </c>
      <c r="R119" s="67">
        <v>7.2827327349326051E-2</v>
      </c>
      <c r="S119" s="67">
        <v>3.159137389222353E-2</v>
      </c>
      <c r="T119" s="67">
        <v>0.37076271186440657</v>
      </c>
      <c r="U119" s="67">
        <v>1.817566520770891E-2</v>
      </c>
      <c r="V119" s="67">
        <v>1.0640910207088483</v>
      </c>
      <c r="W119" s="67">
        <v>8.9463728848218405E-2</v>
      </c>
      <c r="X119" s="67">
        <v>0.11462243370338107</v>
      </c>
      <c r="Y119" s="67">
        <v>0.52599666805019729</v>
      </c>
      <c r="Z119" s="67">
        <v>0.26416826884721728</v>
      </c>
      <c r="AA119" s="67">
        <v>1.0820550036962324E-2</v>
      </c>
      <c r="AB119" s="67">
        <v>0.29469836173742558</v>
      </c>
      <c r="AC119" s="67">
        <v>1.3235726392980901E-2</v>
      </c>
      <c r="AD119" s="67"/>
      <c r="AE119" s="67"/>
      <c r="AF119" s="67"/>
      <c r="AG119" s="67">
        <v>3.4662580263567958E-2</v>
      </c>
      <c r="AH119" s="67">
        <v>3.7681596308363E-3</v>
      </c>
      <c r="AI119" s="67"/>
      <c r="AJ119" s="67">
        <v>2.863904008483702E-2</v>
      </c>
      <c r="AK119" s="67">
        <v>0.10001666944490745</v>
      </c>
      <c r="AL119" s="67">
        <v>1.0287800847684311E-2</v>
      </c>
      <c r="AM119" s="67">
        <v>1.5622840467781172E-2</v>
      </c>
      <c r="AN119" s="67"/>
      <c r="AO119" s="67">
        <v>6.3731478039194864E-2</v>
      </c>
      <c r="AP119" s="67"/>
      <c r="AQ119" s="67">
        <v>0.3819854847974809</v>
      </c>
      <c r="AR119" s="67"/>
      <c r="AS119" s="67"/>
      <c r="BA119" s="116">
        <v>445</v>
      </c>
      <c r="BB119" s="119" t="s">
        <v>695</v>
      </c>
      <c r="DC119" s="157"/>
      <c r="DD119" s="158"/>
      <c r="DE119" s="86">
        <f>VLOOKUP(BA119,wt_by_use!$A$5:$H$388,8,FALSE)</f>
        <v>0.2789999999999998</v>
      </c>
      <c r="DF119" s="138">
        <v>0.62</v>
      </c>
    </row>
    <row r="120" spans="1:110" x14ac:dyDescent="0.3">
      <c r="A120" s="6">
        <v>705</v>
      </c>
      <c r="B120" s="82" t="s">
        <v>360</v>
      </c>
      <c r="C120" s="67"/>
      <c r="D120" s="67"/>
      <c r="E120" s="67"/>
      <c r="F120" s="67"/>
      <c r="G120" s="67"/>
      <c r="H120" s="67"/>
      <c r="I120" s="67"/>
      <c r="J120" s="67"/>
      <c r="K120" s="67"/>
      <c r="L120" s="67"/>
      <c r="M120" s="67"/>
      <c r="N120" s="67">
        <v>74.719986849282321</v>
      </c>
      <c r="O120" s="67"/>
      <c r="P120" s="67"/>
      <c r="Q120" s="67"/>
      <c r="R120" s="67"/>
      <c r="S120" s="67"/>
      <c r="T120" s="67"/>
      <c r="U120" s="67"/>
      <c r="V120" s="67"/>
      <c r="W120" s="67"/>
      <c r="X120" s="67"/>
      <c r="Y120" s="67"/>
      <c r="Z120" s="67"/>
      <c r="AA120" s="67">
        <v>0.81154125277217415</v>
      </c>
      <c r="AB120" s="67"/>
      <c r="AC120" s="67"/>
      <c r="AD120" s="67"/>
      <c r="AE120" s="67"/>
      <c r="AF120" s="67"/>
      <c r="AG120" s="67"/>
      <c r="AH120" s="67"/>
      <c r="AI120" s="67"/>
      <c r="AJ120" s="67"/>
      <c r="AK120" s="67"/>
      <c r="AL120" s="67"/>
      <c r="AM120" s="67"/>
      <c r="AN120" s="67"/>
      <c r="AO120" s="67"/>
      <c r="AP120" s="67"/>
      <c r="AQ120" s="67"/>
      <c r="AR120" s="67"/>
      <c r="AS120" s="67"/>
      <c r="BA120" s="116">
        <v>446</v>
      </c>
      <c r="BB120" s="119" t="s">
        <v>760</v>
      </c>
      <c r="DC120" s="157"/>
      <c r="DD120" s="158"/>
      <c r="DE120" s="86">
        <f>VLOOKUP(BA120,wt_by_use!$A$5:$H$388,8,FALSE)</f>
        <v>0.14849999999999988</v>
      </c>
      <c r="DF120" s="138">
        <v>0.32999999999999996</v>
      </c>
    </row>
    <row r="121" spans="1:110" x14ac:dyDescent="0.3">
      <c r="A121" s="6">
        <v>716</v>
      </c>
      <c r="B121" s="82" t="s">
        <v>289</v>
      </c>
      <c r="C121" s="67"/>
      <c r="D121" s="67">
        <v>0</v>
      </c>
      <c r="E121" s="67"/>
      <c r="F121" s="67"/>
      <c r="G121" s="67"/>
      <c r="H121" s="67"/>
      <c r="I121" s="67"/>
      <c r="J121" s="67"/>
      <c r="K121" s="67"/>
      <c r="L121" s="67"/>
      <c r="M121" s="67"/>
      <c r="N121" s="67"/>
      <c r="O121" s="67"/>
      <c r="P121" s="67"/>
      <c r="Q121" s="67"/>
      <c r="R121" s="67"/>
      <c r="S121" s="67"/>
      <c r="T121" s="67"/>
      <c r="U121" s="67"/>
      <c r="V121" s="67"/>
      <c r="W121" s="67"/>
      <c r="X121" s="67"/>
      <c r="Y121" s="67"/>
      <c r="Z121" s="67"/>
      <c r="AA121" s="67"/>
      <c r="AB121" s="67"/>
      <c r="AC121" s="67"/>
      <c r="AD121" s="67"/>
      <c r="AE121" s="67"/>
      <c r="AF121" s="67"/>
      <c r="AG121" s="67"/>
      <c r="AH121" s="67"/>
      <c r="AI121" s="67"/>
      <c r="AJ121" s="67"/>
      <c r="AK121" s="67"/>
      <c r="AL121" s="67"/>
      <c r="AM121" s="67"/>
      <c r="AN121" s="67"/>
      <c r="AO121" s="67"/>
      <c r="AP121" s="67"/>
      <c r="AQ121" s="67"/>
      <c r="AR121" s="67"/>
      <c r="AS121" s="67"/>
      <c r="BA121" s="3">
        <v>449</v>
      </c>
      <c r="BB121" t="s">
        <v>272</v>
      </c>
      <c r="BD121" s="86"/>
      <c r="BE121" s="86">
        <v>0.55641188826483134</v>
      </c>
      <c r="BF121" s="86">
        <v>0.58580306091128154</v>
      </c>
      <c r="BG121" s="86">
        <v>0.57606402427253911</v>
      </c>
      <c r="BH121" s="98"/>
      <c r="BI121" s="86"/>
      <c r="BJ121" s="86"/>
      <c r="BK121" s="86"/>
      <c r="BL121" s="98"/>
      <c r="BM121" s="86">
        <v>4.283960432313297E-4</v>
      </c>
      <c r="BN121" s="86"/>
      <c r="BO121" s="86"/>
      <c r="BP121" s="86"/>
      <c r="BQ121" s="86">
        <v>7.7246266757362458E-2</v>
      </c>
      <c r="BR121" s="86"/>
      <c r="BS121" s="86">
        <v>0.42360464629510386</v>
      </c>
      <c r="BT121" s="86"/>
      <c r="BU121" s="86"/>
      <c r="BV121" s="86">
        <v>5.8031644010682979E-3</v>
      </c>
      <c r="BW121" s="86">
        <v>4.1611358236344202E-2</v>
      </c>
      <c r="BX121" s="86"/>
      <c r="BY121" s="86"/>
      <c r="BZ121" s="86"/>
      <c r="CA121" s="86">
        <v>6.6945030479116027E-2</v>
      </c>
      <c r="CB121" s="86"/>
      <c r="CC121" s="86"/>
      <c r="CD121" s="86"/>
      <c r="CE121" s="86"/>
      <c r="CF121" s="86">
        <v>0.94099703135893076</v>
      </c>
      <c r="CG121" s="86"/>
      <c r="CH121" s="86">
        <v>0.10287800847684311</v>
      </c>
      <c r="CI121" s="86">
        <v>0.43997872152907996</v>
      </c>
      <c r="CJ121" s="86">
        <v>2.7148851358433407E-6</v>
      </c>
      <c r="CK121" s="86">
        <v>8.6069915254237248</v>
      </c>
      <c r="CL121" s="86">
        <v>5.2786575540367828E-4</v>
      </c>
      <c r="CM121" s="86">
        <v>1.9192814210359646</v>
      </c>
      <c r="CN121" s="86">
        <v>3.6837295217178198E-5</v>
      </c>
      <c r="CO121" s="86">
        <v>2.5102239710825849E-4</v>
      </c>
      <c r="CP121" s="86"/>
      <c r="CQ121" s="86"/>
      <c r="CR121" s="86">
        <v>8.1171915519464705E-2</v>
      </c>
      <c r="CS121" s="86"/>
      <c r="CT121" s="86"/>
      <c r="CU121" s="86"/>
      <c r="CV121" s="86"/>
      <c r="CW121" s="86"/>
      <c r="CX121" s="86"/>
      <c r="CY121" s="86"/>
      <c r="CZ121" s="93">
        <f>AVERAGEIF(BD121:CX121,"&lt;&gt;""")</f>
        <v>0.75926499470198694</v>
      </c>
      <c r="DA121" s="93">
        <f>CZ121/CZ$3*100</f>
        <v>0.24325512336155225</v>
      </c>
      <c r="DB121" s="102">
        <f>SUM(BD121:CX121)/(COUNT(BD121:CX121)+COUNTBLANK(BD121:CX121))</f>
        <v>0.30693691275186707</v>
      </c>
      <c r="DC121" s="157">
        <f>MEDIAN(BD121:CX121)</f>
        <v>8.1171915519464705E-2</v>
      </c>
      <c r="DD121" s="158">
        <f>DC121/$DC$3*100</f>
        <v>3.635478737552568E-2</v>
      </c>
      <c r="DE121" s="86">
        <f>VLOOKUP(BA121,wt_by_use!$A$5:$H$388,8,FALSE)</f>
        <v>2.3437694265917779</v>
      </c>
      <c r="DF121" s="136">
        <f>IFERROR(VLOOKUP(BA121,wtFrac_0000!C$3:E$292,3,FALSE)," ")</f>
        <v>0.64999999999999991</v>
      </c>
    </row>
    <row r="122" spans="1:110" x14ac:dyDescent="0.3">
      <c r="A122" s="6">
        <v>717</v>
      </c>
      <c r="B122" s="82" t="s">
        <v>243</v>
      </c>
      <c r="C122" s="67">
        <v>0.26800000000000002</v>
      </c>
      <c r="D122" s="67">
        <v>3.5842487435659836</v>
      </c>
      <c r="E122" s="67"/>
      <c r="F122" s="67">
        <v>1.0343848933258256E-2</v>
      </c>
      <c r="G122" s="67">
        <v>3.8086340918726876E-2</v>
      </c>
      <c r="H122" s="67">
        <v>3.3529394317283493E-3</v>
      </c>
      <c r="I122" s="67"/>
      <c r="J122" s="67"/>
      <c r="K122" s="67">
        <v>4.1611358236344202E-2</v>
      </c>
      <c r="L122" s="67"/>
      <c r="M122" s="67">
        <v>37.706981871897135</v>
      </c>
      <c r="N122" s="67">
        <v>7.4719986849282299E-2</v>
      </c>
      <c r="O122" s="67">
        <v>0.16499202057340495</v>
      </c>
      <c r="P122" s="67">
        <v>0.13212440994437594</v>
      </c>
      <c r="Q122" s="67">
        <v>9.5964071051798244E-3</v>
      </c>
      <c r="R122" s="67">
        <v>6.8543366917012752E-3</v>
      </c>
      <c r="S122" s="67">
        <v>2.1615150557837151E-2</v>
      </c>
      <c r="T122" s="67">
        <v>2.1848516949152533E-2</v>
      </c>
      <c r="U122" s="67">
        <v>7.3568168697869391E-3</v>
      </c>
      <c r="V122" s="67">
        <v>6.9575182123270851E-2</v>
      </c>
      <c r="W122" s="67">
        <v>5.1122130770410508E-2</v>
      </c>
      <c r="X122" s="67">
        <v>2.6412995592518248E-2</v>
      </c>
      <c r="Y122" s="67">
        <v>5.7381454696385156E-2</v>
      </c>
      <c r="Z122" s="67">
        <v>0.25888490347027293</v>
      </c>
      <c r="AA122" s="67">
        <v>3.5843071997437699E-2</v>
      </c>
      <c r="AB122" s="67">
        <v>4.4204754260613833E-3</v>
      </c>
      <c r="AC122" s="67">
        <v>3.6512348670292141E-2</v>
      </c>
      <c r="AD122" s="67">
        <v>5.3508564198581597E-2</v>
      </c>
      <c r="AE122" s="67">
        <v>5.1935405339608852E-2</v>
      </c>
      <c r="AF122" s="67">
        <v>2.0577245898088486E-2</v>
      </c>
      <c r="AG122" s="67">
        <v>4.0964867584216674E-3</v>
      </c>
      <c r="AH122" s="67">
        <v>6.6253356146572307E-4</v>
      </c>
      <c r="AI122" s="67">
        <v>4.0256100364720266</v>
      </c>
      <c r="AJ122" s="67">
        <v>0.49095497288292028</v>
      </c>
      <c r="AK122" s="67">
        <v>8.3347224537422882E-2</v>
      </c>
      <c r="AL122" s="67">
        <v>3.2768550848179658E-4</v>
      </c>
      <c r="AM122" s="67">
        <v>1.9962518375498165E-3</v>
      </c>
      <c r="AN122" s="67">
        <v>1.6599205791845959</v>
      </c>
      <c r="AO122" s="67">
        <v>4.2487652026129905E-2</v>
      </c>
      <c r="AP122" s="67"/>
      <c r="AQ122" s="67">
        <v>0.32230025279787455</v>
      </c>
      <c r="AR122" s="67"/>
      <c r="AS122" s="67"/>
      <c r="BA122" s="116">
        <v>450</v>
      </c>
      <c r="BB122" s="119" t="s">
        <v>815</v>
      </c>
      <c r="DC122" s="157"/>
      <c r="DD122" s="158"/>
      <c r="DE122" s="86">
        <f>VLOOKUP(BA122,wt_by_use!$A$5:$H$388,8,FALSE)</f>
        <v>8.9999999999999924E-3</v>
      </c>
      <c r="DF122" s="138">
        <v>1.9999999999999997E-2</v>
      </c>
    </row>
    <row r="123" spans="1:110" x14ac:dyDescent="0.3">
      <c r="A123" s="6">
        <v>737</v>
      </c>
      <c r="B123" s="82" t="s">
        <v>263</v>
      </c>
      <c r="C123" s="67"/>
      <c r="D123" s="67">
        <v>2.1705405345330306</v>
      </c>
      <c r="E123" s="67"/>
      <c r="F123" s="67"/>
      <c r="G123" s="67"/>
      <c r="H123" s="67"/>
      <c r="I123" s="67"/>
      <c r="J123" s="67"/>
      <c r="K123" s="67"/>
      <c r="L123" s="67"/>
      <c r="M123" s="67"/>
      <c r="N123" s="67"/>
      <c r="O123" s="67"/>
      <c r="P123" s="67"/>
      <c r="Q123" s="67"/>
      <c r="R123" s="67"/>
      <c r="S123" s="67"/>
      <c r="T123" s="67"/>
      <c r="U123" s="67"/>
      <c r="V123" s="67"/>
      <c r="W123" s="67"/>
      <c r="X123" s="67"/>
      <c r="Y123" s="67"/>
      <c r="Z123" s="67"/>
      <c r="AA123" s="67"/>
      <c r="AB123" s="67"/>
      <c r="AC123" s="67"/>
      <c r="AD123" s="67"/>
      <c r="AE123" s="67"/>
      <c r="AF123" s="67"/>
      <c r="AG123" s="67"/>
      <c r="AH123" s="67"/>
      <c r="AI123" s="67"/>
      <c r="AJ123" s="67"/>
      <c r="AK123" s="67"/>
      <c r="AL123" s="67"/>
      <c r="AM123" s="67"/>
      <c r="AN123" s="67"/>
      <c r="AO123" s="67"/>
      <c r="AP123" s="67"/>
      <c r="AQ123" s="67"/>
      <c r="AR123" s="67"/>
      <c r="AS123" s="67"/>
      <c r="BA123" s="116">
        <v>451</v>
      </c>
      <c r="BB123" s="119" t="s">
        <v>863</v>
      </c>
      <c r="DC123" s="157"/>
      <c r="DD123" s="158"/>
      <c r="DE123" s="86">
        <f>VLOOKUP(BA123,wt_by_use!$A$5:$H$388,8,FALSE)</f>
        <v>4.4999999999999962E-3</v>
      </c>
      <c r="DF123" s="138">
        <v>9.9999999999999985E-3</v>
      </c>
    </row>
    <row r="124" spans="1:110" x14ac:dyDescent="0.3">
      <c r="A124" s="6">
        <v>740</v>
      </c>
      <c r="B124" s="82" t="s">
        <v>303</v>
      </c>
      <c r="C124" s="67"/>
      <c r="D124" s="67">
        <v>0</v>
      </c>
      <c r="E124" s="67"/>
      <c r="F124" s="67"/>
      <c r="G124" s="67"/>
      <c r="H124" s="67"/>
      <c r="I124" s="67"/>
      <c r="J124" s="67"/>
      <c r="K124" s="67"/>
      <c r="L124" s="67"/>
      <c r="M124" s="67"/>
      <c r="N124" s="67"/>
      <c r="O124" s="67"/>
      <c r="P124" s="67"/>
      <c r="Q124" s="67"/>
      <c r="R124" s="67"/>
      <c r="S124" s="67"/>
      <c r="T124" s="67"/>
      <c r="U124" s="67"/>
      <c r="V124" s="67"/>
      <c r="W124" s="67"/>
      <c r="X124" s="67"/>
      <c r="Y124" s="67"/>
      <c r="Z124" s="67"/>
      <c r="AA124" s="67"/>
      <c r="AB124" s="67"/>
      <c r="AC124" s="67"/>
      <c r="AD124" s="67"/>
      <c r="AE124" s="67"/>
      <c r="AF124" s="67"/>
      <c r="AG124" s="67"/>
      <c r="AH124" s="67"/>
      <c r="AI124" s="67"/>
      <c r="AJ124" s="67"/>
      <c r="AK124" s="67"/>
      <c r="AL124" s="67"/>
      <c r="AM124" s="67"/>
      <c r="AN124" s="67"/>
      <c r="AO124" s="67"/>
      <c r="AP124" s="67"/>
      <c r="AQ124" s="67"/>
      <c r="AR124" s="67"/>
      <c r="AS124" s="67"/>
      <c r="BA124" s="3">
        <v>452</v>
      </c>
      <c r="BB124" t="s">
        <v>234</v>
      </c>
      <c r="BD124" s="86"/>
      <c r="BE124" s="86">
        <v>2.8088834929667499</v>
      </c>
      <c r="BF124" s="86">
        <v>2.5718764290520699</v>
      </c>
      <c r="BG124" s="86">
        <v>2.58445166462361</v>
      </c>
      <c r="BH124" s="98"/>
      <c r="BI124" s="86"/>
      <c r="BJ124" s="86"/>
      <c r="BK124" s="86"/>
      <c r="BL124" s="98"/>
      <c r="BM124" s="86"/>
      <c r="BN124" s="86"/>
      <c r="BO124" s="86"/>
      <c r="BP124" s="86"/>
      <c r="BQ124" s="86"/>
      <c r="BR124" s="86"/>
      <c r="BS124" s="86"/>
      <c r="BT124" s="86"/>
      <c r="BU124" s="86"/>
      <c r="BV124" s="86"/>
      <c r="BW124" s="86"/>
      <c r="BX124" s="86"/>
      <c r="BY124" s="86"/>
      <c r="BZ124" s="86"/>
      <c r="CA124" s="86"/>
      <c r="CB124" s="86"/>
      <c r="CC124" s="86"/>
      <c r="CD124" s="86"/>
      <c r="CE124" s="86"/>
      <c r="CF124" s="86"/>
      <c r="CG124" s="86"/>
      <c r="CH124" s="86"/>
      <c r="CI124" s="86"/>
      <c r="CJ124" s="86"/>
      <c r="CK124" s="86"/>
      <c r="CL124" s="86"/>
      <c r="CM124" s="86"/>
      <c r="CN124" s="86"/>
      <c r="CO124" s="86"/>
      <c r="CP124" s="86"/>
      <c r="CQ124" s="86"/>
      <c r="CR124" s="86"/>
      <c r="CS124" s="86"/>
      <c r="CT124" s="86"/>
      <c r="CU124" s="86"/>
      <c r="CV124" s="86"/>
      <c r="CW124" s="86"/>
      <c r="CX124" s="86"/>
      <c r="CY124" s="86"/>
      <c r="CZ124" s="93">
        <f>AVERAGEIF(BD124:CX124,"&lt;&gt;""")</f>
        <v>2.6550705288808101</v>
      </c>
      <c r="DA124" s="93">
        <f>CZ124/CZ$3*100</f>
        <v>0.85063780569789649</v>
      </c>
      <c r="DB124" s="102">
        <f>SUM(BD124:CX124)/(COUNT(BD124:CX124)+COUNTBLANK(BD124:CX124))</f>
        <v>0.16947258694983894</v>
      </c>
      <c r="DC124" s="157">
        <f>MEDIAN(BD124:CX124)</f>
        <v>2.58445166462361</v>
      </c>
      <c r="DD124" s="158">
        <f>DC124/$DC$3*100</f>
        <v>1.1575086056357038</v>
      </c>
      <c r="DE124" s="86">
        <f>VLOOKUP(BA124,wt_by_use!$A$5:$H$388,8,FALSE)</f>
        <v>1.6240660191560088</v>
      </c>
      <c r="DF124" s="136">
        <f>IFERROR(VLOOKUP(BA124,wtFrac_0000!C$3:E$292,3,FALSE)," ")</f>
        <v>2.86</v>
      </c>
    </row>
    <row r="125" spans="1:110" x14ac:dyDescent="0.3">
      <c r="A125" s="6">
        <v>742</v>
      </c>
      <c r="B125" s="82" t="s">
        <v>309</v>
      </c>
      <c r="C125" s="67"/>
      <c r="D125" s="67">
        <v>0</v>
      </c>
      <c r="E125" s="67"/>
      <c r="F125" s="67"/>
      <c r="G125" s="67"/>
      <c r="H125" s="67"/>
      <c r="I125" s="67"/>
      <c r="J125" s="67"/>
      <c r="K125" s="67"/>
      <c r="L125" s="67"/>
      <c r="M125" s="67"/>
      <c r="N125" s="67"/>
      <c r="O125" s="67"/>
      <c r="P125" s="67"/>
      <c r="Q125" s="67"/>
      <c r="R125" s="67"/>
      <c r="S125" s="67"/>
      <c r="T125" s="67"/>
      <c r="U125" s="67"/>
      <c r="V125" s="67"/>
      <c r="W125" s="67"/>
      <c r="X125" s="67"/>
      <c r="Y125" s="67"/>
      <c r="Z125" s="67"/>
      <c r="AA125" s="67"/>
      <c r="AB125" s="67"/>
      <c r="AC125" s="67"/>
      <c r="AD125" s="67"/>
      <c r="AE125" s="67"/>
      <c r="AF125" s="67"/>
      <c r="AG125" s="67"/>
      <c r="AH125" s="67"/>
      <c r="AI125" s="67"/>
      <c r="AJ125" s="67"/>
      <c r="AK125" s="67"/>
      <c r="AL125" s="67"/>
      <c r="AM125" s="67"/>
      <c r="AN125" s="67"/>
      <c r="AO125" s="67"/>
      <c r="AP125" s="67"/>
      <c r="AQ125" s="67"/>
      <c r="AR125" s="67"/>
      <c r="AS125" s="67"/>
      <c r="BA125" s="3">
        <v>453</v>
      </c>
      <c r="BB125" t="s">
        <v>339</v>
      </c>
      <c r="BD125" s="86"/>
      <c r="BE125" s="86"/>
      <c r="BF125" s="86"/>
      <c r="BG125" s="86"/>
      <c r="BH125" s="98"/>
      <c r="BI125" s="86"/>
      <c r="BJ125" s="86"/>
      <c r="BK125" s="86"/>
      <c r="BL125" s="98"/>
      <c r="BM125" s="86">
        <v>9.8531089943205821E-2</v>
      </c>
      <c r="BN125" s="86"/>
      <c r="BO125" s="86"/>
      <c r="BP125" s="86"/>
      <c r="BQ125" s="86"/>
      <c r="BR125" s="86"/>
      <c r="BS125" s="86"/>
      <c r="BT125" s="86"/>
      <c r="BU125" s="86"/>
      <c r="BV125" s="86"/>
      <c r="BW125" s="86"/>
      <c r="BX125" s="86"/>
      <c r="BY125" s="86"/>
      <c r="BZ125" s="86"/>
      <c r="CA125" s="86"/>
      <c r="CB125" s="86"/>
      <c r="CC125" s="86"/>
      <c r="CD125" s="86"/>
      <c r="CE125" s="86"/>
      <c r="CF125" s="86"/>
      <c r="CG125" s="86"/>
      <c r="CH125" s="86"/>
      <c r="CI125" s="86">
        <v>7.1496542248475489E-4</v>
      </c>
      <c r="CJ125" s="86"/>
      <c r="CK125" s="86"/>
      <c r="CL125" s="86"/>
      <c r="CM125" s="86"/>
      <c r="CN125" s="86"/>
      <c r="CO125" s="86">
        <v>1.5745950364063488E-4</v>
      </c>
      <c r="CP125" s="86"/>
      <c r="CQ125" s="86"/>
      <c r="CR125" s="86">
        <v>0.65653755199567032</v>
      </c>
      <c r="CS125" s="86"/>
      <c r="CT125" s="86"/>
      <c r="CU125" s="86"/>
      <c r="CV125" s="86"/>
      <c r="CW125" s="86"/>
      <c r="CX125" s="86"/>
      <c r="CY125" s="86"/>
      <c r="CZ125" s="93">
        <f>AVERAGEIF(BD125:CX125,"&lt;&gt;""")</f>
        <v>0.18898526671625038</v>
      </c>
      <c r="DA125" s="93">
        <f>CZ125/CZ$3*100</f>
        <v>6.0547548865493656E-2</v>
      </c>
      <c r="DB125" s="102">
        <f>SUM(BD125:CX125)/(COUNT(BD125:CX125)+COUNTBLANK(BD125:CX125))</f>
        <v>1.6083852486489393E-2</v>
      </c>
      <c r="DC125" s="157">
        <f>MEDIAN(BD125:CX125)</f>
        <v>4.9623027682845287E-2</v>
      </c>
      <c r="DD125" s="158">
        <f>DC125/$DC$3*100</f>
        <v>2.2224861995613059E-2</v>
      </c>
      <c r="DE125" s="86">
        <f>VLOOKUP(BA125,wt_by_use!$A$5:$H$388,8,FALSE)</f>
        <v>0.18899999999999983</v>
      </c>
      <c r="DF125" s="136">
        <f>IFERROR(VLOOKUP(BA125,wtFrac_0000!C$3:E$292,3,FALSE)," ")</f>
        <v>0.42</v>
      </c>
    </row>
    <row r="126" spans="1:110" x14ac:dyDescent="0.3">
      <c r="A126" s="6">
        <v>747</v>
      </c>
      <c r="B126" s="82" t="s">
        <v>345</v>
      </c>
      <c r="C126" s="67"/>
      <c r="D126" s="67"/>
      <c r="E126" s="67"/>
      <c r="F126" s="67">
        <v>1.4481388506561556E-4</v>
      </c>
      <c r="G126" s="67">
        <v>2.1763623382129644E-3</v>
      </c>
      <c r="H126" s="67">
        <v>6.4479604456314423E-3</v>
      </c>
      <c r="I126" s="67"/>
      <c r="J126" s="67"/>
      <c r="K126" s="67">
        <v>6.24170373545163E-2</v>
      </c>
      <c r="L126" s="67"/>
      <c r="M126" s="67"/>
      <c r="N126" s="67">
        <v>8.7602743202606845E-3</v>
      </c>
      <c r="O126" s="67">
        <v>6.5996808229361985E-3</v>
      </c>
      <c r="P126" s="67">
        <v>3.6198468477911214E-4</v>
      </c>
      <c r="Q126" s="67">
        <v>0.23671137526110231</v>
      </c>
      <c r="R126" s="67">
        <v>1.5850653599559197E-2</v>
      </c>
      <c r="S126" s="67">
        <v>9.9762233343863763E-2</v>
      </c>
      <c r="T126" s="67">
        <v>0.39724576271186424</v>
      </c>
      <c r="U126" s="67">
        <v>1.1251602271438847E-2</v>
      </c>
      <c r="V126" s="67">
        <v>0.45019235491528203</v>
      </c>
      <c r="W126" s="67">
        <v>0.12780532692602628</v>
      </c>
      <c r="X126" s="67">
        <v>0.41862106222104389</v>
      </c>
      <c r="Y126" s="67">
        <v>1.9127151565461721E-2</v>
      </c>
      <c r="Z126" s="67"/>
      <c r="AA126" s="67">
        <v>1.4201971923513047E-4</v>
      </c>
      <c r="AB126" s="67">
        <v>3.6837295217178198E-2</v>
      </c>
      <c r="AC126" s="67">
        <v>3.8794370462185406E-3</v>
      </c>
      <c r="AD126" s="67"/>
      <c r="AE126" s="67"/>
      <c r="AF126" s="67"/>
      <c r="AG126" s="67">
        <v>6.932516052713591E-3</v>
      </c>
      <c r="AH126" s="67">
        <v>5.7971686628250779E-3</v>
      </c>
      <c r="AI126" s="67"/>
      <c r="AJ126" s="67">
        <v>2.2502102923800519E-3</v>
      </c>
      <c r="AK126" s="67">
        <v>0.1389120408957048</v>
      </c>
      <c r="AL126" s="67">
        <v>1.9813542373317929E-4</v>
      </c>
      <c r="AM126" s="67">
        <v>8.4189751409709645E-3</v>
      </c>
      <c r="AN126" s="67"/>
      <c r="AO126" s="67">
        <v>4.5143130277763019E-3</v>
      </c>
      <c r="AP126" s="67"/>
      <c r="AQ126" s="67">
        <v>0.4655448095969299</v>
      </c>
      <c r="AR126" s="67"/>
      <c r="AS126" s="67"/>
      <c r="BA126" s="3">
        <v>454</v>
      </c>
      <c r="BB126" t="s">
        <v>346</v>
      </c>
      <c r="BD126" s="86"/>
      <c r="BE126" s="86"/>
      <c r="BF126" s="86"/>
      <c r="BG126" s="86"/>
      <c r="BH126" s="98"/>
      <c r="BI126" s="86"/>
      <c r="BJ126" s="86"/>
      <c r="BK126" s="86"/>
      <c r="BL126" s="98"/>
      <c r="BM126" s="86">
        <v>8.1395248213952647E-3</v>
      </c>
      <c r="BN126" s="86">
        <v>3.0292775346181513E-3</v>
      </c>
      <c r="BO126" s="86">
        <v>6.932516052713591E-3</v>
      </c>
      <c r="BP126" s="86">
        <v>6.2112521387411544E-3</v>
      </c>
      <c r="BQ126" s="86">
        <v>1.1283162560064178E-2</v>
      </c>
      <c r="BR126" s="86">
        <v>5.1719244666291282E-3</v>
      </c>
      <c r="BS126" s="86">
        <v>2.990150444436028E-2</v>
      </c>
      <c r="BT126" s="86"/>
      <c r="BU126" s="86"/>
      <c r="BV126" s="86">
        <v>4.3846131030293806E-2</v>
      </c>
      <c r="BW126" s="86"/>
      <c r="BX126" s="86">
        <v>2.8564755689045158E-2</v>
      </c>
      <c r="BY126" s="86"/>
      <c r="BZ126" s="86">
        <v>7.4391281504115978E-4</v>
      </c>
      <c r="CA126" s="86">
        <v>2.6299833402509867E-2</v>
      </c>
      <c r="CB126" s="86"/>
      <c r="CC126" s="86">
        <v>8.7602743202606845E-3</v>
      </c>
      <c r="CD126" s="86">
        <v>9.9762233343863763E-2</v>
      </c>
      <c r="CE126" s="86">
        <v>1.8057252111105208E-2</v>
      </c>
      <c r="CF126" s="86">
        <v>2.863904008483702E-3</v>
      </c>
      <c r="CG126" s="86"/>
      <c r="CH126" s="86">
        <v>1.028780084768431E-3</v>
      </c>
      <c r="CI126" s="86">
        <v>1.9249069066897245E-2</v>
      </c>
      <c r="CJ126" s="86">
        <v>0.25338927934537853</v>
      </c>
      <c r="CK126" s="86">
        <v>0.39724576271186424</v>
      </c>
      <c r="CL126" s="86">
        <v>0.1389120408957048</v>
      </c>
      <c r="CM126" s="86">
        <v>0.23671137526110231</v>
      </c>
      <c r="CN126" s="86">
        <v>0.10068860692695374</v>
      </c>
      <c r="CO126" s="86">
        <v>6.1614588381117986E-4</v>
      </c>
      <c r="CP126" s="86">
        <v>7.2423018591414895E-2</v>
      </c>
      <c r="CQ126" s="86">
        <v>0.45019235491528203</v>
      </c>
      <c r="CR126" s="86">
        <v>0.34617434559771709</v>
      </c>
      <c r="CS126" s="86"/>
      <c r="CT126" s="86"/>
      <c r="CU126" s="86"/>
      <c r="CV126" s="86"/>
      <c r="CW126" s="86"/>
      <c r="CX126" s="86"/>
      <c r="CY126" s="86"/>
      <c r="CZ126" s="93">
        <f>AVERAGEIF(BD126:CX126,"&lt;&gt;""")</f>
        <v>8.90845476161546E-2</v>
      </c>
      <c r="DA126" s="93">
        <f>CZ126/CZ$3*100</f>
        <v>2.8541119070663055E-2</v>
      </c>
      <c r="DB126" s="102">
        <f>SUM(BD126:CX126)/(COUNT(BD126:CX126)+COUNTBLANK(BD126:CX126))</f>
        <v>4.9280813574894035E-2</v>
      </c>
      <c r="DC126" s="157">
        <f>MEDIAN(BD126:CX126)</f>
        <v>2.2774451234703556E-2</v>
      </c>
      <c r="DD126" s="158">
        <f>DC126/$DC$3*100</f>
        <v>1.0200083698078856E-2</v>
      </c>
      <c r="DE126" s="86">
        <f>VLOOKUP(BA126,wt_by_use!$A$5:$H$388,8,FALSE)</f>
        <v>0.26099999999999979</v>
      </c>
      <c r="DF126" s="136">
        <f>IFERROR(VLOOKUP(BA126,wtFrac_0000!C$3:E$292,3,FALSE)," ")</f>
        <v>0.57999999999999996</v>
      </c>
    </row>
    <row r="127" spans="1:110" x14ac:dyDescent="0.3">
      <c r="A127" s="6">
        <v>748</v>
      </c>
      <c r="B127" s="82" t="s">
        <v>364</v>
      </c>
      <c r="C127" s="67"/>
      <c r="D127" s="67"/>
      <c r="E127" s="67"/>
      <c r="F127" s="67"/>
      <c r="G127" s="67"/>
      <c r="H127" s="67"/>
      <c r="I127" s="67"/>
      <c r="J127" s="67"/>
      <c r="K127" s="67"/>
      <c r="L127" s="67"/>
      <c r="M127" s="67"/>
      <c r="N127" s="67"/>
      <c r="O127" s="67">
        <v>1.897408236594157E-3</v>
      </c>
      <c r="P127" s="67">
        <v>4.1628238749597894</v>
      </c>
      <c r="Q127" s="67">
        <v>2.6869939894503501E-2</v>
      </c>
      <c r="R127" s="67"/>
      <c r="S127" s="67"/>
      <c r="T127" s="67"/>
      <c r="U127" s="67"/>
      <c r="V127" s="67"/>
      <c r="W127" s="67"/>
      <c r="X127" s="67"/>
      <c r="Y127" s="67"/>
      <c r="Z127" s="67"/>
      <c r="AA127" s="67"/>
      <c r="AB127" s="67">
        <v>9.0865328202372891E-2</v>
      </c>
      <c r="AC127" s="67">
        <v>0.25102239710825847</v>
      </c>
      <c r="AD127" s="67"/>
      <c r="AE127" s="67"/>
      <c r="AF127" s="67"/>
      <c r="AG127" s="67"/>
      <c r="AH127" s="67"/>
      <c r="AI127" s="67"/>
      <c r="AJ127" s="67"/>
      <c r="AK127" s="67"/>
      <c r="AL127" s="67"/>
      <c r="AM127" s="67"/>
      <c r="AN127" s="67"/>
      <c r="AO127" s="67"/>
      <c r="AP127" s="67"/>
      <c r="AQ127" s="67">
        <v>0.48941890239677249</v>
      </c>
      <c r="AR127" s="67"/>
      <c r="AS127" s="67"/>
      <c r="BA127" s="116">
        <v>455</v>
      </c>
      <c r="BB127" s="119" t="s">
        <v>749</v>
      </c>
      <c r="DC127" s="157"/>
      <c r="DD127" s="158"/>
      <c r="DE127" s="86">
        <f>VLOOKUP(BA127,wt_by_use!$A$5:$H$388,8,FALSE)</f>
        <v>0.16649999999999987</v>
      </c>
      <c r="DF127" s="138">
        <v>0.37</v>
      </c>
    </row>
    <row r="128" spans="1:110" x14ac:dyDescent="0.3">
      <c r="A128" s="6">
        <v>768</v>
      </c>
      <c r="B128" s="82" t="s">
        <v>368</v>
      </c>
      <c r="C128" s="67"/>
      <c r="D128" s="67"/>
      <c r="E128" s="67"/>
      <c r="F128" s="67"/>
      <c r="G128" s="67"/>
      <c r="H128" s="67"/>
      <c r="I128" s="67"/>
      <c r="J128" s="67"/>
      <c r="K128" s="67"/>
      <c r="L128" s="67"/>
      <c r="M128" s="67"/>
      <c r="N128" s="67"/>
      <c r="O128" s="67"/>
      <c r="P128" s="67"/>
      <c r="Q128" s="67">
        <v>5.118083789429239E-2</v>
      </c>
      <c r="R128" s="67"/>
      <c r="S128" s="67"/>
      <c r="T128" s="67"/>
      <c r="U128" s="67"/>
      <c r="V128" s="67"/>
      <c r="W128" s="67"/>
      <c r="X128" s="67"/>
      <c r="Y128" s="67"/>
      <c r="Z128" s="67"/>
      <c r="AA128" s="67"/>
      <c r="AB128" s="67">
        <v>0.10805606597038937</v>
      </c>
      <c r="AC128" s="67"/>
      <c r="AD128" s="67"/>
      <c r="AE128" s="67"/>
      <c r="AF128" s="67"/>
      <c r="AG128" s="67"/>
      <c r="AH128" s="67"/>
      <c r="AI128" s="67"/>
      <c r="AJ128" s="67"/>
      <c r="AK128" s="67">
        <v>4.0006667777962983</v>
      </c>
      <c r="AL128" s="67"/>
      <c r="AM128" s="67"/>
      <c r="AN128" s="67"/>
      <c r="AO128" s="67"/>
      <c r="AP128" s="67"/>
      <c r="AQ128" s="67"/>
      <c r="AR128" s="67"/>
      <c r="AS128" s="67"/>
      <c r="BA128" s="116">
        <v>459</v>
      </c>
      <c r="BB128" s="119" t="s">
        <v>742</v>
      </c>
      <c r="DC128" s="157"/>
      <c r="DD128" s="158"/>
      <c r="DE128" s="86">
        <f>VLOOKUP(BA128,wt_by_use!$A$5:$H$388,8,FALSE)</f>
        <v>0.17099999999999987</v>
      </c>
      <c r="DF128" s="138">
        <v>0.37999999999999995</v>
      </c>
    </row>
    <row r="129" spans="1:110" x14ac:dyDescent="0.3">
      <c r="A129" s="6">
        <v>769</v>
      </c>
      <c r="B129" s="82" t="s">
        <v>354</v>
      </c>
      <c r="C129" s="67"/>
      <c r="D129" s="67"/>
      <c r="E129" s="67"/>
      <c r="F129" s="67"/>
      <c r="G129" s="67"/>
      <c r="H129" s="67"/>
      <c r="I129" s="67"/>
      <c r="J129" s="67"/>
      <c r="K129" s="67"/>
      <c r="L129" s="67"/>
      <c r="M129" s="67"/>
      <c r="N129" s="67"/>
      <c r="O129" s="67"/>
      <c r="P129" s="67"/>
      <c r="Q129" s="67"/>
      <c r="R129" s="67"/>
      <c r="S129" s="67"/>
      <c r="T129" s="67"/>
      <c r="U129" s="67"/>
      <c r="V129" s="67"/>
      <c r="W129" s="67"/>
      <c r="X129" s="67"/>
      <c r="Y129" s="67"/>
      <c r="Z129" s="67"/>
      <c r="AA129" s="67"/>
      <c r="AB129" s="67"/>
      <c r="AC129" s="67"/>
      <c r="AD129" s="67"/>
      <c r="AE129" s="67"/>
      <c r="AF129" s="67"/>
      <c r="AG129" s="67"/>
      <c r="AH129" s="67"/>
      <c r="AI129" s="67"/>
      <c r="AJ129" s="67"/>
      <c r="AK129" s="67"/>
      <c r="AL129" s="67"/>
      <c r="AM129" s="67">
        <v>4.4264714658713324E-2</v>
      </c>
      <c r="AN129" s="67"/>
      <c r="AO129" s="67"/>
      <c r="AP129" s="67"/>
      <c r="AQ129" s="67">
        <v>0.21486683519858302</v>
      </c>
      <c r="AR129" s="67"/>
      <c r="AS129" s="67"/>
      <c r="BA129" s="116">
        <v>461</v>
      </c>
      <c r="BB129" s="119" t="s">
        <v>822</v>
      </c>
      <c r="DC129" s="157"/>
      <c r="DD129" s="158"/>
      <c r="DE129" s="86">
        <f>VLOOKUP(BA129,wt_by_use!$A$5:$H$388,8,FALSE)</f>
        <v>8.9999999999999924E-3</v>
      </c>
      <c r="DF129" s="138">
        <v>1.9999999999999997E-2</v>
      </c>
    </row>
    <row r="130" spans="1:110" ht="28.8" x14ac:dyDescent="0.3">
      <c r="A130" s="6">
        <v>839</v>
      </c>
      <c r="B130" s="82" t="s">
        <v>280</v>
      </c>
      <c r="C130" s="67"/>
      <c r="D130" s="67">
        <v>1.1525352278523829E-3</v>
      </c>
      <c r="E130" s="67"/>
      <c r="F130" s="67"/>
      <c r="G130" s="67"/>
      <c r="H130" s="67"/>
      <c r="I130" s="67"/>
      <c r="J130" s="67"/>
      <c r="K130" s="67"/>
      <c r="L130" s="67"/>
      <c r="M130" s="67"/>
      <c r="N130" s="67"/>
      <c r="O130" s="67"/>
      <c r="P130" s="67"/>
      <c r="Q130" s="67"/>
      <c r="R130" s="67"/>
      <c r="S130" s="67"/>
      <c r="T130" s="67"/>
      <c r="U130" s="67"/>
      <c r="V130" s="67"/>
      <c r="W130" s="67"/>
      <c r="X130" s="67"/>
      <c r="Y130" s="67"/>
      <c r="Z130" s="67"/>
      <c r="AA130" s="67"/>
      <c r="AB130" s="67"/>
      <c r="AC130" s="67"/>
      <c r="AD130" s="67"/>
      <c r="AE130" s="67"/>
      <c r="AF130" s="67"/>
      <c r="AG130" s="67"/>
      <c r="AH130" s="67"/>
      <c r="AI130" s="67"/>
      <c r="AJ130" s="67"/>
      <c r="AK130" s="67"/>
      <c r="AL130" s="67"/>
      <c r="AM130" s="67"/>
      <c r="AN130" s="67"/>
      <c r="AO130" s="67"/>
      <c r="AP130" s="67"/>
      <c r="AQ130" s="67"/>
      <c r="AR130" s="67"/>
      <c r="AS130" s="67"/>
      <c r="BA130" s="116">
        <v>464</v>
      </c>
      <c r="BB130" s="119" t="s">
        <v>821</v>
      </c>
      <c r="DC130" s="157"/>
      <c r="DD130" s="158"/>
      <c r="DE130" s="86">
        <f>VLOOKUP(BA130,wt_by_use!$A$5:$H$388,8,FALSE)</f>
        <v>8.9999999999999924E-3</v>
      </c>
      <c r="DF130" s="138">
        <v>1.9999999999999997E-2</v>
      </c>
    </row>
    <row r="131" spans="1:110" x14ac:dyDescent="0.3">
      <c r="A131" s="6">
        <v>840</v>
      </c>
      <c r="B131" s="82" t="s">
        <v>287</v>
      </c>
      <c r="C131" s="67"/>
      <c r="D131" s="67">
        <v>1.7583361323325982E-4</v>
      </c>
      <c r="E131" s="67"/>
      <c r="F131" s="67"/>
      <c r="G131" s="67"/>
      <c r="H131" s="67"/>
      <c r="I131" s="67"/>
      <c r="J131" s="67"/>
      <c r="K131" s="67"/>
      <c r="L131" s="67"/>
      <c r="M131" s="67"/>
      <c r="N131" s="67"/>
      <c r="O131" s="67">
        <v>3.8498138133794491E-2</v>
      </c>
      <c r="P131" s="67">
        <v>3.6198468477911222E-2</v>
      </c>
      <c r="Q131" s="67"/>
      <c r="R131" s="67"/>
      <c r="S131" s="67"/>
      <c r="T131" s="67"/>
      <c r="U131" s="67"/>
      <c r="V131" s="67"/>
      <c r="W131" s="67"/>
      <c r="X131" s="67"/>
      <c r="Y131" s="67"/>
      <c r="Z131" s="67"/>
      <c r="AA131" s="67"/>
      <c r="AB131" s="67">
        <v>0.49116393622904264</v>
      </c>
      <c r="AC131" s="67"/>
      <c r="AD131" s="67"/>
      <c r="AE131" s="67"/>
      <c r="AF131" s="67"/>
      <c r="AG131" s="67"/>
      <c r="AH131" s="67"/>
      <c r="AI131" s="67"/>
      <c r="AJ131" s="67"/>
      <c r="AK131" s="67"/>
      <c r="AL131" s="67"/>
      <c r="AM131" s="67"/>
      <c r="AN131" s="67"/>
      <c r="AO131" s="67"/>
      <c r="AP131" s="67"/>
      <c r="AQ131" s="67">
        <v>0.39392253119740223</v>
      </c>
      <c r="AR131" s="67"/>
      <c r="AS131" s="67"/>
      <c r="BA131" s="3">
        <v>465</v>
      </c>
      <c r="BB131" t="s">
        <v>38</v>
      </c>
      <c r="BD131" s="86"/>
      <c r="BE131" s="86">
        <v>3.5509617465933662E-3</v>
      </c>
      <c r="BF131" s="86">
        <v>6.4181090706240534E-3</v>
      </c>
      <c r="BG131" s="86">
        <v>8.5443643592414131E-3</v>
      </c>
      <c r="BH131" s="98">
        <v>41.558</v>
      </c>
      <c r="BI131" s="86">
        <v>0.86699999999999999</v>
      </c>
      <c r="BJ131" s="86">
        <v>1.752</v>
      </c>
      <c r="BK131" s="86">
        <v>2.427</v>
      </c>
      <c r="BL131" s="98">
        <v>5.6109999999999998</v>
      </c>
      <c r="BM131" s="86">
        <v>0.18421029858947177</v>
      </c>
      <c r="BN131" s="86">
        <v>2.5965236011012725E-2</v>
      </c>
      <c r="BO131" s="86">
        <v>0.31511436603243598</v>
      </c>
      <c r="BP131" s="86">
        <v>0.10766170373818001</v>
      </c>
      <c r="BQ131" s="86">
        <v>0.13886969304694377</v>
      </c>
      <c r="BR131" s="86">
        <v>1.3447003613235732E-3</v>
      </c>
      <c r="BS131" s="86">
        <v>0.74753761110900696</v>
      </c>
      <c r="BT131" s="86"/>
      <c r="BU131" s="86"/>
      <c r="BV131" s="86">
        <v>9.5429814595345327E-3</v>
      </c>
      <c r="BW131" s="86"/>
      <c r="BX131" s="86"/>
      <c r="BY131" s="86"/>
      <c r="BZ131" s="86">
        <v>8.1154125277217433E-4</v>
      </c>
      <c r="CA131" s="86"/>
      <c r="CB131" s="86">
        <v>0.28530173035499468</v>
      </c>
      <c r="CC131" s="86">
        <v>4.6377922871968322E-3</v>
      </c>
      <c r="CD131" s="86">
        <v>1.2137738390170092</v>
      </c>
      <c r="CE131" s="86">
        <v>2.6554782516331192E-2</v>
      </c>
      <c r="CF131" s="86">
        <v>0.10228228601727508</v>
      </c>
      <c r="CG131" s="86"/>
      <c r="CH131" s="86">
        <v>3.4292669492281039E-3</v>
      </c>
      <c r="CI131" s="86">
        <v>0.20074029169764268</v>
      </c>
      <c r="CJ131" s="86">
        <v>0.17375264869397383</v>
      </c>
      <c r="CK131" s="86">
        <v>3.1779661016949139</v>
      </c>
      <c r="CL131" s="86">
        <v>0.18336389398233036</v>
      </c>
      <c r="CM131" s="86">
        <v>3.5186826052326015</v>
      </c>
      <c r="CN131" s="86">
        <v>8.5953688840082467</v>
      </c>
      <c r="CO131" s="86"/>
      <c r="CP131" s="86">
        <v>0.93723906412419267</v>
      </c>
      <c r="CQ131" s="86">
        <v>1.9644757305394123</v>
      </c>
      <c r="CR131" s="86">
        <v>8.4753029439441097</v>
      </c>
      <c r="CS131" s="86">
        <v>0.67988080615972013</v>
      </c>
      <c r="CT131" s="86">
        <v>0.5533068597281986</v>
      </c>
      <c r="CU131" s="86">
        <v>0.20738840029543423</v>
      </c>
      <c r="CV131" s="86">
        <v>0.16245194130069857</v>
      </c>
      <c r="CW131" s="86">
        <v>3.9312414513243625E-2</v>
      </c>
      <c r="CX131" s="86">
        <v>3.2459628337255533E-2</v>
      </c>
      <c r="CY131" s="86"/>
      <c r="CZ131" s="93">
        <f>AVERAGEIF(BD131:CX131,"&lt;&gt;""")</f>
        <v>2.2184800915308194</v>
      </c>
      <c r="DA131" s="93">
        <f>CZ131/CZ$3*100</f>
        <v>0.71076192384227266</v>
      </c>
      <c r="DB131" s="102">
        <f>SUM(BD131:CX131)/(COUNT(BD131:CX131)+COUNTBLANK(BD131:CX131))</f>
        <v>1.7936647548547051</v>
      </c>
      <c r="DC131" s="157">
        <f>MEDIAN(BD131:CX131)</f>
        <v>0.19247529514355721</v>
      </c>
      <c r="DD131" s="158">
        <f>DC131/$DC$3*100</f>
        <v>8.6204672948830732E-2</v>
      </c>
      <c r="DE131" s="86">
        <f>VLOOKUP(BA131,wt_by_use!$A$5:$H$388,8,FALSE)</f>
        <v>0.69792611540959049</v>
      </c>
      <c r="DF131" s="136">
        <f>IFERROR(VLOOKUP(BA131,wtFrac_0000!C$3:E$292,3,FALSE)," ")</f>
        <v>1.5499999999999998</v>
      </c>
    </row>
    <row r="132" spans="1:110" x14ac:dyDescent="0.3">
      <c r="A132" s="6">
        <v>845</v>
      </c>
      <c r="B132" s="82" t="s">
        <v>301</v>
      </c>
      <c r="C132" s="67"/>
      <c r="D132" s="67">
        <v>5.5998640895086379E-4</v>
      </c>
      <c r="E132" s="67"/>
      <c r="F132" s="67"/>
      <c r="G132" s="67"/>
      <c r="H132" s="67"/>
      <c r="I132" s="67"/>
      <c r="J132" s="67"/>
      <c r="K132" s="67"/>
      <c r="L132" s="67"/>
      <c r="M132" s="67"/>
      <c r="N132" s="67"/>
      <c r="O132" s="67">
        <v>0.25298776487922092</v>
      </c>
      <c r="P132" s="67">
        <v>8.5066400923091354E-2</v>
      </c>
      <c r="Q132" s="67"/>
      <c r="R132" s="67">
        <v>0.10281505037551912</v>
      </c>
      <c r="S132" s="67"/>
      <c r="T132" s="67"/>
      <c r="U132" s="67"/>
      <c r="V132" s="67"/>
      <c r="W132" s="67"/>
      <c r="X132" s="67"/>
      <c r="Y132" s="67"/>
      <c r="Z132" s="67"/>
      <c r="AA132" s="67"/>
      <c r="AB132" s="67">
        <v>1.4243754150642236</v>
      </c>
      <c r="AC132" s="67"/>
      <c r="AD132" s="67"/>
      <c r="AE132" s="67"/>
      <c r="AF132" s="67"/>
      <c r="AG132" s="67"/>
      <c r="AH132" s="67"/>
      <c r="AI132" s="67"/>
      <c r="AJ132" s="67"/>
      <c r="AK132" s="67"/>
      <c r="AL132" s="67"/>
      <c r="AM132" s="67"/>
      <c r="AN132" s="67"/>
      <c r="AO132" s="67"/>
      <c r="AP132" s="67"/>
      <c r="AQ132" s="67">
        <v>1.110145315192679</v>
      </c>
      <c r="AR132" s="67"/>
      <c r="AS132" s="67"/>
      <c r="BA132" s="116">
        <v>466</v>
      </c>
      <c r="BB132" s="119" t="s">
        <v>724</v>
      </c>
      <c r="DC132" s="157"/>
      <c r="DD132" s="158"/>
      <c r="DE132" s="86">
        <f>VLOOKUP(BA132,wt_by_use!$A$5:$H$388,8,FALSE)</f>
        <v>0.18899999999999983</v>
      </c>
      <c r="DF132" s="138">
        <v>0.42</v>
      </c>
    </row>
    <row r="133" spans="1:110" x14ac:dyDescent="0.3">
      <c r="A133" s="6">
        <v>860</v>
      </c>
      <c r="B133" s="82" t="s">
        <v>394</v>
      </c>
      <c r="C133" s="67"/>
      <c r="D133" s="67"/>
      <c r="E133" s="67"/>
      <c r="F133" s="67"/>
      <c r="G133" s="67"/>
      <c r="H133" s="67"/>
      <c r="I133" s="67"/>
      <c r="J133" s="67"/>
      <c r="K133" s="67"/>
      <c r="L133" s="67"/>
      <c r="M133" s="67">
        <v>1.7910816389151138</v>
      </c>
      <c r="N133" s="67"/>
      <c r="O133" s="67"/>
      <c r="P133" s="67"/>
      <c r="Q133" s="67"/>
      <c r="R133" s="67"/>
      <c r="S133" s="67"/>
      <c r="T133" s="67"/>
      <c r="U133" s="67"/>
      <c r="V133" s="67"/>
      <c r="W133" s="67"/>
      <c r="X133" s="67"/>
      <c r="Y133" s="67"/>
      <c r="Z133" s="67"/>
      <c r="AA133" s="67"/>
      <c r="AB133" s="67"/>
      <c r="AC133" s="67"/>
      <c r="AD133" s="67">
        <v>0.85176898112027855</v>
      </c>
      <c r="AE133" s="67">
        <v>1.4065838946144067E-2</v>
      </c>
      <c r="AF133" s="67">
        <v>0.5523366004223752</v>
      </c>
      <c r="AG133" s="67"/>
      <c r="AH133" s="67"/>
      <c r="AI133" s="67">
        <v>6.5304340591657324</v>
      </c>
      <c r="AJ133" s="67"/>
      <c r="AK133" s="67"/>
      <c r="AL133" s="67"/>
      <c r="AM133" s="67"/>
      <c r="AN133" s="67">
        <v>5.107447935952603</v>
      </c>
      <c r="AO133" s="67"/>
      <c r="AP133" s="67"/>
      <c r="AQ133" s="67"/>
      <c r="AR133" s="67"/>
      <c r="AS133" s="67"/>
      <c r="BA133" s="3">
        <v>479</v>
      </c>
      <c r="BB133" t="s">
        <v>378</v>
      </c>
      <c r="BD133" s="86"/>
      <c r="BE133" s="86"/>
      <c r="BF133" s="86"/>
      <c r="BG133" s="86"/>
      <c r="BH133" s="98"/>
      <c r="BI133" s="86"/>
      <c r="BJ133" s="86"/>
      <c r="BK133" s="86"/>
      <c r="BL133" s="98"/>
      <c r="BM133" s="86"/>
      <c r="BN133" s="86"/>
      <c r="BO133" s="86"/>
      <c r="BP133" s="86"/>
      <c r="BQ133" s="86"/>
      <c r="BR133" s="86"/>
      <c r="BS133" s="86"/>
      <c r="BT133" s="86"/>
      <c r="BU133" s="86"/>
      <c r="BV133" s="86"/>
      <c r="BW133" s="86"/>
      <c r="BX133" s="86"/>
      <c r="BY133" s="86"/>
      <c r="BZ133" s="86"/>
      <c r="CA133" s="86"/>
      <c r="CB133" s="86"/>
      <c r="CC133" s="86"/>
      <c r="CD133" s="86"/>
      <c r="CE133" s="86"/>
      <c r="CF133" s="86"/>
      <c r="CG133" s="86"/>
      <c r="CH133" s="86"/>
      <c r="CI133" s="86"/>
      <c r="CJ133" s="86"/>
      <c r="CK133" s="86"/>
      <c r="CL133" s="86"/>
      <c r="CM133" s="86"/>
      <c r="CN133" s="86"/>
      <c r="CO133" s="86"/>
      <c r="CP133" s="86"/>
      <c r="CQ133" s="86"/>
      <c r="CR133" s="86">
        <v>1.1937046399921278E-2</v>
      </c>
      <c r="CS133" s="86"/>
      <c r="CT133" s="86"/>
      <c r="CU133" s="86"/>
      <c r="CV133" s="86"/>
      <c r="CW133" s="86"/>
      <c r="CX133" s="86"/>
      <c r="CY133" s="86"/>
      <c r="CZ133" s="93">
        <f>AVERAGEIF(BD133:CX133,"&lt;&gt;""")</f>
        <v>1.1937046399921278E-2</v>
      </c>
      <c r="DA133" s="93">
        <f>CZ133/CZ$3*100</f>
        <v>3.8244192934578139E-3</v>
      </c>
      <c r="DB133" s="102">
        <f>SUM(BD133:CX133)/(COUNT(BD133:CX133)+COUNTBLANK(BD133:CX133))</f>
        <v>2.5397971063662294E-4</v>
      </c>
      <c r="DC133" s="157">
        <f>MEDIAN(BD133:CX133)</f>
        <v>1.1937046399921278E-2</v>
      </c>
      <c r="DD133" s="158">
        <f>DC133/$DC$3*100</f>
        <v>5.3462922611067169E-3</v>
      </c>
      <c r="DE133" s="86">
        <f>VLOOKUP(BA133,wt_by_use!$A$5:$H$388,8,FALSE)</f>
        <v>0</v>
      </c>
      <c r="DF133" s="136" t="str">
        <f>IFERROR(VLOOKUP(BA133,wtFrac_0000!C$3:E$292,3,FALSE)," ")</f>
        <v xml:space="preserve"> </v>
      </c>
    </row>
    <row r="134" spans="1:110" ht="28.8" x14ac:dyDescent="0.3">
      <c r="A134" s="6">
        <v>937</v>
      </c>
      <c r="B134" s="82" t="s">
        <v>375</v>
      </c>
      <c r="C134" s="67"/>
      <c r="D134" s="67"/>
      <c r="E134" s="67"/>
      <c r="F134" s="67"/>
      <c r="G134" s="67"/>
      <c r="H134" s="67"/>
      <c r="I134" s="67"/>
      <c r="J134" s="67"/>
      <c r="K134" s="67"/>
      <c r="L134" s="67"/>
      <c r="M134" s="67"/>
      <c r="N134" s="67"/>
      <c r="O134" s="67"/>
      <c r="P134" s="67"/>
      <c r="Q134" s="67"/>
      <c r="R134" s="67"/>
      <c r="S134" s="67"/>
      <c r="T134" s="67"/>
      <c r="U134" s="67"/>
      <c r="V134" s="67"/>
      <c r="W134" s="67"/>
      <c r="X134" s="67"/>
      <c r="Y134" s="67"/>
      <c r="Z134" s="67"/>
      <c r="AA134" s="67"/>
      <c r="AB134" s="67"/>
      <c r="AC134" s="67"/>
      <c r="AD134" s="67"/>
      <c r="AE134" s="67"/>
      <c r="AF134" s="67"/>
      <c r="AG134" s="67"/>
      <c r="AH134" s="67"/>
      <c r="AI134" s="67"/>
      <c r="AJ134" s="67"/>
      <c r="AK134" s="67"/>
      <c r="AL134" s="67"/>
      <c r="AM134" s="67"/>
      <c r="AN134" s="67"/>
      <c r="AO134" s="67"/>
      <c r="AP134" s="67"/>
      <c r="AQ134" s="67">
        <v>0.27455206719818942</v>
      </c>
      <c r="AR134" s="67"/>
      <c r="AS134" s="67"/>
      <c r="BA134" s="116">
        <v>482</v>
      </c>
      <c r="BB134" s="119" t="s">
        <v>750</v>
      </c>
      <c r="DC134" s="157"/>
      <c r="DD134" s="158"/>
      <c r="DE134" s="86">
        <f>VLOOKUP(BA134,wt_by_use!$A$5:$H$388,8,FALSE)</f>
        <v>0.16199999999999989</v>
      </c>
      <c r="DF134" s="138">
        <v>0.36</v>
      </c>
    </row>
    <row r="135" spans="1:110" x14ac:dyDescent="0.3">
      <c r="A135" s="6">
        <v>976</v>
      </c>
      <c r="B135" s="82" t="s">
        <v>292</v>
      </c>
      <c r="C135" s="67"/>
      <c r="D135" s="67">
        <v>2.0456124527885432E-5</v>
      </c>
      <c r="E135" s="67"/>
      <c r="F135" s="67">
        <v>0.18618928079864858</v>
      </c>
      <c r="G135" s="67"/>
      <c r="H135" s="67">
        <v>6.4479604456314423E-3</v>
      </c>
      <c r="I135" s="67"/>
      <c r="J135" s="67"/>
      <c r="K135" s="67">
        <v>6.24170373545163E-2</v>
      </c>
      <c r="L135" s="67"/>
      <c r="M135" s="67"/>
      <c r="N135" s="67"/>
      <c r="O135" s="67">
        <v>3.0248537105124242E-2</v>
      </c>
      <c r="P135" s="67">
        <v>2.5338927934537851E-3</v>
      </c>
      <c r="Q135" s="67">
        <v>3.5186826052326015</v>
      </c>
      <c r="R135" s="67">
        <v>7.7111287781639337E-3</v>
      </c>
      <c r="S135" s="67"/>
      <c r="T135" s="67">
        <v>7.9449152542372854</v>
      </c>
      <c r="U135" s="67"/>
      <c r="V135" s="67"/>
      <c r="W135" s="67"/>
      <c r="X135" s="67">
        <v>0.47344048703570435</v>
      </c>
      <c r="Y135" s="67"/>
      <c r="Z135" s="67"/>
      <c r="AA135" s="67"/>
      <c r="AB135" s="67">
        <v>2.3330286970879524</v>
      </c>
      <c r="AC135" s="67"/>
      <c r="AD135" s="67"/>
      <c r="AE135" s="67"/>
      <c r="AF135" s="67"/>
      <c r="AG135" s="67"/>
      <c r="AH135" s="67"/>
      <c r="AI135" s="67"/>
      <c r="AJ135" s="67">
        <v>0.96145348856238566</v>
      </c>
      <c r="AK135" s="67"/>
      <c r="AL135" s="67">
        <v>0.60964745764055184</v>
      </c>
      <c r="AM135" s="67">
        <v>5.3812006055690705E-2</v>
      </c>
      <c r="AN135" s="67"/>
      <c r="AO135" s="67"/>
      <c r="AP135" s="67"/>
      <c r="AQ135" s="67">
        <v>3.1036320639795324E-3</v>
      </c>
      <c r="AR135" s="67"/>
      <c r="AS135" s="67"/>
      <c r="BA135" s="3">
        <v>491</v>
      </c>
      <c r="BB135" t="s">
        <v>266</v>
      </c>
      <c r="BD135" s="86"/>
      <c r="BE135" s="86">
        <v>0.57906226072282729</v>
      </c>
      <c r="BF135" s="86">
        <v>0.59275507483208345</v>
      </c>
      <c r="BG135" s="86">
        <v>0.43878033752998608</v>
      </c>
      <c r="BH135" s="98"/>
      <c r="BI135" s="86"/>
      <c r="BJ135" s="86"/>
      <c r="BK135" s="86"/>
      <c r="BL135" s="98"/>
      <c r="BM135" s="86"/>
      <c r="BN135" s="86"/>
      <c r="BO135" s="86"/>
      <c r="BP135" s="86"/>
      <c r="BQ135" s="86"/>
      <c r="BR135" s="86"/>
      <c r="BS135" s="86"/>
      <c r="BT135" s="86"/>
      <c r="BU135" s="86"/>
      <c r="BV135" s="86"/>
      <c r="BW135" s="86"/>
      <c r="BX135" s="86"/>
      <c r="BY135" s="86"/>
      <c r="BZ135" s="86"/>
      <c r="CA135" s="86"/>
      <c r="CB135" s="86"/>
      <c r="CC135" s="86"/>
      <c r="CD135" s="86"/>
      <c r="CE135" s="86"/>
      <c r="CF135" s="86"/>
      <c r="CG135" s="86"/>
      <c r="CH135" s="86"/>
      <c r="CI135" s="86"/>
      <c r="CJ135" s="86"/>
      <c r="CK135" s="86"/>
      <c r="CL135" s="86"/>
      <c r="CM135" s="86"/>
      <c r="CN135" s="86"/>
      <c r="CO135" s="86"/>
      <c r="CP135" s="86"/>
      <c r="CQ135" s="86"/>
      <c r="CR135" s="86"/>
      <c r="CS135" s="86"/>
      <c r="CT135" s="86"/>
      <c r="CU135" s="86"/>
      <c r="CV135" s="86"/>
      <c r="CW135" s="86"/>
      <c r="CX135" s="86"/>
      <c r="CY135" s="86"/>
      <c r="CZ135" s="93">
        <f>AVERAGEIF(BD135:CX135,"&lt;&gt;""")</f>
        <v>0.53686589102829896</v>
      </c>
      <c r="DA135" s="93">
        <f>CZ135/CZ$3*100</f>
        <v>0.17200237000516203</v>
      </c>
      <c r="DB135" s="102">
        <f>SUM(BD135:CX135)/(COUNT(BD135:CX135)+COUNTBLANK(BD135:CX135))</f>
        <v>3.4268035597550997E-2</v>
      </c>
      <c r="DC135" s="157">
        <f>MEDIAN(BD135:CX135)</f>
        <v>0.57906226072282729</v>
      </c>
      <c r="DD135" s="158">
        <f>DC135/$DC$3*100</f>
        <v>0.25934690873127775</v>
      </c>
      <c r="DE135" s="86">
        <f>VLOOKUP(BA135,wt_by_use!$A$5:$H$388,8,FALSE)</f>
        <v>1.3129874712867384</v>
      </c>
      <c r="DF135" s="136">
        <f>IFERROR(VLOOKUP(BA135,wtFrac_0000!C$3:E$292,3,FALSE)," ")</f>
        <v>0.43</v>
      </c>
    </row>
    <row r="136" spans="1:110" x14ac:dyDescent="0.3">
      <c r="A136" s="6">
        <v>977</v>
      </c>
      <c r="B136" s="82" t="s">
        <v>228</v>
      </c>
      <c r="C136" s="67"/>
      <c r="D136" s="67">
        <v>0.55937304392619791</v>
      </c>
      <c r="E136" s="67">
        <v>34.44</v>
      </c>
      <c r="F136" s="67">
        <v>18.618928079864858</v>
      </c>
      <c r="G136" s="67">
        <v>10.881811691064822</v>
      </c>
      <c r="H136" s="67">
        <v>0.3610857849553607</v>
      </c>
      <c r="I136" s="67"/>
      <c r="J136" s="67">
        <v>5.0455193594384111</v>
      </c>
      <c r="K136" s="67">
        <v>17.060656876901124</v>
      </c>
      <c r="L136" s="67"/>
      <c r="M136" s="67">
        <v>1.0369420014771711E-4</v>
      </c>
      <c r="N136" s="67"/>
      <c r="O136" s="67">
        <v>0.52247473181578241</v>
      </c>
      <c r="P136" s="67">
        <v>5.9727472988553511E-4</v>
      </c>
      <c r="Q136" s="67">
        <v>6.2696526420508176E-3</v>
      </c>
      <c r="R136" s="67">
        <v>9.8531089943205835E-3</v>
      </c>
      <c r="S136" s="67">
        <v>6.6508155562575846E-2</v>
      </c>
      <c r="T136" s="67">
        <v>0.64883474576271161</v>
      </c>
      <c r="U136" s="67">
        <v>0.24234220276945209</v>
      </c>
      <c r="V136" s="67"/>
      <c r="W136" s="67"/>
      <c r="X136" s="67">
        <v>6.4786592962780594</v>
      </c>
      <c r="Y136" s="67">
        <v>2.6778012191646412</v>
      </c>
      <c r="Z136" s="67">
        <v>11.095067291583124</v>
      </c>
      <c r="AA136" s="67">
        <v>0.10820550036962323</v>
      </c>
      <c r="AB136" s="67">
        <v>2.7014016492597343E-2</v>
      </c>
      <c r="AC136" s="67">
        <v>22.135611381364612</v>
      </c>
      <c r="AD136" s="67">
        <v>34.944368456216559</v>
      </c>
      <c r="AE136" s="67">
        <v>36.787578782222937</v>
      </c>
      <c r="AF136" s="67">
        <v>12.996155304055884</v>
      </c>
      <c r="AG136" s="67"/>
      <c r="AH136" s="67"/>
      <c r="AI136" s="67">
        <v>1.9680760178307687E-2</v>
      </c>
      <c r="AJ136" s="67"/>
      <c r="AK136" s="67"/>
      <c r="AL136" s="67">
        <v>6.4775042374308631</v>
      </c>
      <c r="AM136" s="67">
        <v>1.8226647212411369</v>
      </c>
      <c r="AN136" s="67">
        <v>4.0433962826291445</v>
      </c>
      <c r="AO136" s="67"/>
      <c r="AP136" s="67"/>
      <c r="AQ136" s="67">
        <v>11.101453151926789</v>
      </c>
      <c r="AR136" s="67"/>
      <c r="AS136" s="67"/>
      <c r="BA136" s="116">
        <v>493</v>
      </c>
      <c r="BB136" s="119" t="s">
        <v>721</v>
      </c>
      <c r="DC136" s="157"/>
      <c r="DD136" s="158"/>
      <c r="DE136" s="86">
        <f>VLOOKUP(BA136,wt_by_use!$A$5:$H$388,8,FALSE)</f>
        <v>0.18899999999999983</v>
      </c>
      <c r="DF136" s="138">
        <v>0.42</v>
      </c>
    </row>
    <row r="137" spans="1:110" x14ac:dyDescent="0.3">
      <c r="A137" s="6">
        <v>996</v>
      </c>
      <c r="B137" s="82" t="s">
        <v>319</v>
      </c>
      <c r="C137" s="67"/>
      <c r="D137" s="67">
        <v>0</v>
      </c>
      <c r="E137" s="67"/>
      <c r="F137" s="67"/>
      <c r="G137" s="67"/>
      <c r="H137" s="67"/>
      <c r="I137" s="67"/>
      <c r="J137" s="67"/>
      <c r="K137" s="67"/>
      <c r="L137" s="67"/>
      <c r="M137" s="67"/>
      <c r="N137" s="67"/>
      <c r="O137" s="67"/>
      <c r="P137" s="67"/>
      <c r="Q137" s="67"/>
      <c r="R137" s="67"/>
      <c r="S137" s="67"/>
      <c r="T137" s="67"/>
      <c r="U137" s="67"/>
      <c r="V137" s="67"/>
      <c r="W137" s="67"/>
      <c r="X137" s="67"/>
      <c r="Y137" s="67"/>
      <c r="Z137" s="67"/>
      <c r="AA137" s="67"/>
      <c r="AB137" s="67"/>
      <c r="AC137" s="67"/>
      <c r="AD137" s="67"/>
      <c r="AE137" s="67"/>
      <c r="AF137" s="67"/>
      <c r="AG137" s="67"/>
      <c r="AH137" s="67"/>
      <c r="AI137" s="67"/>
      <c r="AJ137" s="67"/>
      <c r="AK137" s="67"/>
      <c r="AL137" s="67"/>
      <c r="AM137" s="67"/>
      <c r="AN137" s="67"/>
      <c r="AO137" s="67"/>
      <c r="AP137" s="67"/>
      <c r="AQ137" s="67"/>
      <c r="AR137" s="67"/>
      <c r="AS137" s="67"/>
      <c r="BA137" s="116">
        <v>494</v>
      </c>
      <c r="BB137" s="119" t="s">
        <v>737</v>
      </c>
      <c r="DC137" s="157"/>
      <c r="DD137" s="158"/>
      <c r="DE137" s="86">
        <f>VLOOKUP(BA137,wt_by_use!$A$5:$H$388,8,FALSE)</f>
        <v>0.17549999999999985</v>
      </c>
      <c r="DF137" s="138">
        <v>0.38999999999999996</v>
      </c>
    </row>
    <row r="138" spans="1:110" x14ac:dyDescent="0.3">
      <c r="A138" s="6">
        <v>1030</v>
      </c>
      <c r="B138" s="82" t="s">
        <v>357</v>
      </c>
      <c r="C138" s="67"/>
      <c r="D138" s="67"/>
      <c r="E138" s="67"/>
      <c r="F138" s="67"/>
      <c r="G138" s="67"/>
      <c r="H138" s="67"/>
      <c r="I138" s="67"/>
      <c r="J138" s="67"/>
      <c r="K138" s="67">
        <v>3.4121313753802252</v>
      </c>
      <c r="L138" s="67"/>
      <c r="M138" s="67">
        <v>7.5413963743794277E-2</v>
      </c>
      <c r="N138" s="67"/>
      <c r="O138" s="67"/>
      <c r="P138" s="67"/>
      <c r="Q138" s="67"/>
      <c r="R138" s="67"/>
      <c r="S138" s="67"/>
      <c r="T138" s="67"/>
      <c r="U138" s="67"/>
      <c r="V138" s="67"/>
      <c r="W138" s="67"/>
      <c r="X138" s="67"/>
      <c r="Y138" s="67"/>
      <c r="Z138" s="67">
        <v>3.1700192261666071</v>
      </c>
      <c r="AA138" s="67"/>
      <c r="AB138" s="67"/>
      <c r="AC138" s="67"/>
      <c r="AD138" s="67">
        <v>4.8048506627297769</v>
      </c>
      <c r="AE138" s="67">
        <v>4.7607454894641448</v>
      </c>
      <c r="AF138" s="67">
        <v>2.9241349434125743</v>
      </c>
      <c r="AG138" s="67"/>
      <c r="AH138" s="67"/>
      <c r="AI138" s="67">
        <v>1.8786180170202789E-3</v>
      </c>
      <c r="AJ138" s="67"/>
      <c r="AK138" s="67"/>
      <c r="AL138" s="67"/>
      <c r="AM138" s="67"/>
      <c r="AN138" s="67">
        <v>2.7665342986409933</v>
      </c>
      <c r="AO138" s="67"/>
      <c r="AP138" s="67"/>
      <c r="AQ138" s="67"/>
      <c r="AR138" s="67"/>
      <c r="AS138" s="67"/>
      <c r="BA138" s="3">
        <v>497</v>
      </c>
      <c r="BB138" t="s">
        <v>275</v>
      </c>
      <c r="BD138" s="86"/>
      <c r="BE138" s="86">
        <v>0.48907699266711241</v>
      </c>
      <c r="BF138" s="86">
        <v>1.0464228221617153</v>
      </c>
      <c r="BG138" s="86">
        <v>0.78832859852473802</v>
      </c>
      <c r="BH138" s="98"/>
      <c r="BI138" s="86"/>
      <c r="BJ138" s="86"/>
      <c r="BK138" s="86"/>
      <c r="BL138" s="98"/>
      <c r="BM138" s="86"/>
      <c r="BN138" s="86"/>
      <c r="BO138" s="86"/>
      <c r="BP138" s="86"/>
      <c r="BQ138" s="86"/>
      <c r="BR138" s="86"/>
      <c r="BS138" s="86"/>
      <c r="BT138" s="86"/>
      <c r="BU138" s="86"/>
      <c r="BV138" s="86"/>
      <c r="BW138" s="86"/>
      <c r="BX138" s="86"/>
      <c r="BY138" s="86"/>
      <c r="BZ138" s="86"/>
      <c r="CA138" s="86"/>
      <c r="CB138" s="86"/>
      <c r="CC138" s="86"/>
      <c r="CD138" s="86"/>
      <c r="CE138" s="86"/>
      <c r="CF138" s="86"/>
      <c r="CG138" s="86"/>
      <c r="CH138" s="86"/>
      <c r="CI138" s="86"/>
      <c r="CJ138" s="86"/>
      <c r="CK138" s="86"/>
      <c r="CL138" s="86"/>
      <c r="CM138" s="86"/>
      <c r="CN138" s="86"/>
      <c r="CO138" s="86"/>
      <c r="CP138" s="86"/>
      <c r="CQ138" s="86"/>
      <c r="CR138" s="86"/>
      <c r="CS138" s="86"/>
      <c r="CT138" s="86"/>
      <c r="CU138" s="86"/>
      <c r="CV138" s="86"/>
      <c r="CW138" s="86"/>
      <c r="CX138" s="86"/>
      <c r="CY138" s="86"/>
      <c r="CZ138" s="93">
        <f>AVERAGEIF(BD138:CX138,"&lt;&gt;""")</f>
        <v>0.77460947111785527</v>
      </c>
      <c r="DA138" s="93">
        <f>CZ138/CZ$3*100</f>
        <v>0.24817122318112256</v>
      </c>
      <c r="DB138" s="102">
        <f>SUM(BD138:CX138)/(COUNT(BD138:CX138)+COUNTBLANK(BD138:CX138))</f>
        <v>4.9443157730926932E-2</v>
      </c>
      <c r="DC138" s="157">
        <f>MEDIAN(BD138:CX138)</f>
        <v>0.78832859852473802</v>
      </c>
      <c r="DD138" s="158">
        <f>DC138/$DC$3*100</f>
        <v>0.35307185247514034</v>
      </c>
      <c r="DE138" s="86">
        <f>VLOOKUP(BA138,wt_by_use!$A$5:$H$388,8,FALSE)</f>
        <v>5.8689239120053451E-2</v>
      </c>
      <c r="DF138" s="136" t="str">
        <f>IFERROR(VLOOKUP(BA138,wtFrac_0000!C$3:E$292,3,FALSE)," ")</f>
        <v xml:space="preserve"> </v>
      </c>
    </row>
    <row r="139" spans="1:110" x14ac:dyDescent="0.3">
      <c r="A139" s="6">
        <v>1057</v>
      </c>
      <c r="B139" s="82" t="s">
        <v>291</v>
      </c>
      <c r="C139" s="67"/>
      <c r="D139" s="67">
        <v>1.1250868490336986E-4</v>
      </c>
      <c r="E139" s="67"/>
      <c r="F139" s="67"/>
      <c r="G139" s="67"/>
      <c r="H139" s="67"/>
      <c r="I139" s="67"/>
      <c r="J139" s="67"/>
      <c r="K139" s="67"/>
      <c r="L139" s="67"/>
      <c r="M139" s="67"/>
      <c r="N139" s="67"/>
      <c r="O139" s="67"/>
      <c r="P139" s="67"/>
      <c r="Q139" s="67"/>
      <c r="R139" s="67"/>
      <c r="S139" s="67"/>
      <c r="T139" s="67"/>
      <c r="U139" s="67"/>
      <c r="V139" s="67"/>
      <c r="W139" s="67"/>
      <c r="X139" s="67"/>
      <c r="Y139" s="67"/>
      <c r="Z139" s="67"/>
      <c r="AA139" s="67"/>
      <c r="AB139" s="67"/>
      <c r="AC139" s="67"/>
      <c r="AD139" s="67"/>
      <c r="AE139" s="67"/>
      <c r="AF139" s="67"/>
      <c r="AG139" s="67"/>
      <c r="AH139" s="67"/>
      <c r="AI139" s="67"/>
      <c r="AJ139" s="67"/>
      <c r="AK139" s="67"/>
      <c r="AL139" s="67"/>
      <c r="AM139" s="67"/>
      <c r="AN139" s="67"/>
      <c r="AO139" s="67"/>
      <c r="AP139" s="67"/>
      <c r="AQ139" s="67"/>
      <c r="AR139" s="67"/>
      <c r="AS139" s="67"/>
      <c r="BA139" s="116">
        <v>499</v>
      </c>
      <c r="BB139" s="119" t="s">
        <v>791</v>
      </c>
      <c r="DC139" s="157"/>
      <c r="DD139" s="158"/>
      <c r="DE139" s="86">
        <f>VLOOKUP(BA139,wt_by_use!$A$5:$H$388,8,FALSE)</f>
        <v>2.6999999999999979E-2</v>
      </c>
      <c r="DF139" s="138">
        <v>0.06</v>
      </c>
    </row>
    <row r="140" spans="1:110" x14ac:dyDescent="0.3">
      <c r="A140" s="6">
        <v>1065</v>
      </c>
      <c r="B140" s="82" t="s">
        <v>283</v>
      </c>
      <c r="C140" s="67"/>
      <c r="D140" s="67">
        <v>2.8057090739140161E-4</v>
      </c>
      <c r="E140" s="67"/>
      <c r="F140" s="67"/>
      <c r="G140" s="67"/>
      <c r="H140" s="67"/>
      <c r="I140" s="67"/>
      <c r="J140" s="67"/>
      <c r="K140" s="67"/>
      <c r="L140" s="67"/>
      <c r="M140" s="67"/>
      <c r="N140" s="67"/>
      <c r="O140" s="67"/>
      <c r="P140" s="67"/>
      <c r="Q140" s="67"/>
      <c r="R140" s="67"/>
      <c r="S140" s="67"/>
      <c r="T140" s="67"/>
      <c r="U140" s="67"/>
      <c r="V140" s="67"/>
      <c r="W140" s="67"/>
      <c r="X140" s="67"/>
      <c r="Y140" s="67"/>
      <c r="Z140" s="67"/>
      <c r="AA140" s="67"/>
      <c r="AB140" s="67"/>
      <c r="AC140" s="67"/>
      <c r="AD140" s="67"/>
      <c r="AE140" s="67"/>
      <c r="AF140" s="67"/>
      <c r="AG140" s="67"/>
      <c r="AH140" s="67"/>
      <c r="AI140" s="67"/>
      <c r="AJ140" s="67"/>
      <c r="AK140" s="67"/>
      <c r="AL140" s="67"/>
      <c r="AM140" s="67"/>
      <c r="AN140" s="67"/>
      <c r="AO140" s="67"/>
      <c r="AP140" s="67"/>
      <c r="AQ140" s="67"/>
      <c r="AR140" s="67"/>
      <c r="AS140" s="67"/>
      <c r="BA140" s="116">
        <v>500</v>
      </c>
      <c r="BB140" s="119" t="s">
        <v>731</v>
      </c>
      <c r="DC140" s="157"/>
      <c r="DD140" s="158"/>
      <c r="DE140" s="86">
        <f>VLOOKUP(BA140,wt_by_use!$A$5:$H$388,8,FALSE)</f>
        <v>0.17999999999999985</v>
      </c>
      <c r="DF140" s="138">
        <v>0.39999999999999997</v>
      </c>
    </row>
    <row r="141" spans="1:110" x14ac:dyDescent="0.3">
      <c r="A141" s="6">
        <v>1082</v>
      </c>
      <c r="B141" s="82" t="s">
        <v>315</v>
      </c>
      <c r="C141" s="67"/>
      <c r="D141" s="67">
        <v>0</v>
      </c>
      <c r="E141" s="67"/>
      <c r="F141" s="67"/>
      <c r="G141" s="67"/>
      <c r="H141" s="67"/>
      <c r="I141" s="67"/>
      <c r="J141" s="67"/>
      <c r="K141" s="67"/>
      <c r="L141" s="67"/>
      <c r="M141" s="67"/>
      <c r="N141" s="67"/>
      <c r="O141" s="67"/>
      <c r="P141" s="67"/>
      <c r="Q141" s="67"/>
      <c r="R141" s="67"/>
      <c r="S141" s="67"/>
      <c r="T141" s="67"/>
      <c r="U141" s="67"/>
      <c r="V141" s="67"/>
      <c r="W141" s="67"/>
      <c r="X141" s="67"/>
      <c r="Y141" s="67"/>
      <c r="Z141" s="67"/>
      <c r="AA141" s="67"/>
      <c r="AB141" s="67"/>
      <c r="AC141" s="67"/>
      <c r="AD141" s="67"/>
      <c r="AE141" s="67"/>
      <c r="AF141" s="67"/>
      <c r="AG141" s="67"/>
      <c r="AH141" s="67"/>
      <c r="AI141" s="67"/>
      <c r="AJ141" s="67"/>
      <c r="AK141" s="67"/>
      <c r="AL141" s="67"/>
      <c r="AM141" s="67"/>
      <c r="AN141" s="67"/>
      <c r="AO141" s="67"/>
      <c r="AP141" s="67"/>
      <c r="AQ141" s="67"/>
      <c r="AR141" s="67"/>
      <c r="AS141" s="67"/>
      <c r="BA141" s="116">
        <v>502</v>
      </c>
      <c r="BB141" s="119" t="s">
        <v>808</v>
      </c>
      <c r="DC141" s="157"/>
      <c r="DD141" s="158"/>
      <c r="DE141" s="86">
        <f>VLOOKUP(BA141,wt_by_use!$A$5:$H$388,8,FALSE)</f>
        <v>1.3499999999999989E-2</v>
      </c>
      <c r="DF141" s="138">
        <v>0.03</v>
      </c>
    </row>
    <row r="142" spans="1:110" x14ac:dyDescent="0.3">
      <c r="A142" s="6">
        <v>1083</v>
      </c>
      <c r="B142" s="82" t="s">
        <v>227</v>
      </c>
      <c r="C142" s="67"/>
      <c r="D142" s="67">
        <v>0</v>
      </c>
      <c r="E142" s="67">
        <v>52.709999999999994</v>
      </c>
      <c r="F142" s="67">
        <v>67.235018066178668</v>
      </c>
      <c r="G142" s="67">
        <v>19.043170459363441</v>
      </c>
      <c r="H142" s="67">
        <v>0.876922620605876</v>
      </c>
      <c r="I142" s="67"/>
      <c r="J142" s="67">
        <v>10.091038718876822</v>
      </c>
      <c r="K142" s="67">
        <v>40.363017489253878</v>
      </c>
      <c r="L142" s="67"/>
      <c r="M142" s="67">
        <v>5.844582190144056E-3</v>
      </c>
      <c r="N142" s="67"/>
      <c r="O142" s="67">
        <v>0.23373869581232368</v>
      </c>
      <c r="P142" s="67">
        <v>2.3529004510642287E-3</v>
      </c>
      <c r="Q142" s="67">
        <v>1.4074730420930406E-2</v>
      </c>
      <c r="R142" s="67">
        <v>7.2827327349326051E-2</v>
      </c>
      <c r="S142" s="67">
        <v>0.33254077781287927</v>
      </c>
      <c r="T142" s="67">
        <v>0.99311440677966067</v>
      </c>
      <c r="U142" s="67">
        <v>1.0386094404405091</v>
      </c>
      <c r="V142" s="67"/>
      <c r="W142" s="67"/>
      <c r="X142" s="67">
        <v>4.3855539851728409</v>
      </c>
      <c r="Y142" s="67">
        <v>5.7381454696385159</v>
      </c>
      <c r="Z142" s="67">
        <v>10.038394216194256</v>
      </c>
      <c r="AA142" s="67">
        <v>0.10820550036962323</v>
      </c>
      <c r="AB142" s="67">
        <v>1.129677053326798E-2</v>
      </c>
      <c r="AC142" s="67">
        <v>59.332566589224733</v>
      </c>
      <c r="AD142" s="67">
        <v>55.692587227095139</v>
      </c>
      <c r="AE142" s="67">
        <v>47.607454894641457</v>
      </c>
      <c r="AF142" s="67">
        <v>61.731737694265455</v>
      </c>
      <c r="AG142" s="67"/>
      <c r="AH142" s="67"/>
      <c r="AI142" s="67">
        <v>1.5207860137783212E-2</v>
      </c>
      <c r="AJ142" s="67"/>
      <c r="AK142" s="67"/>
      <c r="AL142" s="67">
        <v>6.4775042374308631</v>
      </c>
      <c r="AM142" s="67">
        <v>1.9962518375498162</v>
      </c>
      <c r="AN142" s="67">
        <v>55.330685972819872</v>
      </c>
      <c r="AO142" s="67"/>
      <c r="AP142" s="67"/>
      <c r="AQ142" s="67">
        <v>4.0585957759732344E-3</v>
      </c>
      <c r="AR142" s="67"/>
      <c r="AS142" s="67"/>
      <c r="BA142" s="116">
        <v>503</v>
      </c>
      <c r="BB142" s="119" t="s">
        <v>707</v>
      </c>
      <c r="DC142" s="157"/>
      <c r="DD142" s="158"/>
      <c r="DE142" s="86">
        <f>VLOOKUP(BA142,wt_by_use!$A$5:$H$388,8,FALSE)</f>
        <v>0.20699999999999985</v>
      </c>
      <c r="DF142" s="138">
        <v>0.45999999999999996</v>
      </c>
    </row>
    <row r="143" spans="1:110" x14ac:dyDescent="0.3">
      <c r="A143" s="6">
        <v>1462</v>
      </c>
      <c r="B143" s="82" t="s">
        <v>284</v>
      </c>
      <c r="C143" s="67"/>
      <c r="D143" s="67">
        <v>1.017653671279806E-4</v>
      </c>
      <c r="E143" s="67"/>
      <c r="F143" s="67"/>
      <c r="G143" s="67"/>
      <c r="H143" s="67"/>
      <c r="I143" s="67"/>
      <c r="J143" s="67"/>
      <c r="K143" s="67"/>
      <c r="L143" s="67"/>
      <c r="M143" s="67"/>
      <c r="N143" s="67"/>
      <c r="O143" s="67"/>
      <c r="P143" s="67"/>
      <c r="Q143" s="67"/>
      <c r="R143" s="67"/>
      <c r="S143" s="67"/>
      <c r="T143" s="67"/>
      <c r="U143" s="67"/>
      <c r="V143" s="67"/>
      <c r="W143" s="67"/>
      <c r="X143" s="67"/>
      <c r="Y143" s="67"/>
      <c r="Z143" s="67"/>
      <c r="AA143" s="67"/>
      <c r="AB143" s="67"/>
      <c r="AC143" s="67"/>
      <c r="AD143" s="67"/>
      <c r="AE143" s="67"/>
      <c r="AF143" s="67"/>
      <c r="AG143" s="67"/>
      <c r="AH143" s="67"/>
      <c r="AI143" s="67"/>
      <c r="AJ143" s="67"/>
      <c r="AK143" s="67"/>
      <c r="AL143" s="67"/>
      <c r="AM143" s="67"/>
      <c r="AN143" s="67"/>
      <c r="AO143" s="67"/>
      <c r="AP143" s="67"/>
      <c r="AQ143" s="67"/>
      <c r="AR143" s="67"/>
      <c r="AS143" s="67"/>
      <c r="BA143" s="116">
        <v>505</v>
      </c>
      <c r="BB143" s="119" t="s">
        <v>797</v>
      </c>
      <c r="DC143" s="157"/>
      <c r="DD143" s="158"/>
      <c r="DE143" s="86">
        <f>VLOOKUP(BA143,wt_by_use!$A$5:$H$388,8,FALSE)</f>
        <v>2.2499999999999982E-2</v>
      </c>
      <c r="DF143" s="138">
        <v>4.9999999999999996E-2</v>
      </c>
    </row>
    <row r="144" spans="1:110" x14ac:dyDescent="0.3">
      <c r="A144" s="6">
        <v>1463</v>
      </c>
      <c r="B144" s="82" t="s">
        <v>296</v>
      </c>
      <c r="C144" s="67"/>
      <c r="D144" s="67">
        <v>0</v>
      </c>
      <c r="E144" s="67"/>
      <c r="F144" s="67"/>
      <c r="G144" s="67"/>
      <c r="H144" s="67"/>
      <c r="I144" s="67"/>
      <c r="J144" s="67"/>
      <c r="K144" s="67"/>
      <c r="L144" s="67"/>
      <c r="M144" s="67"/>
      <c r="N144" s="67"/>
      <c r="O144" s="67"/>
      <c r="P144" s="67"/>
      <c r="Q144" s="67"/>
      <c r="R144" s="67"/>
      <c r="S144" s="67"/>
      <c r="T144" s="67"/>
      <c r="U144" s="67"/>
      <c r="V144" s="67"/>
      <c r="W144" s="67"/>
      <c r="X144" s="67"/>
      <c r="Y144" s="67"/>
      <c r="Z144" s="67"/>
      <c r="AA144" s="67"/>
      <c r="AB144" s="67"/>
      <c r="AC144" s="67"/>
      <c r="AD144" s="67"/>
      <c r="AE144" s="67"/>
      <c r="AF144" s="67"/>
      <c r="AG144" s="67"/>
      <c r="AH144" s="67"/>
      <c r="AI144" s="67"/>
      <c r="AJ144" s="67"/>
      <c r="AK144" s="67"/>
      <c r="AL144" s="67"/>
      <c r="AM144" s="67"/>
      <c r="AN144" s="67"/>
      <c r="AO144" s="67"/>
      <c r="AP144" s="67"/>
      <c r="AQ144" s="67"/>
      <c r="AR144" s="67"/>
      <c r="AS144" s="67"/>
      <c r="BA144" s="3">
        <v>507</v>
      </c>
      <c r="BB144" t="s">
        <v>340</v>
      </c>
      <c r="BD144" s="86"/>
      <c r="BE144" s="86"/>
      <c r="BF144" s="86"/>
      <c r="BG144" s="86"/>
      <c r="BH144" s="98"/>
      <c r="BI144" s="86"/>
      <c r="BJ144" s="86"/>
      <c r="BK144" s="86"/>
      <c r="BL144" s="98"/>
      <c r="BM144" s="86">
        <v>5.5691485620072853E-2</v>
      </c>
      <c r="BN144" s="86">
        <v>9.5205865373713325E-3</v>
      </c>
      <c r="BO144" s="86"/>
      <c r="BP144" s="86"/>
      <c r="BQ144" s="86"/>
      <c r="BR144" s="86"/>
      <c r="BS144" s="86"/>
      <c r="BT144" s="86"/>
      <c r="BU144" s="86"/>
      <c r="BV144" s="86"/>
      <c r="BW144" s="86"/>
      <c r="BX144" s="86"/>
      <c r="BY144" s="86"/>
      <c r="BZ144" s="86"/>
      <c r="CA144" s="86"/>
      <c r="CB144" s="86"/>
      <c r="CC144" s="86"/>
      <c r="CD144" s="86"/>
      <c r="CE144" s="86"/>
      <c r="CF144" s="86"/>
      <c r="CG144" s="86"/>
      <c r="CH144" s="86"/>
      <c r="CI144" s="86"/>
      <c r="CJ144" s="86"/>
      <c r="CK144" s="86"/>
      <c r="CL144" s="86">
        <v>0.17225093071067393</v>
      </c>
      <c r="CM144" s="86"/>
      <c r="CN144" s="86"/>
      <c r="CO144" s="86"/>
      <c r="CP144" s="86"/>
      <c r="CQ144" s="86"/>
      <c r="CR144" s="86"/>
      <c r="CS144" s="86"/>
      <c r="CT144" s="86"/>
      <c r="CU144" s="86"/>
      <c r="CV144" s="86"/>
      <c r="CW144" s="86"/>
      <c r="CX144" s="86"/>
      <c r="CY144" s="86"/>
      <c r="CZ144" s="93">
        <f>AVERAGEIF(BD144:CX144,"&lt;&gt;""")</f>
        <v>7.9154334289372699E-2</v>
      </c>
      <c r="DA144" s="93">
        <f>CZ144/CZ$3*100</f>
        <v>2.535965372632569E-2</v>
      </c>
      <c r="DB144" s="102">
        <f>SUM(BD144:CX144)/(COUNT(BD144:CX144)+COUNTBLANK(BD144:CX144))</f>
        <v>5.0524043163429387E-3</v>
      </c>
      <c r="DC144" s="157">
        <f>MEDIAN(BD144:CX144)</f>
        <v>5.5691485620072853E-2</v>
      </c>
      <c r="DD144" s="158">
        <f>DC144/$DC$3*100</f>
        <v>2.4942766292849045E-2</v>
      </c>
      <c r="DE144" s="86">
        <f>VLOOKUP(BA144,wt_by_use!$A$5:$H$388,8,FALSE)</f>
        <v>0.31499999999999972</v>
      </c>
      <c r="DF144" s="136">
        <f>IFERROR(VLOOKUP(BA144,wtFrac_0000!C$3:E$292,3,FALSE)," ")</f>
        <v>0.7</v>
      </c>
    </row>
    <row r="145" spans="1:110" x14ac:dyDescent="0.3">
      <c r="A145" s="6">
        <v>1464</v>
      </c>
      <c r="B145" s="82" t="s">
        <v>281</v>
      </c>
      <c r="C145" s="67"/>
      <c r="D145" s="67">
        <v>3.6717973047904469E-4</v>
      </c>
      <c r="E145" s="67"/>
      <c r="F145" s="67"/>
      <c r="G145" s="67"/>
      <c r="H145" s="67"/>
      <c r="I145" s="67"/>
      <c r="J145" s="67"/>
      <c r="K145" s="67"/>
      <c r="L145" s="67"/>
      <c r="M145" s="67"/>
      <c r="N145" s="67"/>
      <c r="O145" s="67"/>
      <c r="P145" s="67"/>
      <c r="Q145" s="67"/>
      <c r="R145" s="67"/>
      <c r="S145" s="67"/>
      <c r="T145" s="67"/>
      <c r="U145" s="67"/>
      <c r="V145" s="67"/>
      <c r="W145" s="67"/>
      <c r="X145" s="67"/>
      <c r="Y145" s="67"/>
      <c r="Z145" s="67"/>
      <c r="AA145" s="67"/>
      <c r="AB145" s="67"/>
      <c r="AC145" s="67"/>
      <c r="AD145" s="67"/>
      <c r="AE145" s="67"/>
      <c r="AF145" s="67"/>
      <c r="AG145" s="67"/>
      <c r="AH145" s="67"/>
      <c r="AI145" s="67"/>
      <c r="AJ145" s="67"/>
      <c r="AK145" s="67"/>
      <c r="AL145" s="67"/>
      <c r="AM145" s="67"/>
      <c r="AN145" s="67"/>
      <c r="AO145" s="67"/>
      <c r="AP145" s="67"/>
      <c r="AQ145" s="67"/>
      <c r="AR145" s="67"/>
      <c r="AS145" s="67"/>
      <c r="BA145" s="3">
        <v>508</v>
      </c>
      <c r="BB145" t="s">
        <v>242</v>
      </c>
      <c r="BD145" s="86"/>
      <c r="BE145" s="86">
        <v>1.097787618753417</v>
      </c>
      <c r="BF145" s="86">
        <v>1.2615501671623357</v>
      </c>
      <c r="BG145" s="86">
        <v>1.0748155922757285</v>
      </c>
      <c r="BH145" s="98"/>
      <c r="BI145" s="86"/>
      <c r="BJ145" s="86"/>
      <c r="BK145" s="86"/>
      <c r="BL145" s="98"/>
      <c r="BM145" s="86"/>
      <c r="BN145" s="86"/>
      <c r="BO145" s="86"/>
      <c r="BP145" s="86"/>
      <c r="BQ145" s="86"/>
      <c r="BR145" s="86"/>
      <c r="BS145" s="86"/>
      <c r="BT145" s="86"/>
      <c r="BU145" s="86"/>
      <c r="BV145" s="86"/>
      <c r="BW145" s="86"/>
      <c r="BX145" s="86"/>
      <c r="BY145" s="86"/>
      <c r="BZ145" s="86"/>
      <c r="CA145" s="86"/>
      <c r="CB145" s="86"/>
      <c r="CC145" s="86"/>
      <c r="CD145" s="86"/>
      <c r="CE145" s="86"/>
      <c r="CF145" s="86"/>
      <c r="CG145" s="86"/>
      <c r="CH145" s="86"/>
      <c r="CI145" s="86"/>
      <c r="CJ145" s="86"/>
      <c r="CK145" s="86"/>
      <c r="CL145" s="86"/>
      <c r="CM145" s="86"/>
      <c r="CN145" s="86"/>
      <c r="CO145" s="86"/>
      <c r="CP145" s="86"/>
      <c r="CQ145" s="86"/>
      <c r="CR145" s="86"/>
      <c r="CS145" s="86"/>
      <c r="CT145" s="86"/>
      <c r="CU145" s="86"/>
      <c r="CV145" s="86"/>
      <c r="CW145" s="86"/>
      <c r="CX145" s="86"/>
      <c r="CY145" s="86"/>
      <c r="CZ145" s="93">
        <f>AVERAGEIF(BD145:CX145,"&lt;&gt;""")</f>
        <v>1.1447177927304939</v>
      </c>
      <c r="DA145" s="93">
        <f>CZ145/CZ$3*100</f>
        <v>0.36674740680507151</v>
      </c>
      <c r="DB145" s="102">
        <f>SUM(BD145:CX145)/(COUNT(BD145:CX145)+COUNTBLANK(BD145:CX145))</f>
        <v>7.3067093153010243E-2</v>
      </c>
      <c r="DC145" s="157">
        <f>MEDIAN(BD145:CX145)</f>
        <v>1.097787618753417</v>
      </c>
      <c r="DD145" s="158">
        <f>DC145/$DC$3*100</f>
        <v>0.4916704898222452</v>
      </c>
      <c r="DE145" s="86">
        <f>VLOOKUP(BA145,wt_by_use!$A$5:$H$388,8,FALSE)</f>
        <v>0.60173451425040958</v>
      </c>
      <c r="DF145" s="136">
        <f>IFERROR(VLOOKUP(BA145,wtFrac_0000!C$3:E$292,3,FALSE)," ")</f>
        <v>7.9999999999999988E-2</v>
      </c>
    </row>
    <row r="146" spans="1:110" x14ac:dyDescent="0.3">
      <c r="A146" s="6">
        <v>1465</v>
      </c>
      <c r="B146" s="82" t="s">
        <v>314</v>
      </c>
      <c r="C146" s="67"/>
      <c r="D146" s="67">
        <v>0</v>
      </c>
      <c r="E146" s="67"/>
      <c r="F146" s="67"/>
      <c r="G146" s="67"/>
      <c r="H146" s="67"/>
      <c r="I146" s="67"/>
      <c r="J146" s="67"/>
      <c r="K146" s="67"/>
      <c r="L146" s="67"/>
      <c r="M146" s="67"/>
      <c r="N146" s="67"/>
      <c r="O146" s="67"/>
      <c r="P146" s="67"/>
      <c r="Q146" s="67"/>
      <c r="R146" s="67"/>
      <c r="S146" s="67"/>
      <c r="T146" s="67"/>
      <c r="U146" s="67"/>
      <c r="V146" s="67"/>
      <c r="W146" s="67"/>
      <c r="X146" s="67"/>
      <c r="Y146" s="67"/>
      <c r="Z146" s="67"/>
      <c r="AA146" s="67"/>
      <c r="AB146" s="67"/>
      <c r="AC146" s="67"/>
      <c r="AD146" s="67"/>
      <c r="AE146" s="67"/>
      <c r="AF146" s="67"/>
      <c r="AG146" s="67"/>
      <c r="AH146" s="67"/>
      <c r="AI146" s="67"/>
      <c r="AJ146" s="67"/>
      <c r="AK146" s="67"/>
      <c r="AL146" s="67"/>
      <c r="AM146" s="67"/>
      <c r="AN146" s="67"/>
      <c r="AO146" s="67"/>
      <c r="AP146" s="67"/>
      <c r="AQ146" s="67"/>
      <c r="AR146" s="67"/>
      <c r="AS146" s="67"/>
      <c r="BA146" s="3">
        <v>510</v>
      </c>
      <c r="BB146" t="s">
        <v>367</v>
      </c>
      <c r="BD146" s="86"/>
      <c r="BE146" s="86"/>
      <c r="BF146" s="86"/>
      <c r="BG146" s="86"/>
      <c r="BH146" s="98"/>
      <c r="BI146" s="86"/>
      <c r="BJ146" s="86"/>
      <c r="BK146" s="86"/>
      <c r="BL146" s="98"/>
      <c r="BM146" s="86"/>
      <c r="BN146" s="86"/>
      <c r="BO146" s="86"/>
      <c r="BP146" s="86"/>
      <c r="BQ146" s="86"/>
      <c r="BR146" s="86"/>
      <c r="BS146" s="86"/>
      <c r="BT146" s="86"/>
      <c r="BU146" s="86"/>
      <c r="BV146" s="86"/>
      <c r="BW146" s="86"/>
      <c r="BX146" s="86"/>
      <c r="BY146" s="86"/>
      <c r="BZ146" s="86"/>
      <c r="CA146" s="86"/>
      <c r="CB146" s="86"/>
      <c r="CC146" s="86"/>
      <c r="CD146" s="86"/>
      <c r="CE146" s="86"/>
      <c r="CF146" s="86"/>
      <c r="CG146" s="86"/>
      <c r="CH146" s="86"/>
      <c r="CI146" s="86"/>
      <c r="CJ146" s="86">
        <v>3.0768698206224538E-4</v>
      </c>
      <c r="CK146" s="86"/>
      <c r="CL146" s="86"/>
      <c r="CM146" s="86"/>
      <c r="CN146" s="86"/>
      <c r="CO146" s="86"/>
      <c r="CP146" s="86"/>
      <c r="CQ146" s="86"/>
      <c r="CR146" s="86"/>
      <c r="CS146" s="86"/>
      <c r="CT146" s="86"/>
      <c r="CU146" s="86"/>
      <c r="CV146" s="86"/>
      <c r="CW146" s="86"/>
      <c r="CX146" s="86"/>
      <c r="CY146" s="86"/>
      <c r="CZ146" s="93">
        <f>AVERAGEIF(BD146:CX146,"&lt;&gt;""")</f>
        <v>3.0768698206224538E-4</v>
      </c>
      <c r="DA146" s="93">
        <f>CZ146/CZ$3*100</f>
        <v>9.8577486517302954E-5</v>
      </c>
      <c r="DB146" s="102">
        <f>SUM(BD146:CX146)/(COUNT(BD146:CX146)+COUNTBLANK(BD146:CX146))</f>
        <v>6.5465315332392629E-6</v>
      </c>
      <c r="DC146" s="157">
        <f>MEDIAN(BD146:CX146)</f>
        <v>3.0768698206224538E-4</v>
      </c>
      <c r="DD146" s="158">
        <f>DC146/$DC$3*100</f>
        <v>1.378049875933725E-4</v>
      </c>
      <c r="DE146" s="86">
        <f>VLOOKUP(BA146,wt_by_use!$A$5:$H$388,8,FALSE)</f>
        <v>0</v>
      </c>
      <c r="DF146" s="136" t="str">
        <f>IFERROR(VLOOKUP(BA146,wtFrac_0000!C$3:E$292,3,FALSE)," ")</f>
        <v xml:space="preserve"> </v>
      </c>
    </row>
    <row r="147" spans="1:110" x14ac:dyDescent="0.3">
      <c r="A147" s="6">
        <v>1466</v>
      </c>
      <c r="B147" s="82" t="s">
        <v>302</v>
      </c>
      <c r="C147" s="67"/>
      <c r="D147" s="67">
        <v>0</v>
      </c>
      <c r="E147" s="67"/>
      <c r="F147" s="67"/>
      <c r="G147" s="67"/>
      <c r="H147" s="67"/>
      <c r="I147" s="67"/>
      <c r="J147" s="67"/>
      <c r="K147" s="67"/>
      <c r="L147" s="67"/>
      <c r="M147" s="67"/>
      <c r="N147" s="67"/>
      <c r="O147" s="67"/>
      <c r="P147" s="67"/>
      <c r="Q147" s="67"/>
      <c r="R147" s="67"/>
      <c r="S147" s="67"/>
      <c r="T147" s="67"/>
      <c r="U147" s="67"/>
      <c r="V147" s="67"/>
      <c r="W147" s="67"/>
      <c r="X147" s="67"/>
      <c r="Y147" s="67"/>
      <c r="Z147" s="67"/>
      <c r="AA147" s="67"/>
      <c r="AB147" s="67"/>
      <c r="AC147" s="67"/>
      <c r="AD147" s="67"/>
      <c r="AE147" s="67"/>
      <c r="AF147" s="67"/>
      <c r="AG147" s="67"/>
      <c r="AH147" s="67"/>
      <c r="AI147" s="67"/>
      <c r="AJ147" s="67"/>
      <c r="AK147" s="67"/>
      <c r="AL147" s="67"/>
      <c r="AM147" s="67"/>
      <c r="AN147" s="67"/>
      <c r="AO147" s="67"/>
      <c r="AP147" s="67"/>
      <c r="AQ147" s="67"/>
      <c r="AR147" s="67"/>
      <c r="AS147" s="67"/>
      <c r="BA147" s="3">
        <v>511</v>
      </c>
      <c r="BB147" t="s">
        <v>264</v>
      </c>
      <c r="BD147" s="86"/>
      <c r="BE147" s="86">
        <v>0.59409798545495762</v>
      </c>
      <c r="BF147" s="86">
        <v>0.50142052442752771</v>
      </c>
      <c r="BG147" s="86">
        <v>0.53652454475497258</v>
      </c>
      <c r="BH147" s="98"/>
      <c r="BI147" s="86"/>
      <c r="BJ147" s="86"/>
      <c r="BK147" s="86"/>
      <c r="BL147" s="98"/>
      <c r="BM147" s="86"/>
      <c r="BN147" s="86"/>
      <c r="BO147" s="86"/>
      <c r="BP147" s="86"/>
      <c r="BQ147" s="86"/>
      <c r="BR147" s="86"/>
      <c r="BS147" s="86"/>
      <c r="BT147" s="86"/>
      <c r="BU147" s="86"/>
      <c r="BV147" s="86"/>
      <c r="BW147" s="86"/>
      <c r="BX147" s="86"/>
      <c r="BY147" s="86"/>
      <c r="BZ147" s="86"/>
      <c r="CA147" s="86"/>
      <c r="CB147" s="86"/>
      <c r="CC147" s="86"/>
      <c r="CD147" s="86"/>
      <c r="CE147" s="86"/>
      <c r="CF147" s="86"/>
      <c r="CG147" s="86"/>
      <c r="CH147" s="86"/>
      <c r="CI147" s="86"/>
      <c r="CJ147" s="86"/>
      <c r="CK147" s="86"/>
      <c r="CL147" s="86"/>
      <c r="CM147" s="86"/>
      <c r="CN147" s="86"/>
      <c r="CO147" s="86"/>
      <c r="CP147" s="86"/>
      <c r="CQ147" s="86"/>
      <c r="CR147" s="86"/>
      <c r="CS147" s="86"/>
      <c r="CT147" s="86"/>
      <c r="CU147" s="86"/>
      <c r="CV147" s="86"/>
      <c r="CW147" s="86"/>
      <c r="CX147" s="86"/>
      <c r="CY147" s="86"/>
      <c r="CZ147" s="93">
        <f>AVERAGEIF(BD147:CX147,"&lt;&gt;""")</f>
        <v>0.54401435154581934</v>
      </c>
      <c r="DA147" s="93">
        <f>CZ147/CZ$3*100</f>
        <v>0.17429261077375841</v>
      </c>
      <c r="DB147" s="102">
        <f>SUM(BD147:CX147)/(COUNT(BD147:CX147)+COUNTBLANK(BD147:CX147))</f>
        <v>3.4724320311435276E-2</v>
      </c>
      <c r="DC147" s="157">
        <f>MEDIAN(BD147:CX147)</f>
        <v>0.53652454475497258</v>
      </c>
      <c r="DD147" s="158">
        <f>DC147/$DC$3*100</f>
        <v>0.24029537336272988</v>
      </c>
      <c r="DE147" s="86">
        <f>VLOOKUP(BA147,wt_by_use!$A$5:$H$388,8,FALSE)</f>
        <v>0.25129175825459471</v>
      </c>
      <c r="DF147" s="136">
        <f>IFERROR(VLOOKUP(BA147,wtFrac_0000!C$3:E$292,3,FALSE)," ")</f>
        <v>0.39999999999999997</v>
      </c>
    </row>
    <row r="148" spans="1:110" x14ac:dyDescent="0.3">
      <c r="A148" s="6">
        <v>1467</v>
      </c>
      <c r="B148" s="82" t="s">
        <v>285</v>
      </c>
      <c r="C148" s="67"/>
      <c r="D148" s="67">
        <v>6.7121837892923389E-5</v>
      </c>
      <c r="E148" s="67"/>
      <c r="F148" s="67"/>
      <c r="G148" s="67"/>
      <c r="H148" s="67"/>
      <c r="I148" s="67"/>
      <c r="J148" s="67"/>
      <c r="K148" s="67"/>
      <c r="L148" s="67"/>
      <c r="M148" s="67"/>
      <c r="N148" s="67"/>
      <c r="O148" s="67">
        <v>0.12924374944916722</v>
      </c>
      <c r="P148" s="67">
        <v>7.7826707227509104E-2</v>
      </c>
      <c r="Q148" s="67"/>
      <c r="R148" s="67"/>
      <c r="S148" s="67"/>
      <c r="T148" s="67"/>
      <c r="U148" s="67"/>
      <c r="V148" s="67"/>
      <c r="W148" s="67"/>
      <c r="X148" s="67"/>
      <c r="Y148" s="67"/>
      <c r="Z148" s="67"/>
      <c r="AA148" s="67"/>
      <c r="AB148" s="67">
        <v>9.8232787245808528E-2</v>
      </c>
      <c r="AC148" s="67"/>
      <c r="AD148" s="67"/>
      <c r="AE148" s="67"/>
      <c r="AF148" s="67"/>
      <c r="AG148" s="67"/>
      <c r="AH148" s="67"/>
      <c r="AI148" s="67"/>
      <c r="AJ148" s="67"/>
      <c r="AK148" s="67"/>
      <c r="AL148" s="67"/>
      <c r="AM148" s="67"/>
      <c r="AN148" s="67"/>
      <c r="AO148" s="67"/>
      <c r="AP148" s="67"/>
      <c r="AQ148" s="67">
        <v>1.5518160319897663</v>
      </c>
      <c r="AR148" s="67"/>
      <c r="AS148" s="67"/>
      <c r="BA148" s="116">
        <v>512</v>
      </c>
      <c r="BB148" s="119" t="s">
        <v>705</v>
      </c>
      <c r="DC148" s="157"/>
      <c r="DD148" s="158"/>
      <c r="DE148" s="86">
        <f>VLOOKUP(BA148,wt_by_use!$A$5:$H$388,8,FALSE)</f>
        <v>0.21149999999999983</v>
      </c>
      <c r="DF148" s="138">
        <v>0.47</v>
      </c>
    </row>
    <row r="149" spans="1:110" x14ac:dyDescent="0.3">
      <c r="A149" s="6">
        <v>1711</v>
      </c>
      <c r="B149" s="82" t="s">
        <v>362</v>
      </c>
      <c r="C149" s="67"/>
      <c r="D149" s="67"/>
      <c r="E149" s="67"/>
      <c r="F149" s="67"/>
      <c r="G149" s="67"/>
      <c r="H149" s="67"/>
      <c r="I149" s="67"/>
      <c r="J149" s="67"/>
      <c r="K149" s="67"/>
      <c r="L149" s="67"/>
      <c r="M149" s="67"/>
      <c r="N149" s="67"/>
      <c r="O149" s="67">
        <v>1.5949228655429148E-2</v>
      </c>
      <c r="P149" s="67">
        <v>8.8686247770882479E-2</v>
      </c>
      <c r="Q149" s="67"/>
      <c r="R149" s="67"/>
      <c r="S149" s="67"/>
      <c r="T149" s="67"/>
      <c r="U149" s="67"/>
      <c r="V149" s="67"/>
      <c r="W149" s="67"/>
      <c r="X149" s="67"/>
      <c r="Y149" s="67"/>
      <c r="Z149" s="67"/>
      <c r="AA149" s="67"/>
      <c r="AB149" s="67">
        <v>0.1129677053326798</v>
      </c>
      <c r="AC149" s="67"/>
      <c r="AD149" s="67"/>
      <c r="AE149" s="67"/>
      <c r="AF149" s="67"/>
      <c r="AG149" s="67"/>
      <c r="AH149" s="67"/>
      <c r="AI149" s="67"/>
      <c r="AJ149" s="67"/>
      <c r="AK149" s="67"/>
      <c r="AL149" s="67"/>
      <c r="AM149" s="67"/>
      <c r="AN149" s="67"/>
      <c r="AO149" s="67"/>
      <c r="AP149" s="67"/>
      <c r="AQ149" s="67">
        <v>0.10982082687927576</v>
      </c>
      <c r="AR149" s="67"/>
      <c r="AS149" s="67"/>
      <c r="BA149" s="3">
        <v>513</v>
      </c>
      <c r="BB149" t="s">
        <v>324</v>
      </c>
      <c r="BD149" s="86"/>
      <c r="BE149" s="86"/>
      <c r="BF149" s="86"/>
      <c r="BG149" s="86"/>
      <c r="BH149" s="98"/>
      <c r="BI149" s="86">
        <v>1.7390000000000001</v>
      </c>
      <c r="BJ149" s="86">
        <v>1.679</v>
      </c>
      <c r="BK149" s="86">
        <v>1.1879999999999999</v>
      </c>
      <c r="BL149" s="98"/>
      <c r="BM149" s="86">
        <v>5.1407525187759562E-4</v>
      </c>
      <c r="BN149" s="86">
        <v>0.18175665207708908</v>
      </c>
      <c r="BO149" s="86"/>
      <c r="BP149" s="86"/>
      <c r="BQ149" s="86">
        <v>1.3886969304694374E-3</v>
      </c>
      <c r="BR149" s="86"/>
      <c r="BS149" s="86">
        <v>0.69770177036840642</v>
      </c>
      <c r="BT149" s="86"/>
      <c r="BU149" s="86"/>
      <c r="BV149" s="86">
        <v>1.2895920891262885E-2</v>
      </c>
      <c r="BW149" s="86">
        <v>5.4094765707247465E-2</v>
      </c>
      <c r="BX149" s="86">
        <v>0.82973814144369273</v>
      </c>
      <c r="BY149" s="86"/>
      <c r="BZ149" s="86">
        <v>2.4346237583165228E-2</v>
      </c>
      <c r="CA149" s="86">
        <v>0.34907051606967643</v>
      </c>
      <c r="CB149" s="86">
        <v>7.9250480654165179E-2</v>
      </c>
      <c r="CC149" s="86"/>
      <c r="CD149" s="86"/>
      <c r="CE149" s="86"/>
      <c r="CF149" s="86"/>
      <c r="CG149" s="86"/>
      <c r="CH149" s="86"/>
      <c r="CI149" s="86">
        <v>0.24748803086010746</v>
      </c>
      <c r="CJ149" s="86">
        <v>8.8686247770882482E-3</v>
      </c>
      <c r="CK149" s="86">
        <v>4.634533898305083</v>
      </c>
      <c r="CL149" s="86"/>
      <c r="CM149" s="86">
        <v>0.55659161210042973</v>
      </c>
      <c r="CN149" s="86">
        <v>3.1925655854887767</v>
      </c>
      <c r="CO149" s="86">
        <v>2.5102239710825849E-4</v>
      </c>
      <c r="CP149" s="86"/>
      <c r="CQ149" s="86"/>
      <c r="CR149" s="86">
        <v>35.811139199763836</v>
      </c>
      <c r="CS149" s="86"/>
      <c r="CT149" s="86"/>
      <c r="CU149" s="86"/>
      <c r="CV149" s="86"/>
      <c r="CW149" s="86"/>
      <c r="CX149" s="86"/>
      <c r="CY149" s="86"/>
      <c r="CZ149" s="93">
        <f>AVERAGEIF(BD149:CX149,"&lt;&gt;""")</f>
        <v>2.5644097615334744</v>
      </c>
      <c r="DA149" s="93">
        <f>CZ149/CZ$3*100</f>
        <v>0.8215916936039428</v>
      </c>
      <c r="DB149" s="102">
        <f>SUM(BD149:CX149)/(COUNT(BD149:CX149)+COUNTBLANK(BD149:CX149))</f>
        <v>1.0912381963972231</v>
      </c>
      <c r="DC149" s="157">
        <f>MEDIAN(BD149:CX149)</f>
        <v>0.29827927346489191</v>
      </c>
      <c r="DD149" s="158">
        <f>DC149/$DC$3*100</f>
        <v>0.13359151987416268</v>
      </c>
      <c r="DE149" s="86">
        <f>VLOOKUP(BA149,wt_by_use!$A$5:$H$388,8,FALSE)</f>
        <v>0.32849999999999974</v>
      </c>
      <c r="DF149" s="136">
        <f>IFERROR(VLOOKUP(BA149,wtFrac_0000!C$3:E$292,3,FALSE)," ")</f>
        <v>0.73</v>
      </c>
    </row>
    <row r="150" spans="1:110" x14ac:dyDescent="0.3">
      <c r="A150" s="6">
        <v>1712</v>
      </c>
      <c r="B150" s="82" t="s">
        <v>293</v>
      </c>
      <c r="C150" s="67"/>
      <c r="D150" s="67">
        <v>0</v>
      </c>
      <c r="E150" s="67"/>
      <c r="F150" s="67"/>
      <c r="G150" s="67"/>
      <c r="H150" s="67"/>
      <c r="I150" s="67"/>
      <c r="J150" s="67"/>
      <c r="K150" s="67"/>
      <c r="L150" s="67"/>
      <c r="M150" s="67"/>
      <c r="N150" s="67"/>
      <c r="O150" s="67">
        <v>1.8974082365941568E-2</v>
      </c>
      <c r="P150" s="67">
        <v>1.8099234238955611E-2</v>
      </c>
      <c r="Q150" s="67"/>
      <c r="R150" s="67"/>
      <c r="S150" s="67"/>
      <c r="T150" s="67"/>
      <c r="U150" s="67"/>
      <c r="V150" s="67"/>
      <c r="W150" s="67"/>
      <c r="X150" s="67"/>
      <c r="Y150" s="67"/>
      <c r="Z150" s="67"/>
      <c r="AA150" s="67"/>
      <c r="AB150" s="67">
        <v>3.6837295217178198E-2</v>
      </c>
      <c r="AC150" s="67"/>
      <c r="AD150" s="67"/>
      <c r="AE150" s="67"/>
      <c r="AF150" s="67"/>
      <c r="AG150" s="67"/>
      <c r="AH150" s="67"/>
      <c r="AI150" s="67"/>
      <c r="AJ150" s="67"/>
      <c r="AK150" s="67"/>
      <c r="AL150" s="67"/>
      <c r="AM150" s="67"/>
      <c r="AN150" s="67"/>
      <c r="AO150" s="67"/>
      <c r="AP150" s="67"/>
      <c r="AQ150" s="67">
        <v>0.53716708799645752</v>
      </c>
      <c r="AR150" s="67"/>
      <c r="AS150" s="67"/>
      <c r="BA150" s="3">
        <v>514</v>
      </c>
      <c r="BB150" t="s">
        <v>254</v>
      </c>
      <c r="BD150" s="86"/>
      <c r="BE150" s="86">
        <v>0.81513972460689388</v>
      </c>
      <c r="BF150" s="86">
        <v>0.84775600916557126</v>
      </c>
      <c r="BG150" s="86">
        <v>0.96426826920750031</v>
      </c>
      <c r="BH150" s="98"/>
      <c r="BI150" s="86"/>
      <c r="BJ150" s="86"/>
      <c r="BK150" s="86"/>
      <c r="BL150" s="98"/>
      <c r="BM150" s="86">
        <v>5.1407525187759564E-3</v>
      </c>
      <c r="BN150" s="86">
        <v>0.86550786703375759</v>
      </c>
      <c r="BO150" s="86"/>
      <c r="BP150" s="86"/>
      <c r="BQ150" s="86">
        <v>0.17358711630867968</v>
      </c>
      <c r="BR150" s="86"/>
      <c r="BS150" s="86">
        <v>1.5947469036992148</v>
      </c>
      <c r="BT150" s="86"/>
      <c r="BU150" s="86"/>
      <c r="BV150" s="86"/>
      <c r="BW150" s="86">
        <v>4.1611358236344202E-2</v>
      </c>
      <c r="BX150" s="86">
        <v>7.889313476021996E-2</v>
      </c>
      <c r="BY150" s="86">
        <v>1.6452780519907864</v>
      </c>
      <c r="BZ150" s="86"/>
      <c r="CA150" s="86">
        <v>5.2599666805019729E-3</v>
      </c>
      <c r="CB150" s="86">
        <v>4.4380269166332503E-2</v>
      </c>
      <c r="CC150" s="86"/>
      <c r="CD150" s="86"/>
      <c r="CE150" s="86"/>
      <c r="CF150" s="86">
        <v>0.96145348856238566</v>
      </c>
      <c r="CG150" s="86"/>
      <c r="CH150" s="86">
        <v>0.10287800847684311</v>
      </c>
      <c r="CI150" s="86">
        <v>0.20624002571675623</v>
      </c>
      <c r="CJ150" s="86">
        <v>1.5022364418333154E-4</v>
      </c>
      <c r="CK150" s="86">
        <v>9.9311440677966054</v>
      </c>
      <c r="CL150" s="86"/>
      <c r="CM150" s="86">
        <v>3.5186826052326015</v>
      </c>
      <c r="CN150" s="86">
        <v>7.1218770753211176E-4</v>
      </c>
      <c r="CO150" s="86">
        <v>0.68460653756797762</v>
      </c>
      <c r="CP150" s="86"/>
      <c r="CQ150" s="86"/>
      <c r="CR150" s="86">
        <v>0.21486683519858302</v>
      </c>
      <c r="CS150" s="86">
        <v>1.2524120113468528E-2</v>
      </c>
      <c r="CT150" s="86">
        <v>2.5537239679763013E-2</v>
      </c>
      <c r="CU150" s="86">
        <v>2.2624189123138279E-4</v>
      </c>
      <c r="CV150" s="86">
        <v>0.32490388260139713</v>
      </c>
      <c r="CW150" s="86">
        <v>0.99373047797365832</v>
      </c>
      <c r="CX150" s="86">
        <v>0.1666260921312451</v>
      </c>
      <c r="CY150" s="86"/>
      <c r="CZ150" s="93">
        <f>AVERAGEIF(BD150:CX150,"&lt;&gt;""")</f>
        <v>0.89725375769143745</v>
      </c>
      <c r="DA150" s="93">
        <f>CZ150/CZ$3*100</f>
        <v>0.28746429117216848</v>
      </c>
      <c r="DB150" s="102">
        <f>SUM(BD150:CX150)/(COUNT(BD150:CX150)+COUNTBLANK(BD150:CX150))</f>
        <v>0.51544364803550657</v>
      </c>
      <c r="DC150" s="157">
        <f>MEDIAN(BD150:CX150)</f>
        <v>0.20624002571675623</v>
      </c>
      <c r="DD150" s="158">
        <f>DC150/$DC$3*100</f>
        <v>9.2369537361203152E-2</v>
      </c>
      <c r="DE150" s="86">
        <f>VLOOKUP(BA150,wt_by_use!$A$5:$H$388,8,FALSE)</f>
        <v>0.26881676695282702</v>
      </c>
      <c r="DF150" s="136">
        <f>IFERROR(VLOOKUP(BA150,wtFrac_0000!C$3:E$292,3,FALSE)," ")</f>
        <v>0.37999999999999995</v>
      </c>
    </row>
    <row r="151" spans="1:110" x14ac:dyDescent="0.3">
      <c r="A151" s="6">
        <v>1904</v>
      </c>
      <c r="B151" s="82" t="s">
        <v>327</v>
      </c>
      <c r="C151" s="67"/>
      <c r="D151" s="67"/>
      <c r="E151" s="67"/>
      <c r="F151" s="67"/>
      <c r="G151" s="67"/>
      <c r="H151" s="67"/>
      <c r="I151" s="67"/>
      <c r="J151" s="67"/>
      <c r="K151" s="67">
        <v>0.54094765707247461</v>
      </c>
      <c r="L151" s="67"/>
      <c r="M151" s="67"/>
      <c r="N151" s="67"/>
      <c r="O151" s="67">
        <v>7.9746143277145728E-2</v>
      </c>
      <c r="P151" s="67">
        <v>0.30768698206224532</v>
      </c>
      <c r="Q151" s="67">
        <v>1.9192814210359646</v>
      </c>
      <c r="R151" s="67">
        <v>2.5703762593879782</v>
      </c>
      <c r="S151" s="67"/>
      <c r="T151" s="67"/>
      <c r="U151" s="67"/>
      <c r="V151" s="67"/>
      <c r="W151" s="67"/>
      <c r="X151" s="67"/>
      <c r="Y151" s="67"/>
      <c r="Z151" s="67"/>
      <c r="AA151" s="67"/>
      <c r="AB151" s="67">
        <v>3.6837295217178196</v>
      </c>
      <c r="AC151" s="67"/>
      <c r="AD151" s="67"/>
      <c r="AE151" s="67"/>
      <c r="AF151" s="67"/>
      <c r="AG151" s="67"/>
      <c r="AH151" s="67"/>
      <c r="AI151" s="67"/>
      <c r="AJ151" s="67"/>
      <c r="AK151" s="67"/>
      <c r="AL151" s="67"/>
      <c r="AM151" s="67">
        <v>8.4189751409709662E-2</v>
      </c>
      <c r="AN151" s="67"/>
      <c r="AO151" s="67"/>
      <c r="AP151" s="67"/>
      <c r="AQ151" s="67">
        <v>3.9392253119740223E-3</v>
      </c>
      <c r="AR151" s="67"/>
      <c r="AS151" s="67"/>
      <c r="BA151" s="3">
        <v>517</v>
      </c>
      <c r="BB151" t="s">
        <v>298</v>
      </c>
      <c r="BD151" s="86"/>
      <c r="BE151" s="86">
        <v>0</v>
      </c>
      <c r="BF151" s="86">
        <v>0</v>
      </c>
      <c r="BG151" s="86">
        <v>0</v>
      </c>
      <c r="BH151" s="98"/>
      <c r="BI151" s="86"/>
      <c r="BJ151" s="86"/>
      <c r="BK151" s="86"/>
      <c r="BL151" s="98"/>
      <c r="BM151" s="86"/>
      <c r="BN151" s="86"/>
      <c r="BO151" s="86"/>
      <c r="BP151" s="86"/>
      <c r="BQ151" s="86"/>
      <c r="BR151" s="86"/>
      <c r="BS151" s="86"/>
      <c r="BT151" s="86"/>
      <c r="BU151" s="86"/>
      <c r="BV151" s="86"/>
      <c r="BW151" s="86"/>
      <c r="BX151" s="86"/>
      <c r="BY151" s="86"/>
      <c r="BZ151" s="86"/>
      <c r="CA151" s="86"/>
      <c r="CB151" s="86"/>
      <c r="CC151" s="86"/>
      <c r="CD151" s="86"/>
      <c r="CE151" s="86"/>
      <c r="CF151" s="86"/>
      <c r="CG151" s="86"/>
      <c r="CH151" s="86"/>
      <c r="CI151" s="86">
        <v>0.20898989272631296</v>
      </c>
      <c r="CJ151" s="86">
        <v>4.7058009021284576E-2</v>
      </c>
      <c r="CK151" s="86"/>
      <c r="CL151" s="86"/>
      <c r="CM151" s="86"/>
      <c r="CN151" s="86">
        <v>0.51572213304049475</v>
      </c>
      <c r="CO151" s="86"/>
      <c r="CP151" s="86"/>
      <c r="CQ151" s="86"/>
      <c r="CR151" s="86"/>
      <c r="CS151" s="86"/>
      <c r="CT151" s="86"/>
      <c r="CU151" s="86"/>
      <c r="CV151" s="86"/>
      <c r="CW151" s="86"/>
      <c r="CX151" s="86"/>
      <c r="CY151" s="86"/>
      <c r="CZ151" s="93">
        <f>AVERAGEIF(BD151:CX151,"&lt;&gt;""")</f>
        <v>0.12862833913134872</v>
      </c>
      <c r="DA151" s="93">
        <f>CZ151/CZ$3*100</f>
        <v>4.1210252970333504E-2</v>
      </c>
      <c r="DB151" s="102">
        <f>SUM(BD151:CX151)/(COUNT(BD151:CX151)+COUNTBLANK(BD151:CX151))</f>
        <v>1.6420639038044516E-2</v>
      </c>
      <c r="DC151" s="157">
        <f>MEDIAN(BD151:CX151)</f>
        <v>2.3529004510642288E-2</v>
      </c>
      <c r="DD151" s="158">
        <f>DC151/$DC$3*100</f>
        <v>1.0538028463022601E-2</v>
      </c>
      <c r="DE151" s="86">
        <f>VLOOKUP(BA151,wt_by_use!$A$5:$H$388,8,FALSE)</f>
        <v>0</v>
      </c>
      <c r="DF151" s="136" t="str">
        <f>IFERROR(VLOOKUP(BA151,wtFrac_0000!C$3:E$292,3,FALSE)," ")</f>
        <v xml:space="preserve"> </v>
      </c>
    </row>
    <row r="152" spans="1:110" x14ac:dyDescent="0.3">
      <c r="A152" s="6">
        <v>1906</v>
      </c>
      <c r="B152" s="82" t="s">
        <v>33</v>
      </c>
      <c r="C152" s="67"/>
      <c r="D152" s="67"/>
      <c r="E152" s="67"/>
      <c r="F152" s="67"/>
      <c r="G152" s="67"/>
      <c r="H152" s="67"/>
      <c r="I152" s="67"/>
      <c r="J152" s="67"/>
      <c r="K152" s="67"/>
      <c r="L152" s="67"/>
      <c r="M152" s="67"/>
      <c r="N152" s="67"/>
      <c r="O152" s="67"/>
      <c r="P152" s="67">
        <v>5.0677855869075703E-3</v>
      </c>
      <c r="Q152" s="67"/>
      <c r="R152" s="67"/>
      <c r="S152" s="67"/>
      <c r="T152" s="67"/>
      <c r="U152" s="67"/>
      <c r="V152" s="67"/>
      <c r="W152" s="67"/>
      <c r="X152" s="67"/>
      <c r="Y152" s="67"/>
      <c r="Z152" s="67"/>
      <c r="AA152" s="67"/>
      <c r="AB152" s="67"/>
      <c r="AC152" s="67"/>
      <c r="AD152" s="67"/>
      <c r="AE152" s="67"/>
      <c r="AF152" s="67"/>
      <c r="AG152" s="67"/>
      <c r="AH152" s="67"/>
      <c r="AI152" s="67"/>
      <c r="AJ152" s="67"/>
      <c r="AK152" s="67"/>
      <c r="AL152" s="67"/>
      <c r="AM152" s="67"/>
      <c r="AN152" s="67"/>
      <c r="AO152" s="67"/>
      <c r="AP152" s="67"/>
      <c r="AQ152" s="67"/>
      <c r="AR152" s="67"/>
      <c r="AS152" s="67"/>
      <c r="BA152" s="3">
        <v>522</v>
      </c>
      <c r="BB152" t="s">
        <v>257</v>
      </c>
      <c r="BD152" s="86"/>
      <c r="BE152" s="86">
        <v>0.76199481858385443</v>
      </c>
      <c r="BF152" s="86">
        <v>0</v>
      </c>
      <c r="BG152" s="86">
        <v>1.0060147783071995</v>
      </c>
      <c r="BH152" s="98"/>
      <c r="BI152" s="86"/>
      <c r="BJ152" s="86"/>
      <c r="BK152" s="86"/>
      <c r="BL152" s="98"/>
      <c r="BM152" s="86">
        <v>3.470007950173771E-3</v>
      </c>
      <c r="BN152" s="86">
        <v>1.3848125872540119E-3</v>
      </c>
      <c r="BO152" s="86">
        <v>1.2289460275265004E-2</v>
      </c>
      <c r="BP152" s="86">
        <v>6.6253356146572309E-3</v>
      </c>
      <c r="BQ152" s="86">
        <v>7.8114202338905848E-5</v>
      </c>
      <c r="BR152" s="86">
        <v>7.2406942532807792E-4</v>
      </c>
      <c r="BS152" s="86">
        <v>7.9737345184960756E-2</v>
      </c>
      <c r="BT152" s="86"/>
      <c r="BU152" s="86"/>
      <c r="BV152" s="86">
        <v>4.5135723119420088E-2</v>
      </c>
      <c r="BW152" s="86">
        <v>4.1611358236344202E-2</v>
      </c>
      <c r="BX152" s="86">
        <v>3.8086340918726876E-2</v>
      </c>
      <c r="BY152" s="86"/>
      <c r="BZ152" s="86">
        <v>1.0144265659652178E-2</v>
      </c>
      <c r="CA152" s="86">
        <v>0.10519933361003947</v>
      </c>
      <c r="CB152" s="86">
        <v>7.925048065416518E-4</v>
      </c>
      <c r="CC152" s="86">
        <v>1.4428687115723478E-2</v>
      </c>
      <c r="CD152" s="86">
        <v>0.74821675007897837</v>
      </c>
      <c r="CE152" s="86">
        <v>6.1075999787561744E-2</v>
      </c>
      <c r="CF152" s="86">
        <v>1.6978859478867664E-3</v>
      </c>
      <c r="CG152" s="86"/>
      <c r="CH152" s="86">
        <v>2.4766927966647412E-4</v>
      </c>
      <c r="CI152" s="86">
        <v>6.0497074210248485E-4</v>
      </c>
      <c r="CJ152" s="86">
        <v>9.0496171194778038E-4</v>
      </c>
      <c r="CK152" s="86">
        <v>0.11917372881355928</v>
      </c>
      <c r="CL152" s="86">
        <v>0.17780741234650216</v>
      </c>
      <c r="CM152" s="86">
        <v>4.3503712210148527E-3</v>
      </c>
      <c r="CN152" s="86">
        <v>1.15423525013825E-4</v>
      </c>
      <c r="CO152" s="86">
        <v>2.9666283294612363E-3</v>
      </c>
      <c r="CP152" s="86">
        <v>7.2423018591414895E-2</v>
      </c>
      <c r="CQ152" s="86">
        <v>0.24555946631742653</v>
      </c>
      <c r="CR152" s="86">
        <v>6.3266345919582773E-2</v>
      </c>
      <c r="CS152" s="86"/>
      <c r="CT152" s="86"/>
      <c r="CU152" s="86"/>
      <c r="CV152" s="86"/>
      <c r="CW152" s="86"/>
      <c r="CX152" s="86"/>
      <c r="CY152" s="86"/>
      <c r="CZ152" s="93">
        <f>AVERAGEIF(BD152:CX152,"&lt;&gt;""")</f>
        <v>0.1169718576841806</v>
      </c>
      <c r="DA152" s="93">
        <f>CZ152/CZ$3*100</f>
        <v>3.7475721743188674E-2</v>
      </c>
      <c r="DB152" s="102">
        <f>SUM(BD152:CX152)/(COUNT(BD152:CX152)+COUNTBLANK(BD152:CX152))</f>
        <v>7.7151650812970179E-2</v>
      </c>
      <c r="DC152" s="157">
        <f>MEDIAN(BD152:CX152)</f>
        <v>1.2289460275265004E-2</v>
      </c>
      <c r="DD152" s="158">
        <f>DC152/$DC$3*100</f>
        <v>5.5041292595847668E-3</v>
      </c>
      <c r="DE152" s="86">
        <f>VLOOKUP(BA152,wt_by_use!$A$5:$H$388,8,FALSE)</f>
        <v>4.2659393782300592</v>
      </c>
      <c r="DF152" s="136">
        <f>IFERROR(VLOOKUP(BA152,wtFrac_0000!C$3:E$292,3,FALSE)," ")</f>
        <v>0.12999999999999998</v>
      </c>
    </row>
    <row r="153" spans="1:110" x14ac:dyDescent="0.3">
      <c r="A153" s="6">
        <v>1914</v>
      </c>
      <c r="B153" s="82" t="s">
        <v>231</v>
      </c>
      <c r="C153" s="67"/>
      <c r="D153" s="67"/>
      <c r="E153" s="67">
        <v>1.69</v>
      </c>
      <c r="F153" s="67"/>
      <c r="G153" s="67"/>
      <c r="H153" s="67"/>
      <c r="I153" s="67"/>
      <c r="J153" s="67"/>
      <c r="K153" s="67"/>
      <c r="L153" s="67"/>
      <c r="M153" s="67"/>
      <c r="N153" s="67"/>
      <c r="O153" s="67"/>
      <c r="P153" s="67"/>
      <c r="Q153" s="67"/>
      <c r="R153" s="67"/>
      <c r="S153" s="67"/>
      <c r="T153" s="67"/>
      <c r="U153" s="67"/>
      <c r="V153" s="67"/>
      <c r="W153" s="67"/>
      <c r="X153" s="67"/>
      <c r="Y153" s="67"/>
      <c r="Z153" s="67"/>
      <c r="AA153" s="67"/>
      <c r="AB153" s="67"/>
      <c r="AC153" s="67"/>
      <c r="AD153" s="67"/>
      <c r="AE153" s="67"/>
      <c r="AF153" s="67"/>
      <c r="AG153" s="67"/>
      <c r="AH153" s="67"/>
      <c r="AI153" s="67"/>
      <c r="AJ153" s="67"/>
      <c r="AK153" s="67"/>
      <c r="AL153" s="67"/>
      <c r="AM153" s="67"/>
      <c r="AN153" s="67"/>
      <c r="AO153" s="67"/>
      <c r="AP153" s="67"/>
      <c r="AQ153" s="67"/>
      <c r="AR153" s="67"/>
      <c r="AS153" s="67"/>
      <c r="BA153" s="3">
        <v>523</v>
      </c>
      <c r="BB153" t="s">
        <v>328</v>
      </c>
      <c r="BD153" s="86"/>
      <c r="BE153" s="86"/>
      <c r="BF153" s="86"/>
      <c r="BG153" s="86"/>
      <c r="BH153" s="98"/>
      <c r="BI153" s="86"/>
      <c r="BJ153" s="86"/>
      <c r="BK153" s="86"/>
      <c r="BL153" s="98"/>
      <c r="BM153" s="86">
        <v>1.8421029858947175</v>
      </c>
      <c r="BN153" s="86"/>
      <c r="BO153" s="86"/>
      <c r="BP153" s="86"/>
      <c r="BQ153" s="86"/>
      <c r="BR153" s="86"/>
      <c r="BS153" s="86"/>
      <c r="BT153" s="86"/>
      <c r="BU153" s="86"/>
      <c r="BV153" s="86"/>
      <c r="BW153" s="86">
        <v>8.3222716472688404E-2</v>
      </c>
      <c r="BX153" s="86"/>
      <c r="BY153" s="86"/>
      <c r="BZ153" s="86"/>
      <c r="CA153" s="86"/>
      <c r="CB153" s="86"/>
      <c r="CC153" s="86"/>
      <c r="CD153" s="86"/>
      <c r="CE153" s="86"/>
      <c r="CF153" s="86"/>
      <c r="CG153" s="86"/>
      <c r="CH153" s="86"/>
      <c r="CI153" s="86"/>
      <c r="CJ153" s="86">
        <v>2.5338927934537852</v>
      </c>
      <c r="CK153" s="86"/>
      <c r="CL153" s="86"/>
      <c r="CM153" s="86">
        <v>6.0777244999472213</v>
      </c>
      <c r="CN153" s="86"/>
      <c r="CO153" s="86"/>
      <c r="CP153" s="86"/>
      <c r="CQ153" s="86"/>
      <c r="CR153" s="86"/>
      <c r="CS153" s="86"/>
      <c r="CT153" s="86"/>
      <c r="CU153" s="86"/>
      <c r="CV153" s="86"/>
      <c r="CW153" s="86"/>
      <c r="CX153" s="86"/>
      <c r="CY153" s="86"/>
      <c r="CZ153" s="93">
        <f>AVERAGEIF(BD153:CX153,"&lt;&gt;""")</f>
        <v>2.6342357489421033</v>
      </c>
      <c r="DA153" s="93">
        <f>CZ153/CZ$3*100</f>
        <v>0.84396270938822127</v>
      </c>
      <c r="DB153" s="102">
        <f>SUM(BD153:CX153)/(COUNT(BD153:CX153)+COUNTBLANK(BD153:CX153))</f>
        <v>0.22419027650571091</v>
      </c>
      <c r="DC153" s="157">
        <f>MEDIAN(BD153:CX153)</f>
        <v>2.1879978896742514</v>
      </c>
      <c r="DD153" s="158">
        <f>DC153/$DC$3*100</f>
        <v>0.97994728285218191</v>
      </c>
      <c r="DE153" s="86">
        <f>VLOOKUP(BA153,wt_by_use!$A$5:$H$388,8,FALSE)</f>
        <v>0</v>
      </c>
      <c r="DF153" s="136" t="str">
        <f>IFERROR(VLOOKUP(BA153,wtFrac_0000!C$3:E$292,3,FALSE)," ")</f>
        <v xml:space="preserve"> </v>
      </c>
    </row>
    <row r="154" spans="1:110" x14ac:dyDescent="0.3">
      <c r="A154" s="6">
        <v>2023</v>
      </c>
      <c r="B154" s="82" t="s">
        <v>232</v>
      </c>
      <c r="C154" s="67"/>
      <c r="D154" s="67"/>
      <c r="E154" s="67">
        <v>1.2699999999999998</v>
      </c>
      <c r="F154" s="67"/>
      <c r="G154" s="67"/>
      <c r="H154" s="67"/>
      <c r="I154" s="67"/>
      <c r="J154" s="67"/>
      <c r="K154" s="67"/>
      <c r="L154" s="67"/>
      <c r="M154" s="67"/>
      <c r="N154" s="67"/>
      <c r="O154" s="67"/>
      <c r="P154" s="67"/>
      <c r="Q154" s="67"/>
      <c r="R154" s="67"/>
      <c r="S154" s="67"/>
      <c r="T154" s="67"/>
      <c r="U154" s="67"/>
      <c r="V154" s="67"/>
      <c r="W154" s="67"/>
      <c r="X154" s="67"/>
      <c r="Y154" s="67"/>
      <c r="Z154" s="67">
        <v>0.58117019146387794</v>
      </c>
      <c r="AA154" s="67"/>
      <c r="AB154" s="67"/>
      <c r="AC154" s="67"/>
      <c r="AD154" s="67"/>
      <c r="AE154" s="67"/>
      <c r="AF154" s="67"/>
      <c r="AG154" s="67"/>
      <c r="AH154" s="67"/>
      <c r="AI154" s="67"/>
      <c r="AJ154" s="67"/>
      <c r="AK154" s="67"/>
      <c r="AL154" s="67"/>
      <c r="AM154" s="67"/>
      <c r="AN154" s="67"/>
      <c r="AO154" s="67"/>
      <c r="AP154" s="67"/>
      <c r="AQ154" s="67"/>
      <c r="AR154" s="67"/>
      <c r="AS154" s="67"/>
      <c r="BA154" s="116">
        <v>524</v>
      </c>
      <c r="BB154" s="119" t="s">
        <v>697</v>
      </c>
      <c r="DC154" s="157"/>
      <c r="DD154" s="158"/>
      <c r="DE154" s="86">
        <f>VLOOKUP(BA154,wt_by_use!$A$5:$H$388,8,FALSE)</f>
        <v>0.25649999999999978</v>
      </c>
      <c r="DF154" s="138">
        <v>0.56999999999999995</v>
      </c>
    </row>
    <row r="155" spans="1:110" x14ac:dyDescent="0.3">
      <c r="A155" s="6">
        <v>2027</v>
      </c>
      <c r="B155" s="82" t="s">
        <v>372</v>
      </c>
      <c r="C155" s="67"/>
      <c r="D155" s="67"/>
      <c r="E155" s="67"/>
      <c r="F155" s="67"/>
      <c r="G155" s="67"/>
      <c r="H155" s="67"/>
      <c r="I155" s="67"/>
      <c r="J155" s="67"/>
      <c r="K155" s="67"/>
      <c r="L155" s="67"/>
      <c r="M155" s="67"/>
      <c r="N155" s="67"/>
      <c r="O155" s="67"/>
      <c r="P155" s="67"/>
      <c r="Q155" s="67"/>
      <c r="R155" s="67"/>
      <c r="S155" s="67"/>
      <c r="T155" s="67"/>
      <c r="U155" s="67"/>
      <c r="V155" s="67"/>
      <c r="W155" s="67"/>
      <c r="X155" s="67"/>
      <c r="Y155" s="67"/>
      <c r="Z155" s="67"/>
      <c r="AA155" s="67"/>
      <c r="AB155" s="67">
        <v>4.4204754260613835E-2</v>
      </c>
      <c r="AC155" s="67"/>
      <c r="AD155" s="67"/>
      <c r="AE155" s="67"/>
      <c r="AF155" s="67"/>
      <c r="AG155" s="67"/>
      <c r="AH155" s="67"/>
      <c r="AI155" s="67"/>
      <c r="AJ155" s="67"/>
      <c r="AK155" s="67"/>
      <c r="AL155" s="67"/>
      <c r="AM155" s="67"/>
      <c r="AN155" s="67"/>
      <c r="AO155" s="67"/>
      <c r="AP155" s="67"/>
      <c r="AQ155" s="67"/>
      <c r="AR155" s="67"/>
      <c r="AS155" s="67"/>
      <c r="BA155" s="116">
        <v>529</v>
      </c>
      <c r="BB155" s="119" t="s">
        <v>680</v>
      </c>
      <c r="DC155" s="157"/>
      <c r="DD155" s="158"/>
      <c r="DE155" s="86">
        <f>VLOOKUP(BA155,wt_by_use!$A$5:$H$388,8,FALSE)</f>
        <v>3.3119999999999976</v>
      </c>
      <c r="DF155" s="138">
        <v>7.3599999999999994</v>
      </c>
    </row>
    <row r="156" spans="1:110" x14ac:dyDescent="0.3">
      <c r="A156" s="6">
        <v>2109</v>
      </c>
      <c r="B156" s="82" t="s">
        <v>330</v>
      </c>
      <c r="C156" s="67"/>
      <c r="D156" s="67"/>
      <c r="E156" s="67"/>
      <c r="F156" s="67">
        <v>4.1892588179695931</v>
      </c>
      <c r="G156" s="67"/>
      <c r="H156" s="67"/>
      <c r="I156" s="67"/>
      <c r="J156" s="67"/>
      <c r="K156" s="67"/>
      <c r="L156" s="67"/>
      <c r="M156" s="67"/>
      <c r="N156" s="67"/>
      <c r="O156" s="67">
        <v>0.41248005143351246</v>
      </c>
      <c r="P156" s="67">
        <v>4.8867932445180138</v>
      </c>
      <c r="Q156" s="67">
        <v>6.3976047367865485</v>
      </c>
      <c r="R156" s="67">
        <v>0.81395248213952642</v>
      </c>
      <c r="S156" s="67"/>
      <c r="T156" s="67"/>
      <c r="U156" s="67"/>
      <c r="V156" s="67"/>
      <c r="W156" s="67"/>
      <c r="X156" s="67"/>
      <c r="Y156" s="67"/>
      <c r="Z156" s="67"/>
      <c r="AA156" s="67"/>
      <c r="AB156" s="67">
        <v>4.6660573941759047</v>
      </c>
      <c r="AC156" s="67"/>
      <c r="AD156" s="67"/>
      <c r="AE156" s="67"/>
      <c r="AF156" s="67"/>
      <c r="AG156" s="67"/>
      <c r="AH156" s="67"/>
      <c r="AI156" s="67"/>
      <c r="AJ156" s="67"/>
      <c r="AK156" s="67"/>
      <c r="AL156" s="67">
        <v>45.723559323041378</v>
      </c>
      <c r="AM156" s="67">
        <v>1.9094582793954766</v>
      </c>
      <c r="AN156" s="67"/>
      <c r="AO156" s="67"/>
      <c r="AP156" s="67"/>
      <c r="AQ156" s="67"/>
      <c r="AR156" s="67"/>
      <c r="AS156" s="67"/>
      <c r="BA156" s="109">
        <v>531</v>
      </c>
      <c r="BB156" s="97" t="s">
        <v>323</v>
      </c>
      <c r="BD156" s="98"/>
      <c r="BE156" s="98"/>
      <c r="BF156" s="98"/>
      <c r="BG156" s="98"/>
      <c r="BH156" s="98">
        <v>58.442</v>
      </c>
      <c r="BI156" s="98">
        <v>96.789000000000001</v>
      </c>
      <c r="BJ156" s="98">
        <v>90.522999999999996</v>
      </c>
      <c r="BK156" s="98">
        <v>95.34</v>
      </c>
      <c r="BL156" s="98">
        <v>72.070999999999998</v>
      </c>
      <c r="BM156" s="98">
        <v>51.40752518775956</v>
      </c>
      <c r="BN156" s="98">
        <v>84.819770969308237</v>
      </c>
      <c r="BO156" s="98">
        <v>78.778591508109002</v>
      </c>
      <c r="BP156" s="98">
        <v>95.239199460697705</v>
      </c>
      <c r="BQ156" s="98">
        <v>57.283748381864299</v>
      </c>
      <c r="BR156" s="98">
        <v>4.1892588179695931</v>
      </c>
      <c r="BS156" s="98">
        <v>17.442544259210162</v>
      </c>
      <c r="BT156" s="98">
        <v>32.92427416941036</v>
      </c>
      <c r="BU156" s="98">
        <v>2.0648967551622417</v>
      </c>
      <c r="BV156" s="98">
        <v>38.687762673788647</v>
      </c>
      <c r="BW156" s="98">
        <v>3.2872973006711921</v>
      </c>
      <c r="BX156" s="98">
        <v>20.403396920746541</v>
      </c>
      <c r="BY156" s="98">
        <v>24.130744762531535</v>
      </c>
      <c r="BZ156" s="98">
        <v>70.806974304372204</v>
      </c>
      <c r="CA156" s="98">
        <v>13.389006095823206</v>
      </c>
      <c r="CB156" s="98">
        <v>2.2718471120860682</v>
      </c>
      <c r="CC156" s="98">
        <v>12.367446099191554</v>
      </c>
      <c r="CD156" s="98">
        <v>58.194636117253872</v>
      </c>
      <c r="CE156" s="98">
        <v>15.932869509798714</v>
      </c>
      <c r="CF156" s="98">
        <v>26.59339436449152</v>
      </c>
      <c r="CG156" s="98">
        <v>91.470951792336209</v>
      </c>
      <c r="CH156" s="98">
        <v>9.1447118646082757</v>
      </c>
      <c r="CI156" s="98">
        <v>68.746675238918726</v>
      </c>
      <c r="CJ156" s="98">
        <v>34.388545054015658</v>
      </c>
      <c r="CK156" s="98">
        <v>29.131355932203373</v>
      </c>
      <c r="CL156" s="98">
        <v>61.121297994110115</v>
      </c>
      <c r="CM156" s="98">
        <v>7.6771256841438582</v>
      </c>
      <c r="CN156" s="98">
        <v>27.014016492597342</v>
      </c>
      <c r="CO156" s="98">
        <v>2.1222802664607308</v>
      </c>
      <c r="CP156" s="98">
        <v>51.122130770410514</v>
      </c>
      <c r="CQ156" s="98">
        <v>29.057870180895474</v>
      </c>
      <c r="CR156" s="98">
        <v>10.265859903932299</v>
      </c>
      <c r="CS156" s="98">
        <v>63.51518057544753</v>
      </c>
      <c r="CT156" s="98">
        <v>8.5124132265876717</v>
      </c>
      <c r="CU156" s="98">
        <v>11.123559652209654</v>
      </c>
      <c r="CV156" s="98">
        <v>16.245194130069855</v>
      </c>
      <c r="CW156" s="98">
        <v>0.99373047797365832</v>
      </c>
      <c r="CX156" s="98">
        <v>0.71411182341962187</v>
      </c>
      <c r="CY156" s="98"/>
      <c r="CZ156" s="99">
        <f>AVERAGEIF(BD156:CX156,"&lt;&gt;""")</f>
        <v>38.273190600711331</v>
      </c>
      <c r="DA156" s="93">
        <f>CZ156/CZ$3*100</f>
        <v>12.262055759162834</v>
      </c>
      <c r="DB156" s="102">
        <f>SUM(BD156:CX156)/(COUNT(BD156:CX156)+COUNTBLANK(BD156:CX156))</f>
        <v>35.015897783629512</v>
      </c>
      <c r="DC156" s="157">
        <f>MEDIAN(BD156:CX156)</f>
        <v>29.057870180895474</v>
      </c>
      <c r="DD156" s="158">
        <f>DC156/$DC$3*100</f>
        <v>13.014263433992316</v>
      </c>
      <c r="DE156" s="86">
        <f>VLOOKUP(BA156,wt_by_use!$A$5:$H$388,8,FALSE)</f>
        <v>0.62999999999999945</v>
      </c>
      <c r="DF156" s="139">
        <f>IFERROR(VLOOKUP(BA156,wtFrac_0000!C$3:E$292,3,FALSE)," ")</f>
        <v>1.4</v>
      </c>
    </row>
    <row r="157" spans="1:110" x14ac:dyDescent="0.3">
      <c r="A157" s="6">
        <v>2201</v>
      </c>
      <c r="B157" s="82" t="s">
        <v>230</v>
      </c>
      <c r="C157" s="67"/>
      <c r="D157" s="67"/>
      <c r="E157" s="67">
        <v>1.8699999999999999</v>
      </c>
      <c r="F157" s="67"/>
      <c r="G157" s="67"/>
      <c r="H157" s="67"/>
      <c r="I157" s="67"/>
      <c r="J157" s="67"/>
      <c r="K157" s="67"/>
      <c r="L157" s="67"/>
      <c r="M157" s="67"/>
      <c r="N157" s="67"/>
      <c r="O157" s="67"/>
      <c r="P157" s="67"/>
      <c r="Q157" s="67"/>
      <c r="R157" s="67"/>
      <c r="S157" s="67"/>
      <c r="T157" s="67"/>
      <c r="U157" s="67"/>
      <c r="V157" s="67"/>
      <c r="W157" s="67"/>
      <c r="X157" s="67"/>
      <c r="Y157" s="67"/>
      <c r="Z157" s="67"/>
      <c r="AA157" s="67"/>
      <c r="AB157" s="67"/>
      <c r="AC157" s="67"/>
      <c r="AD157" s="67"/>
      <c r="AE157" s="67"/>
      <c r="AF157" s="67"/>
      <c r="AG157" s="67"/>
      <c r="AH157" s="67"/>
      <c r="AI157" s="67"/>
      <c r="AJ157" s="67"/>
      <c r="AK157" s="67"/>
      <c r="AL157" s="67"/>
      <c r="AM157" s="67"/>
      <c r="AN157" s="67"/>
      <c r="AO157" s="67"/>
      <c r="AP157" s="67"/>
      <c r="AQ157" s="67"/>
      <c r="AR157" s="67"/>
      <c r="AS157" s="67"/>
      <c r="BA157" s="116">
        <v>532</v>
      </c>
      <c r="BB157" s="119" t="s">
        <v>699</v>
      </c>
      <c r="DC157" s="157"/>
      <c r="DD157" s="158"/>
      <c r="DE157" s="86">
        <f>VLOOKUP(BA157,wt_by_use!$A$5:$H$388,8,FALSE)</f>
        <v>0.22949999999999979</v>
      </c>
      <c r="DF157" s="138">
        <v>0.5099999999999999</v>
      </c>
    </row>
    <row r="158" spans="1:110" x14ac:dyDescent="0.3">
      <c r="A158" s="6">
        <v>2248</v>
      </c>
      <c r="B158" s="82" t="s">
        <v>326</v>
      </c>
      <c r="C158" s="67"/>
      <c r="D158" s="67"/>
      <c r="E158" s="67"/>
      <c r="F158" s="67">
        <v>0.62063093599549535</v>
      </c>
      <c r="G158" s="67">
        <v>17.682943997980335</v>
      </c>
      <c r="H158" s="67">
        <v>2.4502249693399478</v>
      </c>
      <c r="I158" s="67"/>
      <c r="J158" s="67">
        <v>14.259076450586816</v>
      </c>
      <c r="K158" s="67">
        <v>33.28908658907536</v>
      </c>
      <c r="L158" s="67">
        <v>1.7699115044247788</v>
      </c>
      <c r="M158" s="67"/>
      <c r="N158" s="67"/>
      <c r="O158" s="67">
        <v>1.7324162160207521</v>
      </c>
      <c r="P158" s="67">
        <v>9.049617119477805</v>
      </c>
      <c r="Q158" s="67">
        <v>18.55305373668099</v>
      </c>
      <c r="R158" s="67">
        <v>4.2839604323132967</v>
      </c>
      <c r="S158" s="67">
        <v>14.465523834860248</v>
      </c>
      <c r="T158" s="67">
        <v>1.5227754237288129</v>
      </c>
      <c r="U158" s="67">
        <v>2.0772188808810181</v>
      </c>
      <c r="V158" s="67">
        <v>25.783743963329787</v>
      </c>
      <c r="W158" s="67">
        <v>37.489562564967713</v>
      </c>
      <c r="X158" s="67">
        <v>11.462243370338106</v>
      </c>
      <c r="Y158" s="67">
        <v>10.998112150140491</v>
      </c>
      <c r="Z158" s="67">
        <v>5.8117019146387801</v>
      </c>
      <c r="AA158" s="67"/>
      <c r="AB158" s="67">
        <v>0.85953688840082454</v>
      </c>
      <c r="AC158" s="67">
        <v>1.1638311138655619</v>
      </c>
      <c r="AD158" s="67"/>
      <c r="AE158" s="67"/>
      <c r="AF158" s="67"/>
      <c r="AG158" s="67">
        <v>1.0398774079070388</v>
      </c>
      <c r="AH158" s="67">
        <v>0.39337930212027311</v>
      </c>
      <c r="AI158" s="67"/>
      <c r="AJ158" s="67">
        <v>2.0251892631420465</v>
      </c>
      <c r="AK158" s="67">
        <v>15.558148580318939</v>
      </c>
      <c r="AL158" s="67">
        <v>0.38102966102534486</v>
      </c>
      <c r="AM158" s="67">
        <v>7.3774524431188873</v>
      </c>
      <c r="AN158" s="67"/>
      <c r="AO158" s="67">
        <v>37.176695522863668</v>
      </c>
      <c r="AP158" s="67">
        <v>1.0877626699629168</v>
      </c>
      <c r="AQ158" s="67"/>
      <c r="AR158" s="67"/>
      <c r="AS158" s="67"/>
      <c r="BA158" s="3">
        <v>533</v>
      </c>
      <c r="BB158" t="s">
        <v>365</v>
      </c>
      <c r="BD158" s="86"/>
      <c r="BE158" s="86"/>
      <c r="BF158" s="86"/>
      <c r="BG158" s="86"/>
      <c r="BH158" s="98"/>
      <c r="BI158" s="86"/>
      <c r="BJ158" s="86"/>
      <c r="BK158" s="86"/>
      <c r="BL158" s="98"/>
      <c r="BM158" s="86"/>
      <c r="BN158" s="86"/>
      <c r="BO158" s="86"/>
      <c r="BP158" s="86"/>
      <c r="BQ158" s="86"/>
      <c r="BR158" s="86"/>
      <c r="BS158" s="86"/>
      <c r="BT158" s="86"/>
      <c r="BU158" s="86"/>
      <c r="BV158" s="86"/>
      <c r="BW158" s="86"/>
      <c r="BX158" s="86"/>
      <c r="BY158" s="86"/>
      <c r="BZ158" s="86"/>
      <c r="CA158" s="86"/>
      <c r="CB158" s="86"/>
      <c r="CC158" s="86"/>
      <c r="CD158" s="86"/>
      <c r="CE158" s="86"/>
      <c r="CF158" s="86"/>
      <c r="CG158" s="86"/>
      <c r="CH158" s="86"/>
      <c r="CI158" s="86">
        <v>1.7324162160207521E-3</v>
      </c>
      <c r="CJ158" s="86">
        <v>0.1104053288576292</v>
      </c>
      <c r="CK158" s="86"/>
      <c r="CL158" s="86">
        <v>2.4448519197644045E-3</v>
      </c>
      <c r="CM158" s="86">
        <v>0.10236167578858478</v>
      </c>
      <c r="CN158" s="86">
        <v>3.1925655854887769E-2</v>
      </c>
      <c r="CO158" s="86">
        <v>2.9666283294612364E-2</v>
      </c>
      <c r="CP158" s="86"/>
      <c r="CQ158" s="86"/>
      <c r="CR158" s="86">
        <v>0.17905569599881918</v>
      </c>
      <c r="CS158" s="86"/>
      <c r="CT158" s="86"/>
      <c r="CU158" s="86"/>
      <c r="CV158" s="86"/>
      <c r="CW158" s="86"/>
      <c r="CX158" s="86"/>
      <c r="CY158" s="86"/>
      <c r="CZ158" s="93">
        <f>AVERAGEIF(BD158:CX158,"&lt;&gt;""")</f>
        <v>6.5370272561474069E-2</v>
      </c>
      <c r="DA158" s="93">
        <f>CZ158/CZ$3*100</f>
        <v>2.0943483272742081E-2</v>
      </c>
      <c r="DB158" s="102">
        <f>SUM(BD158:CX158)/(COUNT(BD158:CX158)+COUNTBLANK(BD158:CX158))</f>
        <v>9.7359980410706062E-3</v>
      </c>
      <c r="DC158" s="157">
        <f>MEDIAN(BD158:CX158)</f>
        <v>3.1925655854887769E-2</v>
      </c>
      <c r="DD158" s="158">
        <f>DC158/$DC$3*100</f>
        <v>1.4298669964864041E-2</v>
      </c>
      <c r="DE158" s="86">
        <f>VLOOKUP(BA158,wt_by_use!$A$5:$H$388,8,FALSE)</f>
        <v>0</v>
      </c>
      <c r="DF158" s="136" t="str">
        <f>IFERROR(VLOOKUP(BA158,wtFrac_0000!C$3:E$292,3,FALSE)," ")</f>
        <v xml:space="preserve"> </v>
      </c>
    </row>
    <row r="159" spans="1:110" ht="43.2" x14ac:dyDescent="0.3">
      <c r="A159" s="6">
        <v>2297</v>
      </c>
      <c r="B159" s="82" t="s">
        <v>74</v>
      </c>
      <c r="C159" s="67"/>
      <c r="D159" s="67">
        <v>159.29909005086091</v>
      </c>
      <c r="E159" s="67"/>
      <c r="F159" s="67"/>
      <c r="G159" s="67"/>
      <c r="H159" s="67"/>
      <c r="I159" s="67"/>
      <c r="J159" s="67"/>
      <c r="K159" s="67"/>
      <c r="L159" s="67"/>
      <c r="M159" s="67"/>
      <c r="N159" s="67"/>
      <c r="O159" s="67"/>
      <c r="P159" s="67"/>
      <c r="Q159" s="67"/>
      <c r="R159" s="67"/>
      <c r="S159" s="67"/>
      <c r="T159" s="67"/>
      <c r="U159" s="67"/>
      <c r="V159" s="67"/>
      <c r="W159" s="67"/>
      <c r="X159" s="67"/>
      <c r="Y159" s="67"/>
      <c r="Z159" s="67"/>
      <c r="AA159" s="67"/>
      <c r="AB159" s="67"/>
      <c r="AC159" s="67"/>
      <c r="AD159" s="67"/>
      <c r="AE159" s="67"/>
      <c r="AF159" s="67"/>
      <c r="AG159" s="67"/>
      <c r="AH159" s="67"/>
      <c r="AI159" s="67"/>
      <c r="AJ159" s="67"/>
      <c r="AK159" s="67"/>
      <c r="AL159" s="67"/>
      <c r="AM159" s="67"/>
      <c r="AN159" s="67"/>
      <c r="AO159" s="67"/>
      <c r="AP159" s="67"/>
      <c r="AQ159" s="67"/>
      <c r="AR159" s="67"/>
      <c r="AS159" s="67"/>
      <c r="BA159" s="116">
        <v>534</v>
      </c>
      <c r="BB159" s="119" t="s">
        <v>740</v>
      </c>
      <c r="DC159" s="157"/>
      <c r="DD159" s="158"/>
      <c r="DE159" s="86">
        <f>VLOOKUP(BA159,wt_by_use!$A$5:$H$388,8,FALSE)</f>
        <v>0.17549999999999985</v>
      </c>
      <c r="DF159" s="138">
        <v>0.38999999999999996</v>
      </c>
    </row>
    <row r="160" spans="1:110" x14ac:dyDescent="0.3">
      <c r="A160" s="6">
        <v>2334</v>
      </c>
      <c r="B160" s="82" t="s">
        <v>46</v>
      </c>
      <c r="C160" s="67"/>
      <c r="D160" s="67"/>
      <c r="E160" s="67"/>
      <c r="F160" s="67"/>
      <c r="G160" s="67"/>
      <c r="H160" s="67"/>
      <c r="I160" s="67"/>
      <c r="J160" s="67"/>
      <c r="K160" s="67"/>
      <c r="L160" s="67"/>
      <c r="M160" s="67"/>
      <c r="N160" s="67"/>
      <c r="O160" s="67"/>
      <c r="P160" s="67">
        <v>5.4297702716866819E-2</v>
      </c>
      <c r="Q160" s="67"/>
      <c r="R160" s="67"/>
      <c r="S160" s="67"/>
      <c r="T160" s="67"/>
      <c r="U160" s="67"/>
      <c r="V160" s="67"/>
      <c r="W160" s="67"/>
      <c r="X160" s="67"/>
      <c r="Y160" s="67"/>
      <c r="Z160" s="67"/>
      <c r="AA160" s="67"/>
      <c r="AB160" s="67">
        <v>1.0314442660809895E-2</v>
      </c>
      <c r="AC160" s="67"/>
      <c r="AD160" s="67"/>
      <c r="AE160" s="67"/>
      <c r="AF160" s="67"/>
      <c r="AG160" s="67"/>
      <c r="AH160" s="67"/>
      <c r="AI160" s="67"/>
      <c r="AJ160" s="67"/>
      <c r="AK160" s="67"/>
      <c r="AL160" s="67"/>
      <c r="AM160" s="67"/>
      <c r="AN160" s="67"/>
      <c r="AO160" s="67"/>
      <c r="AP160" s="67"/>
      <c r="AQ160" s="67"/>
      <c r="AR160" s="67"/>
      <c r="AS160" s="67"/>
      <c r="BA160" s="3">
        <v>535</v>
      </c>
      <c r="BB160" t="s">
        <v>355</v>
      </c>
      <c r="BD160" s="86"/>
      <c r="BE160" s="86"/>
      <c r="BF160" s="86"/>
      <c r="BG160" s="86"/>
      <c r="BH160" s="98"/>
      <c r="BI160" s="86"/>
      <c r="BJ160" s="86"/>
      <c r="BK160" s="86"/>
      <c r="BL160" s="98"/>
      <c r="BM160" s="86"/>
      <c r="BN160" s="86"/>
      <c r="BO160" s="86"/>
      <c r="BP160" s="86"/>
      <c r="BQ160" s="86">
        <v>4.8604392566430317E-3</v>
      </c>
      <c r="BR160" s="86"/>
      <c r="BS160" s="86"/>
      <c r="BT160" s="86"/>
      <c r="BU160" s="86"/>
      <c r="BV160" s="86"/>
      <c r="BW160" s="86"/>
      <c r="BX160" s="86"/>
      <c r="BY160" s="86"/>
      <c r="BZ160" s="86"/>
      <c r="CA160" s="86"/>
      <c r="CB160" s="86"/>
      <c r="CC160" s="86"/>
      <c r="CD160" s="86"/>
      <c r="CE160" s="86"/>
      <c r="CF160" s="86"/>
      <c r="CG160" s="86"/>
      <c r="CH160" s="86"/>
      <c r="CI160" s="86">
        <v>0.13474348346828072</v>
      </c>
      <c r="CJ160" s="86">
        <v>9.2306094618673598</v>
      </c>
      <c r="CK160" s="86"/>
      <c r="CL160" s="86">
        <v>0.26115463688392504</v>
      </c>
      <c r="CM160" s="86">
        <v>1.0875928052537132</v>
      </c>
      <c r="CN160" s="86">
        <v>0.27014016492597343</v>
      </c>
      <c r="CO160" s="86">
        <v>0.70742675548691025</v>
      </c>
      <c r="CP160" s="86"/>
      <c r="CQ160" s="86"/>
      <c r="CR160" s="86">
        <v>0.27455206719818942</v>
      </c>
      <c r="CS160" s="86"/>
      <c r="CT160" s="86"/>
      <c r="CU160" s="86"/>
      <c r="CV160" s="86"/>
      <c r="CW160" s="86"/>
      <c r="CX160" s="86"/>
      <c r="CY160" s="86"/>
      <c r="CZ160" s="93">
        <f>AVERAGEIF(BD160:CX160,"&lt;&gt;""")</f>
        <v>1.4963849767926243</v>
      </c>
      <c r="DA160" s="93">
        <f>CZ160/CZ$3*100</f>
        <v>0.47941537495605913</v>
      </c>
      <c r="DB160" s="102">
        <f>SUM(BD160:CX160)/(COUNT(BD160:CX160)+COUNTBLANK(BD160:CX160))</f>
        <v>0.25470382583704243</v>
      </c>
      <c r="DC160" s="157">
        <f>MEDIAN(BD160:CX160)</f>
        <v>0.27234611606208142</v>
      </c>
      <c r="DD160" s="158">
        <f>DC160/$DC$3*100</f>
        <v>0.12197673393099819</v>
      </c>
      <c r="DE160" s="86">
        <f>VLOOKUP(BA160,wt_by_use!$A$5:$H$388,8,FALSE)</f>
        <v>0</v>
      </c>
      <c r="DF160" s="136" t="str">
        <f>IFERROR(VLOOKUP(BA160,wtFrac_0000!C$3:E$292,3,FALSE)," ")</f>
        <v xml:space="preserve"> </v>
      </c>
    </row>
    <row r="161" spans="1:110" x14ac:dyDescent="0.3">
      <c r="A161" s="6">
        <v>2355</v>
      </c>
      <c r="B161" s="82" t="s">
        <v>369</v>
      </c>
      <c r="C161" s="67"/>
      <c r="D161" s="67"/>
      <c r="E161" s="67"/>
      <c r="F161" s="67"/>
      <c r="G161" s="67"/>
      <c r="H161" s="67"/>
      <c r="I161" s="67"/>
      <c r="J161" s="67"/>
      <c r="K161" s="67"/>
      <c r="L161" s="67"/>
      <c r="M161" s="67"/>
      <c r="N161" s="67"/>
      <c r="O161" s="67"/>
      <c r="P161" s="67"/>
      <c r="Q161" s="67"/>
      <c r="R161" s="67"/>
      <c r="S161" s="67"/>
      <c r="T161" s="67"/>
      <c r="U161" s="67"/>
      <c r="V161" s="67"/>
      <c r="W161" s="67"/>
      <c r="X161" s="67"/>
      <c r="Y161" s="67"/>
      <c r="Z161" s="67"/>
      <c r="AA161" s="67"/>
      <c r="AB161" s="67"/>
      <c r="AC161" s="67"/>
      <c r="AD161" s="67"/>
      <c r="AE161" s="67"/>
      <c r="AF161" s="67"/>
      <c r="AG161" s="67"/>
      <c r="AH161" s="67"/>
      <c r="AI161" s="67"/>
      <c r="AJ161" s="67"/>
      <c r="AK161" s="67">
        <v>2.055898205256431E-2</v>
      </c>
      <c r="AL161" s="67"/>
      <c r="AM161" s="67"/>
      <c r="AN161" s="67"/>
      <c r="AO161" s="67"/>
      <c r="AP161" s="67"/>
      <c r="AQ161" s="67">
        <v>0.5252300415965363</v>
      </c>
      <c r="AR161" s="67"/>
      <c r="AS161" s="67"/>
      <c r="BA161" s="3">
        <v>536</v>
      </c>
      <c r="BB161" t="s">
        <v>295</v>
      </c>
      <c r="BD161" s="86"/>
      <c r="BE161" s="86">
        <v>0</v>
      </c>
      <c r="BF161" s="86">
        <v>8.2847304337935993E-4</v>
      </c>
      <c r="BG161" s="86">
        <v>9.0351952355510799E-4</v>
      </c>
      <c r="BH161" s="98"/>
      <c r="BI161" s="86"/>
      <c r="BJ161" s="86">
        <v>0.42399999999999999</v>
      </c>
      <c r="BK161" s="86">
        <v>1.0449999999999999</v>
      </c>
      <c r="BL161" s="98"/>
      <c r="BM161" s="86">
        <v>0.68543366917012749</v>
      </c>
      <c r="BN161" s="86">
        <v>0.15579141606607635</v>
      </c>
      <c r="BO161" s="86">
        <v>1.1974345909232569</v>
      </c>
      <c r="BP161" s="86">
        <v>0.24845008554964615</v>
      </c>
      <c r="BQ161" s="86">
        <v>1.0415226978520782</v>
      </c>
      <c r="BR161" s="86">
        <v>7.7578866999436918E-2</v>
      </c>
      <c r="BS161" s="86">
        <v>0.74753761110900696</v>
      </c>
      <c r="BT161" s="86"/>
      <c r="BU161" s="86"/>
      <c r="BV161" s="86">
        <v>2.0633473426020612</v>
      </c>
      <c r="BW161" s="86">
        <v>4.5772494059978623E-3</v>
      </c>
      <c r="BX161" s="86">
        <v>0.78893134760219963</v>
      </c>
      <c r="BY161" s="86"/>
      <c r="BZ161" s="86">
        <v>0.29756512601646384</v>
      </c>
      <c r="CA161" s="86">
        <v>0.90853969935943169</v>
      </c>
      <c r="CB161" s="86">
        <v>0.13208413442360864</v>
      </c>
      <c r="CC161" s="86">
        <v>0.21127720419452239</v>
      </c>
      <c r="CD161" s="86">
        <v>1.2802819945795851</v>
      </c>
      <c r="CE161" s="86">
        <v>0.20978278187901642</v>
      </c>
      <c r="CF161" s="86">
        <v>2.6593394364491516</v>
      </c>
      <c r="CG161" s="86">
        <v>0.37082818294190351</v>
      </c>
      <c r="CH161" s="86">
        <v>0.41913262712787935</v>
      </c>
      <c r="CI161" s="86">
        <v>1.7599148861163199</v>
      </c>
      <c r="CJ161" s="86">
        <v>1.5022364418333154</v>
      </c>
      <c r="CK161" s="86">
        <v>0.62235169491525399</v>
      </c>
      <c r="CL161" s="86">
        <v>2.111463021614713E-2</v>
      </c>
      <c r="CM161" s="86">
        <v>2.750970036818216E-2</v>
      </c>
      <c r="CN161" s="86">
        <v>3.4381475536032985E-3</v>
      </c>
      <c r="CO161" s="86">
        <v>3.4230326878398887E-2</v>
      </c>
      <c r="CP161" s="86">
        <v>0.40471686859908323</v>
      </c>
      <c r="CQ161" s="86">
        <v>0.98223786526970613</v>
      </c>
      <c r="CR161" s="86">
        <v>0.10743341759929151</v>
      </c>
      <c r="CS161" s="86">
        <v>4.9201900445769216E-3</v>
      </c>
      <c r="CT161" s="86">
        <v>4.6818272746232195E-2</v>
      </c>
      <c r="CU161" s="86">
        <v>3.7706981871897129</v>
      </c>
      <c r="CV161" s="86">
        <v>6.3897763578274772E-2</v>
      </c>
      <c r="CW161" s="86">
        <v>1.7472184228108278E-5</v>
      </c>
      <c r="CX161" s="86">
        <v>2.8131677892288133E-2</v>
      </c>
      <c r="CY161" s="86"/>
      <c r="CZ161" s="93">
        <f>AVERAGEIF(BD161:CX161,"&lt;&gt;""")</f>
        <v>0.60874588999507484</v>
      </c>
      <c r="DA161" s="93">
        <f>CZ161/CZ$3*100</f>
        <v>0.19503145489370516</v>
      </c>
      <c r="DB161" s="102">
        <f>SUM(BD161:CX161)/(COUNT(BD161:CX161)+COUNTBLANK(BD161:CX161))</f>
        <v>0.51808160850644669</v>
      </c>
      <c r="DC161" s="157">
        <f>MEDIAN(BD161:CX161)</f>
        <v>0.273007605783055</v>
      </c>
      <c r="DD161" s="158">
        <f>DC161/$DC$3*100</f>
        <v>0.12227299795289778</v>
      </c>
      <c r="DE161" s="86">
        <f>VLOOKUP(BA161,wt_by_use!$A$5:$H$388,8,FALSE)</f>
        <v>0.5489999999999996</v>
      </c>
      <c r="DF161" s="136">
        <f>IFERROR(VLOOKUP(BA161,wtFrac_0000!C$3:E$292,3,FALSE)," ")</f>
        <v>1.22</v>
      </c>
    </row>
    <row r="162" spans="1:110" x14ac:dyDescent="0.3">
      <c r="A162" s="6">
        <v>2367</v>
      </c>
      <c r="B162" s="82" t="s">
        <v>356</v>
      </c>
      <c r="C162" s="67"/>
      <c r="D162" s="67"/>
      <c r="E162" s="67"/>
      <c r="F162" s="67"/>
      <c r="G162" s="67"/>
      <c r="H162" s="67"/>
      <c r="I162" s="67"/>
      <c r="J162" s="67"/>
      <c r="K162" s="67"/>
      <c r="L162" s="67"/>
      <c r="M162" s="67"/>
      <c r="N162" s="67"/>
      <c r="O162" s="67"/>
      <c r="P162" s="67"/>
      <c r="Q162" s="67"/>
      <c r="R162" s="67"/>
      <c r="S162" s="67"/>
      <c r="T162" s="67"/>
      <c r="U162" s="67"/>
      <c r="V162" s="67"/>
      <c r="W162" s="67"/>
      <c r="X162" s="67">
        <v>5.9803008888720557</v>
      </c>
      <c r="Y162" s="67"/>
      <c r="Z162" s="67"/>
      <c r="AA162" s="67"/>
      <c r="AB162" s="67"/>
      <c r="AC162" s="67"/>
      <c r="AD162" s="67"/>
      <c r="AE162" s="67"/>
      <c r="AF162" s="67"/>
      <c r="AG162" s="67"/>
      <c r="AH162" s="67"/>
      <c r="AI162" s="67"/>
      <c r="AJ162" s="67"/>
      <c r="AK162" s="67"/>
      <c r="AL162" s="67"/>
      <c r="AM162" s="67"/>
      <c r="AN162" s="67"/>
      <c r="AO162" s="67"/>
      <c r="AP162" s="67"/>
      <c r="AQ162" s="67"/>
      <c r="AR162" s="67"/>
      <c r="AS162" s="67"/>
      <c r="BA162" s="3">
        <v>539</v>
      </c>
      <c r="BB162" t="s">
        <v>325</v>
      </c>
      <c r="BD162" s="86"/>
      <c r="BE162" s="86"/>
      <c r="BF162" s="86"/>
      <c r="BG162" s="86"/>
      <c r="BH162" s="98"/>
      <c r="BI162" s="86"/>
      <c r="BJ162" s="86">
        <v>0.77600000000000002</v>
      </c>
      <c r="BK162" s="86"/>
      <c r="BL162" s="98"/>
      <c r="BM162" s="86">
        <v>1.5850653599559197E-2</v>
      </c>
      <c r="BN162" s="86">
        <v>5.7989027091261761E-3</v>
      </c>
      <c r="BO162" s="86">
        <v>0.13234803373362308</v>
      </c>
      <c r="BP162" s="86">
        <v>7.8675860424054622E-3</v>
      </c>
      <c r="BQ162" s="86">
        <v>9.5472913969773827E-4</v>
      </c>
      <c r="BR162" s="86">
        <v>3.3617509033089326E-3</v>
      </c>
      <c r="BS162" s="86">
        <v>3.8373597370262358E-2</v>
      </c>
      <c r="BT162" s="86"/>
      <c r="BU162" s="86"/>
      <c r="BV162" s="86">
        <v>4.9004499386798954E-2</v>
      </c>
      <c r="BW162" s="86">
        <v>4.1611358236344202E-2</v>
      </c>
      <c r="BX162" s="86">
        <v>4.0806793841493078E-2</v>
      </c>
      <c r="BY162" s="86"/>
      <c r="BZ162" s="86">
        <v>0.64923300221773939</v>
      </c>
      <c r="CA162" s="86">
        <v>0.46383342546244671</v>
      </c>
      <c r="CB162" s="86">
        <v>0.11095067291583124</v>
      </c>
      <c r="CC162" s="86">
        <v>1.5459307623989444E-2</v>
      </c>
      <c r="CD162" s="86">
        <v>1.8289742779708362E-2</v>
      </c>
      <c r="CE162" s="86">
        <v>7.7008869297360449E-2</v>
      </c>
      <c r="CF162" s="86">
        <v>4.5004205847601038E-3</v>
      </c>
      <c r="CG162" s="86"/>
      <c r="CH162" s="86">
        <v>4.1913262712787932E-4</v>
      </c>
      <c r="CI162" s="86">
        <v>8.5245877296259241E-3</v>
      </c>
      <c r="CJ162" s="86">
        <v>5.4297702716866823E-3</v>
      </c>
      <c r="CK162" s="86">
        <v>2.1848516949152533E-2</v>
      </c>
      <c r="CL162" s="86">
        <v>7.2234261265766486E-2</v>
      </c>
      <c r="CM162" s="86">
        <v>0.12795209473573096</v>
      </c>
      <c r="CN162" s="86">
        <v>7.3674590434356392E-4</v>
      </c>
      <c r="CO162" s="86">
        <v>5.9332566589224726E-3</v>
      </c>
      <c r="CP162" s="86">
        <v>9.7984083976620145E-2</v>
      </c>
      <c r="CQ162" s="86">
        <v>0.81853155439142178</v>
      </c>
      <c r="CR162" s="86">
        <v>0.27455206719818942</v>
      </c>
      <c r="CS162" s="86"/>
      <c r="CT162" s="86"/>
      <c r="CU162" s="86"/>
      <c r="CV162" s="86"/>
      <c r="CW162" s="86"/>
      <c r="CX162" s="86"/>
      <c r="CY162" s="86"/>
      <c r="CZ162" s="93">
        <f>AVERAGEIF(BD162:CX162,"&lt;&gt;""")</f>
        <v>0.13397929026044975</v>
      </c>
      <c r="DA162" s="93">
        <f>CZ162/CZ$3*100</f>
        <v>4.2924603409368309E-2</v>
      </c>
      <c r="DB162" s="102">
        <f>SUM(BD162:CX162)/(COUNT(BD162:CX162)+COUNTBLANK(BD162:CX162))</f>
        <v>8.2668072713894522E-2</v>
      </c>
      <c r="DC162" s="157">
        <f>MEDIAN(BD162:CX162)</f>
        <v>3.8373597370262358E-2</v>
      </c>
      <c r="DD162" s="158">
        <f>DC162/$DC$3*100</f>
        <v>1.7186535075612307E-2</v>
      </c>
      <c r="DE162" s="86">
        <f>VLOOKUP(BA162,wt_by_use!$A$5:$H$388,8,FALSE)</f>
        <v>0.25199999999999978</v>
      </c>
      <c r="DF162" s="136">
        <f>IFERROR(VLOOKUP(BA162,wtFrac_0000!C$3:E$292,3,FALSE)," ")</f>
        <v>0.55999999999999994</v>
      </c>
    </row>
    <row r="163" spans="1:110" x14ac:dyDescent="0.3">
      <c r="A163" s="6">
        <v>2372</v>
      </c>
      <c r="B163" s="82" t="s">
        <v>343</v>
      </c>
      <c r="C163" s="67"/>
      <c r="D163" s="67"/>
      <c r="E163" s="67"/>
      <c r="F163" s="67">
        <v>1.7584543186539035E-2</v>
      </c>
      <c r="G163" s="67">
        <v>0.28564755689045157</v>
      </c>
      <c r="H163" s="67">
        <v>0.15475105069515457</v>
      </c>
      <c r="I163" s="67"/>
      <c r="J163" s="67"/>
      <c r="K163" s="67"/>
      <c r="L163" s="67"/>
      <c r="M163" s="67"/>
      <c r="N163" s="67">
        <v>4.1224820330638514E-3</v>
      </c>
      <c r="O163" s="67">
        <v>0.10724481337271322</v>
      </c>
      <c r="P163" s="67">
        <v>0.10859540543373364</v>
      </c>
      <c r="Q163" s="67">
        <v>8.3168861578225131E-2</v>
      </c>
      <c r="R163" s="67">
        <v>2.570376259387978E-2</v>
      </c>
      <c r="S163" s="67">
        <v>0.41567597226609904</v>
      </c>
      <c r="T163" s="67">
        <v>0.50979872881355914</v>
      </c>
      <c r="U163" s="67">
        <v>1.5579141606607635E-2</v>
      </c>
      <c r="V163" s="67">
        <v>4.9111893263485307</v>
      </c>
      <c r="W163" s="67">
        <v>0.23430976603104817</v>
      </c>
      <c r="X163" s="67">
        <v>0.89704513333080838</v>
      </c>
      <c r="Y163" s="67">
        <v>0.1577990004150592</v>
      </c>
      <c r="Z163" s="67">
        <v>0.36983557638610415</v>
      </c>
      <c r="AA163" s="67">
        <v>1.6907109432753632E-2</v>
      </c>
      <c r="AB163" s="67">
        <v>6.3851311709775538E-2</v>
      </c>
      <c r="AC163" s="67">
        <v>6.1614588381117986E-4</v>
      </c>
      <c r="AD163" s="67"/>
      <c r="AE163" s="67"/>
      <c r="AF163" s="67"/>
      <c r="AG163" s="67">
        <v>3.1511436603243598E-2</v>
      </c>
      <c r="AH163" s="67">
        <v>2.0290090319887773E-2</v>
      </c>
      <c r="AI163" s="67"/>
      <c r="AJ163" s="67">
        <v>4.500420584760103E-2</v>
      </c>
      <c r="AK163" s="67">
        <v>0.32227593487803508</v>
      </c>
      <c r="AL163" s="67">
        <v>4.5723559323041386E-4</v>
      </c>
      <c r="AM163" s="67">
        <v>1.0415226978520781E-2</v>
      </c>
      <c r="AN163" s="67"/>
      <c r="AO163" s="67">
        <v>4.7798608529396143E-3</v>
      </c>
      <c r="AP163" s="67"/>
      <c r="AQ163" s="67">
        <v>0.65653755199567032</v>
      </c>
      <c r="AR163" s="67"/>
      <c r="AS163" s="67"/>
      <c r="BA163" s="3">
        <v>540</v>
      </c>
      <c r="BB163" t="s">
        <v>331</v>
      </c>
      <c r="BD163" s="86"/>
      <c r="BE163" s="86"/>
      <c r="BF163" s="86"/>
      <c r="BG163" s="86"/>
      <c r="BH163" s="98"/>
      <c r="BI163" s="86"/>
      <c r="BJ163" s="86"/>
      <c r="BK163" s="86"/>
      <c r="BL163" s="98"/>
      <c r="BM163" s="86">
        <v>0.77111287781639348</v>
      </c>
      <c r="BN163" s="86">
        <v>0.15579141606607635</v>
      </c>
      <c r="BO163" s="86">
        <v>6.6174016866811541E-2</v>
      </c>
      <c r="BP163" s="86">
        <v>3.0642177217789696E-2</v>
      </c>
      <c r="BQ163" s="86">
        <v>1.6490776049324571</v>
      </c>
      <c r="BR163" s="86">
        <v>5.1202052219628355E-2</v>
      </c>
      <c r="BS163" s="86">
        <v>0.36878522148044346</v>
      </c>
      <c r="BT163" s="86">
        <v>4.6892148059463237</v>
      </c>
      <c r="BU163" s="86">
        <v>41.297935103244839</v>
      </c>
      <c r="BV163" s="86">
        <v>11.606328802136593</v>
      </c>
      <c r="BW163" s="86">
        <v>6.2417037354516296E-3</v>
      </c>
      <c r="BX163" s="86">
        <v>0.27204529227662061</v>
      </c>
      <c r="BY163" s="86">
        <v>2.1937040693210488</v>
      </c>
      <c r="BZ163" s="86">
        <v>15.554540678133339</v>
      </c>
      <c r="CA163" s="86">
        <v>28.212548559056039</v>
      </c>
      <c r="CB163" s="86">
        <v>31.171855723971635</v>
      </c>
      <c r="CC163" s="86">
        <v>0.12109790972125063</v>
      </c>
      <c r="CD163" s="86">
        <v>0.66508155562575855</v>
      </c>
      <c r="CE163" s="86">
        <v>2.3899304264698067</v>
      </c>
      <c r="CF163" s="86">
        <v>13.29669718224576</v>
      </c>
      <c r="CG163" s="86">
        <v>0.3955500618046971</v>
      </c>
      <c r="CH163" s="86">
        <v>0.14098097457937761</v>
      </c>
      <c r="CI163" s="86">
        <v>2.7498670095567492</v>
      </c>
      <c r="CJ163" s="86">
        <v>4.5248085597389025</v>
      </c>
      <c r="CK163" s="86">
        <v>0.99311440677966067</v>
      </c>
      <c r="CL163" s="86">
        <v>0.88903706173251074</v>
      </c>
      <c r="CM163" s="86">
        <v>1.5354251368287716E-2</v>
      </c>
      <c r="CN163" s="86">
        <v>3.4381475536032982</v>
      </c>
      <c r="CO163" s="86">
        <v>0.13920332930548882</v>
      </c>
      <c r="CP163" s="86">
        <v>0.23430976603104817</v>
      </c>
      <c r="CQ163" s="86">
        <v>2.0463288859785544</v>
      </c>
      <c r="CR163" s="86"/>
      <c r="CS163" s="86"/>
      <c r="CT163" s="86"/>
      <c r="CU163" s="86"/>
      <c r="CV163" s="86"/>
      <c r="CW163" s="86"/>
      <c r="CX163" s="86"/>
      <c r="CY163" s="86"/>
      <c r="CZ163" s="93">
        <f>AVERAGEIF(BD163:CX163,"&lt;&gt;""")</f>
        <v>5.4882809367407326</v>
      </c>
      <c r="DA163" s="93">
        <f>CZ163/CZ$3*100</f>
        <v>1.7583484891644889</v>
      </c>
      <c r="DB163" s="102">
        <f>SUM(BD163:CX163)/(COUNT(BD163:CX163)+COUNTBLANK(BD163:CX163))</f>
        <v>3.6199299795523983</v>
      </c>
      <c r="DC163" s="157">
        <f>MEDIAN(BD163:CX163)</f>
        <v>0.88903706173251074</v>
      </c>
      <c r="DD163" s="158">
        <f>DC163/$DC$3*100</f>
        <v>0.39817655086009562</v>
      </c>
      <c r="DE163" s="86">
        <f>VLOOKUP(BA163,wt_by_use!$A$5:$H$388,8,FALSE)</f>
        <v>0</v>
      </c>
      <c r="DF163" s="136" t="str">
        <f>IFERROR(VLOOKUP(BA163,wtFrac_0000!C$3:E$292,3,FALSE)," ")</f>
        <v xml:space="preserve"> </v>
      </c>
    </row>
    <row r="164" spans="1:110" x14ac:dyDescent="0.3">
      <c r="A164" s="6">
        <v>2647</v>
      </c>
      <c r="B164" s="82" t="s">
        <v>366</v>
      </c>
      <c r="C164" s="67"/>
      <c r="D164" s="67"/>
      <c r="E164" s="67"/>
      <c r="F164" s="67"/>
      <c r="G164" s="67"/>
      <c r="H164" s="67"/>
      <c r="I164" s="67"/>
      <c r="J164" s="67"/>
      <c r="K164" s="67"/>
      <c r="L164" s="67"/>
      <c r="M164" s="67"/>
      <c r="N164" s="67"/>
      <c r="O164" s="67"/>
      <c r="P164" s="67">
        <v>0.10859540543373364</v>
      </c>
      <c r="Q164" s="67"/>
      <c r="R164" s="67"/>
      <c r="S164" s="67"/>
      <c r="T164" s="67"/>
      <c r="U164" s="67"/>
      <c r="V164" s="67"/>
      <c r="W164" s="67"/>
      <c r="X164" s="67"/>
      <c r="Y164" s="67"/>
      <c r="Z164" s="67"/>
      <c r="AA164" s="67"/>
      <c r="AB164" s="67"/>
      <c r="AC164" s="67"/>
      <c r="AD164" s="67"/>
      <c r="AE164" s="67"/>
      <c r="AF164" s="67"/>
      <c r="AG164" s="67"/>
      <c r="AH164" s="67"/>
      <c r="AI164" s="67"/>
      <c r="AJ164" s="67"/>
      <c r="AK164" s="67"/>
      <c r="AL164" s="67"/>
      <c r="AM164" s="67"/>
      <c r="AN164" s="67"/>
      <c r="AO164" s="67"/>
      <c r="AP164" s="67"/>
      <c r="AQ164" s="67"/>
      <c r="AR164" s="67"/>
      <c r="AS164" s="67"/>
      <c r="BA164" s="116">
        <v>541</v>
      </c>
      <c r="BB164" s="119" t="s">
        <v>708</v>
      </c>
      <c r="DC164" s="157"/>
      <c r="DD164" s="158"/>
      <c r="DE164" s="86">
        <f>VLOOKUP(BA164,wt_by_use!$A$5:$H$388,8,FALSE)</f>
        <v>0.20699999999999985</v>
      </c>
      <c r="DF164" s="138">
        <v>0.45999999999999996</v>
      </c>
    </row>
    <row r="165" spans="1:110" ht="28.8" x14ac:dyDescent="0.3">
      <c r="A165" s="6">
        <v>2692</v>
      </c>
      <c r="B165" s="82" t="s">
        <v>333</v>
      </c>
      <c r="C165" s="67"/>
      <c r="D165" s="67"/>
      <c r="E165" s="67"/>
      <c r="F165" s="67">
        <v>0.87922715932695172</v>
      </c>
      <c r="G165" s="67">
        <v>4.0806793841493088</v>
      </c>
      <c r="H165" s="67">
        <v>1.2895920891262882</v>
      </c>
      <c r="I165" s="67">
        <v>0.82809538062456356</v>
      </c>
      <c r="J165" s="67">
        <v>32.90556103981573</v>
      </c>
      <c r="K165" s="67">
        <v>1.3731748217993586E-30</v>
      </c>
      <c r="L165" s="67">
        <v>9.1445427728613566</v>
      </c>
      <c r="M165" s="67"/>
      <c r="N165" s="67">
        <v>0.36071717789308694</v>
      </c>
      <c r="O165" s="67">
        <v>3.8498138133794493</v>
      </c>
      <c r="P165" s="67">
        <v>0.65157243260240183</v>
      </c>
      <c r="Q165" s="67">
        <v>2.8789221315539469E-3</v>
      </c>
      <c r="R165" s="67">
        <v>0.55691485620072856</v>
      </c>
      <c r="S165" s="67">
        <v>0.46555708893803094</v>
      </c>
      <c r="T165" s="67">
        <v>0.1588983050847457</v>
      </c>
      <c r="U165" s="67">
        <v>0.25965236011012727</v>
      </c>
      <c r="V165" s="67">
        <v>5.3204551035442416</v>
      </c>
      <c r="W165" s="67">
        <v>0.85203551284017531</v>
      </c>
      <c r="X165" s="67">
        <v>13.95403540736813</v>
      </c>
      <c r="Y165" s="67">
        <v>3.8254303130923444</v>
      </c>
      <c r="Z165" s="67">
        <v>4.2266923015554765</v>
      </c>
      <c r="AA165" s="67">
        <v>1.0820550036962324</v>
      </c>
      <c r="AB165" s="67">
        <v>1.1542352501382502</v>
      </c>
      <c r="AC165" s="67">
        <v>4.564043583786518E-2</v>
      </c>
      <c r="AD165" s="67"/>
      <c r="AE165" s="67"/>
      <c r="AF165" s="67"/>
      <c r="AG165" s="67">
        <v>1.638594703368667</v>
      </c>
      <c r="AH165" s="67">
        <v>3.7267512832446924E-41</v>
      </c>
      <c r="AI165" s="67"/>
      <c r="AJ165" s="67">
        <v>12.478438894107558</v>
      </c>
      <c r="AK165" s="67">
        <v>1.6669444907484576</v>
      </c>
      <c r="AL165" s="67">
        <v>8.7636822035829312</v>
      </c>
      <c r="AM165" s="67">
        <v>6.0755490708037891</v>
      </c>
      <c r="AN165" s="67"/>
      <c r="AO165" s="67">
        <v>14.605130383982154</v>
      </c>
      <c r="AP165" s="67">
        <v>1.0383189122373297</v>
      </c>
      <c r="AQ165" s="67"/>
      <c r="AR165" s="67"/>
      <c r="AS165" s="67"/>
      <c r="BA165" s="116">
        <v>547</v>
      </c>
      <c r="BB165" s="119" t="s">
        <v>726</v>
      </c>
      <c r="DC165" s="157"/>
      <c r="DD165" s="158"/>
      <c r="DE165" s="86">
        <f>VLOOKUP(BA165,wt_by_use!$A$5:$H$388,8,FALSE)</f>
        <v>0.18449999999999986</v>
      </c>
      <c r="DF165" s="138">
        <v>0.41</v>
      </c>
    </row>
    <row r="166" spans="1:110" x14ac:dyDescent="0.3">
      <c r="A166" s="6">
        <v>2693</v>
      </c>
      <c r="B166" s="82" t="s">
        <v>338</v>
      </c>
      <c r="C166" s="67"/>
      <c r="D166" s="67"/>
      <c r="E166" s="67"/>
      <c r="F166" s="67">
        <v>1.9653312973190685E-3</v>
      </c>
      <c r="G166" s="67"/>
      <c r="H166" s="67">
        <v>4.9004499386798954E-2</v>
      </c>
      <c r="I166" s="67"/>
      <c r="J166" s="67">
        <v>7.6779642426236694E-2</v>
      </c>
      <c r="K166" s="67"/>
      <c r="L166" s="67"/>
      <c r="M166" s="67"/>
      <c r="N166" s="67">
        <v>7.2143435578617392E-3</v>
      </c>
      <c r="O166" s="67"/>
      <c r="P166" s="67">
        <v>0.36198468477911216</v>
      </c>
      <c r="Q166" s="67">
        <v>0.12155448999894443</v>
      </c>
      <c r="R166" s="67">
        <v>9.8531089943205821E-2</v>
      </c>
      <c r="S166" s="67">
        <v>1.8289742779708358</v>
      </c>
      <c r="T166" s="67"/>
      <c r="U166" s="67"/>
      <c r="V166" s="67">
        <v>0.90038470983056407</v>
      </c>
      <c r="W166" s="67">
        <v>0.38341598077807881</v>
      </c>
      <c r="X166" s="67">
        <v>5.4819424814660503E-3</v>
      </c>
      <c r="Y166" s="67">
        <v>2.1518045511144435E-2</v>
      </c>
      <c r="Z166" s="67"/>
      <c r="AA166" s="67">
        <v>1.3525687546202904E-4</v>
      </c>
      <c r="AB166" s="67">
        <v>4.4204754260613835E-2</v>
      </c>
      <c r="AC166" s="67">
        <v>1.5745950364063487E-3</v>
      </c>
      <c r="AD166" s="67"/>
      <c r="AE166" s="67"/>
      <c r="AF166" s="67"/>
      <c r="AG166" s="67">
        <v>3.4662580263567958E-2</v>
      </c>
      <c r="AH166" s="67">
        <v>1.0352086897901925E-2</v>
      </c>
      <c r="AI166" s="67"/>
      <c r="AJ166" s="67">
        <v>1.0841922317831159E-2</v>
      </c>
      <c r="AK166" s="67">
        <v>0.10557315108073566</v>
      </c>
      <c r="AL166" s="67">
        <v>2.7815165254850174E-3</v>
      </c>
      <c r="AM166" s="67">
        <v>1.6490776049324571E-2</v>
      </c>
      <c r="AN166" s="67"/>
      <c r="AO166" s="67">
        <v>8.4975304052259809E-2</v>
      </c>
      <c r="AP166" s="67"/>
      <c r="AQ166" s="67"/>
      <c r="AR166" s="67"/>
      <c r="AS166" s="67"/>
      <c r="BA166" s="116">
        <v>548</v>
      </c>
      <c r="BB166" s="119" t="s">
        <v>758</v>
      </c>
      <c r="DC166" s="157"/>
      <c r="DD166" s="158"/>
      <c r="DE166" s="86">
        <f>VLOOKUP(BA166,wt_by_use!$A$5:$H$388,8,FALSE)</f>
        <v>0.14849999999999988</v>
      </c>
      <c r="DF166" s="138">
        <v>0.32999999999999996</v>
      </c>
    </row>
    <row r="167" spans="1:110" x14ac:dyDescent="0.3">
      <c r="A167" s="6">
        <v>2694</v>
      </c>
      <c r="B167" s="82" t="s">
        <v>387</v>
      </c>
      <c r="C167" s="67"/>
      <c r="D167" s="67"/>
      <c r="E167" s="67"/>
      <c r="F167" s="67"/>
      <c r="G167" s="67"/>
      <c r="H167" s="67"/>
      <c r="I167" s="67"/>
      <c r="J167" s="67"/>
      <c r="K167" s="67"/>
      <c r="L167" s="67"/>
      <c r="M167" s="67"/>
      <c r="N167" s="67"/>
      <c r="O167" s="67"/>
      <c r="P167" s="67"/>
      <c r="Q167" s="67"/>
      <c r="R167" s="67"/>
      <c r="S167" s="67"/>
      <c r="T167" s="67"/>
      <c r="U167" s="67"/>
      <c r="V167" s="67"/>
      <c r="W167" s="67"/>
      <c r="X167" s="67"/>
      <c r="Y167" s="67"/>
      <c r="Z167" s="67"/>
      <c r="AA167" s="67"/>
      <c r="AB167" s="67"/>
      <c r="AC167" s="67"/>
      <c r="AD167" s="67"/>
      <c r="AE167" s="67"/>
      <c r="AF167" s="67"/>
      <c r="AG167" s="67"/>
      <c r="AH167" s="67"/>
      <c r="AI167" s="67"/>
      <c r="AJ167" s="67"/>
      <c r="AK167" s="67"/>
      <c r="AL167" s="67"/>
      <c r="AM167" s="67"/>
      <c r="AN167" s="67"/>
      <c r="AO167" s="67"/>
      <c r="AP167" s="67"/>
      <c r="AQ167" s="67">
        <v>2.864891135981107E-4</v>
      </c>
      <c r="AR167" s="67"/>
      <c r="AS167" s="67"/>
      <c r="BA167" s="3">
        <v>550</v>
      </c>
      <c r="BB167" t="s">
        <v>246</v>
      </c>
      <c r="BD167" s="86"/>
      <c r="BE167" s="86">
        <v>1.0382968842627458</v>
      </c>
      <c r="BF167" s="86">
        <v>0.84775600916557126</v>
      </c>
      <c r="BG167" s="86">
        <v>0.90606305311114843</v>
      </c>
      <c r="BH167" s="98"/>
      <c r="BI167" s="86"/>
      <c r="BJ167" s="86"/>
      <c r="BK167" s="86"/>
      <c r="BL167" s="98"/>
      <c r="BM167" s="86"/>
      <c r="BN167" s="86"/>
      <c r="BO167" s="86"/>
      <c r="BP167" s="86"/>
      <c r="BQ167" s="86"/>
      <c r="BR167" s="86"/>
      <c r="BS167" s="86"/>
      <c r="BT167" s="86"/>
      <c r="BU167" s="86"/>
      <c r="BV167" s="86"/>
      <c r="BW167" s="86"/>
      <c r="BX167" s="86"/>
      <c r="BY167" s="86"/>
      <c r="BZ167" s="86"/>
      <c r="CA167" s="86"/>
      <c r="CB167" s="86"/>
      <c r="CC167" s="86"/>
      <c r="CD167" s="86"/>
      <c r="CE167" s="86"/>
      <c r="CF167" s="86"/>
      <c r="CG167" s="86"/>
      <c r="CH167" s="86"/>
      <c r="CI167" s="86"/>
      <c r="CJ167" s="86"/>
      <c r="CK167" s="86"/>
      <c r="CL167" s="86"/>
      <c r="CM167" s="86"/>
      <c r="CN167" s="86"/>
      <c r="CO167" s="86"/>
      <c r="CP167" s="86"/>
      <c r="CQ167" s="86"/>
      <c r="CR167" s="86"/>
      <c r="CS167" s="86"/>
      <c r="CT167" s="86"/>
      <c r="CU167" s="86"/>
      <c r="CV167" s="86"/>
      <c r="CW167" s="86"/>
      <c r="CX167" s="86"/>
      <c r="CY167" s="86"/>
      <c r="CZ167" s="93">
        <f>AVERAGEIF(BD167:CX167,"&lt;&gt;""")</f>
        <v>0.93070531551315516</v>
      </c>
      <c r="DA167" s="93">
        <f>CZ167/CZ$3*100</f>
        <v>0.298181580763205</v>
      </c>
      <c r="DB167" s="102">
        <f>SUM(BD167:CX167)/(COUNT(BD167:CX167)+COUNTBLANK(BD167:CX167))</f>
        <v>5.9406722266797135E-2</v>
      </c>
      <c r="DC167" s="157">
        <f>MEDIAN(BD167:CX167)</f>
        <v>0.90606305311114843</v>
      </c>
      <c r="DD167" s="158">
        <f>DC167/$DC$3*100</f>
        <v>0.40580204906925743</v>
      </c>
      <c r="DE167" s="86">
        <f>VLOOKUP(BA167,wt_by_use!$A$5:$H$388,8,FALSE)</f>
        <v>0.18309562611152935</v>
      </c>
      <c r="DF167" s="136">
        <f>IFERROR(VLOOKUP(BA167,wtFrac_0000!C$3:E$292,3,FALSE)," ")</f>
        <v>0.12999999999999998</v>
      </c>
    </row>
    <row r="168" spans="1:110" x14ac:dyDescent="0.3">
      <c r="A168" s="6">
        <v>2695</v>
      </c>
      <c r="B168" s="82" t="s">
        <v>381</v>
      </c>
      <c r="C168" s="67"/>
      <c r="D168" s="67"/>
      <c r="E168" s="67"/>
      <c r="F168" s="67"/>
      <c r="G168" s="67"/>
      <c r="H168" s="67"/>
      <c r="I168" s="67"/>
      <c r="J168" s="67"/>
      <c r="K168" s="67"/>
      <c r="L168" s="67"/>
      <c r="M168" s="67"/>
      <c r="N168" s="67"/>
      <c r="O168" s="67"/>
      <c r="P168" s="67"/>
      <c r="Q168" s="67"/>
      <c r="R168" s="67"/>
      <c r="S168" s="67"/>
      <c r="T168" s="67"/>
      <c r="U168" s="67"/>
      <c r="V168" s="67"/>
      <c r="W168" s="67"/>
      <c r="X168" s="67"/>
      <c r="Y168" s="67"/>
      <c r="Z168" s="67"/>
      <c r="AA168" s="67"/>
      <c r="AB168" s="67"/>
      <c r="AC168" s="67"/>
      <c r="AD168" s="67"/>
      <c r="AE168" s="67"/>
      <c r="AF168" s="67"/>
      <c r="AG168" s="67"/>
      <c r="AH168" s="67"/>
      <c r="AI168" s="67"/>
      <c r="AJ168" s="67"/>
      <c r="AK168" s="67"/>
      <c r="AL168" s="67"/>
      <c r="AM168" s="67"/>
      <c r="AN168" s="67"/>
      <c r="AO168" s="67"/>
      <c r="AP168" s="67"/>
      <c r="AQ168" s="67">
        <v>3.1036320639795324E-3</v>
      </c>
      <c r="AR168" s="67"/>
      <c r="AS168" s="67"/>
      <c r="BA168" s="3">
        <v>551</v>
      </c>
      <c r="BB168" t="s">
        <v>250</v>
      </c>
      <c r="BD168" s="86"/>
      <c r="BE168" s="86">
        <v>0.87251547163776466</v>
      </c>
      <c r="BF168" s="86">
        <v>0.8468293467244582</v>
      </c>
      <c r="BG168" s="86">
        <v>0.88739731653236331</v>
      </c>
      <c r="BH168" s="98"/>
      <c r="BI168" s="86"/>
      <c r="BJ168" s="86"/>
      <c r="BK168" s="86"/>
      <c r="BL168" s="98"/>
      <c r="BM168" s="86"/>
      <c r="BN168" s="86"/>
      <c r="BO168" s="86"/>
      <c r="BP168" s="86"/>
      <c r="BQ168" s="86"/>
      <c r="BR168" s="86"/>
      <c r="BS168" s="86"/>
      <c r="BT168" s="86"/>
      <c r="BU168" s="86"/>
      <c r="BV168" s="86"/>
      <c r="BW168" s="86"/>
      <c r="BX168" s="86"/>
      <c r="BY168" s="86"/>
      <c r="BZ168" s="86"/>
      <c r="CA168" s="86"/>
      <c r="CB168" s="86"/>
      <c r="CC168" s="86"/>
      <c r="CD168" s="86"/>
      <c r="CE168" s="86"/>
      <c r="CF168" s="86"/>
      <c r="CG168" s="86"/>
      <c r="CH168" s="86"/>
      <c r="CI168" s="86"/>
      <c r="CJ168" s="86"/>
      <c r="CK168" s="86"/>
      <c r="CL168" s="86"/>
      <c r="CM168" s="86"/>
      <c r="CN168" s="86"/>
      <c r="CO168" s="86"/>
      <c r="CP168" s="86"/>
      <c r="CQ168" s="86"/>
      <c r="CR168" s="86"/>
      <c r="CS168" s="86"/>
      <c r="CT168" s="86"/>
      <c r="CU168" s="86"/>
      <c r="CV168" s="86"/>
      <c r="CW168" s="86"/>
      <c r="CX168" s="86"/>
      <c r="CY168" s="86"/>
      <c r="CZ168" s="93">
        <f>AVERAGEIF(BD168:CX168,"&lt;&gt;""")</f>
        <v>0.86891404496486213</v>
      </c>
      <c r="DA168" s="93">
        <f>CZ168/CZ$3*100</f>
        <v>0.27838474666078233</v>
      </c>
      <c r="DB168" s="102">
        <f>SUM(BD168:CX168)/(COUNT(BD168:CX168)+COUNTBLANK(BD168:CX168))</f>
        <v>5.5462598614778431E-2</v>
      </c>
      <c r="DC168" s="157">
        <f>MEDIAN(BD168:CX168)</f>
        <v>0.87251547163776466</v>
      </c>
      <c r="DD168" s="158">
        <f>DC168/$DC$3*100</f>
        <v>0.39077696085219377</v>
      </c>
      <c r="DE168" s="86">
        <f>VLOOKUP(BA168,wt_by_use!$A$5:$H$388,8,FALSE)</f>
        <v>1.2412018565965308</v>
      </c>
      <c r="DF168" s="136">
        <f>IFERROR(VLOOKUP(BA168,wtFrac_0000!C$3:E$292,3,FALSE)," ")</f>
        <v>0.26999999999999996</v>
      </c>
    </row>
    <row r="169" spans="1:110" x14ac:dyDescent="0.3">
      <c r="A169" s="6">
        <v>2696</v>
      </c>
      <c r="B169" s="82" t="s">
        <v>379</v>
      </c>
      <c r="C169" s="67"/>
      <c r="D169" s="67"/>
      <c r="E169" s="67"/>
      <c r="F169" s="67"/>
      <c r="G169" s="67"/>
      <c r="H169" s="67"/>
      <c r="I169" s="67"/>
      <c r="J169" s="67"/>
      <c r="K169" s="67"/>
      <c r="L169" s="67"/>
      <c r="M169" s="67"/>
      <c r="N169" s="67"/>
      <c r="O169" s="67"/>
      <c r="P169" s="67"/>
      <c r="Q169" s="67"/>
      <c r="R169" s="67"/>
      <c r="S169" s="67"/>
      <c r="T169" s="67"/>
      <c r="U169" s="67"/>
      <c r="V169" s="67"/>
      <c r="W169" s="67"/>
      <c r="X169" s="67"/>
      <c r="Y169" s="67"/>
      <c r="Z169" s="67"/>
      <c r="AA169" s="67"/>
      <c r="AB169" s="67"/>
      <c r="AC169" s="67"/>
      <c r="AD169" s="67"/>
      <c r="AE169" s="67"/>
      <c r="AF169" s="67"/>
      <c r="AG169" s="67"/>
      <c r="AH169" s="67"/>
      <c r="AI169" s="67"/>
      <c r="AJ169" s="67"/>
      <c r="AK169" s="67"/>
      <c r="AL169" s="67"/>
      <c r="AM169" s="67"/>
      <c r="AN169" s="67"/>
      <c r="AO169" s="67"/>
      <c r="AP169" s="67"/>
      <c r="AQ169" s="67">
        <v>1.1220823615926001E-2</v>
      </c>
      <c r="AR169" s="67"/>
      <c r="AS169" s="67"/>
      <c r="BA169" s="3">
        <v>592</v>
      </c>
      <c r="BB169" t="s">
        <v>241</v>
      </c>
      <c r="BD169" s="86"/>
      <c r="BE169" s="86">
        <v>1.1555864498850712</v>
      </c>
      <c r="BF169" s="86">
        <v>1.2024345242923127</v>
      </c>
      <c r="BG169" s="86">
        <v>0.9983856548058726</v>
      </c>
      <c r="BH169" s="98"/>
      <c r="BI169" s="86"/>
      <c r="BJ169" s="86"/>
      <c r="BK169" s="86"/>
      <c r="BL169" s="98"/>
      <c r="BM169" s="86"/>
      <c r="BN169" s="86"/>
      <c r="BO169" s="86"/>
      <c r="BP169" s="86"/>
      <c r="BQ169" s="86"/>
      <c r="BR169" s="86"/>
      <c r="BS169" s="86"/>
      <c r="BT169" s="86"/>
      <c r="BU169" s="86"/>
      <c r="BV169" s="86"/>
      <c r="BW169" s="86"/>
      <c r="BX169" s="86"/>
      <c r="BY169" s="86"/>
      <c r="BZ169" s="86"/>
      <c r="CA169" s="86"/>
      <c r="CB169" s="86"/>
      <c r="CC169" s="86"/>
      <c r="CD169" s="86"/>
      <c r="CE169" s="86"/>
      <c r="CF169" s="86"/>
      <c r="CG169" s="86"/>
      <c r="CH169" s="86"/>
      <c r="CI169" s="86"/>
      <c r="CJ169" s="86"/>
      <c r="CK169" s="86"/>
      <c r="CL169" s="86"/>
      <c r="CM169" s="86"/>
      <c r="CN169" s="86"/>
      <c r="CO169" s="86"/>
      <c r="CP169" s="86"/>
      <c r="CQ169" s="86"/>
      <c r="CR169" s="86"/>
      <c r="CS169" s="86"/>
      <c r="CT169" s="86"/>
      <c r="CU169" s="86"/>
      <c r="CV169" s="86"/>
      <c r="CW169" s="86"/>
      <c r="CX169" s="86"/>
      <c r="CY169" s="86"/>
      <c r="CZ169" s="93">
        <f>AVERAGEIF(BD169:CX169,"&lt;&gt;""")</f>
        <v>1.1188022096610855</v>
      </c>
      <c r="DA169" s="93">
        <f>CZ169/CZ$3*100</f>
        <v>0.35844451071408306</v>
      </c>
      <c r="DB169" s="102">
        <f>SUM(BD169:CX169)/(COUNT(BD169:CX169)+COUNTBLANK(BD169:CX169))</f>
        <v>7.1412906999643755E-2</v>
      </c>
      <c r="DC169" s="157">
        <f>MEDIAN(BD169:CX169)</f>
        <v>1.1555864498850712</v>
      </c>
      <c r="DD169" s="158">
        <f>DC169/$DC$3*100</f>
        <v>0.51755708129785638</v>
      </c>
      <c r="DE169" s="86">
        <f>VLOOKUP(BA169,wt_by_use!$A$5:$H$388,8,FALSE)</f>
        <v>3.1861703739862057</v>
      </c>
      <c r="DF169" s="136">
        <f>IFERROR(VLOOKUP(BA169,wtFrac_0000!C$3:E$292,3,FALSE)," ")</f>
        <v>1.8099999999999998</v>
      </c>
    </row>
    <row r="170" spans="1:110" x14ac:dyDescent="0.3">
      <c r="A170" s="6">
        <v>2697</v>
      </c>
      <c r="B170" s="82" t="s">
        <v>385</v>
      </c>
      <c r="C170" s="67"/>
      <c r="D170" s="67"/>
      <c r="E170" s="67"/>
      <c r="F170" s="67"/>
      <c r="G170" s="67"/>
      <c r="H170" s="67"/>
      <c r="I170" s="67"/>
      <c r="J170" s="67"/>
      <c r="K170" s="67"/>
      <c r="L170" s="67"/>
      <c r="M170" s="67"/>
      <c r="N170" s="67"/>
      <c r="O170" s="67"/>
      <c r="P170" s="67"/>
      <c r="Q170" s="67"/>
      <c r="R170" s="67"/>
      <c r="S170" s="67"/>
      <c r="T170" s="67"/>
      <c r="U170" s="67"/>
      <c r="V170" s="67"/>
      <c r="W170" s="67"/>
      <c r="X170" s="67"/>
      <c r="Y170" s="67"/>
      <c r="Z170" s="67"/>
      <c r="AA170" s="67"/>
      <c r="AB170" s="67"/>
      <c r="AC170" s="67"/>
      <c r="AD170" s="67"/>
      <c r="AE170" s="67"/>
      <c r="AF170" s="67"/>
      <c r="AG170" s="67"/>
      <c r="AH170" s="67"/>
      <c r="AI170" s="67"/>
      <c r="AJ170" s="67"/>
      <c r="AK170" s="67"/>
      <c r="AL170" s="67"/>
      <c r="AM170" s="67"/>
      <c r="AN170" s="67"/>
      <c r="AO170" s="67"/>
      <c r="AP170" s="67"/>
      <c r="AQ170" s="67">
        <v>5.0135594879669376E-4</v>
      </c>
      <c r="AR170" s="67"/>
      <c r="AS170" s="67"/>
      <c r="BA170" s="116">
        <v>593</v>
      </c>
      <c r="BB170" s="119" t="s">
        <v>696</v>
      </c>
      <c r="DC170" s="157"/>
      <c r="DD170" s="158"/>
      <c r="DE170" s="86">
        <f>VLOOKUP(BA170,wt_by_use!$A$5:$H$388,8,FALSE)</f>
        <v>0.26099999999999979</v>
      </c>
      <c r="DF170" s="138">
        <v>0.57999999999999996</v>
      </c>
    </row>
    <row r="171" spans="1:110" x14ac:dyDescent="0.3">
      <c r="A171" s="6">
        <v>2698</v>
      </c>
      <c r="B171" s="82" t="s">
        <v>341</v>
      </c>
      <c r="C171" s="67"/>
      <c r="D171" s="67"/>
      <c r="E171" s="67"/>
      <c r="F171" s="67"/>
      <c r="G171" s="67">
        <v>0.16322717536597231</v>
      </c>
      <c r="H171" s="67">
        <v>5.1583683565051535E-3</v>
      </c>
      <c r="I171" s="67"/>
      <c r="J171" s="67">
        <v>1.6452780519907864</v>
      </c>
      <c r="K171" s="67"/>
      <c r="L171" s="67"/>
      <c r="M171" s="67"/>
      <c r="N171" s="67"/>
      <c r="O171" s="67"/>
      <c r="P171" s="67">
        <v>1.5022364418333154</v>
      </c>
      <c r="Q171" s="67">
        <v>7.0373652104652029</v>
      </c>
      <c r="R171" s="67">
        <v>5.140752518775956E-2</v>
      </c>
      <c r="S171" s="67"/>
      <c r="T171" s="67"/>
      <c r="U171" s="67"/>
      <c r="V171" s="67"/>
      <c r="W171" s="67"/>
      <c r="X171" s="67"/>
      <c r="Y171" s="67">
        <v>5.7381454696385156E-2</v>
      </c>
      <c r="Z171" s="67"/>
      <c r="AA171" s="67">
        <v>2.7051375092405809E-3</v>
      </c>
      <c r="AB171" s="67">
        <v>18.90981154481814</v>
      </c>
      <c r="AC171" s="67">
        <v>1.5061343826495508</v>
      </c>
      <c r="AD171" s="67">
        <v>0.14196149685337975</v>
      </c>
      <c r="AE171" s="67">
        <v>8.8722984121831807</v>
      </c>
      <c r="AF171" s="67">
        <v>0.95305138896409836</v>
      </c>
      <c r="AG171" s="67"/>
      <c r="AH171" s="67"/>
      <c r="AI171" s="67">
        <v>3.3099460299881112E-3</v>
      </c>
      <c r="AJ171" s="67"/>
      <c r="AK171" s="67"/>
      <c r="AL171" s="67"/>
      <c r="AM171" s="67">
        <v>0.26038067446301955</v>
      </c>
      <c r="AN171" s="67">
        <v>1.4258292154534351</v>
      </c>
      <c r="AO171" s="67"/>
      <c r="AP171" s="67"/>
      <c r="AQ171" s="67"/>
      <c r="AR171" s="67"/>
      <c r="AS171" s="67"/>
      <c r="BA171" s="116">
        <v>594</v>
      </c>
      <c r="BB171" s="119" t="s">
        <v>717</v>
      </c>
      <c r="DC171" s="157"/>
      <c r="DD171" s="158"/>
      <c r="DE171" s="86">
        <f>VLOOKUP(BA171,wt_by_use!$A$5:$H$388,8,FALSE)</f>
        <v>0.19349999999999987</v>
      </c>
      <c r="DF171" s="138">
        <v>0.43</v>
      </c>
    </row>
    <row r="172" spans="1:110" x14ac:dyDescent="0.3">
      <c r="A172" s="6">
        <v>2699</v>
      </c>
      <c r="B172" s="82" t="s">
        <v>377</v>
      </c>
      <c r="C172" s="67"/>
      <c r="D172" s="67"/>
      <c r="E172" s="67"/>
      <c r="F172" s="67"/>
      <c r="G172" s="67"/>
      <c r="H172" s="67"/>
      <c r="I172" s="67"/>
      <c r="J172" s="67"/>
      <c r="K172" s="67"/>
      <c r="L172" s="67"/>
      <c r="M172" s="67"/>
      <c r="N172" s="67"/>
      <c r="O172" s="67"/>
      <c r="P172" s="67"/>
      <c r="Q172" s="67"/>
      <c r="R172" s="67"/>
      <c r="S172" s="67"/>
      <c r="T172" s="67"/>
      <c r="U172" s="67"/>
      <c r="V172" s="67"/>
      <c r="W172" s="67"/>
      <c r="X172" s="67"/>
      <c r="Y172" s="67"/>
      <c r="Z172" s="67"/>
      <c r="AA172" s="67"/>
      <c r="AB172" s="67"/>
      <c r="AC172" s="67"/>
      <c r="AD172" s="67"/>
      <c r="AE172" s="67"/>
      <c r="AF172" s="67"/>
      <c r="AG172" s="67"/>
      <c r="AH172" s="67"/>
      <c r="AI172" s="67"/>
      <c r="AJ172" s="67"/>
      <c r="AK172" s="67"/>
      <c r="AL172" s="67"/>
      <c r="AM172" s="67"/>
      <c r="AN172" s="67"/>
      <c r="AO172" s="67"/>
      <c r="AP172" s="67"/>
      <c r="AQ172" s="67">
        <v>2.5067797439834682E-2</v>
      </c>
      <c r="AR172" s="67"/>
      <c r="AS172" s="67"/>
      <c r="BA172" s="116">
        <v>595</v>
      </c>
      <c r="BB172" s="119" t="s">
        <v>688</v>
      </c>
      <c r="DC172" s="157"/>
      <c r="DD172" s="158"/>
      <c r="DE172" s="86">
        <f>VLOOKUP(BA172,wt_by_use!$A$5:$H$388,8,FALSE)</f>
        <v>0.31049999999999978</v>
      </c>
      <c r="DF172" s="138">
        <v>0.69</v>
      </c>
    </row>
    <row r="173" spans="1:110" x14ac:dyDescent="0.3">
      <c r="A173" s="6">
        <v>2700</v>
      </c>
      <c r="B173" s="82" t="s">
        <v>382</v>
      </c>
      <c r="C173" s="67"/>
      <c r="D173" s="67"/>
      <c r="E173" s="67"/>
      <c r="F173" s="67"/>
      <c r="G173" s="67"/>
      <c r="H173" s="67"/>
      <c r="I173" s="67"/>
      <c r="J173" s="67"/>
      <c r="K173" s="67"/>
      <c r="L173" s="67"/>
      <c r="M173" s="67"/>
      <c r="N173" s="67"/>
      <c r="O173" s="67"/>
      <c r="P173" s="67"/>
      <c r="Q173" s="67"/>
      <c r="R173" s="67"/>
      <c r="S173" s="67"/>
      <c r="T173" s="67"/>
      <c r="U173" s="67"/>
      <c r="V173" s="67"/>
      <c r="W173" s="67"/>
      <c r="X173" s="67"/>
      <c r="Y173" s="67"/>
      <c r="Z173" s="67"/>
      <c r="AA173" s="67"/>
      <c r="AB173" s="67"/>
      <c r="AC173" s="67"/>
      <c r="AD173" s="67"/>
      <c r="AE173" s="67"/>
      <c r="AF173" s="67"/>
      <c r="AG173" s="67"/>
      <c r="AH173" s="67"/>
      <c r="AI173" s="67"/>
      <c r="AJ173" s="67"/>
      <c r="AK173" s="67"/>
      <c r="AL173" s="67"/>
      <c r="AM173" s="67"/>
      <c r="AN173" s="67"/>
      <c r="AO173" s="67"/>
      <c r="AP173" s="67"/>
      <c r="AQ173" s="67">
        <v>1.4324455679905533E-3</v>
      </c>
      <c r="AR173" s="67"/>
      <c r="AS173" s="67"/>
      <c r="BA173" s="3">
        <v>598</v>
      </c>
      <c r="BB173" t="s">
        <v>274</v>
      </c>
      <c r="BD173" s="86"/>
      <c r="BE173" s="86">
        <v>0.52253268189352264</v>
      </c>
      <c r="BF173" s="86">
        <v>0.54546562895474426</v>
      </c>
      <c r="BG173" s="86">
        <v>0.43789733034156036</v>
      </c>
      <c r="BH173" s="98"/>
      <c r="BI173" s="86"/>
      <c r="BJ173" s="86"/>
      <c r="BK173" s="86"/>
      <c r="BL173" s="98"/>
      <c r="BM173" s="86"/>
      <c r="BN173" s="86"/>
      <c r="BO173" s="86"/>
      <c r="BP173" s="86"/>
      <c r="BQ173" s="86"/>
      <c r="BR173" s="86"/>
      <c r="BS173" s="86"/>
      <c r="BT173" s="86"/>
      <c r="BU173" s="86"/>
      <c r="BV173" s="86"/>
      <c r="BW173" s="86"/>
      <c r="BX173" s="86"/>
      <c r="BY173" s="86"/>
      <c r="BZ173" s="86"/>
      <c r="CA173" s="86"/>
      <c r="CB173" s="86"/>
      <c r="CC173" s="86"/>
      <c r="CD173" s="86"/>
      <c r="CE173" s="86"/>
      <c r="CF173" s="86"/>
      <c r="CG173" s="86"/>
      <c r="CH173" s="86"/>
      <c r="CI173" s="86"/>
      <c r="CJ173" s="86"/>
      <c r="CK173" s="86"/>
      <c r="CL173" s="86"/>
      <c r="CM173" s="86"/>
      <c r="CN173" s="86"/>
      <c r="CO173" s="86"/>
      <c r="CP173" s="86"/>
      <c r="CQ173" s="86"/>
      <c r="CR173" s="86"/>
      <c r="CS173" s="86"/>
      <c r="CT173" s="86"/>
      <c r="CU173" s="86"/>
      <c r="CV173" s="86"/>
      <c r="CW173" s="86"/>
      <c r="CX173" s="86"/>
      <c r="CY173" s="86"/>
      <c r="CZ173" s="93">
        <f t="shared" ref="CZ173:CZ179" si="16">AVERAGEIF(BD173:CX173,"&lt;&gt;""")</f>
        <v>0.50196521372994241</v>
      </c>
      <c r="DA173" s="93">
        <f t="shared" ref="DA173:DA179" si="17">CZ173/CZ$3*100</f>
        <v>0.16082080807243299</v>
      </c>
      <c r="DB173" s="102">
        <f t="shared" ref="DB173:DB179" si="18">SUM(BD173:CX173)/(COUNT(BD173:CX173)+COUNTBLANK(BD173:CX173))</f>
        <v>3.204033279127292E-2</v>
      </c>
      <c r="DC173" s="157">
        <f t="shared" ref="DC173:DC179" si="19">MEDIAN(BD173:CX173)</f>
        <v>0.52253268189352264</v>
      </c>
      <c r="DD173" s="158">
        <f t="shared" ref="DD173:DD179" si="20">DC173/$DC$3*100</f>
        <v>0.23402878231260799</v>
      </c>
      <c r="DE173" s="86">
        <f>VLOOKUP(BA173,wt_by_use!$A$5:$H$388,8,FALSE)</f>
        <v>0.30570392182722245</v>
      </c>
      <c r="DF173" s="136">
        <f>IFERROR(VLOOKUP(BA173,wtFrac_0000!C$3:E$292,3,FALSE)," ")</f>
        <v>0.53999999999999992</v>
      </c>
    </row>
    <row r="174" spans="1:110" x14ac:dyDescent="0.3">
      <c r="A174" s="6">
        <v>2701</v>
      </c>
      <c r="B174" s="82" t="s">
        <v>380</v>
      </c>
      <c r="C174" s="67"/>
      <c r="D174" s="67"/>
      <c r="E174" s="67"/>
      <c r="F174" s="67"/>
      <c r="G174" s="67"/>
      <c r="H174" s="67"/>
      <c r="I174" s="67"/>
      <c r="J174" s="67"/>
      <c r="K174" s="67"/>
      <c r="L174" s="67"/>
      <c r="M174" s="67"/>
      <c r="N174" s="67"/>
      <c r="O174" s="67"/>
      <c r="P174" s="67"/>
      <c r="Q174" s="67"/>
      <c r="R174" s="67"/>
      <c r="S174" s="67"/>
      <c r="T174" s="67"/>
      <c r="U174" s="67"/>
      <c r="V174" s="67"/>
      <c r="W174" s="67"/>
      <c r="X174" s="67"/>
      <c r="Y174" s="67"/>
      <c r="Z174" s="67"/>
      <c r="AA174" s="67"/>
      <c r="AB174" s="67"/>
      <c r="AC174" s="67"/>
      <c r="AD174" s="67"/>
      <c r="AE174" s="67"/>
      <c r="AF174" s="67"/>
      <c r="AG174" s="67"/>
      <c r="AH174" s="67"/>
      <c r="AI174" s="67"/>
      <c r="AJ174" s="67"/>
      <c r="AK174" s="67"/>
      <c r="AL174" s="67"/>
      <c r="AM174" s="67"/>
      <c r="AN174" s="67"/>
      <c r="AO174" s="67"/>
      <c r="AP174" s="67"/>
      <c r="AQ174" s="67">
        <v>7.400968767951193E-3</v>
      </c>
      <c r="AR174" s="67"/>
      <c r="AS174" s="67"/>
      <c r="BA174" s="3">
        <v>599</v>
      </c>
      <c r="BB174" t="s">
        <v>313</v>
      </c>
      <c r="BD174" s="86"/>
      <c r="BE174" s="86">
        <v>0</v>
      </c>
      <c r="BF174" s="86">
        <v>0</v>
      </c>
      <c r="BG174" s="86">
        <v>0</v>
      </c>
      <c r="BH174" s="98"/>
      <c r="BI174" s="86"/>
      <c r="BJ174" s="86"/>
      <c r="BK174" s="86"/>
      <c r="BL174" s="98"/>
      <c r="BM174" s="86"/>
      <c r="BN174" s="86"/>
      <c r="BO174" s="86"/>
      <c r="BP174" s="86"/>
      <c r="BQ174" s="86"/>
      <c r="BR174" s="86"/>
      <c r="BS174" s="86"/>
      <c r="BT174" s="86"/>
      <c r="BU174" s="86"/>
      <c r="BV174" s="86"/>
      <c r="BW174" s="86"/>
      <c r="BX174" s="86"/>
      <c r="BY174" s="86"/>
      <c r="BZ174" s="86"/>
      <c r="CA174" s="86"/>
      <c r="CB174" s="86"/>
      <c r="CC174" s="86"/>
      <c r="CD174" s="86"/>
      <c r="CE174" s="86"/>
      <c r="CF174" s="86"/>
      <c r="CG174" s="86"/>
      <c r="CH174" s="86"/>
      <c r="CI174" s="86"/>
      <c r="CJ174" s="86"/>
      <c r="CK174" s="86"/>
      <c r="CL174" s="86"/>
      <c r="CM174" s="86"/>
      <c r="CN174" s="86"/>
      <c r="CO174" s="86"/>
      <c r="CP174" s="86"/>
      <c r="CQ174" s="86"/>
      <c r="CR174" s="86"/>
      <c r="CS174" s="86"/>
      <c r="CT174" s="86"/>
      <c r="CU174" s="86"/>
      <c r="CV174" s="86"/>
      <c r="CW174" s="86"/>
      <c r="CX174" s="86"/>
      <c r="CY174" s="86"/>
      <c r="CZ174" s="93">
        <f t="shared" si="16"/>
        <v>0</v>
      </c>
      <c r="DA174" s="93">
        <f t="shared" si="17"/>
        <v>0</v>
      </c>
      <c r="DB174" s="102">
        <f t="shared" si="18"/>
        <v>0</v>
      </c>
      <c r="DC174" s="157">
        <f t="shared" si="19"/>
        <v>0</v>
      </c>
      <c r="DD174" s="158">
        <f t="shared" si="20"/>
        <v>0</v>
      </c>
      <c r="DE174" s="86">
        <f>VLOOKUP(BA174,wt_by_use!$A$5:$H$388,8,FALSE)</f>
        <v>8.5499999999999937E-2</v>
      </c>
      <c r="DF174" s="136">
        <f>IFERROR(VLOOKUP(BA174,wtFrac_0000!C$3:E$292,3,FALSE)," ")</f>
        <v>0.18999999999999997</v>
      </c>
    </row>
    <row r="175" spans="1:110" x14ac:dyDescent="0.3">
      <c r="A175" s="6">
        <v>2702</v>
      </c>
      <c r="B175" s="82" t="s">
        <v>386</v>
      </c>
      <c r="C175" s="67"/>
      <c r="D175" s="67"/>
      <c r="E175" s="67"/>
      <c r="F175" s="67"/>
      <c r="G175" s="67"/>
      <c r="H175" s="67"/>
      <c r="I175" s="67"/>
      <c r="J175" s="67"/>
      <c r="K175" s="67"/>
      <c r="L175" s="67"/>
      <c r="M175" s="67"/>
      <c r="N175" s="67"/>
      <c r="O175" s="67"/>
      <c r="P175" s="67"/>
      <c r="Q175" s="67"/>
      <c r="R175" s="67"/>
      <c r="S175" s="67"/>
      <c r="T175" s="67"/>
      <c r="U175" s="67"/>
      <c r="V175" s="67"/>
      <c r="W175" s="67"/>
      <c r="X175" s="67"/>
      <c r="Y175" s="67"/>
      <c r="Z175" s="67"/>
      <c r="AA175" s="67"/>
      <c r="AB175" s="67"/>
      <c r="AC175" s="67"/>
      <c r="AD175" s="67"/>
      <c r="AE175" s="67"/>
      <c r="AF175" s="67"/>
      <c r="AG175" s="67"/>
      <c r="AH175" s="67"/>
      <c r="AI175" s="67"/>
      <c r="AJ175" s="67"/>
      <c r="AK175" s="67"/>
      <c r="AL175" s="67"/>
      <c r="AM175" s="67"/>
      <c r="AN175" s="67"/>
      <c r="AO175" s="67"/>
      <c r="AP175" s="67"/>
      <c r="AQ175" s="67">
        <v>3.5811139199763833E-4</v>
      </c>
      <c r="AR175" s="67"/>
      <c r="AS175" s="67"/>
      <c r="BA175" s="3">
        <v>600</v>
      </c>
      <c r="BB175" t="s">
        <v>259</v>
      </c>
      <c r="BD175" s="86"/>
      <c r="BE175" s="86">
        <v>0.72346212014804656</v>
      </c>
      <c r="BF175" s="86">
        <v>0.78168835237474643</v>
      </c>
      <c r="BG175" s="86">
        <v>0.80213828395611342</v>
      </c>
      <c r="BH175" s="98"/>
      <c r="BI175" s="86"/>
      <c r="BJ175" s="86"/>
      <c r="BK175" s="86"/>
      <c r="BL175" s="98"/>
      <c r="BM175" s="86"/>
      <c r="BN175" s="86"/>
      <c r="BO175" s="86"/>
      <c r="BP175" s="86"/>
      <c r="BQ175" s="86"/>
      <c r="BR175" s="86"/>
      <c r="BS175" s="86"/>
      <c r="BT175" s="86"/>
      <c r="BU175" s="86"/>
      <c r="BV175" s="86"/>
      <c r="BW175" s="86"/>
      <c r="BX175" s="86"/>
      <c r="BY175" s="86"/>
      <c r="BZ175" s="86"/>
      <c r="CA175" s="86"/>
      <c r="CB175" s="86"/>
      <c r="CC175" s="86"/>
      <c r="CD175" s="86"/>
      <c r="CE175" s="86"/>
      <c r="CF175" s="86"/>
      <c r="CG175" s="86"/>
      <c r="CH175" s="86"/>
      <c r="CI175" s="86"/>
      <c r="CJ175" s="86"/>
      <c r="CK175" s="86"/>
      <c r="CL175" s="86"/>
      <c r="CM175" s="86"/>
      <c r="CN175" s="86"/>
      <c r="CO175" s="86"/>
      <c r="CP175" s="86"/>
      <c r="CQ175" s="86"/>
      <c r="CR175" s="86"/>
      <c r="CS175" s="86"/>
      <c r="CT175" s="86"/>
      <c r="CU175" s="86"/>
      <c r="CV175" s="86"/>
      <c r="CW175" s="86"/>
      <c r="CX175" s="86"/>
      <c r="CY175" s="86"/>
      <c r="CZ175" s="93">
        <f t="shared" si="16"/>
        <v>0.76909625215963551</v>
      </c>
      <c r="DA175" s="93">
        <f t="shared" si="17"/>
        <v>0.24640488498937252</v>
      </c>
      <c r="DB175" s="102">
        <f t="shared" si="18"/>
        <v>4.9091250137849075E-2</v>
      </c>
      <c r="DC175" s="157">
        <f t="shared" si="19"/>
        <v>0.78168835237474643</v>
      </c>
      <c r="DD175" s="158">
        <f t="shared" si="20"/>
        <v>0.35009785912584934</v>
      </c>
      <c r="DE175" s="86">
        <f>VLOOKUP(BA175,wt_by_use!$A$5:$H$388,8,FALSE)</f>
        <v>0.71681545441776495</v>
      </c>
      <c r="DF175" s="136">
        <f>IFERROR(VLOOKUP(BA175,wtFrac_0000!C$3:E$292,3,FALSE)," ")</f>
        <v>1.4</v>
      </c>
    </row>
    <row r="176" spans="1:110" x14ac:dyDescent="0.3">
      <c r="A176" s="6">
        <v>2703</v>
      </c>
      <c r="B176" s="82" t="s">
        <v>393</v>
      </c>
      <c r="C176" s="67"/>
      <c r="D176" s="67"/>
      <c r="E176" s="67"/>
      <c r="F176" s="67"/>
      <c r="G176" s="67"/>
      <c r="H176" s="67"/>
      <c r="I176" s="67"/>
      <c r="J176" s="67"/>
      <c r="K176" s="67"/>
      <c r="L176" s="67"/>
      <c r="M176" s="67"/>
      <c r="N176" s="67"/>
      <c r="O176" s="67"/>
      <c r="P176" s="67"/>
      <c r="Q176" s="67"/>
      <c r="R176" s="67"/>
      <c r="S176" s="67"/>
      <c r="T176" s="67"/>
      <c r="U176" s="67"/>
      <c r="V176" s="67"/>
      <c r="W176" s="67"/>
      <c r="X176" s="67"/>
      <c r="Y176" s="67"/>
      <c r="Z176" s="67"/>
      <c r="AA176" s="67"/>
      <c r="AB176" s="67"/>
      <c r="AC176" s="67"/>
      <c r="AD176" s="67"/>
      <c r="AE176" s="67"/>
      <c r="AF176" s="67"/>
      <c r="AG176" s="67"/>
      <c r="AH176" s="67"/>
      <c r="AI176" s="67"/>
      <c r="AJ176" s="67"/>
      <c r="AK176" s="67"/>
      <c r="AL176" s="67"/>
      <c r="AM176" s="67"/>
      <c r="AN176" s="67"/>
      <c r="AO176" s="67"/>
      <c r="AP176" s="67"/>
      <c r="AQ176" s="67">
        <v>3.2230025279787451E-6</v>
      </c>
      <c r="AR176" s="67"/>
      <c r="AS176" s="67"/>
      <c r="BA176" s="3">
        <v>601</v>
      </c>
      <c r="BB176" t="s">
        <v>247</v>
      </c>
      <c r="BD176" s="86"/>
      <c r="BE176" s="86">
        <v>1.0027257745324198</v>
      </c>
      <c r="BF176" s="86">
        <v>0.93491955577889119</v>
      </c>
      <c r="BG176" s="86">
        <v>0.73277240399366372</v>
      </c>
      <c r="BH176" s="98"/>
      <c r="BI176" s="86"/>
      <c r="BJ176" s="86"/>
      <c r="BK176" s="86"/>
      <c r="BL176" s="98"/>
      <c r="BM176" s="86">
        <v>3.6842059717894356E-4</v>
      </c>
      <c r="BN176" s="86">
        <v>2.9427267479147758E-3</v>
      </c>
      <c r="BO176" s="86">
        <v>3.1511436603243593E-3</v>
      </c>
      <c r="BP176" s="86"/>
      <c r="BQ176" s="86">
        <v>4.6000585821800115E-4</v>
      </c>
      <c r="BR176" s="86">
        <v>5.6891169132920402E-3</v>
      </c>
      <c r="BS176" s="86">
        <v>1.2458960185150116E-2</v>
      </c>
      <c r="BT176" s="86"/>
      <c r="BU176" s="86"/>
      <c r="BV176" s="86">
        <v>5.0294091475925236E-3</v>
      </c>
      <c r="BW176" s="86">
        <v>4.1611358236344202E-2</v>
      </c>
      <c r="BX176" s="86">
        <v>1.0473743752649892E-3</v>
      </c>
      <c r="BY176" s="86"/>
      <c r="BZ176" s="86">
        <v>6.2218162712533352E-2</v>
      </c>
      <c r="CA176" s="86">
        <v>2.0083509143734808E-2</v>
      </c>
      <c r="CB176" s="86">
        <v>0.11095067291583124</v>
      </c>
      <c r="CC176" s="86">
        <v>3.3495166518643787E-2</v>
      </c>
      <c r="CD176" s="86">
        <v>0.49881116671931885</v>
      </c>
      <c r="CE176" s="86">
        <v>1.9119443411758457E-2</v>
      </c>
      <c r="CF176" s="86">
        <v>2.0456457203455016E-3</v>
      </c>
      <c r="CG176" s="86"/>
      <c r="CH176" s="86">
        <v>7.6205932205068976E-4</v>
      </c>
      <c r="CI176" s="86">
        <v>6.8746675238918744E-3</v>
      </c>
      <c r="CJ176" s="86">
        <v>4.5248085597389019E-4</v>
      </c>
      <c r="CK176" s="86">
        <v>0.1655190677966101</v>
      </c>
      <c r="CL176" s="86">
        <v>6.1121297994110112E-2</v>
      </c>
      <c r="CM176" s="86">
        <v>1.3434969947251751E-2</v>
      </c>
      <c r="CN176" s="86">
        <v>1.4489336118756755E-3</v>
      </c>
      <c r="CO176" s="86">
        <v>0.3194830508650563</v>
      </c>
      <c r="CP176" s="86">
        <v>1.6614692500383416E-2</v>
      </c>
      <c r="CQ176" s="86">
        <v>9.4131128755013505E-2</v>
      </c>
      <c r="CR176" s="86">
        <v>3.4617434559771709</v>
      </c>
      <c r="CS176" s="86"/>
      <c r="CT176" s="86"/>
      <c r="CU176" s="86"/>
      <c r="CV176" s="86"/>
      <c r="CW176" s="86"/>
      <c r="CX176" s="86"/>
      <c r="CY176" s="86"/>
      <c r="CZ176" s="93">
        <f t="shared" si="16"/>
        <v>0.25438286074392696</v>
      </c>
      <c r="DA176" s="93">
        <f t="shared" si="17"/>
        <v>8.1499785454505924E-2</v>
      </c>
      <c r="DB176" s="102">
        <f t="shared" si="18"/>
        <v>0.16237203877271933</v>
      </c>
      <c r="DC176" s="157">
        <f t="shared" si="19"/>
        <v>1.7867067956070938E-2</v>
      </c>
      <c r="DD176" s="158">
        <f t="shared" si="20"/>
        <v>8.0021945079177884E-3</v>
      </c>
      <c r="DE176" s="86">
        <f>VLOOKUP(BA176,wt_by_use!$A$5:$H$388,8,FALSE)</f>
        <v>3.466827092943888</v>
      </c>
      <c r="DF176" s="136">
        <f>IFERROR(VLOOKUP(BA176,wtFrac_0000!C$3:E$292,3,FALSE)," ")</f>
        <v>1.3699999999999999</v>
      </c>
    </row>
    <row r="177" spans="1:110" x14ac:dyDescent="0.3">
      <c r="A177" s="6">
        <v>2704</v>
      </c>
      <c r="B177" s="82" t="s">
        <v>391</v>
      </c>
      <c r="C177" s="67"/>
      <c r="D177" s="67"/>
      <c r="E177" s="67"/>
      <c r="F177" s="67"/>
      <c r="G177" s="67"/>
      <c r="H177" s="67"/>
      <c r="I177" s="67"/>
      <c r="J177" s="67"/>
      <c r="K177" s="67"/>
      <c r="L177" s="67"/>
      <c r="M177" s="67"/>
      <c r="N177" s="67"/>
      <c r="O177" s="67"/>
      <c r="P177" s="67"/>
      <c r="Q177" s="67"/>
      <c r="R177" s="67"/>
      <c r="S177" s="67"/>
      <c r="T177" s="67"/>
      <c r="U177" s="67"/>
      <c r="V177" s="67"/>
      <c r="W177" s="67"/>
      <c r="X177" s="67"/>
      <c r="Y177" s="67"/>
      <c r="Z177" s="67"/>
      <c r="AA177" s="67"/>
      <c r="AB177" s="67"/>
      <c r="AC177" s="67"/>
      <c r="AD177" s="67"/>
      <c r="AE177" s="67"/>
      <c r="AF177" s="67"/>
      <c r="AG177" s="67"/>
      <c r="AH177" s="67"/>
      <c r="AI177" s="67"/>
      <c r="AJ177" s="67"/>
      <c r="AK177" s="67"/>
      <c r="AL177" s="67"/>
      <c r="AM177" s="67"/>
      <c r="AN177" s="67"/>
      <c r="AO177" s="67"/>
      <c r="AP177" s="67"/>
      <c r="AQ177" s="67">
        <v>1.0743341759929151E-5</v>
      </c>
      <c r="AR177" s="67"/>
      <c r="AS177" s="67"/>
      <c r="BA177" s="3">
        <v>603</v>
      </c>
      <c r="BB177" t="s">
        <v>278</v>
      </c>
      <c r="BD177" s="86"/>
      <c r="BE177" s="86">
        <v>0.44673697036837179</v>
      </c>
      <c r="BF177" s="86">
        <v>0.65140687507843653</v>
      </c>
      <c r="BG177" s="86">
        <v>0.55607377691111526</v>
      </c>
      <c r="BH177" s="98"/>
      <c r="BI177" s="86"/>
      <c r="BJ177" s="86"/>
      <c r="BK177" s="86"/>
      <c r="BL177" s="98"/>
      <c r="BM177" s="86"/>
      <c r="BN177" s="86"/>
      <c r="BO177" s="86"/>
      <c r="BP177" s="86"/>
      <c r="BQ177" s="86"/>
      <c r="BR177" s="86"/>
      <c r="BS177" s="86"/>
      <c r="BT177" s="86"/>
      <c r="BU177" s="86"/>
      <c r="BV177" s="86"/>
      <c r="BW177" s="86"/>
      <c r="BX177" s="86"/>
      <c r="BY177" s="86"/>
      <c r="BZ177" s="86"/>
      <c r="CA177" s="86"/>
      <c r="CB177" s="86"/>
      <c r="CC177" s="86"/>
      <c r="CD177" s="86"/>
      <c r="CE177" s="86"/>
      <c r="CF177" s="86"/>
      <c r="CG177" s="86"/>
      <c r="CH177" s="86"/>
      <c r="CI177" s="86"/>
      <c r="CJ177" s="86"/>
      <c r="CK177" s="86"/>
      <c r="CL177" s="86"/>
      <c r="CM177" s="86"/>
      <c r="CN177" s="86"/>
      <c r="CO177" s="86"/>
      <c r="CP177" s="86"/>
      <c r="CQ177" s="86"/>
      <c r="CR177" s="86"/>
      <c r="CS177" s="86"/>
      <c r="CT177" s="86"/>
      <c r="CU177" s="86"/>
      <c r="CV177" s="86"/>
      <c r="CW177" s="86"/>
      <c r="CX177" s="86"/>
      <c r="CY177" s="86"/>
      <c r="CZ177" s="93">
        <f t="shared" si="16"/>
        <v>0.55140587411930786</v>
      </c>
      <c r="DA177" s="93">
        <f t="shared" si="17"/>
        <v>0.17666072434147184</v>
      </c>
      <c r="DB177" s="102">
        <f t="shared" si="18"/>
        <v>3.5196119624636674E-2</v>
      </c>
      <c r="DC177" s="157">
        <f t="shared" si="19"/>
        <v>0.55607377691111526</v>
      </c>
      <c r="DD177" s="158">
        <f t="shared" si="20"/>
        <v>0.24905096541501959</v>
      </c>
      <c r="DE177" s="86">
        <f>VLOOKUP(BA177,wt_by_use!$A$5:$H$388,8,FALSE)</f>
        <v>9.4108436444204538E-2</v>
      </c>
      <c r="DF177" s="136">
        <f>IFERROR(VLOOKUP(BA177,wtFrac_0000!C$3:E$292,3,FALSE)," ")</f>
        <v>0.09</v>
      </c>
    </row>
    <row r="178" spans="1:110" x14ac:dyDescent="0.3">
      <c r="A178" s="6">
        <v>2705</v>
      </c>
      <c r="B178" s="82" t="s">
        <v>383</v>
      </c>
      <c r="C178" s="67"/>
      <c r="D178" s="67"/>
      <c r="E178" s="67"/>
      <c r="F178" s="67"/>
      <c r="G178" s="67"/>
      <c r="H178" s="67"/>
      <c r="I178" s="67"/>
      <c r="J178" s="67"/>
      <c r="K178" s="67"/>
      <c r="L178" s="67"/>
      <c r="M178" s="67"/>
      <c r="N178" s="67"/>
      <c r="O178" s="67"/>
      <c r="P178" s="67"/>
      <c r="Q178" s="67"/>
      <c r="R178" s="67"/>
      <c r="S178" s="67"/>
      <c r="T178" s="67"/>
      <c r="U178" s="67"/>
      <c r="V178" s="67"/>
      <c r="W178" s="67"/>
      <c r="X178" s="67"/>
      <c r="Y178" s="67"/>
      <c r="Z178" s="67"/>
      <c r="AA178" s="67"/>
      <c r="AB178" s="67"/>
      <c r="AC178" s="67"/>
      <c r="AD178" s="67"/>
      <c r="AE178" s="67"/>
      <c r="AF178" s="67"/>
      <c r="AG178" s="67"/>
      <c r="AH178" s="67"/>
      <c r="AI178" s="67"/>
      <c r="AJ178" s="67"/>
      <c r="AK178" s="67"/>
      <c r="AL178" s="67"/>
      <c r="AM178" s="67"/>
      <c r="AN178" s="67"/>
      <c r="AO178" s="67"/>
      <c r="AP178" s="67"/>
      <c r="AQ178" s="67">
        <v>1.3130751039913408E-3</v>
      </c>
      <c r="AR178" s="67"/>
      <c r="AS178" s="67"/>
      <c r="BA178" s="3">
        <v>604</v>
      </c>
      <c r="BB178" t="s">
        <v>251</v>
      </c>
      <c r="BD178" s="86"/>
      <c r="BE178" s="86">
        <v>0.83356012214528918</v>
      </c>
      <c r="BF178" s="86">
        <v>0.63170200172383772</v>
      </c>
      <c r="BG178" s="86">
        <v>0.78258954018890248</v>
      </c>
      <c r="BH178" s="98"/>
      <c r="BI178" s="86"/>
      <c r="BJ178" s="86"/>
      <c r="BK178" s="86"/>
      <c r="BL178" s="98"/>
      <c r="BM178" s="86"/>
      <c r="BN178" s="86"/>
      <c r="BO178" s="86"/>
      <c r="BP178" s="86"/>
      <c r="BQ178" s="86"/>
      <c r="BR178" s="86"/>
      <c r="BS178" s="86"/>
      <c r="BT178" s="86"/>
      <c r="BU178" s="86"/>
      <c r="BV178" s="86"/>
      <c r="BW178" s="86"/>
      <c r="BX178" s="86"/>
      <c r="BY178" s="86"/>
      <c r="BZ178" s="86"/>
      <c r="CA178" s="86"/>
      <c r="CB178" s="86"/>
      <c r="CC178" s="86"/>
      <c r="CD178" s="86"/>
      <c r="CE178" s="86"/>
      <c r="CF178" s="86"/>
      <c r="CG178" s="86"/>
      <c r="CH178" s="86"/>
      <c r="CI178" s="86"/>
      <c r="CJ178" s="86"/>
      <c r="CK178" s="86"/>
      <c r="CL178" s="86"/>
      <c r="CM178" s="86"/>
      <c r="CN178" s="86"/>
      <c r="CO178" s="86"/>
      <c r="CP178" s="86"/>
      <c r="CQ178" s="86"/>
      <c r="CR178" s="86"/>
      <c r="CS178" s="86"/>
      <c r="CT178" s="86"/>
      <c r="CU178" s="86"/>
      <c r="CV178" s="86"/>
      <c r="CW178" s="86"/>
      <c r="CX178" s="86"/>
      <c r="CY178" s="86"/>
      <c r="CZ178" s="93">
        <f t="shared" si="16"/>
        <v>0.7492838880193432</v>
      </c>
      <c r="DA178" s="93">
        <f t="shared" si="17"/>
        <v>0.24005735268291811</v>
      </c>
      <c r="DB178" s="102">
        <f t="shared" si="18"/>
        <v>4.7826631150170842E-2</v>
      </c>
      <c r="DC178" s="157">
        <f t="shared" si="19"/>
        <v>0.78258954018890248</v>
      </c>
      <c r="DD178" s="158">
        <f t="shared" si="20"/>
        <v>0.35050147768233397</v>
      </c>
      <c r="DE178" s="86">
        <f>VLOOKUP(BA178,wt_by_use!$A$5:$H$388,8,FALSE)</f>
        <v>0.19452721465743453</v>
      </c>
      <c r="DF178" s="136">
        <f>IFERROR(VLOOKUP(BA178,wtFrac_0000!C$3:E$292,3,FALSE)," ")</f>
        <v>0.21</v>
      </c>
    </row>
    <row r="179" spans="1:110" x14ac:dyDescent="0.3">
      <c r="A179" s="6">
        <v>2706</v>
      </c>
      <c r="B179" s="82" t="s">
        <v>392</v>
      </c>
      <c r="C179" s="67"/>
      <c r="D179" s="67"/>
      <c r="E179" s="67"/>
      <c r="F179" s="67"/>
      <c r="G179" s="67"/>
      <c r="H179" s="67"/>
      <c r="I179" s="67"/>
      <c r="J179" s="67"/>
      <c r="K179" s="67"/>
      <c r="L179" s="67"/>
      <c r="M179" s="67"/>
      <c r="N179" s="67"/>
      <c r="O179" s="67"/>
      <c r="P179" s="67"/>
      <c r="Q179" s="67"/>
      <c r="R179" s="67"/>
      <c r="S179" s="67"/>
      <c r="T179" s="67"/>
      <c r="U179" s="67"/>
      <c r="V179" s="67"/>
      <c r="W179" s="67"/>
      <c r="X179" s="67"/>
      <c r="Y179" s="67"/>
      <c r="Z179" s="67"/>
      <c r="AA179" s="67"/>
      <c r="AB179" s="67"/>
      <c r="AC179" s="67"/>
      <c r="AD179" s="67"/>
      <c r="AE179" s="67"/>
      <c r="AF179" s="67"/>
      <c r="AG179" s="67"/>
      <c r="AH179" s="67"/>
      <c r="AI179" s="67"/>
      <c r="AJ179" s="67"/>
      <c r="AK179" s="67"/>
      <c r="AL179" s="67"/>
      <c r="AM179" s="67"/>
      <c r="AN179" s="67"/>
      <c r="AO179" s="67"/>
      <c r="AP179" s="67"/>
      <c r="AQ179" s="67">
        <v>9.5496371199370231E-6</v>
      </c>
      <c r="AR179" s="67"/>
      <c r="AS179" s="67"/>
      <c r="BA179" s="3">
        <v>605</v>
      </c>
      <c r="BB179" t="s">
        <v>256</v>
      </c>
      <c r="BD179" s="86"/>
      <c r="BE179" s="86">
        <v>0.76199481858385443</v>
      </c>
      <c r="BF179" s="86">
        <v>0.65465121642855917</v>
      </c>
      <c r="BG179" s="86">
        <v>0.82477755288281429</v>
      </c>
      <c r="BH179" s="98"/>
      <c r="BI179" s="86"/>
      <c r="BJ179" s="86"/>
      <c r="BK179" s="86"/>
      <c r="BL179" s="98"/>
      <c r="BM179" s="86"/>
      <c r="BN179" s="86"/>
      <c r="BO179" s="86"/>
      <c r="BP179" s="86"/>
      <c r="BQ179" s="86"/>
      <c r="BR179" s="86"/>
      <c r="BS179" s="86"/>
      <c r="BT179" s="86"/>
      <c r="BU179" s="86"/>
      <c r="BV179" s="86"/>
      <c r="BW179" s="86"/>
      <c r="BX179" s="86"/>
      <c r="BY179" s="86"/>
      <c r="BZ179" s="86"/>
      <c r="CA179" s="86"/>
      <c r="CB179" s="86"/>
      <c r="CC179" s="86"/>
      <c r="CD179" s="86"/>
      <c r="CE179" s="86"/>
      <c r="CF179" s="86"/>
      <c r="CG179" s="86"/>
      <c r="CH179" s="86"/>
      <c r="CI179" s="86"/>
      <c r="CJ179" s="86"/>
      <c r="CK179" s="86"/>
      <c r="CL179" s="86"/>
      <c r="CM179" s="86"/>
      <c r="CN179" s="86"/>
      <c r="CO179" s="86"/>
      <c r="CP179" s="86"/>
      <c r="CQ179" s="86"/>
      <c r="CR179" s="86"/>
      <c r="CS179" s="86"/>
      <c r="CT179" s="86"/>
      <c r="CU179" s="86"/>
      <c r="CV179" s="86"/>
      <c r="CW179" s="86"/>
      <c r="CX179" s="86"/>
      <c r="CY179" s="86"/>
      <c r="CZ179" s="93">
        <f t="shared" si="16"/>
        <v>0.74714119596507589</v>
      </c>
      <c r="DA179" s="93">
        <f t="shared" si="17"/>
        <v>0.23937087191056119</v>
      </c>
      <c r="DB179" s="102">
        <f t="shared" si="18"/>
        <v>4.7689863572238887E-2</v>
      </c>
      <c r="DC179" s="157">
        <f t="shared" si="19"/>
        <v>0.76199481858385443</v>
      </c>
      <c r="DD179" s="158">
        <f t="shared" si="20"/>
        <v>0.34127763812873702</v>
      </c>
      <c r="DE179" s="86">
        <f>VLOOKUP(BA179,wt_by_use!$A$5:$H$388,8,FALSE)</f>
        <v>0.8239393782300618</v>
      </c>
      <c r="DF179" s="136">
        <f>IFERROR(VLOOKUP(BA179,wtFrac_0000!C$3:E$292,3,FALSE)," ")</f>
        <v>0.71</v>
      </c>
    </row>
    <row r="180" spans="1:110" x14ac:dyDescent="0.3">
      <c r="A180" s="6">
        <v>2707</v>
      </c>
      <c r="B180" s="82" t="s">
        <v>332</v>
      </c>
      <c r="C180" s="67"/>
      <c r="D180" s="67"/>
      <c r="E180" s="67"/>
      <c r="F180" s="67"/>
      <c r="G180" s="67"/>
      <c r="H180" s="67"/>
      <c r="I180" s="67"/>
      <c r="J180" s="67"/>
      <c r="K180" s="67"/>
      <c r="L180" s="67"/>
      <c r="M180" s="67"/>
      <c r="N180" s="67"/>
      <c r="O180" s="67">
        <v>0.49497606172021491</v>
      </c>
      <c r="P180" s="67">
        <v>8.1446554075300224</v>
      </c>
      <c r="Q180" s="67">
        <v>7.6771256841438582</v>
      </c>
      <c r="R180" s="67">
        <v>0.59975446052386161</v>
      </c>
      <c r="S180" s="67"/>
      <c r="T180" s="67"/>
      <c r="U180" s="67"/>
      <c r="V180" s="67"/>
      <c r="W180" s="67"/>
      <c r="X180" s="67"/>
      <c r="Y180" s="67"/>
      <c r="Z180" s="67"/>
      <c r="AA180" s="67"/>
      <c r="AB180" s="67">
        <v>0.27014016492597343</v>
      </c>
      <c r="AC180" s="67"/>
      <c r="AD180" s="67"/>
      <c r="AE180" s="67"/>
      <c r="AF180" s="67"/>
      <c r="AG180" s="67"/>
      <c r="AH180" s="67"/>
      <c r="AI180" s="67"/>
      <c r="AJ180" s="67"/>
      <c r="AK180" s="67"/>
      <c r="AL180" s="67"/>
      <c r="AM180" s="67">
        <v>2.1698389538584961</v>
      </c>
      <c r="AN180" s="67"/>
      <c r="AO180" s="67"/>
      <c r="AP180" s="67"/>
      <c r="AQ180" s="67"/>
      <c r="AR180" s="67"/>
      <c r="AS180" s="67"/>
      <c r="BA180" s="116">
        <v>607</v>
      </c>
      <c r="BB180" s="119" t="s">
        <v>723</v>
      </c>
      <c r="DC180" s="157"/>
      <c r="DD180" s="158"/>
      <c r="DE180" s="86">
        <f>VLOOKUP(BA180,wt_by_use!$A$5:$H$388,8,FALSE)</f>
        <v>0.18899999999999983</v>
      </c>
      <c r="DF180" s="138">
        <v>0.42</v>
      </c>
    </row>
    <row r="181" spans="1:110" x14ac:dyDescent="0.3">
      <c r="A181" s="6">
        <v>2708</v>
      </c>
      <c r="B181" s="82" t="s">
        <v>390</v>
      </c>
      <c r="C181" s="67"/>
      <c r="D181" s="67"/>
      <c r="E181" s="67"/>
      <c r="F181" s="67"/>
      <c r="G181" s="67"/>
      <c r="H181" s="67"/>
      <c r="I181" s="67"/>
      <c r="J181" s="67"/>
      <c r="K181" s="67"/>
      <c r="L181" s="67"/>
      <c r="M181" s="67"/>
      <c r="N181" s="67"/>
      <c r="O181" s="67"/>
      <c r="P181" s="67"/>
      <c r="Q181" s="67"/>
      <c r="R181" s="67"/>
      <c r="S181" s="67"/>
      <c r="T181" s="67"/>
      <c r="U181" s="67"/>
      <c r="V181" s="67"/>
      <c r="W181" s="67"/>
      <c r="X181" s="67"/>
      <c r="Y181" s="67"/>
      <c r="Z181" s="67"/>
      <c r="AA181" s="67"/>
      <c r="AB181" s="67"/>
      <c r="AC181" s="67"/>
      <c r="AD181" s="67"/>
      <c r="AE181" s="67"/>
      <c r="AF181" s="67"/>
      <c r="AG181" s="67"/>
      <c r="AH181" s="67"/>
      <c r="AI181" s="67"/>
      <c r="AJ181" s="67"/>
      <c r="AK181" s="67"/>
      <c r="AL181" s="67"/>
      <c r="AM181" s="67"/>
      <c r="AN181" s="67"/>
      <c r="AO181" s="67"/>
      <c r="AP181" s="67"/>
      <c r="AQ181" s="67">
        <v>2.1486683519858302E-5</v>
      </c>
      <c r="AR181" s="67"/>
      <c r="AS181" s="67"/>
      <c r="BA181" s="3">
        <v>608</v>
      </c>
      <c r="BB181" t="s">
        <v>277</v>
      </c>
      <c r="BD181" s="86"/>
      <c r="BE181" s="86">
        <v>0.46431119970520085</v>
      </c>
      <c r="BF181" s="86">
        <v>0.62892099159427162</v>
      </c>
      <c r="BG181" s="86">
        <v>0.71511323700301199</v>
      </c>
      <c r="BH181" s="98"/>
      <c r="BI181" s="86"/>
      <c r="BJ181" s="86"/>
      <c r="BK181" s="86"/>
      <c r="BL181" s="98"/>
      <c r="BM181" s="86"/>
      <c r="BN181" s="86"/>
      <c r="BO181" s="86"/>
      <c r="BP181" s="86"/>
      <c r="BQ181" s="86"/>
      <c r="BR181" s="86"/>
      <c r="BS181" s="86"/>
      <c r="BT181" s="86"/>
      <c r="BU181" s="86"/>
      <c r="BV181" s="86"/>
      <c r="BW181" s="86"/>
      <c r="BX181" s="86"/>
      <c r="BY181" s="86"/>
      <c r="BZ181" s="86"/>
      <c r="CA181" s="86"/>
      <c r="CB181" s="86"/>
      <c r="CC181" s="86"/>
      <c r="CD181" s="86"/>
      <c r="CE181" s="86"/>
      <c r="CF181" s="86"/>
      <c r="CG181" s="86"/>
      <c r="CH181" s="86"/>
      <c r="CI181" s="86"/>
      <c r="CJ181" s="86"/>
      <c r="CK181" s="86"/>
      <c r="CL181" s="86"/>
      <c r="CM181" s="86"/>
      <c r="CN181" s="86"/>
      <c r="CO181" s="86"/>
      <c r="CP181" s="86"/>
      <c r="CQ181" s="86"/>
      <c r="CR181" s="86"/>
      <c r="CS181" s="86"/>
      <c r="CT181" s="86"/>
      <c r="CU181" s="86"/>
      <c r="CV181" s="86"/>
      <c r="CW181" s="86"/>
      <c r="CX181" s="86"/>
      <c r="CY181" s="86"/>
      <c r="CZ181" s="93">
        <f>AVERAGEIF(BD181:CX181,"&lt;&gt;""")</f>
        <v>0.60278180943416149</v>
      </c>
      <c r="DA181" s="93">
        <f>CZ181/CZ$3*100</f>
        <v>0.19312066859023194</v>
      </c>
      <c r="DB181" s="102">
        <f>SUM(BD181:CX181)/(COUNT(BD181:CX181)+COUNTBLANK(BD181:CX181))</f>
        <v>3.8475434644733714E-2</v>
      </c>
      <c r="DC181" s="157">
        <f>MEDIAN(BD181:CX181)</f>
        <v>0.62892099159427162</v>
      </c>
      <c r="DD181" s="158">
        <f>DC181/$DC$3*100</f>
        <v>0.28167733604773382</v>
      </c>
      <c r="DE181" s="86">
        <f>VLOOKUP(BA181,wt_by_use!$A$5:$H$388,8,FALSE)</f>
        <v>5.5717343964624064E-2</v>
      </c>
      <c r="DF181" s="136" t="str">
        <f>IFERROR(VLOOKUP(BA181,wtFrac_0000!C$3:E$292,3,FALSE)," ")</f>
        <v xml:space="preserve"> </v>
      </c>
    </row>
    <row r="182" spans="1:110" x14ac:dyDescent="0.3">
      <c r="A182" s="6">
        <v>2709</v>
      </c>
      <c r="B182" s="82" t="s">
        <v>384</v>
      </c>
      <c r="C182" s="67"/>
      <c r="D182" s="67"/>
      <c r="E182" s="67"/>
      <c r="F182" s="67"/>
      <c r="G182" s="67"/>
      <c r="H182" s="67"/>
      <c r="I182" s="67"/>
      <c r="J182" s="67"/>
      <c r="K182" s="67"/>
      <c r="L182" s="67"/>
      <c r="M182" s="67"/>
      <c r="N182" s="67"/>
      <c r="O182" s="67"/>
      <c r="P182" s="67"/>
      <c r="Q182" s="67"/>
      <c r="R182" s="67"/>
      <c r="S182" s="67"/>
      <c r="T182" s="67"/>
      <c r="U182" s="67"/>
      <c r="V182" s="67"/>
      <c r="W182" s="67"/>
      <c r="X182" s="67"/>
      <c r="Y182" s="67"/>
      <c r="Z182" s="67"/>
      <c r="AA182" s="67"/>
      <c r="AB182" s="67"/>
      <c r="AC182" s="67"/>
      <c r="AD182" s="67"/>
      <c r="AE182" s="67"/>
      <c r="AF182" s="67"/>
      <c r="AG182" s="67"/>
      <c r="AH182" s="67"/>
      <c r="AI182" s="67"/>
      <c r="AJ182" s="67"/>
      <c r="AK182" s="67"/>
      <c r="AL182" s="67"/>
      <c r="AM182" s="67"/>
      <c r="AN182" s="67"/>
      <c r="AO182" s="67"/>
      <c r="AP182" s="67"/>
      <c r="AQ182" s="67">
        <v>5.4910413439637881E-4</v>
      </c>
      <c r="AR182" s="67"/>
      <c r="AS182" s="67"/>
      <c r="BA182" s="3">
        <v>609</v>
      </c>
      <c r="BB182" t="s">
        <v>294</v>
      </c>
      <c r="BD182" s="86"/>
      <c r="BE182" s="86">
        <v>0</v>
      </c>
      <c r="BF182" s="86">
        <v>0</v>
      </c>
      <c r="BG182" s="86">
        <v>0</v>
      </c>
      <c r="BH182" s="98"/>
      <c r="BI182" s="86"/>
      <c r="BJ182" s="86"/>
      <c r="BK182" s="86"/>
      <c r="BL182" s="98"/>
      <c r="BM182" s="86"/>
      <c r="BN182" s="86"/>
      <c r="BO182" s="86"/>
      <c r="BP182" s="86"/>
      <c r="BQ182" s="86"/>
      <c r="BR182" s="86"/>
      <c r="BS182" s="86"/>
      <c r="BT182" s="86"/>
      <c r="BU182" s="86"/>
      <c r="BV182" s="86"/>
      <c r="BW182" s="86"/>
      <c r="BX182" s="86"/>
      <c r="BY182" s="86"/>
      <c r="BZ182" s="86"/>
      <c r="CA182" s="86"/>
      <c r="CB182" s="86"/>
      <c r="CC182" s="86"/>
      <c r="CD182" s="86"/>
      <c r="CE182" s="86"/>
      <c r="CF182" s="86"/>
      <c r="CG182" s="86"/>
      <c r="CH182" s="86"/>
      <c r="CI182" s="86"/>
      <c r="CJ182" s="86"/>
      <c r="CK182" s="86"/>
      <c r="CL182" s="86"/>
      <c r="CM182" s="86"/>
      <c r="CN182" s="86"/>
      <c r="CO182" s="86"/>
      <c r="CP182" s="86"/>
      <c r="CQ182" s="86"/>
      <c r="CR182" s="86"/>
      <c r="CS182" s="86"/>
      <c r="CT182" s="86"/>
      <c r="CU182" s="86"/>
      <c r="CV182" s="86"/>
      <c r="CW182" s="86"/>
      <c r="CX182" s="86"/>
      <c r="CY182" s="86"/>
      <c r="CZ182" s="93">
        <f>AVERAGEIF(BD182:CX182,"&lt;&gt;""")</f>
        <v>0</v>
      </c>
      <c r="DA182" s="93">
        <f>CZ182/CZ$3*100</f>
        <v>0</v>
      </c>
      <c r="DB182" s="102">
        <f>SUM(BD182:CX182)/(COUNT(BD182:CX182)+COUNTBLANK(BD182:CX182))</f>
        <v>0</v>
      </c>
      <c r="DC182" s="157">
        <f>MEDIAN(BD182:CX182)</f>
        <v>0</v>
      </c>
      <c r="DD182" s="158">
        <f>DC182/$DC$3*100</f>
        <v>0</v>
      </c>
      <c r="DE182" s="86">
        <f>VLOOKUP(BA182,wt_by_use!$A$5:$H$388,8,FALSE)</f>
        <v>4.4999999999999964E-2</v>
      </c>
      <c r="DF182" s="136">
        <f>IFERROR(VLOOKUP(BA182,wtFrac_0000!C$3:E$292,3,FALSE)," ")</f>
        <v>9.9999999999999992E-2</v>
      </c>
    </row>
    <row r="183" spans="1:110" x14ac:dyDescent="0.3">
      <c r="A183" s="6">
        <v>2710</v>
      </c>
      <c r="B183" s="82" t="s">
        <v>389</v>
      </c>
      <c r="C183" s="67"/>
      <c r="D183" s="67"/>
      <c r="E183" s="67"/>
      <c r="F183" s="67"/>
      <c r="G183" s="67"/>
      <c r="H183" s="67"/>
      <c r="I183" s="67"/>
      <c r="J183" s="67"/>
      <c r="K183" s="67"/>
      <c r="L183" s="67"/>
      <c r="M183" s="67"/>
      <c r="N183" s="67"/>
      <c r="O183" s="67"/>
      <c r="P183" s="67"/>
      <c r="Q183" s="67"/>
      <c r="R183" s="67"/>
      <c r="S183" s="67"/>
      <c r="T183" s="67"/>
      <c r="U183" s="67"/>
      <c r="V183" s="67"/>
      <c r="W183" s="67"/>
      <c r="X183" s="67"/>
      <c r="Y183" s="67"/>
      <c r="Z183" s="67"/>
      <c r="AA183" s="67"/>
      <c r="AB183" s="67"/>
      <c r="AC183" s="67"/>
      <c r="AD183" s="67"/>
      <c r="AE183" s="67"/>
      <c r="AF183" s="67"/>
      <c r="AG183" s="67"/>
      <c r="AH183" s="67"/>
      <c r="AI183" s="67"/>
      <c r="AJ183" s="67"/>
      <c r="AK183" s="67"/>
      <c r="AL183" s="67"/>
      <c r="AM183" s="67"/>
      <c r="AN183" s="67"/>
      <c r="AO183" s="67"/>
      <c r="AP183" s="67"/>
      <c r="AQ183" s="67">
        <v>4.0585957759732348E-5</v>
      </c>
      <c r="AR183" s="67"/>
      <c r="AS183" s="67"/>
      <c r="BA183" s="3">
        <v>610</v>
      </c>
      <c r="BB183" t="s">
        <v>268</v>
      </c>
      <c r="BD183" s="86"/>
      <c r="BE183" s="86">
        <v>0.56487270419226321</v>
      </c>
      <c r="BF183" s="86">
        <v>0.41750183056744372</v>
      </c>
      <c r="BG183" s="86">
        <v>0</v>
      </c>
      <c r="BH183" s="98"/>
      <c r="BI183" s="86"/>
      <c r="BJ183" s="86"/>
      <c r="BK183" s="86"/>
      <c r="BL183" s="98"/>
      <c r="BM183" s="86"/>
      <c r="BN183" s="86"/>
      <c r="BO183" s="86"/>
      <c r="BP183" s="86"/>
      <c r="BQ183" s="86"/>
      <c r="BR183" s="86"/>
      <c r="BS183" s="86"/>
      <c r="BT183" s="86"/>
      <c r="BU183" s="86"/>
      <c r="BV183" s="86"/>
      <c r="BW183" s="86"/>
      <c r="BX183" s="86"/>
      <c r="BY183" s="86"/>
      <c r="BZ183" s="86"/>
      <c r="CA183" s="86"/>
      <c r="CB183" s="86"/>
      <c r="CC183" s="86"/>
      <c r="CD183" s="86"/>
      <c r="CE183" s="86"/>
      <c r="CF183" s="86"/>
      <c r="CG183" s="86"/>
      <c r="CH183" s="86"/>
      <c r="CI183" s="86"/>
      <c r="CJ183" s="86"/>
      <c r="CK183" s="86"/>
      <c r="CL183" s="86"/>
      <c r="CM183" s="86"/>
      <c r="CN183" s="86"/>
      <c r="CO183" s="86"/>
      <c r="CP183" s="86"/>
      <c r="CQ183" s="86"/>
      <c r="CR183" s="86"/>
      <c r="CS183" s="86"/>
      <c r="CT183" s="86"/>
      <c r="CU183" s="86"/>
      <c r="CV183" s="86"/>
      <c r="CW183" s="86"/>
      <c r="CX183" s="86"/>
      <c r="CY183" s="86"/>
      <c r="CZ183" s="93">
        <f>AVERAGEIF(BD183:CX183,"&lt;&gt;""")</f>
        <v>0.32745817825323564</v>
      </c>
      <c r="DA183" s="93">
        <f>CZ183/CZ$3*100</f>
        <v>0.10491182933832621</v>
      </c>
      <c r="DB183" s="102">
        <f>SUM(BD183:CX183)/(COUNT(BD183:CX183)+COUNTBLANK(BD183:CX183))</f>
        <v>2.0901585845951212E-2</v>
      </c>
      <c r="DC183" s="157">
        <f>MEDIAN(BD183:CX183)</f>
        <v>0.41750183056744372</v>
      </c>
      <c r="DD183" s="158">
        <f>DC183/$DC$3*100</f>
        <v>0.18698819883747222</v>
      </c>
      <c r="DE183" s="86">
        <f>VLOOKUP(BA183,wt_by_use!$A$5:$H$388,8,FALSE)</f>
        <v>0.13078472450307146</v>
      </c>
      <c r="DF183" s="136">
        <f>IFERROR(VLOOKUP(BA183,wtFrac_0000!C$3:E$292,3,FALSE)," ")</f>
        <v>0.13999999999999999</v>
      </c>
    </row>
    <row r="184" spans="1:110" x14ac:dyDescent="0.3">
      <c r="A184" s="6">
        <v>2711</v>
      </c>
      <c r="B184" s="82" t="s">
        <v>388</v>
      </c>
      <c r="C184" s="67"/>
      <c r="D184" s="67"/>
      <c r="E184" s="67"/>
      <c r="F184" s="67"/>
      <c r="G184" s="67"/>
      <c r="H184" s="67"/>
      <c r="I184" s="67"/>
      <c r="J184" s="67"/>
      <c r="K184" s="67"/>
      <c r="L184" s="67"/>
      <c r="M184" s="67"/>
      <c r="N184" s="67"/>
      <c r="O184" s="67"/>
      <c r="P184" s="67"/>
      <c r="Q184" s="67"/>
      <c r="R184" s="67"/>
      <c r="S184" s="67"/>
      <c r="T184" s="67"/>
      <c r="U184" s="67"/>
      <c r="V184" s="67"/>
      <c r="W184" s="67"/>
      <c r="X184" s="67"/>
      <c r="Y184" s="67"/>
      <c r="Z184" s="67"/>
      <c r="AA184" s="67"/>
      <c r="AB184" s="67"/>
      <c r="AC184" s="67"/>
      <c r="AD184" s="67"/>
      <c r="AE184" s="67"/>
      <c r="AF184" s="67"/>
      <c r="AG184" s="67"/>
      <c r="AH184" s="67"/>
      <c r="AI184" s="67"/>
      <c r="AJ184" s="67"/>
      <c r="AK184" s="67"/>
      <c r="AL184" s="67"/>
      <c r="AM184" s="67"/>
      <c r="AN184" s="67"/>
      <c r="AO184" s="67"/>
      <c r="AP184" s="67"/>
      <c r="AQ184" s="67">
        <v>6.5653755199567029E-5</v>
      </c>
      <c r="AR184" s="67"/>
      <c r="AS184" s="67"/>
      <c r="BA184" s="3">
        <v>611</v>
      </c>
      <c r="BB184" t="s">
        <v>352</v>
      </c>
      <c r="BD184" s="86"/>
      <c r="BE184" s="86"/>
      <c r="BF184" s="86"/>
      <c r="BG184" s="86"/>
      <c r="BH184" s="98"/>
      <c r="BI184" s="86"/>
      <c r="BJ184" s="86"/>
      <c r="BK184" s="86"/>
      <c r="BL184" s="98"/>
      <c r="BM184" s="86"/>
      <c r="BN184" s="86"/>
      <c r="BO184" s="86"/>
      <c r="BP184" s="86"/>
      <c r="BQ184" s="86">
        <v>0.26038067446301955</v>
      </c>
      <c r="BR184" s="86"/>
      <c r="BS184" s="86"/>
      <c r="BT184" s="86"/>
      <c r="BU184" s="86"/>
      <c r="BV184" s="86"/>
      <c r="BW184" s="86"/>
      <c r="BX184" s="86"/>
      <c r="BY184" s="86"/>
      <c r="BZ184" s="86"/>
      <c r="CA184" s="86"/>
      <c r="CB184" s="86"/>
      <c r="CC184" s="86"/>
      <c r="CD184" s="86"/>
      <c r="CE184" s="86"/>
      <c r="CF184" s="86"/>
      <c r="CG184" s="86"/>
      <c r="CH184" s="86"/>
      <c r="CI184" s="86">
        <v>1.1274454739182673</v>
      </c>
      <c r="CJ184" s="86">
        <v>0.72396936955822433</v>
      </c>
      <c r="CK184" s="86">
        <v>0.17213983050847448</v>
      </c>
      <c r="CL184" s="86">
        <v>0.16113796743901754</v>
      </c>
      <c r="CM184" s="86">
        <v>8.3168861578225126</v>
      </c>
      <c r="CN184" s="86">
        <v>1.2279098405726065</v>
      </c>
      <c r="CO184" s="86"/>
      <c r="CP184" s="86"/>
      <c r="CQ184" s="86"/>
      <c r="CR184" s="86">
        <v>1.1937046399921281</v>
      </c>
      <c r="CS184" s="86">
        <v>8.0512200729440533</v>
      </c>
      <c r="CT184" s="86">
        <v>0.65971202506054449</v>
      </c>
      <c r="CU184" s="86">
        <v>1.2820373836445025</v>
      </c>
      <c r="CV184" s="86">
        <v>4.007147885417231E-2</v>
      </c>
      <c r="CW184" s="86">
        <v>7.9716840540744016E-2</v>
      </c>
      <c r="CX184" s="86">
        <v>6.9247207119478488E-2</v>
      </c>
      <c r="CY184" s="86"/>
      <c r="CZ184" s="93">
        <f>AVERAGEIF(BD184:CX184,"&lt;&gt;""")</f>
        <v>1.6689699258884101</v>
      </c>
      <c r="DA184" s="93">
        <f>CZ184/CZ$3*100</f>
        <v>0.53470855108769511</v>
      </c>
      <c r="DB184" s="102">
        <f>SUM(BD184:CX184)/(COUNT(BD184:CX184)+COUNTBLANK(BD184:CX184))</f>
        <v>0.49713997792420728</v>
      </c>
      <c r="DC184" s="157">
        <f>MEDIAN(BD184:CX184)</f>
        <v>0.69184069730938447</v>
      </c>
      <c r="DD184" s="158">
        <f>DC184/$DC$3*100</f>
        <v>0.30985743390996867</v>
      </c>
      <c r="DE184" s="86">
        <f>VLOOKUP(BA184,wt_by_use!$A$5:$H$388,8,FALSE)</f>
        <v>8.0999999999999947E-2</v>
      </c>
      <c r="DF184" s="136">
        <f>IFERROR(VLOOKUP(BA184,wtFrac_0000!C$3:E$292,3,FALSE)," ")</f>
        <v>0.18</v>
      </c>
    </row>
    <row r="185" spans="1:110" x14ac:dyDescent="0.3">
      <c r="A185" s="6">
        <v>2712</v>
      </c>
      <c r="B185" s="82" t="s">
        <v>359</v>
      </c>
      <c r="C185" s="67"/>
      <c r="D185" s="67"/>
      <c r="E185" s="67"/>
      <c r="F185" s="67"/>
      <c r="G185" s="67"/>
      <c r="H185" s="67"/>
      <c r="I185" s="67"/>
      <c r="J185" s="67"/>
      <c r="K185" s="67">
        <v>0.14147861800357031</v>
      </c>
      <c r="L185" s="67"/>
      <c r="M185" s="67"/>
      <c r="N185" s="67"/>
      <c r="O185" s="67"/>
      <c r="P185" s="67"/>
      <c r="Q185" s="67"/>
      <c r="R185" s="67"/>
      <c r="S185" s="67"/>
      <c r="T185" s="67"/>
      <c r="U185" s="67"/>
      <c r="V185" s="67"/>
      <c r="W185" s="67"/>
      <c r="X185" s="67"/>
      <c r="Y185" s="67"/>
      <c r="Z185" s="67">
        <v>8.4533846031109527E-2</v>
      </c>
      <c r="AA185" s="67"/>
      <c r="AB185" s="67"/>
      <c r="AC185" s="67"/>
      <c r="AD185" s="67"/>
      <c r="AE185" s="67"/>
      <c r="AF185" s="67"/>
      <c r="AG185" s="67"/>
      <c r="AH185" s="67"/>
      <c r="AI185" s="67"/>
      <c r="AJ185" s="67"/>
      <c r="AK185" s="67"/>
      <c r="AL185" s="67"/>
      <c r="AM185" s="67"/>
      <c r="AN185" s="67"/>
      <c r="AO185" s="67"/>
      <c r="AP185" s="67"/>
      <c r="AQ185" s="67"/>
      <c r="AR185" s="67"/>
      <c r="AS185" s="67"/>
      <c r="BA185" s="3">
        <v>618</v>
      </c>
      <c r="BB185" t="s">
        <v>335</v>
      </c>
      <c r="BD185" s="86"/>
      <c r="BE185" s="86"/>
      <c r="BF185" s="86"/>
      <c r="BG185" s="86"/>
      <c r="BH185" s="98"/>
      <c r="BI185" s="86"/>
      <c r="BJ185" s="86"/>
      <c r="BK185" s="86"/>
      <c r="BL185" s="98"/>
      <c r="BM185" s="86">
        <v>0.22704990291260471</v>
      </c>
      <c r="BN185" s="86">
        <v>6.3182074293464296</v>
      </c>
      <c r="BO185" s="86"/>
      <c r="BP185" s="86"/>
      <c r="BQ185" s="86">
        <v>0.85925622572796456</v>
      </c>
      <c r="BR185" s="86">
        <v>0.3051435435311185</v>
      </c>
      <c r="BS185" s="86">
        <v>7.4753761110900694</v>
      </c>
      <c r="BT185" s="86"/>
      <c r="BU185" s="86"/>
      <c r="BV185" s="86">
        <v>0.16764697158641748</v>
      </c>
      <c r="BW185" s="86">
        <v>4.1611358236344202E-2</v>
      </c>
      <c r="BX185" s="86"/>
      <c r="BY185" s="86"/>
      <c r="BZ185" s="86"/>
      <c r="CA185" s="86"/>
      <c r="CB185" s="86"/>
      <c r="CC185" s="86"/>
      <c r="CD185" s="86"/>
      <c r="CE185" s="86"/>
      <c r="CF185" s="86">
        <v>0.96145348856238566</v>
      </c>
      <c r="CG185" s="86">
        <v>0.64276885043263277</v>
      </c>
      <c r="CH185" s="86">
        <v>0.10287800847684311</v>
      </c>
      <c r="CI185" s="86">
        <v>0.19249069066897245</v>
      </c>
      <c r="CJ185" s="86">
        <v>3.312159866</v>
      </c>
      <c r="CK185" s="86">
        <v>8.6069915254237248</v>
      </c>
      <c r="CL185" s="86"/>
      <c r="CM185" s="86">
        <v>3.0068742262896779</v>
      </c>
      <c r="CN185" s="86">
        <v>2.0874467289734309</v>
      </c>
      <c r="CO185" s="86"/>
      <c r="CP185" s="86"/>
      <c r="CQ185" s="86"/>
      <c r="CR185" s="86"/>
      <c r="CS185" s="86"/>
      <c r="CT185" s="86"/>
      <c r="CU185" s="86"/>
      <c r="CV185" s="86"/>
      <c r="CW185" s="86"/>
      <c r="CX185" s="86"/>
      <c r="CY185" s="86"/>
      <c r="CZ185" s="93">
        <f>AVERAGEIF(BD185:CX185,"&lt;&gt;""")</f>
        <v>2.2871569951505739</v>
      </c>
      <c r="DA185" s="93">
        <f>CZ185/CZ$3*100</f>
        <v>0.7327647934315259</v>
      </c>
      <c r="DB185" s="102">
        <f>SUM(BD185:CX185)/(COUNT(BD185:CX185)+COUNTBLANK(BD185:CX185))</f>
        <v>0.72994372185656609</v>
      </c>
      <c r="DC185" s="157">
        <f>MEDIAN(BD185:CX185)</f>
        <v>0.85925622572796456</v>
      </c>
      <c r="DD185" s="158">
        <f>DC185/$DC$3*100</f>
        <v>0.38483848985855312</v>
      </c>
      <c r="DE185" s="86">
        <f>VLOOKUP(BA185,wt_by_use!$A$5:$H$388,8,FALSE)</f>
        <v>0</v>
      </c>
      <c r="DF185" s="136" t="str">
        <f>IFERROR(VLOOKUP(BA185,wtFrac_0000!C$3:E$292,3,FALSE)," ")</f>
        <v xml:space="preserve"> </v>
      </c>
    </row>
    <row r="186" spans="1:110" x14ac:dyDescent="0.3">
      <c r="A186" s="6">
        <v>2713</v>
      </c>
      <c r="B186" s="82" t="s">
        <v>395</v>
      </c>
      <c r="C186" s="67"/>
      <c r="D186" s="67"/>
      <c r="E186" s="67"/>
      <c r="F186" s="67"/>
      <c r="G186" s="67"/>
      <c r="H186" s="67"/>
      <c r="I186" s="67"/>
      <c r="J186" s="67"/>
      <c r="K186" s="67"/>
      <c r="L186" s="67"/>
      <c r="M186" s="67">
        <v>4.3363029152681705E-3</v>
      </c>
      <c r="N186" s="67"/>
      <c r="O186" s="67"/>
      <c r="P186" s="67"/>
      <c r="Q186" s="67"/>
      <c r="R186" s="67"/>
      <c r="S186" s="67"/>
      <c r="T186" s="67"/>
      <c r="U186" s="67"/>
      <c r="V186" s="67"/>
      <c r="W186" s="67"/>
      <c r="X186" s="67"/>
      <c r="Y186" s="67"/>
      <c r="Z186" s="67"/>
      <c r="AA186" s="67"/>
      <c r="AB186" s="67"/>
      <c r="AC186" s="67"/>
      <c r="AD186" s="67">
        <v>6.2244656312635739E-2</v>
      </c>
      <c r="AE186" s="67">
        <v>6.9247207119478488E-2</v>
      </c>
      <c r="AF186" s="67">
        <v>1.5162181188065199E-2</v>
      </c>
      <c r="AG186" s="67"/>
      <c r="AH186" s="67"/>
      <c r="AI186" s="67">
        <v>2.0575340186412581E-2</v>
      </c>
      <c r="AJ186" s="67"/>
      <c r="AK186" s="67"/>
      <c r="AL186" s="67"/>
      <c r="AM186" s="67"/>
      <c r="AN186" s="67">
        <v>0.29793446293056847</v>
      </c>
      <c r="AO186" s="67"/>
      <c r="AP186" s="67"/>
      <c r="AQ186" s="67"/>
      <c r="AR186" s="67"/>
      <c r="AS186" s="67"/>
      <c r="BA186" s="116">
        <v>619</v>
      </c>
      <c r="BB186" s="119" t="s">
        <v>729</v>
      </c>
      <c r="DC186" s="157"/>
      <c r="DD186" s="158"/>
      <c r="DE186" s="86">
        <f>VLOOKUP(BA186,wt_by_use!$A$5:$H$388,8,FALSE)</f>
        <v>0.17999999999999985</v>
      </c>
      <c r="DF186" s="138">
        <v>0.39999999999999997</v>
      </c>
    </row>
    <row r="187" spans="1:110" x14ac:dyDescent="0.3">
      <c r="A187" s="82" t="s">
        <v>599</v>
      </c>
      <c r="C187" s="67">
        <v>300</v>
      </c>
      <c r="D187" s="67">
        <v>300.00000000000011</v>
      </c>
      <c r="E187" s="67">
        <v>99.999999999999986</v>
      </c>
      <c r="F187" s="67">
        <v>100</v>
      </c>
      <c r="G187" s="67">
        <v>100</v>
      </c>
      <c r="H187" s="67">
        <v>99.999999999999957</v>
      </c>
      <c r="I187" s="67">
        <v>100</v>
      </c>
      <c r="J187" s="67">
        <v>99.999999999999986</v>
      </c>
      <c r="K187" s="67">
        <v>100.00000000000004</v>
      </c>
      <c r="L187" s="67">
        <v>100.00000000000001</v>
      </c>
      <c r="M187" s="67">
        <v>100.00000000000003</v>
      </c>
      <c r="N187" s="67">
        <v>100.00000000000003</v>
      </c>
      <c r="O187" s="67">
        <v>99.999999999999972</v>
      </c>
      <c r="P187" s="67">
        <v>100.00000000027113</v>
      </c>
      <c r="Q187" s="67">
        <v>100.00000000000003</v>
      </c>
      <c r="R187" s="67">
        <v>100.00000000000003</v>
      </c>
      <c r="S187" s="67">
        <v>99.999999999999986</v>
      </c>
      <c r="T187" s="67">
        <v>99.999999999999929</v>
      </c>
      <c r="U187" s="67">
        <v>100.00000000000003</v>
      </c>
      <c r="V187" s="67">
        <v>100.00000000000001</v>
      </c>
      <c r="W187" s="67">
        <v>100</v>
      </c>
      <c r="X187" s="67">
        <v>99.999999999999986</v>
      </c>
      <c r="Y187" s="67">
        <v>99.999999999999972</v>
      </c>
      <c r="Z187" s="67">
        <v>100.00000000000001</v>
      </c>
      <c r="AA187" s="67">
        <v>100.00000000000001</v>
      </c>
      <c r="AB187" s="67">
        <v>100</v>
      </c>
      <c r="AC187" s="67">
        <v>99.999999999999986</v>
      </c>
      <c r="AD187" s="67">
        <v>100.00000000000001</v>
      </c>
      <c r="AE187" s="67">
        <v>99.999999999999986</v>
      </c>
      <c r="AF187" s="67">
        <v>100</v>
      </c>
      <c r="AG187" s="67">
        <v>100</v>
      </c>
      <c r="AH187" s="67">
        <v>100.00000000000001</v>
      </c>
      <c r="AI187" s="67">
        <v>99.999999999999972</v>
      </c>
      <c r="AJ187" s="67">
        <v>100.00000000000003</v>
      </c>
      <c r="AK187" s="67">
        <v>99.999999999999972</v>
      </c>
      <c r="AL187" s="67">
        <v>100.00000000000004</v>
      </c>
      <c r="AM187" s="67">
        <v>100.00000000000001</v>
      </c>
      <c r="AN187" s="67">
        <v>100.00000000000001</v>
      </c>
      <c r="AO187" s="67">
        <v>100</v>
      </c>
      <c r="AP187" s="67">
        <v>99.999999999999986</v>
      </c>
      <c r="AQ187" s="67">
        <v>99.999999999999986</v>
      </c>
      <c r="AR187" s="67">
        <v>100</v>
      </c>
      <c r="AS187" s="67">
        <v>100.001</v>
      </c>
      <c r="BA187" s="117">
        <v>620</v>
      </c>
      <c r="BB187" s="120" t="s">
        <v>271</v>
      </c>
      <c r="BD187" s="86"/>
      <c r="BE187" s="86">
        <v>0.55768070752306542</v>
      </c>
      <c r="BF187" s="86">
        <v>0.80139373713245843</v>
      </c>
      <c r="BG187" s="86">
        <v>1.0260055140575548</v>
      </c>
      <c r="BH187" s="98"/>
      <c r="BI187" s="86"/>
      <c r="BJ187" s="86"/>
      <c r="BK187" s="86"/>
      <c r="BL187" s="98"/>
      <c r="BM187" s="86">
        <v>4.283960432313297E-3</v>
      </c>
      <c r="BN187" s="86">
        <v>2.7696251745080239E-3</v>
      </c>
      <c r="BO187" s="86">
        <v>2.4263806184497572E-2</v>
      </c>
      <c r="BP187" s="86">
        <v>9.9380034219858481E-3</v>
      </c>
      <c r="BQ187" s="86">
        <v>4.7736456984886913E-4</v>
      </c>
      <c r="BR187" s="86">
        <v>3.1548739246437677E-3</v>
      </c>
      <c r="BS187" s="86">
        <v>2.6412995592518248E-2</v>
      </c>
      <c r="BT187" s="86"/>
      <c r="BU187" s="86"/>
      <c r="BV187" s="86">
        <v>5.8031644010682979E-3</v>
      </c>
      <c r="BW187" s="86">
        <v>4.1611358236344202E-2</v>
      </c>
      <c r="BX187" s="86">
        <v>9.3855625835434081E-3</v>
      </c>
      <c r="BY187" s="86"/>
      <c r="BZ187" s="86">
        <v>2.84039438470261E-3</v>
      </c>
      <c r="CA187" s="86">
        <v>3.5863409185240723E-3</v>
      </c>
      <c r="CB187" s="86">
        <v>7.925048065416518E-4</v>
      </c>
      <c r="CC187" s="86">
        <v>2.3188961435984161E-3</v>
      </c>
      <c r="CD187" s="86">
        <v>1.0142493723292816</v>
      </c>
      <c r="CE187" s="86">
        <v>0.11949652132349035</v>
      </c>
      <c r="CF187" s="86">
        <v>4.2958560127255531E-3</v>
      </c>
      <c r="CG187" s="86"/>
      <c r="CH187" s="86">
        <v>6.8585338984562068E-5</v>
      </c>
      <c r="CI187" s="86">
        <v>1.4299308449695097E-4</v>
      </c>
      <c r="CJ187" s="86">
        <v>9.5925941466464725E-5</v>
      </c>
      <c r="CK187" s="86">
        <v>0.21848516949152533</v>
      </c>
      <c r="CL187" s="86">
        <v>0.17780741234650216</v>
      </c>
      <c r="CM187" s="86">
        <v>0.13434969947251754</v>
      </c>
      <c r="CN187" s="86">
        <v>4.6660573941759056E-4</v>
      </c>
      <c r="CO187" s="86">
        <v>3.4230326878398887E-2</v>
      </c>
      <c r="CP187" s="86">
        <v>6.390266346301314E-2</v>
      </c>
      <c r="CQ187" s="86">
        <v>0.57297208807399524</v>
      </c>
      <c r="CR187" s="86">
        <v>0.20292978879866172</v>
      </c>
      <c r="CS187" s="86"/>
      <c r="CT187" s="86"/>
      <c r="CU187" s="86"/>
      <c r="CV187" s="86"/>
      <c r="CW187" s="86"/>
      <c r="CX187" s="86"/>
      <c r="CY187" s="86"/>
      <c r="CZ187" s="93">
        <f>AVERAGEIF(BD187:CX187,"&lt;&gt;""")</f>
        <v>0.16342618767039335</v>
      </c>
      <c r="DA187" s="93">
        <f>CZ187/CZ$3*100</f>
        <v>5.2358870380786286E-2</v>
      </c>
      <c r="DB187" s="102">
        <f>SUM(BD187:CX187)/(COUNT(BD187:CX187)+COUNTBLANK(BD187:CX187))</f>
        <v>0.10779174080387646</v>
      </c>
      <c r="DC187" s="157">
        <f>MEDIAN(BD187:CX187)</f>
        <v>9.9380034219858481E-3</v>
      </c>
      <c r="DD187" s="158">
        <f>DC187/$DC$3*100</f>
        <v>4.4509729631414851E-3</v>
      </c>
      <c r="DE187" s="86">
        <f>VLOOKUP(BA187,wt_by_use!$A$5:$H$388,8,FALSE)</f>
        <v>1.2424216849027667</v>
      </c>
      <c r="DF187" s="140">
        <f>IFERROR(VLOOKUP(BA187,wtFrac_0000!C$3:E$292,3,FALSE)," ")</f>
        <v>0.59</v>
      </c>
    </row>
    <row r="188" spans="1:110" x14ac:dyDescent="0.3">
      <c r="B188"/>
      <c r="BA188" s="110">
        <v>647</v>
      </c>
      <c r="BB188" s="84" t="s">
        <v>685</v>
      </c>
      <c r="DC188" s="157"/>
      <c r="DD188" s="158"/>
      <c r="DE188" s="86">
        <f>VLOOKUP(BA188,wt_by_use!$A$5:$H$388,8,FALSE)</f>
        <v>0.32399999999999979</v>
      </c>
      <c r="DF188" s="141">
        <v>0.72</v>
      </c>
    </row>
    <row r="189" spans="1:110" x14ac:dyDescent="0.3">
      <c r="BA189" s="110">
        <v>648</v>
      </c>
      <c r="BB189" s="84" t="s">
        <v>730</v>
      </c>
      <c r="DC189" s="157"/>
      <c r="DD189" s="158"/>
      <c r="DE189" s="86">
        <f>VLOOKUP(BA189,wt_by_use!$A$5:$H$388,8,FALSE)</f>
        <v>0.17999999999999985</v>
      </c>
      <c r="DF189" s="141">
        <v>0.39999999999999997</v>
      </c>
    </row>
    <row r="190" spans="1:110" x14ac:dyDescent="0.3">
      <c r="BA190" s="117">
        <v>661</v>
      </c>
      <c r="BB190" s="120" t="s">
        <v>342</v>
      </c>
      <c r="BD190" s="86"/>
      <c r="BE190" s="86"/>
      <c r="BF190" s="86"/>
      <c r="BG190" s="86"/>
      <c r="BH190" s="98"/>
      <c r="BI190" s="86"/>
      <c r="BJ190" s="86"/>
      <c r="BK190" s="86"/>
      <c r="BL190" s="98"/>
      <c r="BM190" s="86">
        <v>3.8984039934051001E-2</v>
      </c>
      <c r="BN190" s="86">
        <v>1.7310157340675151E-2</v>
      </c>
      <c r="BO190" s="86">
        <v>8.5080878828757717E-3</v>
      </c>
      <c r="BP190" s="86">
        <v>7.4535025664893857E-3</v>
      </c>
      <c r="BQ190" s="86">
        <v>4.0792972332539729E-2</v>
      </c>
      <c r="BR190" s="86">
        <v>3.5169086373078071E-2</v>
      </c>
      <c r="BS190" s="86">
        <v>0.32393296481390299</v>
      </c>
      <c r="BT190" s="86"/>
      <c r="BU190" s="86"/>
      <c r="BV190" s="86">
        <v>4.5135723119420088E-2</v>
      </c>
      <c r="BW190" s="86"/>
      <c r="BX190" s="86">
        <v>4.4887473225642391E-2</v>
      </c>
      <c r="BY190" s="86"/>
      <c r="BZ190" s="86">
        <v>9.467981282342032E-4</v>
      </c>
      <c r="CA190" s="86">
        <v>6.2163242587750592E-2</v>
      </c>
      <c r="CB190" s="86"/>
      <c r="CC190" s="86">
        <v>6.6990333037287592E-3</v>
      </c>
      <c r="CD190" s="86">
        <v>0.11638927223450773</v>
      </c>
      <c r="CE190" s="86">
        <v>4.5143130277763019E-3</v>
      </c>
      <c r="CF190" s="86">
        <v>2.863904008483702E-3</v>
      </c>
      <c r="CG190" s="86"/>
      <c r="CH190" s="86">
        <v>2.4004868644596725E-3</v>
      </c>
      <c r="CI190" s="86">
        <v>2.337386958123237E-2</v>
      </c>
      <c r="CJ190" s="86"/>
      <c r="CK190" s="86">
        <v>0.3177966101694914</v>
      </c>
      <c r="CL190" s="86"/>
      <c r="CM190" s="86">
        <v>0.16633772315645026</v>
      </c>
      <c r="CN190" s="86">
        <v>9.0865328202372891E-3</v>
      </c>
      <c r="CO190" s="86">
        <v>2.9666283294612364E-2</v>
      </c>
      <c r="CP190" s="86">
        <v>0.13206550449022716</v>
      </c>
      <c r="CQ190" s="86">
        <v>1.6370631087828436</v>
      </c>
      <c r="CR190" s="86">
        <v>0.62072641279590646</v>
      </c>
      <c r="CS190" s="86"/>
      <c r="CT190" s="86"/>
      <c r="CU190" s="86"/>
      <c r="CV190" s="86"/>
      <c r="CW190" s="86"/>
      <c r="CX190" s="86"/>
      <c r="CY190" s="86"/>
      <c r="CZ190" s="93">
        <f>AVERAGEIF(BD190:CX190,"&lt;&gt;""")</f>
        <v>0.15392779595144235</v>
      </c>
      <c r="DA190" s="93">
        <f>CZ190/CZ$3*100</f>
        <v>4.9315753069370319E-2</v>
      </c>
      <c r="DB190" s="102">
        <f>SUM(BD190:CX190)/(COUNT(BD190:CX190)+COUNTBLANK(BD190:CX190))</f>
        <v>7.8601427719885458E-2</v>
      </c>
      <c r="DC190" s="157">
        <f>MEDIAN(BD190:CX190)</f>
        <v>3.7076563153564536E-2</v>
      </c>
      <c r="DD190" s="158">
        <f>DC190/$DC$3*100</f>
        <v>1.660562722263053E-2</v>
      </c>
      <c r="DE190" s="86">
        <f>VLOOKUP(BA190,wt_by_use!$A$5:$H$388,8,FALSE)</f>
        <v>0.31499999999999972</v>
      </c>
      <c r="DF190" s="140">
        <f>IFERROR(VLOOKUP(BA190,wtFrac_0000!C$3:E$292,3,FALSE)," ")</f>
        <v>0.7</v>
      </c>
    </row>
    <row r="191" spans="1:110" x14ac:dyDescent="0.3">
      <c r="BA191" s="117">
        <v>663</v>
      </c>
      <c r="BB191" s="120" t="s">
        <v>337</v>
      </c>
      <c r="BD191" s="86"/>
      <c r="BE191" s="86"/>
      <c r="BF191" s="86"/>
      <c r="BG191" s="86"/>
      <c r="BH191" s="98"/>
      <c r="BI191" s="86"/>
      <c r="BJ191" s="86"/>
      <c r="BK191" s="86"/>
      <c r="BL191" s="98"/>
      <c r="BM191" s="86">
        <v>0.11995089210477231</v>
      </c>
      <c r="BN191" s="86"/>
      <c r="BO191" s="86"/>
      <c r="BP191" s="86"/>
      <c r="BQ191" s="86">
        <v>4.6868521403343515E-2</v>
      </c>
      <c r="BR191" s="86">
        <v>0.3310031658642642</v>
      </c>
      <c r="BS191" s="86">
        <v>0.37376880555450348</v>
      </c>
      <c r="BT191" s="86"/>
      <c r="BU191" s="86"/>
      <c r="BV191" s="86">
        <v>0.2321265760427319</v>
      </c>
      <c r="BW191" s="86">
        <v>4.1611358236344202E-2</v>
      </c>
      <c r="BX191" s="86"/>
      <c r="BY191" s="86"/>
      <c r="BZ191" s="86"/>
      <c r="CA191" s="86">
        <v>0.27256190980782952</v>
      </c>
      <c r="CB191" s="86"/>
      <c r="CC191" s="86"/>
      <c r="CD191" s="86">
        <v>9.1448713898541794</v>
      </c>
      <c r="CE191" s="86"/>
      <c r="CF191" s="86">
        <v>4.5004205847601026</v>
      </c>
      <c r="CG191" s="86">
        <v>0.49443757725587134</v>
      </c>
      <c r="CH191" s="86">
        <v>0.72395635594815522</v>
      </c>
      <c r="CI191" s="86">
        <v>2.4473816385055067E-2</v>
      </c>
      <c r="CJ191" s="86">
        <v>0.77826707227509118</v>
      </c>
      <c r="CK191" s="86">
        <v>7.2828389830508433</v>
      </c>
      <c r="CL191" s="86"/>
      <c r="CM191" s="86">
        <v>0.17273532789323681</v>
      </c>
      <c r="CN191" s="86">
        <v>1.8418647608589098</v>
      </c>
      <c r="CO191" s="86">
        <v>0.43358414045971916</v>
      </c>
      <c r="CP191" s="86"/>
      <c r="CQ191" s="86"/>
      <c r="CR191" s="86">
        <v>0.10862712223928363</v>
      </c>
      <c r="CS191" s="86">
        <v>1.3418700121573424</v>
      </c>
      <c r="CT191" s="86">
        <v>13.619861162540275</v>
      </c>
      <c r="CU191" s="86">
        <v>1.0180885105412227</v>
      </c>
      <c r="CV191" s="86">
        <v>1.0505225537445173</v>
      </c>
      <c r="CW191" s="86">
        <v>0.73164771455203415</v>
      </c>
      <c r="CX191" s="86">
        <v>0.11469068679163623</v>
      </c>
      <c r="CY191" s="86"/>
      <c r="CZ191" s="93">
        <f>AVERAGEIF(BD191:CX191,"&lt;&gt;""")</f>
        <v>1.866693708346719</v>
      </c>
      <c r="DA191" s="93">
        <f>CZ191/CZ$3*100</f>
        <v>0.59805576639331703</v>
      </c>
      <c r="DB191" s="102">
        <f>SUM(BD191:CX191)/(COUNT(BD191:CX191)+COUNTBLANK(BD191:CX191))</f>
        <v>0.95320529787917574</v>
      </c>
      <c r="DC191" s="157">
        <f>MEDIAN(BD191:CX191)</f>
        <v>0.46401085885779525</v>
      </c>
      <c r="DD191" s="158">
        <f>DC191/$DC$3*100</f>
        <v>0.2078183815887045</v>
      </c>
      <c r="DE191" s="86">
        <f>VLOOKUP(BA191,wt_by_use!$A$5:$H$388,8,FALSE)</f>
        <v>0.19799999999999982</v>
      </c>
      <c r="DF191" s="140">
        <f>IFERROR(VLOOKUP(BA191,wtFrac_0000!C$3:E$292,3,FALSE)," ")</f>
        <v>0.43999999999999995</v>
      </c>
    </row>
    <row r="192" spans="1:110" x14ac:dyDescent="0.3">
      <c r="BA192" s="117">
        <v>671</v>
      </c>
      <c r="BB192" s="120" t="s">
        <v>233</v>
      </c>
      <c r="BD192" s="86">
        <v>0.03</v>
      </c>
      <c r="BE192" s="86">
        <v>1.2431557648207561</v>
      </c>
      <c r="BF192" s="86">
        <v>1.3009174674131381</v>
      </c>
      <c r="BG192" s="86">
        <v>1.4958947613669409</v>
      </c>
      <c r="BH192" s="98"/>
      <c r="BI192" s="86"/>
      <c r="BJ192" s="86"/>
      <c r="BK192" s="86"/>
      <c r="BL192" s="98"/>
      <c r="BM192" s="86"/>
      <c r="BN192" s="86"/>
      <c r="BO192" s="86"/>
      <c r="BP192" s="86"/>
      <c r="BQ192" s="86"/>
      <c r="BR192" s="86"/>
      <c r="BS192" s="86"/>
      <c r="BT192" s="86"/>
      <c r="BU192" s="86"/>
      <c r="BV192" s="86"/>
      <c r="BW192" s="86"/>
      <c r="BX192" s="86"/>
      <c r="BY192" s="86"/>
      <c r="BZ192" s="86"/>
      <c r="CA192" s="86"/>
      <c r="CB192" s="86"/>
      <c r="CC192" s="86"/>
      <c r="CD192" s="86"/>
      <c r="CE192" s="86"/>
      <c r="CF192" s="86"/>
      <c r="CG192" s="86"/>
      <c r="CH192" s="86"/>
      <c r="CI192" s="86"/>
      <c r="CJ192" s="86"/>
      <c r="CK192" s="86"/>
      <c r="CL192" s="86"/>
      <c r="CM192" s="86"/>
      <c r="CN192" s="86"/>
      <c r="CO192" s="86"/>
      <c r="CP192" s="86"/>
      <c r="CQ192" s="86"/>
      <c r="CR192" s="86"/>
      <c r="CS192" s="86"/>
      <c r="CT192" s="86"/>
      <c r="CU192" s="86"/>
      <c r="CV192" s="86"/>
      <c r="CW192" s="86"/>
      <c r="CX192" s="86"/>
      <c r="CY192" s="86"/>
      <c r="CZ192" s="93">
        <f>AVERAGEIF(BD192:CX192,"&lt;&gt;""")</f>
        <v>1.0174919984002089</v>
      </c>
      <c r="DA192" s="93">
        <f>CZ192/CZ$3*100</f>
        <v>0.3259865044711871</v>
      </c>
      <c r="DB192" s="102">
        <f>SUM(BD192:CX192)/(COUNT(BD192:CX192)+COUNTBLANK(BD192:CX192))</f>
        <v>8.6595063693634802E-2</v>
      </c>
      <c r="DC192" s="157">
        <f>MEDIAN(BD192:CX192)</f>
        <v>1.2720366161169472</v>
      </c>
      <c r="DD192" s="158">
        <f>DC192/$DC$3*100</f>
        <v>0.56971207857877293</v>
      </c>
      <c r="DE192" s="86">
        <f>VLOOKUP(BA192,wt_by_use!$A$5:$H$388,8,FALSE)</f>
        <v>3.051578691778488</v>
      </c>
      <c r="DF192" s="140">
        <f>IFERROR(VLOOKUP(BA192,wtFrac_0000!C$3:E$292,3,FALSE)," ")</f>
        <v>2.4</v>
      </c>
    </row>
    <row r="193" spans="53:110" x14ac:dyDescent="0.3">
      <c r="BA193" s="117">
        <v>673</v>
      </c>
      <c r="BB193" s="120" t="s">
        <v>39</v>
      </c>
      <c r="BD193" s="86"/>
      <c r="BE193" s="86">
        <v>0</v>
      </c>
      <c r="BF193" s="86">
        <v>9.9723607073441478E-5</v>
      </c>
      <c r="BG193" s="86">
        <v>1.2453917757110946E-4</v>
      </c>
      <c r="BH193" s="98"/>
      <c r="BI193" s="86"/>
      <c r="BJ193" s="86"/>
      <c r="BK193" s="86"/>
      <c r="BL193" s="98"/>
      <c r="BM193" s="86">
        <v>0.22276594248029141</v>
      </c>
      <c r="BN193" s="86"/>
      <c r="BO193" s="86"/>
      <c r="BP193" s="86"/>
      <c r="BQ193" s="86">
        <v>6.9434846523471885E-2</v>
      </c>
      <c r="BR193" s="86"/>
      <c r="BS193" s="86">
        <v>0.7973734518496074</v>
      </c>
      <c r="BT193" s="86"/>
      <c r="BU193" s="86"/>
      <c r="BV193" s="86"/>
      <c r="BW193" s="86"/>
      <c r="BX193" s="86"/>
      <c r="BY193" s="86"/>
      <c r="BZ193" s="86"/>
      <c r="CA193" s="86"/>
      <c r="CB193" s="86"/>
      <c r="CC193" s="86"/>
      <c r="CD193" s="86"/>
      <c r="CE193" s="86"/>
      <c r="CF193" s="86"/>
      <c r="CG193" s="86"/>
      <c r="CH193" s="86"/>
      <c r="CI193" s="86">
        <v>0.41248005143351246</v>
      </c>
      <c r="CJ193" s="86"/>
      <c r="CK193" s="86"/>
      <c r="CL193" s="86"/>
      <c r="CM193" s="86"/>
      <c r="CN193" s="86"/>
      <c r="CO193" s="86">
        <v>1.1181906780276968E-2</v>
      </c>
      <c r="CP193" s="86"/>
      <c r="CQ193" s="86"/>
      <c r="CR193" s="86">
        <v>0.72815983039519805</v>
      </c>
      <c r="CS193" s="86">
        <v>1.0734960097258737</v>
      </c>
      <c r="CT193" s="86">
        <v>1.2342999178552123</v>
      </c>
      <c r="CU193" s="86">
        <v>1.2254769108366568</v>
      </c>
      <c r="CV193" s="86">
        <v>0.24909297666107114</v>
      </c>
      <c r="CW193" s="86">
        <v>7.0980748426689874E-2</v>
      </c>
      <c r="CX193" s="86">
        <v>4.7607454894641459E-2</v>
      </c>
      <c r="CY193" s="86"/>
      <c r="CZ193" s="93">
        <f>AVERAGEIF(BD193:CX193,"&lt;&gt;""")</f>
        <v>0.40950495404314319</v>
      </c>
      <c r="DA193" s="93">
        <f>CZ193/CZ$3*100</f>
        <v>0.1311981703463497</v>
      </c>
      <c r="DB193" s="102">
        <f>SUM(BD193:CX193)/(COUNT(BD193:CX193)+COUNTBLANK(BD193:CX193))</f>
        <v>0.13069307043930101</v>
      </c>
      <c r="DC193" s="157">
        <f>MEDIAN(BD193:CX193)</f>
        <v>0.22276594248029141</v>
      </c>
      <c r="DD193" s="158">
        <f>DC193/$DC$3*100</f>
        <v>9.9771065171396181E-2</v>
      </c>
      <c r="DE193" s="86">
        <f>VLOOKUP(BA193,wt_by_use!$A$5:$H$388,8,FALSE)</f>
        <v>0.18899999999999983</v>
      </c>
      <c r="DF193" s="140">
        <f>IFERROR(VLOOKUP(BA193,wtFrac_0000!C$3:E$292,3,FALSE)," ")</f>
        <v>0.42</v>
      </c>
    </row>
    <row r="194" spans="53:110" x14ac:dyDescent="0.3">
      <c r="BA194" s="110">
        <v>674</v>
      </c>
      <c r="BB194" s="84" t="s">
        <v>704</v>
      </c>
      <c r="DC194" s="157"/>
      <c r="DD194" s="158"/>
      <c r="DE194" s="86">
        <f>VLOOKUP(BA194,wt_by_use!$A$5:$H$388,8,FALSE)</f>
        <v>0.22049999999999986</v>
      </c>
      <c r="DF194" s="141">
        <v>0.49</v>
      </c>
    </row>
    <row r="195" spans="53:110" x14ac:dyDescent="0.3">
      <c r="BA195" s="110">
        <v>676</v>
      </c>
      <c r="BB195" s="84" t="s">
        <v>869</v>
      </c>
      <c r="DC195" s="157"/>
      <c r="DD195" s="158"/>
      <c r="DE195" s="86">
        <f>VLOOKUP(BA195,wt_by_use!$A$5:$H$388,8,FALSE)</f>
        <v>4.4999999999999962E-3</v>
      </c>
      <c r="DF195" s="141">
        <v>9.9999999999999985E-3</v>
      </c>
    </row>
    <row r="196" spans="53:110" x14ac:dyDescent="0.3">
      <c r="BA196" s="117">
        <v>678</v>
      </c>
      <c r="BB196" s="120" t="s">
        <v>252</v>
      </c>
      <c r="BD196" s="86"/>
      <c r="BE196" s="86">
        <v>0.83163827236097443</v>
      </c>
      <c r="BF196" s="86">
        <v>0.70077517461092198</v>
      </c>
      <c r="BG196" s="86">
        <v>0.52025923977525412</v>
      </c>
      <c r="BH196" s="98"/>
      <c r="BI196" s="86"/>
      <c r="BJ196" s="86"/>
      <c r="BK196" s="86"/>
      <c r="BL196" s="98"/>
      <c r="BM196" s="86"/>
      <c r="BN196" s="86"/>
      <c r="BO196" s="86"/>
      <c r="BP196" s="86"/>
      <c r="BQ196" s="86"/>
      <c r="BR196" s="86"/>
      <c r="BS196" s="86"/>
      <c r="BT196" s="86"/>
      <c r="BU196" s="86"/>
      <c r="BV196" s="86"/>
      <c r="BW196" s="86"/>
      <c r="BX196" s="86"/>
      <c r="BY196" s="86"/>
      <c r="BZ196" s="86"/>
      <c r="CA196" s="86"/>
      <c r="CB196" s="86"/>
      <c r="CC196" s="86"/>
      <c r="CD196" s="86"/>
      <c r="CE196" s="86"/>
      <c r="CF196" s="86"/>
      <c r="CG196" s="86"/>
      <c r="CH196" s="86"/>
      <c r="CI196" s="86"/>
      <c r="CJ196" s="86"/>
      <c r="CK196" s="86"/>
      <c r="CL196" s="86"/>
      <c r="CM196" s="86"/>
      <c r="CN196" s="86"/>
      <c r="CO196" s="86"/>
      <c r="CP196" s="86"/>
      <c r="CQ196" s="86"/>
      <c r="CR196" s="86"/>
      <c r="CS196" s="86"/>
      <c r="CT196" s="86"/>
      <c r="CU196" s="86"/>
      <c r="CV196" s="86"/>
      <c r="CW196" s="86"/>
      <c r="CX196" s="86"/>
      <c r="CY196" s="86"/>
      <c r="CZ196" s="93">
        <f>AVERAGEIF(BD196:CX196,"&lt;&gt;""")</f>
        <v>0.68422422891571688</v>
      </c>
      <c r="DA196" s="93">
        <f>CZ196/CZ$3*100</f>
        <v>0.21921338448796013</v>
      </c>
      <c r="DB196" s="102">
        <f>SUM(BD196:CX196)/(COUNT(BD196:CX196)+COUNTBLANK(BD196:CX196))</f>
        <v>4.3673886952067031E-2</v>
      </c>
      <c r="DC196" s="157">
        <f>MEDIAN(BD196:CX196)</f>
        <v>0.70077517461092198</v>
      </c>
      <c r="DD196" s="158">
        <f>DC196/$DC$3*100</f>
        <v>0.31385895365396144</v>
      </c>
      <c r="DE196" s="86">
        <f>VLOOKUP(BA196,wt_by_use!$A$5:$H$388,8,FALSE)</f>
        <v>0.99929659268331605</v>
      </c>
      <c r="DF196" s="140">
        <f>IFERROR(VLOOKUP(BA196,wtFrac_0000!C$3:E$292,3,FALSE)," ")</f>
        <v>1.4</v>
      </c>
    </row>
    <row r="197" spans="53:110" x14ac:dyDescent="0.3">
      <c r="BA197" s="110">
        <v>680</v>
      </c>
      <c r="BB197" s="84" t="s">
        <v>743</v>
      </c>
      <c r="DC197" s="157"/>
      <c r="DD197" s="158"/>
      <c r="DE197" s="86">
        <f>VLOOKUP(BA197,wt_by_use!$A$5:$H$388,8,FALSE)</f>
        <v>0.17099999999999987</v>
      </c>
      <c r="DF197" s="141">
        <v>0.37999999999999995</v>
      </c>
    </row>
    <row r="198" spans="53:110" x14ac:dyDescent="0.3">
      <c r="BA198" s="110">
        <v>687</v>
      </c>
      <c r="BB198" s="84" t="s">
        <v>701</v>
      </c>
      <c r="DC198" s="157"/>
      <c r="DD198" s="158"/>
      <c r="DE198" s="86">
        <f>VLOOKUP(BA198,wt_by_use!$A$5:$H$388,8,FALSE)</f>
        <v>0.22499999999999987</v>
      </c>
      <c r="DF198" s="141">
        <v>0.5</v>
      </c>
    </row>
    <row r="199" spans="53:110" x14ac:dyDescent="0.3">
      <c r="BA199" s="110">
        <v>692</v>
      </c>
      <c r="BB199" s="84" t="s">
        <v>757</v>
      </c>
      <c r="DC199" s="157"/>
      <c r="DD199" s="158"/>
      <c r="DE199" s="86">
        <f>VLOOKUP(BA199,wt_by_use!$A$5:$H$388,8,FALSE)</f>
        <v>0.15299999999999989</v>
      </c>
      <c r="DF199" s="141">
        <v>0.33999999999999997</v>
      </c>
    </row>
    <row r="200" spans="53:110" x14ac:dyDescent="0.3">
      <c r="BA200" s="117">
        <v>698</v>
      </c>
      <c r="BB200" s="120" t="s">
        <v>322</v>
      </c>
      <c r="BD200" s="86"/>
      <c r="BE200" s="86">
        <v>0</v>
      </c>
      <c r="BF200" s="86">
        <v>0</v>
      </c>
      <c r="BG200" s="86">
        <v>0</v>
      </c>
      <c r="BH200" s="98"/>
      <c r="BI200" s="86"/>
      <c r="BJ200" s="86"/>
      <c r="BK200" s="86"/>
      <c r="BL200" s="98"/>
      <c r="BM200" s="86">
        <v>7.2827327349326051E-2</v>
      </c>
      <c r="BN200" s="86">
        <v>1.817566520770891E-2</v>
      </c>
      <c r="BO200" s="86">
        <v>3.4662580263567958E-2</v>
      </c>
      <c r="BP200" s="86">
        <v>3.7681596308363E-3</v>
      </c>
      <c r="BQ200" s="86">
        <v>1.5622840467781172E-2</v>
      </c>
      <c r="BR200" s="86">
        <v>8.2750791466066047E-3</v>
      </c>
      <c r="BS200" s="86">
        <v>0.11462243370338107</v>
      </c>
      <c r="BT200" s="86"/>
      <c r="BU200" s="86"/>
      <c r="BV200" s="86">
        <v>1.2766961682350255</v>
      </c>
      <c r="BW200" s="86"/>
      <c r="BX200" s="86">
        <v>0.12514083444724544</v>
      </c>
      <c r="BY200" s="86"/>
      <c r="BZ200" s="86">
        <v>1.0820550036962324E-2</v>
      </c>
      <c r="CA200" s="86">
        <v>0.52599666805019729</v>
      </c>
      <c r="CB200" s="86">
        <v>0.26416826884721728</v>
      </c>
      <c r="CC200" s="86">
        <v>8.2449640661277024E-2</v>
      </c>
      <c r="CD200" s="86">
        <v>3.159137389222353E-2</v>
      </c>
      <c r="CE200" s="86">
        <v>6.3731478039194864E-2</v>
      </c>
      <c r="CF200" s="86">
        <v>2.863904008483702E-2</v>
      </c>
      <c r="CG200" s="86"/>
      <c r="CH200" s="86">
        <v>1.0287800847684311E-2</v>
      </c>
      <c r="CI200" s="86">
        <v>1.0174507935359973E-2</v>
      </c>
      <c r="CJ200" s="86">
        <v>9.0496171194778041E-2</v>
      </c>
      <c r="CK200" s="86">
        <v>0.37076271186440657</v>
      </c>
      <c r="CL200" s="86">
        <v>0.10001666944490745</v>
      </c>
      <c r="CM200" s="86">
        <v>3.6466346999683326E-2</v>
      </c>
      <c r="CN200" s="86">
        <v>0.29469836173742558</v>
      </c>
      <c r="CO200" s="86">
        <v>1.3235726392980901E-2</v>
      </c>
      <c r="CP200" s="86">
        <v>8.9463728848218405E-2</v>
      </c>
      <c r="CQ200" s="86">
        <v>1.0640910207088483</v>
      </c>
      <c r="CR200" s="86">
        <v>0.3819854847974809</v>
      </c>
      <c r="CS200" s="86"/>
      <c r="CT200" s="86"/>
      <c r="CU200" s="86"/>
      <c r="CV200" s="86"/>
      <c r="CW200" s="86"/>
      <c r="CX200" s="86"/>
      <c r="CY200" s="86"/>
      <c r="CZ200" s="93">
        <f>AVERAGEIF(BD200:CX200,"&lt;&gt;""")</f>
        <v>0.17129555462783869</v>
      </c>
      <c r="DA200" s="93">
        <f>CZ200/CZ$3*100</f>
        <v>5.4880076867807388E-2</v>
      </c>
      <c r="DB200" s="102">
        <f>SUM(BD200:CX200)/(COUNT(BD200:CX200)+COUNTBLANK(BD200:CX200))</f>
        <v>0.10933758806032258</v>
      </c>
      <c r="DC200" s="157">
        <f>MEDIAN(BD200:CX200)</f>
        <v>5.0098912519439098E-2</v>
      </c>
      <c r="DD200" s="158">
        <f>DC200/$DC$3*100</f>
        <v>2.2437998422650516E-2</v>
      </c>
      <c r="DE200" s="86">
        <f>VLOOKUP(BA200,wt_by_use!$A$5:$H$388,8,FALSE)</f>
        <v>0.53999999999999959</v>
      </c>
      <c r="DF200" s="140">
        <f>IFERROR(VLOOKUP(BA200,wtFrac_0000!C$3:E$292,3,FALSE)," ")</f>
        <v>1.2</v>
      </c>
    </row>
    <row r="201" spans="53:110" x14ac:dyDescent="0.3">
      <c r="BA201" s="117">
        <v>705</v>
      </c>
      <c r="BB201" s="120" t="s">
        <v>360</v>
      </c>
      <c r="BD201" s="86"/>
      <c r="BE201" s="86"/>
      <c r="BF201" s="86"/>
      <c r="BG201" s="86"/>
      <c r="BH201" s="98"/>
      <c r="BI201" s="86"/>
      <c r="BJ201" s="86"/>
      <c r="BK201" s="86"/>
      <c r="BL201" s="98"/>
      <c r="BM201" s="86"/>
      <c r="BN201" s="86"/>
      <c r="BO201" s="86"/>
      <c r="BP201" s="86"/>
      <c r="BQ201" s="86"/>
      <c r="BR201" s="86"/>
      <c r="BS201" s="86"/>
      <c r="BT201" s="86"/>
      <c r="BU201" s="86"/>
      <c r="BV201" s="86"/>
      <c r="BW201" s="86"/>
      <c r="BX201" s="86"/>
      <c r="BY201" s="86"/>
      <c r="BZ201" s="86">
        <v>0.81154125277217415</v>
      </c>
      <c r="CA201" s="86"/>
      <c r="CB201" s="86"/>
      <c r="CC201" s="86">
        <v>74.719986849282321</v>
      </c>
      <c r="CD201" s="86"/>
      <c r="CE201" s="86"/>
      <c r="CF201" s="86"/>
      <c r="CG201" s="86"/>
      <c r="CH201" s="86"/>
      <c r="CI201" s="86"/>
      <c r="CJ201" s="86"/>
      <c r="CK201" s="86"/>
      <c r="CL201" s="86"/>
      <c r="CM201" s="86"/>
      <c r="CN201" s="86"/>
      <c r="CO201" s="86"/>
      <c r="CP201" s="86"/>
      <c r="CQ201" s="86"/>
      <c r="CR201" s="86"/>
      <c r="CS201" s="86"/>
      <c r="CT201" s="86"/>
      <c r="CU201" s="86"/>
      <c r="CV201" s="86"/>
      <c r="CW201" s="86"/>
      <c r="CX201" s="86"/>
      <c r="CY201" s="86"/>
      <c r="CZ201" s="93">
        <f>AVERAGEIF(BD201:CX201,"&lt;&gt;""")</f>
        <v>37.765764051027247</v>
      </c>
      <c r="DA201" s="93">
        <f>CZ201/CZ$3*100</f>
        <v>12.099485235298795</v>
      </c>
      <c r="DB201" s="102">
        <f>SUM(BD201:CX201)/(COUNT(BD201:CX201)+COUNTBLANK(BD201:CX201))</f>
        <v>1.6070537894054149</v>
      </c>
      <c r="DC201" s="157">
        <f>MEDIAN(BD201:CX201)</f>
        <v>37.765764051027247</v>
      </c>
      <c r="DD201" s="158">
        <f>DC201/$DC$3*100</f>
        <v>16.914302358925298</v>
      </c>
      <c r="DE201" s="86">
        <f>VLOOKUP(BA201,wt_by_use!$A$5:$H$388,8,FALSE)</f>
        <v>0</v>
      </c>
      <c r="DF201" s="140" t="str">
        <f>IFERROR(VLOOKUP(BA201,wtFrac_0000!C$3:E$292,3,FALSE)," ")</f>
        <v xml:space="preserve"> </v>
      </c>
    </row>
    <row r="202" spans="53:110" x14ac:dyDescent="0.3">
      <c r="BA202" s="110">
        <v>706</v>
      </c>
      <c r="BB202" s="84" t="s">
        <v>720</v>
      </c>
      <c r="DC202" s="157"/>
      <c r="DD202" s="158"/>
      <c r="DE202" s="86">
        <f>VLOOKUP(BA202,wt_by_use!$A$5:$H$388,8,FALSE)</f>
        <v>0.18899999999999983</v>
      </c>
      <c r="DF202" s="141">
        <v>0.42</v>
      </c>
    </row>
    <row r="203" spans="53:110" x14ac:dyDescent="0.3">
      <c r="BA203" s="117">
        <v>716</v>
      </c>
      <c r="BB203" s="120" t="s">
        <v>289</v>
      </c>
      <c r="BD203" s="86"/>
      <c r="BE203" s="86">
        <v>0</v>
      </c>
      <c r="BF203" s="86">
        <v>0</v>
      </c>
      <c r="BG203" s="86">
        <v>0</v>
      </c>
      <c r="BH203" s="98"/>
      <c r="BI203" s="86"/>
      <c r="BJ203" s="86"/>
      <c r="BK203" s="86"/>
      <c r="BL203" s="98"/>
      <c r="BM203" s="86"/>
      <c r="BN203" s="86"/>
      <c r="BO203" s="86"/>
      <c r="BP203" s="86"/>
      <c r="BQ203" s="86"/>
      <c r="BR203" s="86"/>
      <c r="BS203" s="86"/>
      <c r="BT203" s="86"/>
      <c r="BU203" s="86"/>
      <c r="BV203" s="86"/>
      <c r="BW203" s="86"/>
      <c r="BX203" s="86"/>
      <c r="BY203" s="86"/>
      <c r="BZ203" s="86"/>
      <c r="CA203" s="86"/>
      <c r="CB203" s="86"/>
      <c r="CC203" s="86"/>
      <c r="CD203" s="86"/>
      <c r="CE203" s="86"/>
      <c r="CF203" s="86"/>
      <c r="CG203" s="86"/>
      <c r="CH203" s="86"/>
      <c r="CI203" s="86"/>
      <c r="CJ203" s="86"/>
      <c r="CK203" s="86"/>
      <c r="CL203" s="86"/>
      <c r="CM203" s="86"/>
      <c r="CN203" s="86"/>
      <c r="CO203" s="86"/>
      <c r="CP203" s="86"/>
      <c r="CQ203" s="86"/>
      <c r="CR203" s="86"/>
      <c r="CS203" s="86"/>
      <c r="CT203" s="86"/>
      <c r="CU203" s="86"/>
      <c r="CV203" s="86"/>
      <c r="CW203" s="86"/>
      <c r="CX203" s="86"/>
      <c r="CY203" s="86"/>
      <c r="CZ203" s="93">
        <f t="shared" ref="CZ203:CZ209" si="21">AVERAGEIF(BD203:CX203,"&lt;&gt;""")</f>
        <v>0</v>
      </c>
      <c r="DA203" s="93">
        <f t="shared" ref="DA203:DA209" si="22">CZ203/CZ$3*100</f>
        <v>0</v>
      </c>
      <c r="DB203" s="102">
        <f t="shared" ref="DB203:DB209" si="23">SUM(BD203:CX203)/(COUNT(BD203:CX203)+COUNTBLANK(BD203:CX203))</f>
        <v>0</v>
      </c>
      <c r="DC203" s="157">
        <f t="shared" ref="DC203:DC209" si="24">MEDIAN(BD203:CX203)</f>
        <v>0</v>
      </c>
      <c r="DD203" s="158">
        <f t="shared" ref="DD203:DD209" si="25">DC203/$DC$3*100</f>
        <v>0</v>
      </c>
      <c r="DE203" s="86">
        <f>VLOOKUP(BA203,wt_by_use!$A$5:$H$388,8,FALSE)</f>
        <v>0</v>
      </c>
      <c r="DF203" s="140" t="str">
        <f>IFERROR(VLOOKUP(BA203,wtFrac_0000!C$3:E$292,3,FALSE)," ")</f>
        <v xml:space="preserve"> </v>
      </c>
    </row>
    <row r="204" spans="53:110" x14ac:dyDescent="0.3">
      <c r="BA204" s="117">
        <v>717</v>
      </c>
      <c r="BB204" s="120" t="s">
        <v>243</v>
      </c>
      <c r="BD204" s="86"/>
      <c r="BE204" s="86">
        <v>1.0973645346526339</v>
      </c>
      <c r="BF204" s="86">
        <v>1.2330384207953691</v>
      </c>
      <c r="BG204" s="86">
        <v>1.2538457881179805</v>
      </c>
      <c r="BH204" s="98"/>
      <c r="BI204" s="86"/>
      <c r="BJ204" s="86">
        <v>0.26800000000000002</v>
      </c>
      <c r="BK204" s="86"/>
      <c r="BL204" s="98"/>
      <c r="BM204" s="86">
        <v>6.8543366917012752E-3</v>
      </c>
      <c r="BN204" s="86">
        <v>7.3568168697869391E-3</v>
      </c>
      <c r="BO204" s="86">
        <v>4.0964867584216674E-3</v>
      </c>
      <c r="BP204" s="86">
        <v>6.6253356146572307E-4</v>
      </c>
      <c r="BQ204" s="86">
        <v>1.9962518375498165E-3</v>
      </c>
      <c r="BR204" s="86">
        <v>1.0343848933258256E-2</v>
      </c>
      <c r="BS204" s="86">
        <v>2.6412995592518248E-2</v>
      </c>
      <c r="BT204" s="86"/>
      <c r="BU204" s="86"/>
      <c r="BV204" s="86">
        <v>3.3529394317283493E-3</v>
      </c>
      <c r="BW204" s="86">
        <v>4.1611358236344202E-2</v>
      </c>
      <c r="BX204" s="86">
        <v>3.8086340918726876E-2</v>
      </c>
      <c r="BY204" s="86"/>
      <c r="BZ204" s="86">
        <v>3.5843071997437699E-2</v>
      </c>
      <c r="CA204" s="86">
        <v>5.7381454696385156E-2</v>
      </c>
      <c r="CB204" s="86">
        <v>0.25888490347027293</v>
      </c>
      <c r="CC204" s="86">
        <v>7.4719986849282299E-2</v>
      </c>
      <c r="CD204" s="86">
        <v>2.1615150557837151E-2</v>
      </c>
      <c r="CE204" s="86">
        <v>4.2487652026129905E-2</v>
      </c>
      <c r="CF204" s="86">
        <v>0.49095497288292028</v>
      </c>
      <c r="CG204" s="86"/>
      <c r="CH204" s="86">
        <v>3.2768550848179658E-4</v>
      </c>
      <c r="CI204" s="86">
        <v>0.16499202057340495</v>
      </c>
      <c r="CJ204" s="86">
        <v>0.13212440994437594</v>
      </c>
      <c r="CK204" s="86">
        <v>2.1848516949152533E-2</v>
      </c>
      <c r="CL204" s="86">
        <v>8.3347224537422882E-2</v>
      </c>
      <c r="CM204" s="86">
        <v>9.5964071051798244E-3</v>
      </c>
      <c r="CN204" s="86">
        <v>4.4204754260613833E-3</v>
      </c>
      <c r="CO204" s="86">
        <v>3.6512348670292141E-2</v>
      </c>
      <c r="CP204" s="86">
        <v>5.1122130770410508E-2</v>
      </c>
      <c r="CQ204" s="86">
        <v>6.9575182123270851E-2</v>
      </c>
      <c r="CR204" s="86">
        <v>0.32230025279787455</v>
      </c>
      <c r="CS204" s="86">
        <v>4.0256100364720266</v>
      </c>
      <c r="CT204" s="86">
        <v>1.6599205791845959</v>
      </c>
      <c r="CU204" s="86">
        <v>37.706981871897135</v>
      </c>
      <c r="CV204" s="86">
        <v>2.0577245898088486E-2</v>
      </c>
      <c r="CW204" s="86">
        <v>5.3508564198581597E-2</v>
      </c>
      <c r="CX204" s="86">
        <v>5.1935405339608852E-2</v>
      </c>
      <c r="CY204" s="86"/>
      <c r="CZ204" s="93">
        <f t="shared" si="21"/>
        <v>1.2997265842703607</v>
      </c>
      <c r="DA204" s="93">
        <f t="shared" si="22"/>
        <v>0.41640949180999842</v>
      </c>
      <c r="DB204" s="102">
        <f t="shared" si="23"/>
        <v>1.0508427702611427</v>
      </c>
      <c r="DC204" s="157">
        <f t="shared" si="24"/>
        <v>4.680489139827021E-2</v>
      </c>
      <c r="DD204" s="158">
        <f t="shared" si="25"/>
        <v>2.0962692133471354E-2</v>
      </c>
      <c r="DE204" s="86">
        <f>VLOOKUP(BA204,wt_by_use!$A$5:$H$388,8,FALSE)</f>
        <v>3.9861837441583128</v>
      </c>
      <c r="DF204" s="140">
        <f>IFERROR(VLOOKUP(BA204,wtFrac_0000!C$3:E$292,3,FALSE)," ")</f>
        <v>2.0399999999999996</v>
      </c>
    </row>
    <row r="205" spans="53:110" x14ac:dyDescent="0.3">
      <c r="BA205" s="117">
        <v>737</v>
      </c>
      <c r="BB205" s="120" t="s">
        <v>263</v>
      </c>
      <c r="BD205" s="86"/>
      <c r="BE205" s="86">
        <v>0.64935874502602819</v>
      </c>
      <c r="BF205" s="86">
        <v>0.73903375291231288</v>
      </c>
      <c r="BG205" s="86">
        <v>0.78214803659468946</v>
      </c>
      <c r="BH205" s="98"/>
      <c r="BI205" s="86"/>
      <c r="BJ205" s="86"/>
      <c r="BK205" s="86"/>
      <c r="BL205" s="98"/>
      <c r="BM205" s="86"/>
      <c r="BN205" s="86"/>
      <c r="BO205" s="86"/>
      <c r="BP205" s="86"/>
      <c r="BQ205" s="86"/>
      <c r="BR205" s="86"/>
      <c r="BS205" s="86"/>
      <c r="BT205" s="86"/>
      <c r="BU205" s="86"/>
      <c r="BV205" s="86"/>
      <c r="BW205" s="86"/>
      <c r="BX205" s="86"/>
      <c r="BY205" s="86"/>
      <c r="BZ205" s="86"/>
      <c r="CA205" s="86"/>
      <c r="CB205" s="86"/>
      <c r="CC205" s="86"/>
      <c r="CD205" s="86"/>
      <c r="CE205" s="86"/>
      <c r="CF205" s="86"/>
      <c r="CG205" s="86"/>
      <c r="CH205" s="86"/>
      <c r="CI205" s="86"/>
      <c r="CJ205" s="86"/>
      <c r="CK205" s="86"/>
      <c r="CL205" s="86"/>
      <c r="CM205" s="86"/>
      <c r="CN205" s="86"/>
      <c r="CO205" s="86"/>
      <c r="CP205" s="86"/>
      <c r="CQ205" s="86"/>
      <c r="CR205" s="86"/>
      <c r="CS205" s="86"/>
      <c r="CT205" s="86"/>
      <c r="CU205" s="86"/>
      <c r="CV205" s="86"/>
      <c r="CW205" s="86"/>
      <c r="CX205" s="86"/>
      <c r="CY205" s="86"/>
      <c r="CZ205" s="93">
        <f t="shared" si="21"/>
        <v>0.72351351151101018</v>
      </c>
      <c r="DA205" s="93">
        <f t="shared" si="22"/>
        <v>0.23180097821504383</v>
      </c>
      <c r="DB205" s="102">
        <f t="shared" si="23"/>
        <v>4.6181713500702777E-2</v>
      </c>
      <c r="DC205" s="157">
        <f t="shared" si="24"/>
        <v>0.73903375291231288</v>
      </c>
      <c r="DD205" s="158">
        <f t="shared" si="25"/>
        <v>0.33099397468353714</v>
      </c>
      <c r="DE205" s="86">
        <f>VLOOKUP(BA205,wt_by_use!$A$5:$H$388,8,FALSE)</f>
        <v>8.2423049403123311E-2</v>
      </c>
      <c r="DF205" s="140">
        <f>IFERROR(VLOOKUP(BA205,wtFrac_0000!C$3:E$292,3,FALSE)," ")</f>
        <v>9.9999999999999985E-3</v>
      </c>
    </row>
    <row r="206" spans="53:110" x14ac:dyDescent="0.3">
      <c r="BA206" s="117">
        <v>740</v>
      </c>
      <c r="BB206" s="120" t="s">
        <v>303</v>
      </c>
      <c r="BD206" s="86"/>
      <c r="BE206" s="86">
        <v>0</v>
      </c>
      <c r="BF206" s="86">
        <v>0</v>
      </c>
      <c r="BG206" s="86">
        <v>0</v>
      </c>
      <c r="BH206" s="98"/>
      <c r="BI206" s="86"/>
      <c r="BJ206" s="86"/>
      <c r="BK206" s="86"/>
      <c r="BL206" s="98"/>
      <c r="BM206" s="86"/>
      <c r="BN206" s="86"/>
      <c r="BO206" s="86"/>
      <c r="BP206" s="86"/>
      <c r="BQ206" s="86"/>
      <c r="BR206" s="86"/>
      <c r="BS206" s="86"/>
      <c r="BT206" s="86"/>
      <c r="BU206" s="86"/>
      <c r="BV206" s="86"/>
      <c r="BW206" s="86"/>
      <c r="BX206" s="86"/>
      <c r="BY206" s="86"/>
      <c r="BZ206" s="86"/>
      <c r="CA206" s="86"/>
      <c r="CB206" s="86"/>
      <c r="CC206" s="86"/>
      <c r="CD206" s="86"/>
      <c r="CE206" s="86"/>
      <c r="CF206" s="86"/>
      <c r="CG206" s="86"/>
      <c r="CH206" s="86"/>
      <c r="CI206" s="86"/>
      <c r="CJ206" s="86"/>
      <c r="CK206" s="86"/>
      <c r="CL206" s="86"/>
      <c r="CM206" s="86"/>
      <c r="CN206" s="86"/>
      <c r="CO206" s="86"/>
      <c r="CP206" s="86"/>
      <c r="CQ206" s="86"/>
      <c r="CR206" s="86"/>
      <c r="CS206" s="86"/>
      <c r="CT206" s="86"/>
      <c r="CU206" s="86"/>
      <c r="CV206" s="86"/>
      <c r="CW206" s="86"/>
      <c r="CX206" s="86"/>
      <c r="CY206" s="86"/>
      <c r="CZ206" s="93">
        <f t="shared" si="21"/>
        <v>0</v>
      </c>
      <c r="DA206" s="93">
        <f t="shared" si="22"/>
        <v>0</v>
      </c>
      <c r="DB206" s="102">
        <f t="shared" si="23"/>
        <v>0</v>
      </c>
      <c r="DC206" s="157">
        <f t="shared" si="24"/>
        <v>0</v>
      </c>
      <c r="DD206" s="158">
        <f t="shared" si="25"/>
        <v>0</v>
      </c>
      <c r="DE206" s="86">
        <f>VLOOKUP(BA206,wt_by_use!$A$5:$H$388,8,FALSE)</f>
        <v>0</v>
      </c>
      <c r="DF206" s="140" t="str">
        <f>IFERROR(VLOOKUP(BA206,wtFrac_0000!C$3:E$292,3,FALSE)," ")</f>
        <v xml:space="preserve"> </v>
      </c>
    </row>
    <row r="207" spans="53:110" x14ac:dyDescent="0.3">
      <c r="BA207" s="117">
        <v>742</v>
      </c>
      <c r="BB207" s="120" t="s">
        <v>309</v>
      </c>
      <c r="BD207" s="86"/>
      <c r="BE207" s="86">
        <v>0</v>
      </c>
      <c r="BF207" s="86">
        <v>0</v>
      </c>
      <c r="BG207" s="86">
        <v>0</v>
      </c>
      <c r="BH207" s="98"/>
      <c r="BI207" s="86"/>
      <c r="BJ207" s="86"/>
      <c r="BK207" s="86"/>
      <c r="BL207" s="98"/>
      <c r="BM207" s="86"/>
      <c r="BN207" s="86"/>
      <c r="BO207" s="86"/>
      <c r="BP207" s="86"/>
      <c r="BQ207" s="86"/>
      <c r="BR207" s="86"/>
      <c r="BS207" s="86"/>
      <c r="BT207" s="86"/>
      <c r="BU207" s="86"/>
      <c r="BV207" s="86"/>
      <c r="BW207" s="86"/>
      <c r="BX207" s="86"/>
      <c r="BY207" s="86"/>
      <c r="BZ207" s="86"/>
      <c r="CA207" s="86"/>
      <c r="CB207" s="86"/>
      <c r="CC207" s="86"/>
      <c r="CD207" s="86"/>
      <c r="CE207" s="86"/>
      <c r="CF207" s="86"/>
      <c r="CG207" s="86"/>
      <c r="CH207" s="86"/>
      <c r="CI207" s="86"/>
      <c r="CJ207" s="86"/>
      <c r="CK207" s="86"/>
      <c r="CL207" s="86"/>
      <c r="CM207" s="86"/>
      <c r="CN207" s="86"/>
      <c r="CO207" s="86"/>
      <c r="CP207" s="86"/>
      <c r="CQ207" s="86"/>
      <c r="CR207" s="86"/>
      <c r="CS207" s="86"/>
      <c r="CT207" s="86"/>
      <c r="CU207" s="86"/>
      <c r="CV207" s="86"/>
      <c r="CW207" s="86"/>
      <c r="CX207" s="86"/>
      <c r="CY207" s="86"/>
      <c r="CZ207" s="93">
        <f t="shared" si="21"/>
        <v>0</v>
      </c>
      <c r="DA207" s="93">
        <f t="shared" si="22"/>
        <v>0</v>
      </c>
      <c r="DB207" s="102">
        <f t="shared" si="23"/>
        <v>0</v>
      </c>
      <c r="DC207" s="157">
        <f t="shared" si="24"/>
        <v>0</v>
      </c>
      <c r="DD207" s="158">
        <f t="shared" si="25"/>
        <v>0</v>
      </c>
      <c r="DE207" s="86">
        <f>VLOOKUP(BA207,wt_by_use!$A$5:$H$388,8,FALSE)</f>
        <v>4.4999999999999962E-3</v>
      </c>
      <c r="DF207" s="140">
        <f>IFERROR(VLOOKUP(BA207,wtFrac_0000!C$3:E$292,3,FALSE)," ")</f>
        <v>9.9999999999999985E-3</v>
      </c>
    </row>
    <row r="208" spans="53:110" x14ac:dyDescent="0.3">
      <c r="BA208" s="117">
        <v>747</v>
      </c>
      <c r="BB208" s="120" t="s">
        <v>345</v>
      </c>
      <c r="BD208" s="86"/>
      <c r="BE208" s="86"/>
      <c r="BF208" s="86"/>
      <c r="BG208" s="86"/>
      <c r="BH208" s="98"/>
      <c r="BI208" s="86"/>
      <c r="BJ208" s="86"/>
      <c r="BK208" s="86"/>
      <c r="BL208" s="98"/>
      <c r="BM208" s="86">
        <v>1.5850653599559197E-2</v>
      </c>
      <c r="BN208" s="86">
        <v>1.1251602271438847E-2</v>
      </c>
      <c r="BO208" s="86">
        <v>6.932516052713591E-3</v>
      </c>
      <c r="BP208" s="86">
        <v>5.7971686628250779E-3</v>
      </c>
      <c r="BQ208" s="86">
        <v>8.4189751409709645E-3</v>
      </c>
      <c r="BR208" s="86">
        <v>1.4481388506561556E-4</v>
      </c>
      <c r="BS208" s="86">
        <v>0.41862106222104389</v>
      </c>
      <c r="BT208" s="86"/>
      <c r="BU208" s="86"/>
      <c r="BV208" s="86">
        <v>6.4479604456314423E-3</v>
      </c>
      <c r="BW208" s="86">
        <v>6.24170373545163E-2</v>
      </c>
      <c r="BX208" s="86">
        <v>2.1763623382129644E-3</v>
      </c>
      <c r="BY208" s="86"/>
      <c r="BZ208" s="86">
        <v>1.4201971923513047E-4</v>
      </c>
      <c r="CA208" s="86">
        <v>1.9127151565461721E-2</v>
      </c>
      <c r="CB208" s="86"/>
      <c r="CC208" s="86">
        <v>8.7602743202606845E-3</v>
      </c>
      <c r="CD208" s="86">
        <v>9.9762233343863763E-2</v>
      </c>
      <c r="CE208" s="86">
        <v>4.5143130277763019E-3</v>
      </c>
      <c r="CF208" s="86">
        <v>2.2502102923800519E-3</v>
      </c>
      <c r="CG208" s="86"/>
      <c r="CH208" s="86">
        <v>1.9813542373317929E-4</v>
      </c>
      <c r="CI208" s="86">
        <v>6.5996808229361985E-3</v>
      </c>
      <c r="CJ208" s="86">
        <v>3.6198468477911214E-4</v>
      </c>
      <c r="CK208" s="86">
        <v>0.39724576271186424</v>
      </c>
      <c r="CL208" s="86">
        <v>0.1389120408957048</v>
      </c>
      <c r="CM208" s="86">
        <v>0.23671137526110231</v>
      </c>
      <c r="CN208" s="86">
        <v>3.6837295217178198E-2</v>
      </c>
      <c r="CO208" s="86">
        <v>3.8794370462185406E-3</v>
      </c>
      <c r="CP208" s="86">
        <v>0.12780532692602628</v>
      </c>
      <c r="CQ208" s="86">
        <v>0.45019235491528203</v>
      </c>
      <c r="CR208" s="86">
        <v>0.4655448095969299</v>
      </c>
      <c r="CS208" s="86"/>
      <c r="CT208" s="86"/>
      <c r="CU208" s="86"/>
      <c r="CV208" s="86"/>
      <c r="CW208" s="86"/>
      <c r="CX208" s="86"/>
      <c r="CY208" s="86"/>
      <c r="CZ208" s="93">
        <f t="shared" si="21"/>
        <v>9.3959353990470743E-2</v>
      </c>
      <c r="DA208" s="93">
        <f t="shared" si="22"/>
        <v>3.0102921121623393E-2</v>
      </c>
      <c r="DB208" s="102">
        <f t="shared" si="23"/>
        <v>5.3976650164738516E-2</v>
      </c>
      <c r="DC208" s="157">
        <f t="shared" si="24"/>
        <v>8.7602743202606845E-3</v>
      </c>
      <c r="DD208" s="158">
        <f t="shared" si="25"/>
        <v>3.9234987646433591E-3</v>
      </c>
      <c r="DE208" s="86">
        <f>VLOOKUP(BA208,wt_by_use!$A$5:$H$388,8,FALSE)</f>
        <v>0.19349999999999987</v>
      </c>
      <c r="DF208" s="140">
        <f>IFERROR(VLOOKUP(BA208,wtFrac_0000!C$3:E$292,3,FALSE)," ")</f>
        <v>0.43</v>
      </c>
    </row>
    <row r="209" spans="53:110" x14ac:dyDescent="0.3">
      <c r="BA209" s="117">
        <v>748</v>
      </c>
      <c r="BB209" s="120" t="s">
        <v>364</v>
      </c>
      <c r="BD209" s="86"/>
      <c r="BE209" s="86"/>
      <c r="BF209" s="86"/>
      <c r="BG209" s="86"/>
      <c r="BH209" s="98"/>
      <c r="BI209" s="86"/>
      <c r="BJ209" s="86"/>
      <c r="BK209" s="86"/>
      <c r="BL209" s="98"/>
      <c r="BM209" s="86"/>
      <c r="BN209" s="86"/>
      <c r="BO209" s="86"/>
      <c r="BP209" s="86"/>
      <c r="BQ209" s="86"/>
      <c r="BR209" s="86"/>
      <c r="BS209" s="86"/>
      <c r="BT209" s="86"/>
      <c r="BU209" s="86"/>
      <c r="BV209" s="86"/>
      <c r="BW209" s="86"/>
      <c r="BX209" s="86"/>
      <c r="BY209" s="86"/>
      <c r="BZ209" s="86"/>
      <c r="CA209" s="86"/>
      <c r="CB209" s="86"/>
      <c r="CC209" s="86"/>
      <c r="CD209" s="86"/>
      <c r="CE209" s="86"/>
      <c r="CF209" s="86"/>
      <c r="CG209" s="86"/>
      <c r="CH209" s="86"/>
      <c r="CI209" s="86">
        <v>1.897408236594157E-3</v>
      </c>
      <c r="CJ209" s="86">
        <v>4.1628238749597894</v>
      </c>
      <c r="CK209" s="86"/>
      <c r="CL209" s="86"/>
      <c r="CM209" s="86">
        <v>2.6869939894503501E-2</v>
      </c>
      <c r="CN209" s="86">
        <v>9.0865328202372891E-2</v>
      </c>
      <c r="CO209" s="86">
        <v>0.25102239710825847</v>
      </c>
      <c r="CP209" s="86"/>
      <c r="CQ209" s="86"/>
      <c r="CR209" s="86">
        <v>0.48941890239677249</v>
      </c>
      <c r="CS209" s="86"/>
      <c r="CT209" s="86"/>
      <c r="CU209" s="86"/>
      <c r="CV209" s="86"/>
      <c r="CW209" s="86"/>
      <c r="CX209" s="86"/>
      <c r="CY209" s="86"/>
      <c r="CZ209" s="93">
        <f t="shared" si="21"/>
        <v>0.83714964179971496</v>
      </c>
      <c r="DA209" s="93">
        <f t="shared" si="22"/>
        <v>0.26820799168806458</v>
      </c>
      <c r="DB209" s="102">
        <f t="shared" si="23"/>
        <v>0.10687016703826149</v>
      </c>
      <c r="DC209" s="157">
        <f t="shared" si="24"/>
        <v>0.17094386265531569</v>
      </c>
      <c r="DD209" s="158">
        <f t="shared" si="25"/>
        <v>7.6561304981090691E-2</v>
      </c>
      <c r="DE209" s="86">
        <f>VLOOKUP(BA209,wt_by_use!$A$5:$H$388,8,FALSE)</f>
        <v>0.2744999999999998</v>
      </c>
      <c r="DF209" s="140">
        <f>IFERROR(VLOOKUP(BA209,wtFrac_0000!C$3:E$292,3,FALSE)," ")</f>
        <v>0.61</v>
      </c>
    </row>
    <row r="210" spans="53:110" x14ac:dyDescent="0.3">
      <c r="BA210" s="110">
        <v>749</v>
      </c>
      <c r="BB210" s="84" t="s">
        <v>727</v>
      </c>
      <c r="DC210" s="157"/>
      <c r="DD210" s="158"/>
      <c r="DE210" s="86">
        <f>VLOOKUP(BA210,wt_by_use!$A$5:$H$388,8,FALSE)</f>
        <v>0.17999999999999985</v>
      </c>
      <c r="DF210" s="141">
        <v>0.39999999999999997</v>
      </c>
    </row>
    <row r="211" spans="53:110" x14ac:dyDescent="0.3">
      <c r="BA211" s="110">
        <v>755</v>
      </c>
      <c r="BB211" s="84" t="s">
        <v>778</v>
      </c>
      <c r="DC211" s="157"/>
      <c r="DD211" s="158"/>
      <c r="DE211" s="86">
        <f>VLOOKUP(BA211,wt_by_use!$A$5:$H$388,8,FALSE)</f>
        <v>4.9499999999999954E-2</v>
      </c>
      <c r="DF211" s="141">
        <v>0.10999999999999999</v>
      </c>
    </row>
    <row r="212" spans="53:110" x14ac:dyDescent="0.3">
      <c r="BA212" s="117">
        <v>768</v>
      </c>
      <c r="BB212" s="120" t="s">
        <v>368</v>
      </c>
      <c r="BD212" s="86"/>
      <c r="BE212" s="86"/>
      <c r="BF212" s="86"/>
      <c r="BG212" s="86"/>
      <c r="BH212" s="98"/>
      <c r="BI212" s="86"/>
      <c r="BJ212" s="86"/>
      <c r="BK212" s="86"/>
      <c r="BL212" s="98"/>
      <c r="BM212" s="86"/>
      <c r="BN212" s="86"/>
      <c r="BO212" s="86"/>
      <c r="BP212" s="86"/>
      <c r="BQ212" s="86"/>
      <c r="BR212" s="86"/>
      <c r="BS212" s="86"/>
      <c r="BT212" s="86"/>
      <c r="BU212" s="86"/>
      <c r="BV212" s="86"/>
      <c r="BW212" s="86"/>
      <c r="BX212" s="86"/>
      <c r="BY212" s="86"/>
      <c r="BZ212" s="86"/>
      <c r="CA212" s="86"/>
      <c r="CB212" s="86"/>
      <c r="CC212" s="86"/>
      <c r="CD212" s="86"/>
      <c r="CE212" s="86"/>
      <c r="CF212" s="86"/>
      <c r="CG212" s="86"/>
      <c r="CH212" s="86"/>
      <c r="CI212" s="86"/>
      <c r="CJ212" s="86"/>
      <c r="CK212" s="86"/>
      <c r="CL212" s="86">
        <v>4.0006667777962983</v>
      </c>
      <c r="CM212" s="86">
        <v>5.118083789429239E-2</v>
      </c>
      <c r="CN212" s="86">
        <v>0.10805606597038937</v>
      </c>
      <c r="CO212" s="86"/>
      <c r="CP212" s="86"/>
      <c r="CQ212" s="86"/>
      <c r="CR212" s="86"/>
      <c r="CS212" s="86"/>
      <c r="CT212" s="86"/>
      <c r="CU212" s="86"/>
      <c r="CV212" s="86"/>
      <c r="CW212" s="86"/>
      <c r="CX212" s="86"/>
      <c r="CY212" s="86"/>
      <c r="CZ212" s="93">
        <f>AVERAGEIF(BD212:CX212,"&lt;&gt;""")</f>
        <v>1.3866345605536601</v>
      </c>
      <c r="DA212" s="93">
        <f>CZ212/CZ$3*100</f>
        <v>0.44425327578451795</v>
      </c>
      <c r="DB212" s="102">
        <f>SUM(BD212:CX212)/(COUNT(BD212:CX212)+COUNTBLANK(BD212:CX212))</f>
        <v>8.8508588971510219E-2</v>
      </c>
      <c r="DC212" s="157">
        <f>MEDIAN(BD212:CX212)</f>
        <v>0.10805606597038937</v>
      </c>
      <c r="DD212" s="158">
        <f>DC212/$DC$3*100</f>
        <v>4.8395498342616756E-2</v>
      </c>
      <c r="DE212" s="86">
        <f>VLOOKUP(BA212,wt_by_use!$A$5:$H$388,8,FALSE)</f>
        <v>0.2474999999999998</v>
      </c>
      <c r="DF212" s="140">
        <f>IFERROR(VLOOKUP(BA212,wtFrac_0000!C$3:E$292,3,FALSE)," ")</f>
        <v>0.54999999999999993</v>
      </c>
    </row>
    <row r="213" spans="53:110" x14ac:dyDescent="0.3">
      <c r="BA213" s="117">
        <v>769</v>
      </c>
      <c r="BB213" s="120" t="s">
        <v>354</v>
      </c>
      <c r="BD213" s="86"/>
      <c r="BE213" s="86"/>
      <c r="BF213" s="86"/>
      <c r="BG213" s="86"/>
      <c r="BH213" s="98"/>
      <c r="BI213" s="86"/>
      <c r="BJ213" s="86"/>
      <c r="BK213" s="86"/>
      <c r="BL213" s="98"/>
      <c r="BM213" s="86"/>
      <c r="BN213" s="86"/>
      <c r="BO213" s="86"/>
      <c r="BP213" s="86"/>
      <c r="BQ213" s="86">
        <v>4.4264714658713324E-2</v>
      </c>
      <c r="BR213" s="86"/>
      <c r="BS213" s="86"/>
      <c r="BT213" s="86"/>
      <c r="BU213" s="86"/>
      <c r="BV213" s="86"/>
      <c r="BW213" s="86"/>
      <c r="BX213" s="86"/>
      <c r="BY213" s="86"/>
      <c r="BZ213" s="86"/>
      <c r="CA213" s="86"/>
      <c r="CB213" s="86"/>
      <c r="CC213" s="86"/>
      <c r="CD213" s="86"/>
      <c r="CE213" s="86"/>
      <c r="CF213" s="86"/>
      <c r="CG213" s="86"/>
      <c r="CH213" s="86"/>
      <c r="CI213" s="86"/>
      <c r="CJ213" s="86"/>
      <c r="CK213" s="86"/>
      <c r="CL213" s="86"/>
      <c r="CM213" s="86"/>
      <c r="CN213" s="86"/>
      <c r="CO213" s="86"/>
      <c r="CP213" s="86"/>
      <c r="CQ213" s="86"/>
      <c r="CR213" s="86">
        <v>0.21486683519858302</v>
      </c>
      <c r="CS213" s="86"/>
      <c r="CT213" s="86"/>
      <c r="CU213" s="86"/>
      <c r="CV213" s="86"/>
      <c r="CW213" s="86"/>
      <c r="CX213" s="86"/>
      <c r="CY213" s="86"/>
      <c r="CZ213" s="93">
        <f>AVERAGEIF(BD213:CX213,"&lt;&gt;""")</f>
        <v>0.12956577492864818</v>
      </c>
      <c r="DA213" s="93">
        <f>CZ213/CZ$3*100</f>
        <v>4.1510590878846093E-2</v>
      </c>
      <c r="DB213" s="102">
        <f>SUM(BD213:CX213)/(COUNT(BD213:CX213)+COUNTBLANK(BD213:CX213))</f>
        <v>5.5134372310063056E-3</v>
      </c>
      <c r="DC213" s="157">
        <f>MEDIAN(BD213:CX213)</f>
        <v>0.12956577492864818</v>
      </c>
      <c r="DD213" s="158">
        <f>DC213/$DC$3*100</f>
        <v>5.8029136906923191E-2</v>
      </c>
      <c r="DE213" s="86">
        <f>VLOOKUP(BA213,wt_by_use!$A$5:$H$388,8,FALSE)</f>
        <v>0.18899999999999983</v>
      </c>
      <c r="DF213" s="140">
        <f>IFERROR(VLOOKUP(BA213,wtFrac_0000!C$3:E$292,3,FALSE)," ")</f>
        <v>0.42</v>
      </c>
    </row>
    <row r="214" spans="53:110" x14ac:dyDescent="0.3">
      <c r="BA214" s="117">
        <v>839</v>
      </c>
      <c r="BB214" s="120" t="s">
        <v>280</v>
      </c>
      <c r="BD214" s="86"/>
      <c r="BE214" s="86">
        <v>3.594266158137188E-4</v>
      </c>
      <c r="BF214" s="86">
        <v>3.6821024150193775E-4</v>
      </c>
      <c r="BG214" s="86">
        <v>4.2489837053672641E-4</v>
      </c>
      <c r="BH214" s="98"/>
      <c r="BI214" s="86"/>
      <c r="BJ214" s="86"/>
      <c r="BK214" s="86"/>
      <c r="BL214" s="98"/>
      <c r="BM214" s="86"/>
      <c r="BN214" s="86"/>
      <c r="BO214" s="86"/>
      <c r="BP214" s="86"/>
      <c r="BQ214" s="86"/>
      <c r="BR214" s="86"/>
      <c r="BS214" s="86"/>
      <c r="BT214" s="86"/>
      <c r="BU214" s="86"/>
      <c r="BV214" s="86"/>
      <c r="BW214" s="86"/>
      <c r="BX214" s="86"/>
      <c r="BY214" s="86"/>
      <c r="BZ214" s="86"/>
      <c r="CA214" s="86"/>
      <c r="CB214" s="86"/>
      <c r="CC214" s="86"/>
      <c r="CD214" s="86"/>
      <c r="CE214" s="86"/>
      <c r="CF214" s="86"/>
      <c r="CG214" s="86"/>
      <c r="CH214" s="86"/>
      <c r="CI214" s="86"/>
      <c r="CJ214" s="86"/>
      <c r="CK214" s="86"/>
      <c r="CL214" s="86"/>
      <c r="CM214" s="86"/>
      <c r="CN214" s="86"/>
      <c r="CO214" s="86"/>
      <c r="CP214" s="86"/>
      <c r="CQ214" s="86"/>
      <c r="CR214" s="86"/>
      <c r="CS214" s="86"/>
      <c r="CT214" s="86"/>
      <c r="CU214" s="86"/>
      <c r="CV214" s="86"/>
      <c r="CW214" s="86"/>
      <c r="CX214" s="86"/>
      <c r="CY214" s="86"/>
      <c r="CZ214" s="93">
        <f>AVERAGEIF(BD214:CX214,"&lt;&gt;""")</f>
        <v>3.8417840928412763E-4</v>
      </c>
      <c r="DA214" s="93">
        <f>CZ214/CZ$3*100</f>
        <v>1.2308399174906781E-4</v>
      </c>
      <c r="DB214" s="102">
        <f>SUM(BD214:CX214)/(COUNT(BD214:CX214)+COUNTBLANK(BD214:CX214))</f>
        <v>2.4522026124518784E-5</v>
      </c>
      <c r="DC214" s="157">
        <f>MEDIAN(BD214:CX214)</f>
        <v>3.6821024150193775E-4</v>
      </c>
      <c r="DD214" s="158">
        <f>DC214/$DC$3*100</f>
        <v>1.6491177956843889E-4</v>
      </c>
      <c r="DE214" s="86">
        <f>VLOOKUP(BA214,wt_by_use!$A$5:$H$388,8,FALSE)</f>
        <v>9.0431311938976387E-3</v>
      </c>
      <c r="DF214" s="140">
        <f>IFERROR(VLOOKUP(BA214,wtFrac_0000!C$3:E$292,3,FALSE)," ")</f>
        <v>1.9999999999999997E-2</v>
      </c>
    </row>
    <row r="215" spans="53:110" x14ac:dyDescent="0.3">
      <c r="BA215" s="117">
        <v>840</v>
      </c>
      <c r="BB215" s="120" t="s">
        <v>287</v>
      </c>
      <c r="BD215" s="86"/>
      <c r="BE215" s="86">
        <v>3.6808749812248312E-5</v>
      </c>
      <c r="BF215" s="86">
        <v>1.0483763820541285E-4</v>
      </c>
      <c r="BG215" s="86">
        <v>3.4187225215598683E-5</v>
      </c>
      <c r="BH215" s="98"/>
      <c r="BI215" s="86"/>
      <c r="BJ215" s="86"/>
      <c r="BK215" s="86"/>
      <c r="BL215" s="98"/>
      <c r="BM215" s="86"/>
      <c r="BN215" s="86"/>
      <c r="BO215" s="86"/>
      <c r="BP215" s="86"/>
      <c r="BQ215" s="86"/>
      <c r="BR215" s="86"/>
      <c r="BS215" s="86"/>
      <c r="BT215" s="86"/>
      <c r="BU215" s="86"/>
      <c r="BV215" s="86"/>
      <c r="BW215" s="86"/>
      <c r="BX215" s="86"/>
      <c r="BY215" s="86"/>
      <c r="BZ215" s="86"/>
      <c r="CA215" s="86"/>
      <c r="CB215" s="86"/>
      <c r="CC215" s="86"/>
      <c r="CD215" s="86"/>
      <c r="CE215" s="86"/>
      <c r="CF215" s="86"/>
      <c r="CG215" s="86"/>
      <c r="CH215" s="86"/>
      <c r="CI215" s="86">
        <v>3.8498138133794491E-2</v>
      </c>
      <c r="CJ215" s="86">
        <v>3.6198468477911222E-2</v>
      </c>
      <c r="CK215" s="86"/>
      <c r="CL215" s="86"/>
      <c r="CM215" s="86"/>
      <c r="CN215" s="86">
        <v>0.49116393622904264</v>
      </c>
      <c r="CO215" s="86"/>
      <c r="CP215" s="86"/>
      <c r="CQ215" s="86"/>
      <c r="CR215" s="86">
        <v>0.39392253119740223</v>
      </c>
      <c r="CS215" s="86"/>
      <c r="CT215" s="86"/>
      <c r="CU215" s="86"/>
      <c r="CV215" s="86"/>
      <c r="CW215" s="86"/>
      <c r="CX215" s="86"/>
      <c r="CY215" s="86"/>
      <c r="CZ215" s="93">
        <f>AVERAGEIF(BD215:CX215,"&lt;&gt;""")</f>
        <v>0.13713698680734057</v>
      </c>
      <c r="DA215" s="93">
        <f>CZ215/CZ$3*100</f>
        <v>4.3936273733184261E-2</v>
      </c>
      <c r="DB215" s="102">
        <f>SUM(BD215:CX215)/(COUNT(BD215:CX215)+COUNTBLANK(BD215:CX215))</f>
        <v>2.0424657609603915E-2</v>
      </c>
      <c r="DC215" s="157">
        <f>MEDIAN(BD215:CX215)</f>
        <v>3.6198468477911222E-2</v>
      </c>
      <c r="DD215" s="158">
        <f>DC215/$DC$3*100</f>
        <v>1.6212351481573236E-2</v>
      </c>
      <c r="DE215" s="86">
        <f>VLOOKUP(BA215,wt_by_use!$A$5:$H$388,8,FALSE)</f>
        <v>4.4170499774697947E-6</v>
      </c>
      <c r="DF215" s="140" t="str">
        <f>IFERROR(VLOOKUP(BA215,wtFrac_0000!C$3:E$292,3,FALSE)," ")</f>
        <v xml:space="preserve"> </v>
      </c>
    </row>
    <row r="216" spans="53:110" x14ac:dyDescent="0.3">
      <c r="BA216" s="117">
        <v>845</v>
      </c>
      <c r="BB216" s="120" t="s">
        <v>301</v>
      </c>
      <c r="BD216" s="86"/>
      <c r="BE216" s="86">
        <v>0</v>
      </c>
      <c r="BF216" s="86">
        <v>5.5998640895086379E-4</v>
      </c>
      <c r="BG216" s="86">
        <v>0</v>
      </c>
      <c r="BH216" s="98"/>
      <c r="BI216" s="86"/>
      <c r="BJ216" s="86"/>
      <c r="BK216" s="86"/>
      <c r="BL216" s="98"/>
      <c r="BM216" s="86">
        <v>0.10281505037551912</v>
      </c>
      <c r="BN216" s="86"/>
      <c r="BO216" s="86"/>
      <c r="BP216" s="86"/>
      <c r="BQ216" s="86"/>
      <c r="BR216" s="86"/>
      <c r="BS216" s="86"/>
      <c r="BT216" s="86"/>
      <c r="BU216" s="86"/>
      <c r="BV216" s="86"/>
      <c r="BW216" s="86"/>
      <c r="BX216" s="86"/>
      <c r="BY216" s="86"/>
      <c r="BZ216" s="86"/>
      <c r="CA216" s="86"/>
      <c r="CB216" s="86"/>
      <c r="CC216" s="86"/>
      <c r="CD216" s="86"/>
      <c r="CE216" s="86"/>
      <c r="CF216" s="86"/>
      <c r="CG216" s="86"/>
      <c r="CH216" s="86"/>
      <c r="CI216" s="86">
        <v>0.25298776487922092</v>
      </c>
      <c r="CJ216" s="86">
        <v>8.5066400923091354E-2</v>
      </c>
      <c r="CK216" s="86"/>
      <c r="CL216" s="86"/>
      <c r="CM216" s="86"/>
      <c r="CN216" s="86">
        <v>1.4243754150642236</v>
      </c>
      <c r="CO216" s="86"/>
      <c r="CP216" s="86"/>
      <c r="CQ216" s="86"/>
      <c r="CR216" s="86">
        <v>1.110145315192679</v>
      </c>
      <c r="CS216" s="86"/>
      <c r="CT216" s="86"/>
      <c r="CU216" s="86"/>
      <c r="CV216" s="86"/>
      <c r="CW216" s="86"/>
      <c r="CX216" s="86"/>
      <c r="CY216" s="86"/>
      <c r="CZ216" s="93">
        <f>AVERAGEIF(BD216:CX216,"&lt;&gt;""")</f>
        <v>0.37199374160546061</v>
      </c>
      <c r="DA216" s="93">
        <f>CZ216/CZ$3*100</f>
        <v>0.11918023896186467</v>
      </c>
      <c r="DB216" s="102">
        <f>SUM(BD216:CX216)/(COUNT(BD216:CX216)+COUNTBLANK(BD216:CX216))</f>
        <v>6.3318083677525214E-2</v>
      </c>
      <c r="DC216" s="157">
        <f>MEDIAN(BD216:CX216)</f>
        <v>9.3940725649305237E-2</v>
      </c>
      <c r="DD216" s="158">
        <f>DC216/$DC$3*100</f>
        <v>4.2073604953478436E-2</v>
      </c>
      <c r="DE216" s="86">
        <f>VLOOKUP(BA216,wt_by_use!$A$5:$H$388,8,FALSE)</f>
        <v>0</v>
      </c>
      <c r="DF216" s="140" t="str">
        <f>IFERROR(VLOOKUP(BA216,wtFrac_0000!C$3:E$292,3,FALSE)," ")</f>
        <v xml:space="preserve"> </v>
      </c>
    </row>
    <row r="217" spans="53:110" x14ac:dyDescent="0.3">
      <c r="BA217" s="110">
        <v>847</v>
      </c>
      <c r="BB217" s="84" t="s">
        <v>829</v>
      </c>
      <c r="DC217" s="157"/>
      <c r="DD217" s="158"/>
      <c r="DE217" s="86">
        <f>VLOOKUP(BA217,wt_by_use!$A$5:$H$388,8,FALSE)</f>
        <v>8.9999999999999924E-3</v>
      </c>
      <c r="DF217" s="141">
        <v>1.9999999999999997E-2</v>
      </c>
    </row>
    <row r="218" spans="53:110" x14ac:dyDescent="0.3">
      <c r="BA218" s="110">
        <v>849</v>
      </c>
      <c r="BB218" s="84" t="s">
        <v>840</v>
      </c>
      <c r="DC218" s="157"/>
      <c r="DD218" s="158"/>
      <c r="DE218" s="86">
        <f>VLOOKUP(BA218,wt_by_use!$A$5:$H$388,8,FALSE)</f>
        <v>4.4999999999999962E-3</v>
      </c>
      <c r="DF218" s="141">
        <v>9.9999999999999985E-3</v>
      </c>
    </row>
    <row r="219" spans="53:110" x14ac:dyDescent="0.3">
      <c r="BA219" s="117">
        <v>860</v>
      </c>
      <c r="BB219" s="120" t="s">
        <v>394</v>
      </c>
      <c r="BD219" s="86"/>
      <c r="BE219" s="86"/>
      <c r="BF219" s="86"/>
      <c r="BG219" s="86"/>
      <c r="BH219" s="98"/>
      <c r="BI219" s="86"/>
      <c r="BJ219" s="86"/>
      <c r="BK219" s="86"/>
      <c r="BL219" s="98"/>
      <c r="BM219" s="86"/>
      <c r="BN219" s="86"/>
      <c r="BO219" s="86"/>
      <c r="BP219" s="86"/>
      <c r="BQ219" s="86"/>
      <c r="BR219" s="86"/>
      <c r="BS219" s="86"/>
      <c r="BT219" s="86"/>
      <c r="BU219" s="86"/>
      <c r="BV219" s="86"/>
      <c r="BW219" s="86"/>
      <c r="BX219" s="86"/>
      <c r="BY219" s="86"/>
      <c r="BZ219" s="86"/>
      <c r="CA219" s="86"/>
      <c r="CB219" s="86"/>
      <c r="CC219" s="86"/>
      <c r="CD219" s="86"/>
      <c r="CE219" s="86"/>
      <c r="CF219" s="86"/>
      <c r="CG219" s="86"/>
      <c r="CH219" s="86"/>
      <c r="CI219" s="86"/>
      <c r="CJ219" s="86"/>
      <c r="CK219" s="86"/>
      <c r="CL219" s="86"/>
      <c r="CM219" s="86"/>
      <c r="CN219" s="86"/>
      <c r="CO219" s="86"/>
      <c r="CP219" s="86"/>
      <c r="CQ219" s="86"/>
      <c r="CR219" s="86"/>
      <c r="CS219" s="86">
        <v>6.5304340591657324</v>
      </c>
      <c r="CT219" s="86">
        <v>5.107447935952603</v>
      </c>
      <c r="CU219" s="86">
        <v>1.7910816389151138</v>
      </c>
      <c r="CV219" s="86">
        <v>0.5523366004223752</v>
      </c>
      <c r="CW219" s="86">
        <v>0.85176898112027855</v>
      </c>
      <c r="CX219" s="86">
        <v>1.4065838946144067E-2</v>
      </c>
      <c r="CY219" s="86"/>
      <c r="CZ219" s="93">
        <f>AVERAGEIF(BD219:CX219,"&lt;&gt;""")</f>
        <v>2.4745225090870409</v>
      </c>
      <c r="DA219" s="93">
        <f>CZ219/CZ$3*100</f>
        <v>0.7927934020521632</v>
      </c>
      <c r="DB219" s="102">
        <f>SUM(BD219:CX219)/(COUNT(BD219:CX219)+COUNTBLANK(BD219:CX219))</f>
        <v>0.3158964905217499</v>
      </c>
      <c r="DC219" s="157">
        <f>MEDIAN(BD219:CX219)</f>
        <v>1.3214253100176963</v>
      </c>
      <c r="DD219" s="158">
        <f>DC219/$DC$3*100</f>
        <v>0.59183198857505848</v>
      </c>
      <c r="DE219" s="86">
        <f>VLOOKUP(BA219,wt_by_use!$A$5:$H$388,8,FALSE)</f>
        <v>4.4999999999999962E-3</v>
      </c>
      <c r="DF219" s="140">
        <f>IFERROR(VLOOKUP(BA219,wtFrac_0000!C$3:E$292,3,FALSE)," ")</f>
        <v>9.9999999999999985E-3</v>
      </c>
    </row>
    <row r="220" spans="53:110" x14ac:dyDescent="0.3">
      <c r="BA220" s="110">
        <v>867</v>
      </c>
      <c r="BB220" s="84" t="s">
        <v>861</v>
      </c>
      <c r="DC220" s="157"/>
      <c r="DD220" s="158"/>
      <c r="DE220" s="86">
        <f>VLOOKUP(BA220,wt_by_use!$A$5:$H$388,8,FALSE)</f>
        <v>4.4999999999999962E-3</v>
      </c>
      <c r="DF220" s="141">
        <v>9.9999999999999985E-3</v>
      </c>
    </row>
    <row r="221" spans="53:110" x14ac:dyDescent="0.3">
      <c r="BA221" s="110">
        <v>882</v>
      </c>
      <c r="BB221" s="84" t="s">
        <v>848</v>
      </c>
      <c r="DC221" s="157"/>
      <c r="DD221" s="158"/>
      <c r="DE221" s="86">
        <f>VLOOKUP(BA221,wt_by_use!$A$5:$H$388,8,FALSE)</f>
        <v>4.4999999999999962E-3</v>
      </c>
      <c r="DF221" s="141">
        <v>9.9999999999999985E-3</v>
      </c>
    </row>
    <row r="222" spans="53:110" x14ac:dyDescent="0.3">
      <c r="BA222" s="110">
        <v>883</v>
      </c>
      <c r="BB222" s="84" t="s">
        <v>845</v>
      </c>
      <c r="DC222" s="157"/>
      <c r="DD222" s="158"/>
      <c r="DE222" s="86">
        <f>VLOOKUP(BA222,wt_by_use!$A$5:$H$388,8,FALSE)</f>
        <v>4.4999999999999962E-3</v>
      </c>
      <c r="DF222" s="141">
        <v>9.9999999999999985E-3</v>
      </c>
    </row>
    <row r="223" spans="53:110" x14ac:dyDescent="0.3">
      <c r="BA223" s="110">
        <v>902</v>
      </c>
      <c r="BB223" s="84" t="s">
        <v>790</v>
      </c>
      <c r="DC223" s="157"/>
      <c r="DD223" s="158"/>
      <c r="DE223" s="86">
        <f>VLOOKUP(BA223,wt_by_use!$A$5:$H$388,8,FALSE)</f>
        <v>2.6999999999999979E-2</v>
      </c>
      <c r="DF223" s="141">
        <v>0.06</v>
      </c>
    </row>
    <row r="224" spans="53:110" x14ac:dyDescent="0.3">
      <c r="BA224" s="110">
        <v>904</v>
      </c>
      <c r="BB224" s="84" t="s">
        <v>867</v>
      </c>
      <c r="DC224" s="157"/>
      <c r="DD224" s="158"/>
      <c r="DE224" s="86">
        <f>VLOOKUP(BA224,wt_by_use!$A$5:$H$388,8,FALSE)</f>
        <v>4.4999999999999962E-3</v>
      </c>
      <c r="DF224" s="141">
        <v>9.9999999999999985E-3</v>
      </c>
    </row>
    <row r="225" spans="53:110" x14ac:dyDescent="0.3">
      <c r="BA225" s="117">
        <v>937</v>
      </c>
      <c r="BB225" s="120" t="s">
        <v>375</v>
      </c>
      <c r="BD225" s="86"/>
      <c r="BE225" s="86"/>
      <c r="BF225" s="86"/>
      <c r="BG225" s="86"/>
      <c r="BH225" s="98"/>
      <c r="BI225" s="86"/>
      <c r="BJ225" s="86"/>
      <c r="BK225" s="86"/>
      <c r="BL225" s="98"/>
      <c r="BM225" s="86"/>
      <c r="BN225" s="86"/>
      <c r="BO225" s="86"/>
      <c r="BP225" s="86"/>
      <c r="BQ225" s="86"/>
      <c r="BR225" s="86"/>
      <c r="BS225" s="86"/>
      <c r="BT225" s="86"/>
      <c r="BU225" s="86"/>
      <c r="BV225" s="86"/>
      <c r="BW225" s="86"/>
      <c r="BX225" s="86"/>
      <c r="BY225" s="86"/>
      <c r="BZ225" s="86"/>
      <c r="CA225" s="86"/>
      <c r="CB225" s="86"/>
      <c r="CC225" s="86"/>
      <c r="CD225" s="86"/>
      <c r="CE225" s="86"/>
      <c r="CF225" s="86"/>
      <c r="CG225" s="86"/>
      <c r="CH225" s="86"/>
      <c r="CI225" s="86"/>
      <c r="CJ225" s="86"/>
      <c r="CK225" s="86"/>
      <c r="CL225" s="86"/>
      <c r="CM225" s="86"/>
      <c r="CN225" s="86"/>
      <c r="CO225" s="86"/>
      <c r="CP225" s="86"/>
      <c r="CQ225" s="86"/>
      <c r="CR225" s="86">
        <v>0.27455206719818942</v>
      </c>
      <c r="CS225" s="86"/>
      <c r="CT225" s="86"/>
      <c r="CU225" s="86"/>
      <c r="CV225" s="86"/>
      <c r="CW225" s="86"/>
      <c r="CX225" s="86"/>
      <c r="CY225" s="86"/>
      <c r="CZ225" s="93">
        <f>AVERAGEIF(BD225:CX225,"&lt;&gt;""")</f>
        <v>0.27455206719818942</v>
      </c>
      <c r="DA225" s="93">
        <f>CZ225/CZ$3*100</f>
        <v>8.7961643749529736E-2</v>
      </c>
      <c r="DB225" s="102">
        <f>SUM(BD225:CX225)/(COUNT(BD225:CX225)+COUNTBLANK(BD225:CX225))</f>
        <v>5.841533344642328E-3</v>
      </c>
      <c r="DC225" s="157">
        <f>MEDIAN(BD225:CX225)</f>
        <v>0.27455206719818942</v>
      </c>
      <c r="DD225" s="158">
        <f>DC225/$DC$3*100</f>
        <v>0.12296472200545448</v>
      </c>
      <c r="DE225" s="86">
        <f>VLOOKUP(BA225,wt_by_use!$A$5:$H$388,8,FALSE)</f>
        <v>1.7999999999999985E-2</v>
      </c>
      <c r="DF225" s="140">
        <f>IFERROR(VLOOKUP(BA225,wtFrac_0000!C$3:E$292,3,FALSE)," ")</f>
        <v>3.9999999999999994E-2</v>
      </c>
    </row>
    <row r="226" spans="53:110" x14ac:dyDescent="0.3">
      <c r="BA226" s="110">
        <v>951</v>
      </c>
      <c r="BB226" s="84" t="s">
        <v>734</v>
      </c>
      <c r="DC226" s="157"/>
      <c r="DD226" s="158"/>
      <c r="DE226" s="86">
        <f>VLOOKUP(BA226,wt_by_use!$A$5:$H$388,8,FALSE)</f>
        <v>0.17999999999999985</v>
      </c>
      <c r="DF226" s="141">
        <v>0.39999999999999997</v>
      </c>
    </row>
    <row r="227" spans="53:110" x14ac:dyDescent="0.3">
      <c r="BA227" s="110">
        <v>961</v>
      </c>
      <c r="BB227" s="84" t="s">
        <v>768</v>
      </c>
      <c r="DC227" s="157"/>
      <c r="DD227" s="158"/>
      <c r="DE227" s="86">
        <f>VLOOKUP(BA227,wt_by_use!$A$5:$H$388,8,FALSE)</f>
        <v>8.9999999999999927E-2</v>
      </c>
      <c r="DF227" s="141">
        <v>0.19999999999999998</v>
      </c>
    </row>
    <row r="228" spans="53:110" x14ac:dyDescent="0.3">
      <c r="BA228" s="117">
        <v>976</v>
      </c>
      <c r="BB228" s="120" t="s">
        <v>292</v>
      </c>
      <c r="BD228" s="86"/>
      <c r="BE228" s="86">
        <v>0</v>
      </c>
      <c r="BF228" s="86">
        <v>2.0456124527885432E-5</v>
      </c>
      <c r="BG228" s="86">
        <v>0</v>
      </c>
      <c r="BH228" s="98"/>
      <c r="BI228" s="86"/>
      <c r="BJ228" s="86"/>
      <c r="BK228" s="86"/>
      <c r="BL228" s="98"/>
      <c r="BM228" s="86">
        <v>7.7111287781639337E-3</v>
      </c>
      <c r="BN228" s="86"/>
      <c r="BO228" s="86"/>
      <c r="BP228" s="86"/>
      <c r="BQ228" s="86">
        <v>5.3812006055690705E-2</v>
      </c>
      <c r="BR228" s="86">
        <v>0.18618928079864858</v>
      </c>
      <c r="BS228" s="86">
        <v>0.47344048703570435</v>
      </c>
      <c r="BT228" s="86"/>
      <c r="BU228" s="86"/>
      <c r="BV228" s="86">
        <v>6.4479604456314423E-3</v>
      </c>
      <c r="BW228" s="86">
        <v>6.24170373545163E-2</v>
      </c>
      <c r="BX228" s="86"/>
      <c r="BY228" s="86"/>
      <c r="BZ228" s="86"/>
      <c r="CA228" s="86"/>
      <c r="CB228" s="86"/>
      <c r="CC228" s="86"/>
      <c r="CD228" s="86"/>
      <c r="CE228" s="86"/>
      <c r="CF228" s="86">
        <v>0.96145348856238566</v>
      </c>
      <c r="CG228" s="86"/>
      <c r="CH228" s="86">
        <v>0.60964745764055184</v>
      </c>
      <c r="CI228" s="86">
        <v>3.0248537105124242E-2</v>
      </c>
      <c r="CJ228" s="86">
        <v>2.5338927934537851E-3</v>
      </c>
      <c r="CK228" s="86">
        <v>7.9449152542372854</v>
      </c>
      <c r="CL228" s="86"/>
      <c r="CM228" s="86">
        <v>3.5186826052326015</v>
      </c>
      <c r="CN228" s="86">
        <v>2.3330286970879524</v>
      </c>
      <c r="CO228" s="86"/>
      <c r="CP228" s="86"/>
      <c r="CQ228" s="86"/>
      <c r="CR228" s="86">
        <v>3.1036320639795324E-3</v>
      </c>
      <c r="CS228" s="86"/>
      <c r="CT228" s="86"/>
      <c r="CU228" s="86"/>
      <c r="CV228" s="86"/>
      <c r="CW228" s="86"/>
      <c r="CX228" s="86"/>
      <c r="CY228" s="86"/>
      <c r="CZ228" s="93">
        <f>AVERAGEIF(BD228:CX228,"&lt;&gt;""")</f>
        <v>0.95256776007742472</v>
      </c>
      <c r="DA228" s="93">
        <f>CZ228/CZ$3*100</f>
        <v>0.30518592270781669</v>
      </c>
      <c r="DB228" s="102">
        <f>SUM(BD228:CX228)/(COUNT(BD228:CX228)+COUNTBLANK(BD228:CX228))</f>
        <v>0.3445457855599196</v>
      </c>
      <c r="DC228" s="157">
        <f>MEDIAN(BD228:CX228)</f>
        <v>5.3812006055690705E-2</v>
      </c>
      <c r="DD228" s="158">
        <f>DC228/$DC$3*100</f>
        <v>2.410099633457605E-2</v>
      </c>
      <c r="DE228" s="86">
        <f>VLOOKUP(BA228,wt_by_use!$A$5:$H$388,8,FALSE)</f>
        <v>0</v>
      </c>
      <c r="DF228" s="140" t="str">
        <f>IFERROR(VLOOKUP(BA228,wtFrac_0000!C$3:E$292,3,FALSE)," ")</f>
        <v xml:space="preserve"> </v>
      </c>
    </row>
    <row r="229" spans="53:110" x14ac:dyDescent="0.3">
      <c r="BA229" s="117">
        <v>977</v>
      </c>
      <c r="BB229" s="120" t="s">
        <v>228</v>
      </c>
      <c r="BD229" s="86">
        <v>34.44</v>
      </c>
      <c r="BE229" s="86">
        <v>0.55937304392619791</v>
      </c>
      <c r="BF229" s="86">
        <v>0</v>
      </c>
      <c r="BG229" s="86">
        <v>0</v>
      </c>
      <c r="BH229" s="98"/>
      <c r="BI229" s="86"/>
      <c r="BJ229" s="86"/>
      <c r="BK229" s="86"/>
      <c r="BL229" s="98"/>
      <c r="BM229" s="86">
        <v>9.8531089943205835E-3</v>
      </c>
      <c r="BN229" s="86">
        <v>0.24234220276945209</v>
      </c>
      <c r="BO229" s="86"/>
      <c r="BP229" s="86"/>
      <c r="BQ229" s="86">
        <v>1.8226647212411369</v>
      </c>
      <c r="BR229" s="86">
        <v>18.618928079864858</v>
      </c>
      <c r="BS229" s="86">
        <v>6.4786592962780594</v>
      </c>
      <c r="BT229" s="86"/>
      <c r="BU229" s="86"/>
      <c r="BV229" s="86">
        <v>0.3610857849553607</v>
      </c>
      <c r="BW229" s="86">
        <v>17.060656876901124</v>
      </c>
      <c r="BX229" s="86">
        <v>10.881811691064822</v>
      </c>
      <c r="BY229" s="86">
        <v>5.0455193594384111</v>
      </c>
      <c r="BZ229" s="86">
        <v>0.10820550036962323</v>
      </c>
      <c r="CA229" s="86">
        <v>2.6778012191646412</v>
      </c>
      <c r="CB229" s="86">
        <v>11.095067291583124</v>
      </c>
      <c r="CC229" s="86"/>
      <c r="CD229" s="86">
        <v>6.6508155562575846E-2</v>
      </c>
      <c r="CE229" s="86"/>
      <c r="CF229" s="86"/>
      <c r="CG229" s="86"/>
      <c r="CH229" s="86">
        <v>6.4775042374308631</v>
      </c>
      <c r="CI229" s="86">
        <v>0.52247473181578241</v>
      </c>
      <c r="CJ229" s="86">
        <v>5.9727472988553511E-4</v>
      </c>
      <c r="CK229" s="86">
        <v>0.64883474576271161</v>
      </c>
      <c r="CL229" s="86"/>
      <c r="CM229" s="86">
        <v>6.2696526420508176E-3</v>
      </c>
      <c r="CN229" s="86">
        <v>2.7014016492597343E-2</v>
      </c>
      <c r="CO229" s="86">
        <v>22.135611381364612</v>
      </c>
      <c r="CP229" s="86"/>
      <c r="CQ229" s="86"/>
      <c r="CR229" s="86">
        <v>11.101453151926789</v>
      </c>
      <c r="CS229" s="86">
        <v>1.9680760178307687E-2</v>
      </c>
      <c r="CT229" s="86">
        <v>4.0433962826291445</v>
      </c>
      <c r="CU229" s="86">
        <v>1.0369420014771711E-4</v>
      </c>
      <c r="CV229" s="86">
        <v>12.996155304055884</v>
      </c>
      <c r="CW229" s="86">
        <v>34.944368456216559</v>
      </c>
      <c r="CX229" s="86">
        <v>36.787578782222937</v>
      </c>
      <c r="CY229" s="86"/>
      <c r="CZ229" s="93">
        <f>AVERAGEIF(BD229:CX229,"&lt;&gt;""")</f>
        <v>7.7154683485090958</v>
      </c>
      <c r="DA229" s="93">
        <f>CZ229/CZ$3*100</f>
        <v>2.4719000849570185</v>
      </c>
      <c r="DB229" s="102">
        <f>SUM(BD229:CX229)/(COUNT(BD229:CX229)+COUNTBLANK(BD229:CX229))</f>
        <v>5.0889259319953615</v>
      </c>
      <c r="DC229" s="157">
        <f>MEDIAN(BD229:CX229)</f>
        <v>1.8226647212411369</v>
      </c>
      <c r="DD229" s="158">
        <f>DC229/$DC$3*100</f>
        <v>0.81632406939693081</v>
      </c>
      <c r="DE229" s="86">
        <f>VLOOKUP(BA229,wt_by_use!$A$5:$H$388,8,FALSE)</f>
        <v>2.9258247652711415</v>
      </c>
      <c r="DF229" s="140">
        <f>IFERROR(VLOOKUP(BA229,wtFrac_0000!C$3:E$292,3,FALSE)," ")</f>
        <v>0.22999999999999998</v>
      </c>
    </row>
    <row r="230" spans="53:110" x14ac:dyDescent="0.3">
      <c r="BA230" s="117">
        <v>996</v>
      </c>
      <c r="BB230" s="120" t="s">
        <v>319</v>
      </c>
      <c r="BD230" s="86"/>
      <c r="BE230" s="86">
        <v>0</v>
      </c>
      <c r="BF230" s="86">
        <v>0</v>
      </c>
      <c r="BG230" s="86">
        <v>0</v>
      </c>
      <c r="BH230" s="98"/>
      <c r="BI230" s="86"/>
      <c r="BJ230" s="86"/>
      <c r="BK230" s="86"/>
      <c r="BL230" s="98"/>
      <c r="BM230" s="86"/>
      <c r="BN230" s="86"/>
      <c r="BO230" s="86"/>
      <c r="BP230" s="86"/>
      <c r="BQ230" s="86"/>
      <c r="BR230" s="86"/>
      <c r="BS230" s="86"/>
      <c r="BT230" s="86"/>
      <c r="BU230" s="86"/>
      <c r="BV230" s="86"/>
      <c r="BW230" s="86"/>
      <c r="BX230" s="86"/>
      <c r="BY230" s="86"/>
      <c r="BZ230" s="86"/>
      <c r="CA230" s="86"/>
      <c r="CB230" s="86"/>
      <c r="CC230" s="86"/>
      <c r="CD230" s="86"/>
      <c r="CE230" s="86"/>
      <c r="CF230" s="86"/>
      <c r="CG230" s="86"/>
      <c r="CH230" s="86"/>
      <c r="CI230" s="86"/>
      <c r="CJ230" s="86"/>
      <c r="CK230" s="86"/>
      <c r="CL230" s="86"/>
      <c r="CM230" s="86"/>
      <c r="CN230" s="86"/>
      <c r="CO230" s="86"/>
      <c r="CP230" s="86"/>
      <c r="CQ230" s="86"/>
      <c r="CR230" s="86"/>
      <c r="CS230" s="86"/>
      <c r="CT230" s="86"/>
      <c r="CU230" s="86"/>
      <c r="CV230" s="86"/>
      <c r="CW230" s="86"/>
      <c r="CX230" s="86"/>
      <c r="CY230" s="86"/>
      <c r="CZ230" s="93">
        <f>AVERAGEIF(BD230:CX230,"&lt;&gt;""")</f>
        <v>0</v>
      </c>
      <c r="DA230" s="93">
        <f>CZ230/CZ$3*100</f>
        <v>0</v>
      </c>
      <c r="DB230" s="102">
        <f>SUM(BD230:CX230)/(COUNT(BD230:CX230)+COUNTBLANK(BD230:CX230))</f>
        <v>0</v>
      </c>
      <c r="DC230" s="157">
        <f>MEDIAN(BD230:CX230)</f>
        <v>0</v>
      </c>
      <c r="DD230" s="158">
        <f>DC230/$DC$3*100</f>
        <v>0</v>
      </c>
      <c r="DE230" s="86">
        <f>VLOOKUP(BA230,wt_by_use!$A$5:$H$388,8,FALSE)</f>
        <v>4.4999999999999962E-3</v>
      </c>
      <c r="DF230" s="140">
        <f>IFERROR(VLOOKUP(BA230,wtFrac_0000!C$3:E$292,3,FALSE)," ")</f>
        <v>9.9999999999999985E-3</v>
      </c>
    </row>
    <row r="231" spans="53:110" x14ac:dyDescent="0.3">
      <c r="BA231" s="110">
        <v>1007</v>
      </c>
      <c r="BB231" s="84" t="s">
        <v>703</v>
      </c>
      <c r="DC231" s="157"/>
      <c r="DD231" s="158"/>
      <c r="DE231" s="86">
        <f>VLOOKUP(BA231,wt_by_use!$A$5:$H$388,8,FALSE)</f>
        <v>0.22499999999999987</v>
      </c>
      <c r="DF231" s="141">
        <v>0.5</v>
      </c>
    </row>
    <row r="232" spans="53:110" x14ac:dyDescent="0.3">
      <c r="BA232" s="117">
        <v>1030</v>
      </c>
      <c r="BB232" s="120" t="s">
        <v>357</v>
      </c>
      <c r="BD232" s="86"/>
      <c r="BE232" s="86"/>
      <c r="BF232" s="86"/>
      <c r="BG232" s="86"/>
      <c r="BH232" s="98"/>
      <c r="BI232" s="86"/>
      <c r="BJ232" s="86"/>
      <c r="BK232" s="86"/>
      <c r="BL232" s="98"/>
      <c r="BM232" s="86"/>
      <c r="BN232" s="86"/>
      <c r="BO232" s="86"/>
      <c r="BP232" s="86"/>
      <c r="BQ232" s="86"/>
      <c r="BR232" s="86"/>
      <c r="BS232" s="86"/>
      <c r="BT232" s="86"/>
      <c r="BU232" s="86"/>
      <c r="BV232" s="86"/>
      <c r="BW232" s="86">
        <v>3.4121313753802252</v>
      </c>
      <c r="BX232" s="86"/>
      <c r="BY232" s="86"/>
      <c r="BZ232" s="86"/>
      <c r="CA232" s="86"/>
      <c r="CB232" s="86">
        <v>3.1700192261666071</v>
      </c>
      <c r="CC232" s="86"/>
      <c r="CD232" s="86"/>
      <c r="CE232" s="86"/>
      <c r="CF232" s="86"/>
      <c r="CG232" s="86"/>
      <c r="CH232" s="86"/>
      <c r="CI232" s="86"/>
      <c r="CJ232" s="86"/>
      <c r="CK232" s="86"/>
      <c r="CL232" s="86"/>
      <c r="CM232" s="86"/>
      <c r="CN232" s="86"/>
      <c r="CO232" s="86"/>
      <c r="CP232" s="86"/>
      <c r="CQ232" s="86"/>
      <c r="CR232" s="86"/>
      <c r="CS232" s="86">
        <v>1.8786180170202789E-3</v>
      </c>
      <c r="CT232" s="86">
        <v>2.7665342986409933</v>
      </c>
      <c r="CU232" s="86">
        <v>7.5413963743794277E-2</v>
      </c>
      <c r="CV232" s="86">
        <v>2.9241349434125743</v>
      </c>
      <c r="CW232" s="86">
        <v>4.8048506627297769</v>
      </c>
      <c r="CX232" s="86">
        <v>4.7607454894641448</v>
      </c>
      <c r="CY232" s="86"/>
      <c r="CZ232" s="93">
        <f>AVERAGEIF(BD232:CX232,"&lt;&gt;""")</f>
        <v>2.7394635721943921</v>
      </c>
      <c r="DA232" s="93">
        <f>CZ232/CZ$3*100</f>
        <v>0.87767584947095367</v>
      </c>
      <c r="DB232" s="102">
        <f>SUM(BD232:CX232)/(COUNT(BD232:CX232)+COUNTBLANK(BD232:CX232))</f>
        <v>0.46629167186287523</v>
      </c>
      <c r="DC232" s="157">
        <f>MEDIAN(BD232:CX232)</f>
        <v>3.0470770847895907</v>
      </c>
      <c r="DD232" s="158">
        <f>DC232/$DC$3*100</f>
        <v>1.3647064853089317</v>
      </c>
      <c r="DE232" s="86">
        <f>VLOOKUP(BA232,wt_by_use!$A$5:$H$388,8,FALSE)</f>
        <v>0</v>
      </c>
      <c r="DF232" s="140" t="str">
        <f>IFERROR(VLOOKUP(BA232,wtFrac_0000!C$3:E$292,3,FALSE)," ")</f>
        <v xml:space="preserve"> </v>
      </c>
    </row>
    <row r="233" spans="53:110" x14ac:dyDescent="0.3">
      <c r="BA233" s="110">
        <v>1045</v>
      </c>
      <c r="BB233" s="84" t="s">
        <v>849</v>
      </c>
      <c r="DC233" s="157"/>
      <c r="DD233" s="158"/>
      <c r="DE233" s="86">
        <f>VLOOKUP(BA233,wt_by_use!$A$5:$H$388,8,FALSE)</f>
        <v>4.4999999999999962E-3</v>
      </c>
      <c r="DF233" s="141">
        <v>9.9999999999999985E-3</v>
      </c>
    </row>
    <row r="234" spans="53:110" x14ac:dyDescent="0.3">
      <c r="BA234" s="110">
        <v>1049</v>
      </c>
      <c r="BB234" s="84" t="s">
        <v>771</v>
      </c>
      <c r="DC234" s="157"/>
      <c r="DD234" s="158"/>
      <c r="DE234" s="86">
        <f>VLOOKUP(BA234,wt_by_use!$A$5:$H$388,8,FALSE)</f>
        <v>7.6499999999999943E-2</v>
      </c>
      <c r="DF234" s="141">
        <v>0.16999999999999998</v>
      </c>
    </row>
    <row r="235" spans="53:110" x14ac:dyDescent="0.3">
      <c r="BA235" s="110">
        <v>1051</v>
      </c>
      <c r="BB235" s="84" t="s">
        <v>787</v>
      </c>
      <c r="DC235" s="157"/>
      <c r="DD235" s="158"/>
      <c r="DE235" s="86">
        <f>VLOOKUP(BA235,wt_by_use!$A$5:$H$388,8,FALSE)</f>
        <v>3.1499999999999972E-2</v>
      </c>
      <c r="DF235" s="141">
        <v>6.9999999999999993E-2</v>
      </c>
    </row>
    <row r="236" spans="53:110" x14ac:dyDescent="0.3">
      <c r="BA236" s="117">
        <v>1057</v>
      </c>
      <c r="BB236" s="120" t="s">
        <v>291</v>
      </c>
      <c r="BD236" s="86"/>
      <c r="BE236" s="86">
        <v>0</v>
      </c>
      <c r="BF236" s="86">
        <v>1.1250868490336986E-4</v>
      </c>
      <c r="BG236" s="86">
        <v>0</v>
      </c>
      <c r="BH236" s="98"/>
      <c r="BI236" s="86"/>
      <c r="BJ236" s="86"/>
      <c r="BK236" s="86"/>
      <c r="BL236" s="98"/>
      <c r="BM236" s="86"/>
      <c r="BN236" s="86"/>
      <c r="BO236" s="86"/>
      <c r="BP236" s="86"/>
      <c r="BQ236" s="86"/>
      <c r="BR236" s="86"/>
      <c r="BS236" s="86"/>
      <c r="BT236" s="86"/>
      <c r="BU236" s="86"/>
      <c r="BV236" s="86"/>
      <c r="BW236" s="86"/>
      <c r="BX236" s="86"/>
      <c r="BY236" s="86"/>
      <c r="BZ236" s="86"/>
      <c r="CA236" s="86"/>
      <c r="CB236" s="86"/>
      <c r="CC236" s="86"/>
      <c r="CD236" s="86"/>
      <c r="CE236" s="86"/>
      <c r="CF236" s="86"/>
      <c r="CG236" s="86"/>
      <c r="CH236" s="86"/>
      <c r="CI236" s="86"/>
      <c r="CJ236" s="86"/>
      <c r="CK236" s="86"/>
      <c r="CL236" s="86"/>
      <c r="CM236" s="86"/>
      <c r="CN236" s="86"/>
      <c r="CO236" s="86"/>
      <c r="CP236" s="86"/>
      <c r="CQ236" s="86"/>
      <c r="CR236" s="86"/>
      <c r="CS236" s="86"/>
      <c r="CT236" s="86"/>
      <c r="CU236" s="86"/>
      <c r="CV236" s="86"/>
      <c r="CW236" s="86"/>
      <c r="CX236" s="86"/>
      <c r="CY236" s="86"/>
      <c r="CZ236" s="93">
        <f t="shared" ref="CZ236:CZ245" si="26">AVERAGEIF(BD236:CX236,"&lt;&gt;""")</f>
        <v>3.7502894967789955E-5</v>
      </c>
      <c r="DA236" s="93">
        <f t="shared" ref="DA236:DA245" si="27">CZ236/CZ$3*100</f>
        <v>1.2015266613714741E-5</v>
      </c>
      <c r="DB236" s="102">
        <f t="shared" ref="DB236:DB245" si="28">SUM(BD236:CX236)/(COUNT(BD236:CX236)+COUNTBLANK(BD236:CX236))</f>
        <v>2.3938018064546778E-6</v>
      </c>
      <c r="DC236" s="157">
        <f t="shared" ref="DC236:DC245" si="29">MEDIAN(BD236:CX236)</f>
        <v>0</v>
      </c>
      <c r="DD236" s="158">
        <f t="shared" ref="DD236:DD245" si="30">DC236/$DC$3*100</f>
        <v>0</v>
      </c>
      <c r="DE236" s="86">
        <f>VLOOKUP(BA236,wt_by_use!$A$5:$H$388,8,FALSE)</f>
        <v>0</v>
      </c>
      <c r="DF236" s="140" t="str">
        <f>IFERROR(VLOOKUP(BA236,wtFrac_0000!C$3:E$292,3,FALSE)," ")</f>
        <v xml:space="preserve"> </v>
      </c>
    </row>
    <row r="237" spans="53:110" x14ac:dyDescent="0.3">
      <c r="BA237" s="117">
        <v>1065</v>
      </c>
      <c r="BB237" s="120" t="s">
        <v>283</v>
      </c>
      <c r="BD237" s="86"/>
      <c r="BE237" s="86">
        <v>1.1692191116831815E-4</v>
      </c>
      <c r="BF237" s="86">
        <v>1.6364899622308345E-4</v>
      </c>
      <c r="BG237" s="86">
        <v>0</v>
      </c>
      <c r="BH237" s="98"/>
      <c r="BI237" s="86"/>
      <c r="BJ237" s="86"/>
      <c r="BK237" s="86"/>
      <c r="BL237" s="98"/>
      <c r="BM237" s="86"/>
      <c r="BN237" s="86"/>
      <c r="BO237" s="86"/>
      <c r="BP237" s="86"/>
      <c r="BQ237" s="86"/>
      <c r="BR237" s="86"/>
      <c r="BS237" s="86"/>
      <c r="BT237" s="86"/>
      <c r="BU237" s="86"/>
      <c r="BV237" s="86"/>
      <c r="BW237" s="86"/>
      <c r="BX237" s="86"/>
      <c r="BY237" s="86"/>
      <c r="BZ237" s="86"/>
      <c r="CA237" s="86"/>
      <c r="CB237" s="86"/>
      <c r="CC237" s="86"/>
      <c r="CD237" s="86"/>
      <c r="CE237" s="86"/>
      <c r="CF237" s="86"/>
      <c r="CG237" s="86"/>
      <c r="CH237" s="86"/>
      <c r="CI237" s="86"/>
      <c r="CJ237" s="86"/>
      <c r="CK237" s="86"/>
      <c r="CL237" s="86"/>
      <c r="CM237" s="86"/>
      <c r="CN237" s="86"/>
      <c r="CO237" s="86"/>
      <c r="CP237" s="86"/>
      <c r="CQ237" s="86"/>
      <c r="CR237" s="86"/>
      <c r="CS237" s="86"/>
      <c r="CT237" s="86"/>
      <c r="CU237" s="86"/>
      <c r="CV237" s="86"/>
      <c r="CW237" s="86"/>
      <c r="CX237" s="86"/>
      <c r="CY237" s="86"/>
      <c r="CZ237" s="93">
        <f t="shared" si="26"/>
        <v>9.3523635797133873E-5</v>
      </c>
      <c r="DA237" s="93">
        <f t="shared" si="27"/>
        <v>2.9963324691377545E-5</v>
      </c>
      <c r="DB237" s="102">
        <f t="shared" si="28"/>
        <v>5.9695937742851401E-6</v>
      </c>
      <c r="DC237" s="157">
        <f t="shared" si="29"/>
        <v>1.1692191116831815E-4</v>
      </c>
      <c r="DD237" s="158">
        <f t="shared" si="30"/>
        <v>5.2366279554472426E-5</v>
      </c>
      <c r="DE237" s="86">
        <f>VLOOKUP(BA237,wt_by_use!$A$5:$H$388,8,FALSE)</f>
        <v>1.4030629340198166E-5</v>
      </c>
      <c r="DF237" s="140" t="str">
        <f>IFERROR(VLOOKUP(BA237,wtFrac_0000!C$3:E$292,3,FALSE)," ")</f>
        <v xml:space="preserve"> </v>
      </c>
    </row>
    <row r="238" spans="53:110" x14ac:dyDescent="0.3">
      <c r="BA238" s="117">
        <v>1082</v>
      </c>
      <c r="BB238" s="120" t="s">
        <v>315</v>
      </c>
      <c r="BD238" s="86"/>
      <c r="BE238" s="86">
        <v>0</v>
      </c>
      <c r="BF238" s="86">
        <v>0</v>
      </c>
      <c r="BG238" s="86">
        <v>0</v>
      </c>
      <c r="BH238" s="98"/>
      <c r="BI238" s="86"/>
      <c r="BJ238" s="86"/>
      <c r="BK238" s="86"/>
      <c r="BL238" s="98"/>
      <c r="BM238" s="86"/>
      <c r="BN238" s="86"/>
      <c r="BO238" s="86"/>
      <c r="BP238" s="86"/>
      <c r="BQ238" s="86"/>
      <c r="BR238" s="86"/>
      <c r="BS238" s="86"/>
      <c r="BT238" s="86"/>
      <c r="BU238" s="86"/>
      <c r="BV238" s="86"/>
      <c r="BW238" s="86"/>
      <c r="BX238" s="86"/>
      <c r="BY238" s="86"/>
      <c r="BZ238" s="86"/>
      <c r="CA238" s="86"/>
      <c r="CB238" s="86"/>
      <c r="CC238" s="86"/>
      <c r="CD238" s="86"/>
      <c r="CE238" s="86"/>
      <c r="CF238" s="86"/>
      <c r="CG238" s="86"/>
      <c r="CH238" s="86"/>
      <c r="CI238" s="86"/>
      <c r="CJ238" s="86"/>
      <c r="CK238" s="86"/>
      <c r="CL238" s="86"/>
      <c r="CM238" s="86"/>
      <c r="CN238" s="86"/>
      <c r="CO238" s="86"/>
      <c r="CP238" s="86"/>
      <c r="CQ238" s="86"/>
      <c r="CR238" s="86"/>
      <c r="CS238" s="86"/>
      <c r="CT238" s="86"/>
      <c r="CU238" s="86"/>
      <c r="CV238" s="86"/>
      <c r="CW238" s="86"/>
      <c r="CX238" s="86"/>
      <c r="CY238" s="86"/>
      <c r="CZ238" s="93">
        <f t="shared" si="26"/>
        <v>0</v>
      </c>
      <c r="DA238" s="93">
        <f t="shared" si="27"/>
        <v>0</v>
      </c>
      <c r="DB238" s="102">
        <f t="shared" si="28"/>
        <v>0</v>
      </c>
      <c r="DC238" s="157">
        <f t="shared" si="29"/>
        <v>0</v>
      </c>
      <c r="DD238" s="158">
        <f t="shared" si="30"/>
        <v>0</v>
      </c>
      <c r="DE238" s="86">
        <f>VLOOKUP(BA238,wt_by_use!$A$5:$H$388,8,FALSE)</f>
        <v>0</v>
      </c>
      <c r="DF238" s="140" t="str">
        <f>IFERROR(VLOOKUP(BA238,wtFrac_0000!C$3:E$292,3,FALSE)," ")</f>
        <v xml:space="preserve"> </v>
      </c>
    </row>
    <row r="239" spans="53:110" x14ac:dyDescent="0.3">
      <c r="BA239" s="117">
        <v>1083</v>
      </c>
      <c r="BB239" s="120" t="s">
        <v>227</v>
      </c>
      <c r="BD239" s="86">
        <v>52.709999999999994</v>
      </c>
      <c r="BE239" s="86">
        <v>0</v>
      </c>
      <c r="BF239" s="86">
        <v>0</v>
      </c>
      <c r="BG239" s="86">
        <v>0</v>
      </c>
      <c r="BH239" s="98"/>
      <c r="BI239" s="86"/>
      <c r="BJ239" s="86"/>
      <c r="BK239" s="86"/>
      <c r="BL239" s="98"/>
      <c r="BM239" s="86">
        <v>7.2827327349326051E-2</v>
      </c>
      <c r="BN239" s="86">
        <v>1.0386094404405091</v>
      </c>
      <c r="BO239" s="86"/>
      <c r="BP239" s="86"/>
      <c r="BQ239" s="86">
        <v>1.9962518375498162</v>
      </c>
      <c r="BR239" s="86">
        <v>67.235018066178668</v>
      </c>
      <c r="BS239" s="86">
        <v>4.3855539851728409</v>
      </c>
      <c r="BT239" s="86"/>
      <c r="BU239" s="86"/>
      <c r="BV239" s="86">
        <v>0.876922620605876</v>
      </c>
      <c r="BW239" s="86">
        <v>40.363017489253878</v>
      </c>
      <c r="BX239" s="86">
        <v>19.043170459363441</v>
      </c>
      <c r="BY239" s="86">
        <v>10.091038718876822</v>
      </c>
      <c r="BZ239" s="86">
        <v>0.10820550036962323</v>
      </c>
      <c r="CA239" s="86">
        <v>5.7381454696385159</v>
      </c>
      <c r="CB239" s="86">
        <v>10.038394216194256</v>
      </c>
      <c r="CC239" s="86"/>
      <c r="CD239" s="86">
        <v>0.33254077781287927</v>
      </c>
      <c r="CE239" s="86"/>
      <c r="CF239" s="86"/>
      <c r="CG239" s="86"/>
      <c r="CH239" s="86">
        <v>6.4775042374308631</v>
      </c>
      <c r="CI239" s="86">
        <v>0.23373869581232368</v>
      </c>
      <c r="CJ239" s="86">
        <v>2.3529004510642287E-3</v>
      </c>
      <c r="CK239" s="86">
        <v>0.99311440677966067</v>
      </c>
      <c r="CL239" s="86"/>
      <c r="CM239" s="86">
        <v>1.4074730420930406E-2</v>
      </c>
      <c r="CN239" s="86">
        <v>1.129677053326798E-2</v>
      </c>
      <c r="CO239" s="86">
        <v>59.332566589224733</v>
      </c>
      <c r="CP239" s="86"/>
      <c r="CQ239" s="86"/>
      <c r="CR239" s="86">
        <v>4.0585957759732344E-3</v>
      </c>
      <c r="CS239" s="86">
        <v>1.5207860137783212E-2</v>
      </c>
      <c r="CT239" s="86">
        <v>55.330685972819872</v>
      </c>
      <c r="CU239" s="86">
        <v>5.844582190144056E-3</v>
      </c>
      <c r="CV239" s="86">
        <v>61.731737694265455</v>
      </c>
      <c r="CW239" s="86">
        <v>55.692587227095139</v>
      </c>
      <c r="CX239" s="86">
        <v>47.607454894641457</v>
      </c>
      <c r="CY239" s="86"/>
      <c r="CZ239" s="93">
        <f t="shared" si="26"/>
        <v>16.176836163431776</v>
      </c>
      <c r="DA239" s="93">
        <f t="shared" si="27"/>
        <v>5.1827732135599778</v>
      </c>
      <c r="DB239" s="102">
        <f t="shared" si="28"/>
        <v>10.669828107795428</v>
      </c>
      <c r="DC239" s="157">
        <f t="shared" si="29"/>
        <v>1.0386094404405091</v>
      </c>
      <c r="DD239" s="158">
        <f t="shared" si="30"/>
        <v>0.46516612466012441</v>
      </c>
      <c r="DE239" s="86">
        <f>VLOOKUP(BA239,wt_by_use!$A$5:$H$388,8,FALSE)</f>
        <v>4.3742999999999963</v>
      </c>
      <c r="DF239" s="140">
        <f>IFERROR(VLOOKUP(BA239,wtFrac_0000!C$3:E$292,3,FALSE)," ")</f>
        <v>0.35</v>
      </c>
    </row>
    <row r="240" spans="53:110" x14ac:dyDescent="0.3">
      <c r="BA240" s="117">
        <v>1462</v>
      </c>
      <c r="BB240" s="120" t="s">
        <v>284</v>
      </c>
      <c r="BD240" s="86"/>
      <c r="BE240" s="86">
        <v>1.017653671279806E-4</v>
      </c>
      <c r="BF240" s="86">
        <v>0</v>
      </c>
      <c r="BG240" s="86">
        <v>0</v>
      </c>
      <c r="BH240" s="98"/>
      <c r="BI240" s="86"/>
      <c r="BJ240" s="86"/>
      <c r="BK240" s="86"/>
      <c r="BL240" s="98"/>
      <c r="BM240" s="86"/>
      <c r="BN240" s="86"/>
      <c r="BO240" s="86"/>
      <c r="BP240" s="86"/>
      <c r="BQ240" s="86"/>
      <c r="BR240" s="86"/>
      <c r="BS240" s="86"/>
      <c r="BT240" s="86"/>
      <c r="BU240" s="86"/>
      <c r="BV240" s="86"/>
      <c r="BW240" s="86"/>
      <c r="BX240" s="86"/>
      <c r="BY240" s="86"/>
      <c r="BZ240" s="86"/>
      <c r="CA240" s="86"/>
      <c r="CB240" s="86"/>
      <c r="CC240" s="86"/>
      <c r="CD240" s="86"/>
      <c r="CE240" s="86"/>
      <c r="CF240" s="86"/>
      <c r="CG240" s="86"/>
      <c r="CH240" s="86"/>
      <c r="CI240" s="86"/>
      <c r="CJ240" s="86"/>
      <c r="CK240" s="86"/>
      <c r="CL240" s="86"/>
      <c r="CM240" s="86"/>
      <c r="CN240" s="86"/>
      <c r="CO240" s="86"/>
      <c r="CP240" s="86"/>
      <c r="CQ240" s="86"/>
      <c r="CR240" s="86"/>
      <c r="CS240" s="86"/>
      <c r="CT240" s="86"/>
      <c r="CU240" s="86"/>
      <c r="CV240" s="86"/>
      <c r="CW240" s="86"/>
      <c r="CX240" s="86"/>
      <c r="CY240" s="86"/>
      <c r="CZ240" s="93">
        <f t="shared" si="26"/>
        <v>3.3921789042660199E-5</v>
      </c>
      <c r="DA240" s="93">
        <f t="shared" si="27"/>
        <v>1.0867943387085359E-5</v>
      </c>
      <c r="DB240" s="102">
        <f t="shared" si="28"/>
        <v>2.1652205771910767E-6</v>
      </c>
      <c r="DC240" s="157">
        <f t="shared" si="29"/>
        <v>0</v>
      </c>
      <c r="DD240" s="158">
        <f t="shared" si="30"/>
        <v>0</v>
      </c>
      <c r="DE240" s="86">
        <f>VLOOKUP(BA240,wt_by_use!$A$5:$H$388,8,FALSE)</f>
        <v>1.2211844055357663E-5</v>
      </c>
      <c r="DF240" s="140" t="str">
        <f>IFERROR(VLOOKUP(BA240,wtFrac_0000!C$3:E$292,3,FALSE)," ")</f>
        <v xml:space="preserve"> </v>
      </c>
    </row>
    <row r="241" spans="53:110" x14ac:dyDescent="0.3">
      <c r="BA241" s="117">
        <v>1463</v>
      </c>
      <c r="BB241" s="120" t="s">
        <v>296</v>
      </c>
      <c r="BD241" s="86"/>
      <c r="BE241" s="86">
        <v>0</v>
      </c>
      <c r="BF241" s="86">
        <v>0</v>
      </c>
      <c r="BG241" s="86">
        <v>0</v>
      </c>
      <c r="BH241" s="98"/>
      <c r="BI241" s="86"/>
      <c r="BJ241" s="86"/>
      <c r="BK241" s="86"/>
      <c r="BL241" s="98"/>
      <c r="BM241" s="86"/>
      <c r="BN241" s="86"/>
      <c r="BO241" s="86"/>
      <c r="BP241" s="86"/>
      <c r="BQ241" s="86"/>
      <c r="BR241" s="86"/>
      <c r="BS241" s="86"/>
      <c r="BT241" s="86"/>
      <c r="BU241" s="86"/>
      <c r="BV241" s="86"/>
      <c r="BW241" s="86"/>
      <c r="BX241" s="86"/>
      <c r="BY241" s="86"/>
      <c r="BZ241" s="86"/>
      <c r="CA241" s="86"/>
      <c r="CB241" s="86"/>
      <c r="CC241" s="86"/>
      <c r="CD241" s="86"/>
      <c r="CE241" s="86"/>
      <c r="CF241" s="86"/>
      <c r="CG241" s="86"/>
      <c r="CH241" s="86"/>
      <c r="CI241" s="86"/>
      <c r="CJ241" s="86"/>
      <c r="CK241" s="86"/>
      <c r="CL241" s="86"/>
      <c r="CM241" s="86"/>
      <c r="CN241" s="86"/>
      <c r="CO241" s="86"/>
      <c r="CP241" s="86"/>
      <c r="CQ241" s="86"/>
      <c r="CR241" s="86"/>
      <c r="CS241" s="86"/>
      <c r="CT241" s="86"/>
      <c r="CU241" s="86"/>
      <c r="CV241" s="86"/>
      <c r="CW241" s="86"/>
      <c r="CX241" s="86"/>
      <c r="CY241" s="86"/>
      <c r="CZ241" s="93">
        <f t="shared" si="26"/>
        <v>0</v>
      </c>
      <c r="DA241" s="93">
        <f t="shared" si="27"/>
        <v>0</v>
      </c>
      <c r="DB241" s="102">
        <f t="shared" si="28"/>
        <v>0</v>
      </c>
      <c r="DC241" s="157">
        <f t="shared" si="29"/>
        <v>0</v>
      </c>
      <c r="DD241" s="158">
        <f t="shared" si="30"/>
        <v>0</v>
      </c>
      <c r="DE241" s="86">
        <f>VLOOKUP(BA241,wt_by_use!$A$5:$H$388,8,FALSE)</f>
        <v>0</v>
      </c>
      <c r="DF241" s="140" t="str">
        <f>IFERROR(VLOOKUP(BA241,wtFrac_0000!C$3:E$292,3,FALSE)," ")</f>
        <v xml:space="preserve"> </v>
      </c>
    </row>
    <row r="242" spans="53:110" x14ac:dyDescent="0.3">
      <c r="BA242" s="117">
        <v>1464</v>
      </c>
      <c r="BB242" s="120" t="s">
        <v>281</v>
      </c>
      <c r="BD242" s="86"/>
      <c r="BE242" s="86">
        <v>2.0353073425596121E-4</v>
      </c>
      <c r="BF242" s="86">
        <v>1.6364899622308345E-4</v>
      </c>
      <c r="BG242" s="86">
        <v>0</v>
      </c>
      <c r="BH242" s="98"/>
      <c r="BI242" s="86"/>
      <c r="BJ242" s="86"/>
      <c r="BK242" s="86"/>
      <c r="BL242" s="98"/>
      <c r="BM242" s="86"/>
      <c r="BN242" s="86"/>
      <c r="BO242" s="86"/>
      <c r="BP242" s="86"/>
      <c r="BQ242" s="86"/>
      <c r="BR242" s="86"/>
      <c r="BS242" s="86"/>
      <c r="BT242" s="86"/>
      <c r="BU242" s="86"/>
      <c r="BV242" s="86"/>
      <c r="BW242" s="86"/>
      <c r="BX242" s="86"/>
      <c r="BY242" s="86"/>
      <c r="BZ242" s="86"/>
      <c r="CA242" s="86"/>
      <c r="CB242" s="86"/>
      <c r="CC242" s="86"/>
      <c r="CD242" s="86"/>
      <c r="CE242" s="86"/>
      <c r="CF242" s="86"/>
      <c r="CG242" s="86"/>
      <c r="CH242" s="86"/>
      <c r="CI242" s="86"/>
      <c r="CJ242" s="86"/>
      <c r="CK242" s="86"/>
      <c r="CL242" s="86"/>
      <c r="CM242" s="86"/>
      <c r="CN242" s="86"/>
      <c r="CO242" s="86"/>
      <c r="CP242" s="86"/>
      <c r="CQ242" s="86"/>
      <c r="CR242" s="86"/>
      <c r="CS242" s="86"/>
      <c r="CT242" s="86"/>
      <c r="CU242" s="86"/>
      <c r="CV242" s="86"/>
      <c r="CW242" s="86"/>
      <c r="CX242" s="86"/>
      <c r="CY242" s="86"/>
      <c r="CZ242" s="93">
        <f t="shared" si="26"/>
        <v>1.2239324349301489E-4</v>
      </c>
      <c r="DA242" s="93">
        <f t="shared" si="27"/>
        <v>3.9212638212301248E-5</v>
      </c>
      <c r="DB242" s="102">
        <f t="shared" si="28"/>
        <v>7.8123346910435048E-6</v>
      </c>
      <c r="DC242" s="157">
        <f t="shared" si="29"/>
        <v>1.6364899622308345E-4</v>
      </c>
      <c r="DD242" s="158">
        <f t="shared" si="30"/>
        <v>7.3294124252639515E-5</v>
      </c>
      <c r="DE242" s="86">
        <f>VLOOKUP(BA242,wt_by_use!$A$5:$H$388,8,FALSE)</f>
        <v>2.4423688110715326E-5</v>
      </c>
      <c r="DF242" s="140" t="str">
        <f>IFERROR(VLOOKUP(BA242,wtFrac_0000!C$3:E$292,3,FALSE)," ")</f>
        <v xml:space="preserve"> </v>
      </c>
    </row>
    <row r="243" spans="53:110" x14ac:dyDescent="0.3">
      <c r="BA243" s="117">
        <v>1465</v>
      </c>
      <c r="BB243" s="120" t="s">
        <v>314</v>
      </c>
      <c r="BD243" s="86"/>
      <c r="BE243" s="86">
        <v>0</v>
      </c>
      <c r="BF243" s="86">
        <v>0</v>
      </c>
      <c r="BG243" s="86">
        <v>0</v>
      </c>
      <c r="BH243" s="98"/>
      <c r="BI243" s="86"/>
      <c r="BJ243" s="86"/>
      <c r="BK243" s="86"/>
      <c r="BL243" s="98"/>
      <c r="BM243" s="86"/>
      <c r="BN243" s="86"/>
      <c r="BO243" s="86"/>
      <c r="BP243" s="86"/>
      <c r="BQ243" s="86"/>
      <c r="BR243" s="86"/>
      <c r="BS243" s="86"/>
      <c r="BT243" s="86"/>
      <c r="BU243" s="86"/>
      <c r="BV243" s="86"/>
      <c r="BW243" s="86"/>
      <c r="BX243" s="86"/>
      <c r="BY243" s="86"/>
      <c r="BZ243" s="86"/>
      <c r="CA243" s="86"/>
      <c r="CB243" s="86"/>
      <c r="CC243" s="86"/>
      <c r="CD243" s="86"/>
      <c r="CE243" s="86"/>
      <c r="CF243" s="86"/>
      <c r="CG243" s="86"/>
      <c r="CH243" s="86"/>
      <c r="CI243" s="86"/>
      <c r="CJ243" s="86"/>
      <c r="CK243" s="86"/>
      <c r="CL243" s="86"/>
      <c r="CM243" s="86"/>
      <c r="CN243" s="86"/>
      <c r="CO243" s="86"/>
      <c r="CP243" s="86"/>
      <c r="CQ243" s="86"/>
      <c r="CR243" s="86"/>
      <c r="CS243" s="86"/>
      <c r="CT243" s="86"/>
      <c r="CU243" s="86"/>
      <c r="CV243" s="86"/>
      <c r="CW243" s="86"/>
      <c r="CX243" s="86"/>
      <c r="CY243" s="86"/>
      <c r="CZ243" s="93">
        <f t="shared" si="26"/>
        <v>0</v>
      </c>
      <c r="DA243" s="93">
        <f t="shared" si="27"/>
        <v>0</v>
      </c>
      <c r="DB243" s="102">
        <f t="shared" si="28"/>
        <v>0</v>
      </c>
      <c r="DC243" s="157">
        <f t="shared" si="29"/>
        <v>0</v>
      </c>
      <c r="DD243" s="158">
        <f t="shared" si="30"/>
        <v>0</v>
      </c>
      <c r="DE243" s="86">
        <f>VLOOKUP(BA243,wt_by_use!$A$5:$H$388,8,FALSE)</f>
        <v>0</v>
      </c>
      <c r="DF243" s="140" t="str">
        <f>IFERROR(VLOOKUP(BA243,wtFrac_0000!C$3:E$292,3,FALSE)," ")</f>
        <v xml:space="preserve"> </v>
      </c>
    </row>
    <row r="244" spans="53:110" x14ac:dyDescent="0.3">
      <c r="BA244" s="117">
        <v>1466</v>
      </c>
      <c r="BB244" s="120" t="s">
        <v>302</v>
      </c>
      <c r="BD244" s="86"/>
      <c r="BE244" s="86">
        <v>0</v>
      </c>
      <c r="BF244" s="86">
        <v>0</v>
      </c>
      <c r="BG244" s="86">
        <v>0</v>
      </c>
      <c r="BH244" s="98"/>
      <c r="BI244" s="86"/>
      <c r="BJ244" s="86"/>
      <c r="BK244" s="86"/>
      <c r="BL244" s="98"/>
      <c r="BM244" s="86"/>
      <c r="BN244" s="86"/>
      <c r="BO244" s="86"/>
      <c r="BP244" s="86"/>
      <c r="BQ244" s="86"/>
      <c r="BR244" s="86"/>
      <c r="BS244" s="86"/>
      <c r="BT244" s="86"/>
      <c r="BU244" s="86"/>
      <c r="BV244" s="86"/>
      <c r="BW244" s="86"/>
      <c r="BX244" s="86"/>
      <c r="BY244" s="86"/>
      <c r="BZ244" s="86"/>
      <c r="CA244" s="86"/>
      <c r="CB244" s="86"/>
      <c r="CC244" s="86"/>
      <c r="CD244" s="86"/>
      <c r="CE244" s="86"/>
      <c r="CF244" s="86"/>
      <c r="CG244" s="86"/>
      <c r="CH244" s="86"/>
      <c r="CI244" s="86"/>
      <c r="CJ244" s="86"/>
      <c r="CK244" s="86"/>
      <c r="CL244" s="86"/>
      <c r="CM244" s="86"/>
      <c r="CN244" s="86"/>
      <c r="CO244" s="86"/>
      <c r="CP244" s="86"/>
      <c r="CQ244" s="86"/>
      <c r="CR244" s="86"/>
      <c r="CS244" s="86"/>
      <c r="CT244" s="86"/>
      <c r="CU244" s="86"/>
      <c r="CV244" s="86"/>
      <c r="CW244" s="86"/>
      <c r="CX244" s="86"/>
      <c r="CY244" s="86"/>
      <c r="CZ244" s="93">
        <f t="shared" si="26"/>
        <v>0</v>
      </c>
      <c r="DA244" s="93">
        <f t="shared" si="27"/>
        <v>0</v>
      </c>
      <c r="DB244" s="102">
        <f t="shared" si="28"/>
        <v>0</v>
      </c>
      <c r="DC244" s="157">
        <f t="shared" si="29"/>
        <v>0</v>
      </c>
      <c r="DD244" s="158">
        <f t="shared" si="30"/>
        <v>0</v>
      </c>
      <c r="DE244" s="86">
        <f>VLOOKUP(BA244,wt_by_use!$A$5:$H$388,8,FALSE)</f>
        <v>0</v>
      </c>
      <c r="DF244" s="140" t="str">
        <f>IFERROR(VLOOKUP(BA244,wtFrac_0000!C$3:E$292,3,FALSE)," ")</f>
        <v xml:space="preserve"> </v>
      </c>
    </row>
    <row r="245" spans="53:110" x14ac:dyDescent="0.3">
      <c r="BA245" s="117">
        <v>1467</v>
      </c>
      <c r="BB245" s="120" t="s">
        <v>285</v>
      </c>
      <c r="BD245" s="86"/>
      <c r="BE245" s="86">
        <v>6.7121837892923389E-5</v>
      </c>
      <c r="BF245" s="86">
        <v>0</v>
      </c>
      <c r="BG245" s="86">
        <v>0</v>
      </c>
      <c r="BH245" s="98"/>
      <c r="BI245" s="86"/>
      <c r="BJ245" s="86"/>
      <c r="BK245" s="86"/>
      <c r="BL245" s="98"/>
      <c r="BM245" s="86"/>
      <c r="BN245" s="86"/>
      <c r="BO245" s="86"/>
      <c r="BP245" s="86"/>
      <c r="BQ245" s="86"/>
      <c r="BR245" s="86"/>
      <c r="BS245" s="86"/>
      <c r="BT245" s="86"/>
      <c r="BU245" s="86"/>
      <c r="BV245" s="86"/>
      <c r="BW245" s="86"/>
      <c r="BX245" s="86"/>
      <c r="BY245" s="86"/>
      <c r="BZ245" s="86"/>
      <c r="CA245" s="86"/>
      <c r="CB245" s="86"/>
      <c r="CC245" s="86"/>
      <c r="CD245" s="86"/>
      <c r="CE245" s="86"/>
      <c r="CF245" s="86"/>
      <c r="CG245" s="86"/>
      <c r="CH245" s="86"/>
      <c r="CI245" s="86">
        <v>0.12924374944916722</v>
      </c>
      <c r="CJ245" s="86">
        <v>7.7826707227509104E-2</v>
      </c>
      <c r="CK245" s="86"/>
      <c r="CL245" s="86"/>
      <c r="CM245" s="86"/>
      <c r="CN245" s="86">
        <v>9.8232787245808528E-2</v>
      </c>
      <c r="CO245" s="86"/>
      <c r="CP245" s="86"/>
      <c r="CQ245" s="86"/>
      <c r="CR245" s="86">
        <v>1.5518160319897663</v>
      </c>
      <c r="CS245" s="86"/>
      <c r="CT245" s="86"/>
      <c r="CU245" s="86"/>
      <c r="CV245" s="86"/>
      <c r="CW245" s="86"/>
      <c r="CX245" s="86"/>
      <c r="CY245" s="86"/>
      <c r="CZ245" s="93">
        <f t="shared" si="26"/>
        <v>0.26531234253573482</v>
      </c>
      <c r="DA245" s="93">
        <f t="shared" si="27"/>
        <v>8.5001398804384634E-2</v>
      </c>
      <c r="DB245" s="102">
        <f t="shared" si="28"/>
        <v>3.9514604207449872E-2</v>
      </c>
      <c r="DC245" s="157">
        <f t="shared" si="29"/>
        <v>7.7826707227509104E-2</v>
      </c>
      <c r="DD245" s="158">
        <f t="shared" si="30"/>
        <v>3.4856555685382443E-2</v>
      </c>
      <c r="DE245" s="86">
        <f>VLOOKUP(BA245,wt_by_use!$A$5:$H$388,8,FALSE)</f>
        <v>1.8008054620547137E-2</v>
      </c>
      <c r="DF245" s="140">
        <f>IFERROR(VLOOKUP(BA245,wtFrac_0000!C$3:E$292,3,FALSE)," ")</f>
        <v>3.9999999999999994E-2</v>
      </c>
    </row>
    <row r="246" spans="53:110" x14ac:dyDescent="0.3">
      <c r="BA246" s="110">
        <v>1469</v>
      </c>
      <c r="BB246" s="84" t="s">
        <v>856</v>
      </c>
      <c r="DC246" s="157"/>
      <c r="DD246" s="158"/>
      <c r="DE246" s="86">
        <f>VLOOKUP(BA246,wt_by_use!$A$5:$H$388,8,FALSE)</f>
        <v>4.4999999999999962E-3</v>
      </c>
      <c r="DF246" s="141">
        <v>9.9999999999999985E-3</v>
      </c>
    </row>
    <row r="247" spans="53:110" x14ac:dyDescent="0.3">
      <c r="BA247" s="110">
        <v>1670</v>
      </c>
      <c r="BB247" s="84" t="s">
        <v>747</v>
      </c>
      <c r="DC247" s="157"/>
      <c r="DD247" s="158"/>
      <c r="DE247" s="86">
        <f>VLOOKUP(BA247,wt_by_use!$A$5:$H$388,8,FALSE)</f>
        <v>0.16649999999999987</v>
      </c>
      <c r="DF247" s="141">
        <v>0.37</v>
      </c>
    </row>
    <row r="248" spans="53:110" x14ac:dyDescent="0.3">
      <c r="BA248" s="117">
        <v>1711</v>
      </c>
      <c r="BB248" s="120" t="s">
        <v>362</v>
      </c>
      <c r="BD248" s="86"/>
      <c r="BE248" s="86"/>
      <c r="BF248" s="86"/>
      <c r="BG248" s="86"/>
      <c r="BH248" s="98"/>
      <c r="BI248" s="86"/>
      <c r="BJ248" s="86"/>
      <c r="BK248" s="86"/>
      <c r="BL248" s="98"/>
      <c r="BM248" s="86"/>
      <c r="BN248" s="86"/>
      <c r="BO248" s="86"/>
      <c r="BP248" s="86"/>
      <c r="BQ248" s="86"/>
      <c r="BR248" s="86"/>
      <c r="BS248" s="86"/>
      <c r="BT248" s="86"/>
      <c r="BU248" s="86"/>
      <c r="BV248" s="86"/>
      <c r="BW248" s="86"/>
      <c r="BX248" s="86"/>
      <c r="BY248" s="86"/>
      <c r="BZ248" s="86"/>
      <c r="CA248" s="86"/>
      <c r="CB248" s="86"/>
      <c r="CC248" s="86"/>
      <c r="CD248" s="86"/>
      <c r="CE248" s="86"/>
      <c r="CF248" s="86"/>
      <c r="CG248" s="86"/>
      <c r="CH248" s="86"/>
      <c r="CI248" s="86">
        <v>1.5949228655429148E-2</v>
      </c>
      <c r="CJ248" s="86">
        <v>8.8686247770882479E-2</v>
      </c>
      <c r="CK248" s="86"/>
      <c r="CL248" s="86"/>
      <c r="CM248" s="86"/>
      <c r="CN248" s="86">
        <v>0.1129677053326798</v>
      </c>
      <c r="CO248" s="86"/>
      <c r="CP248" s="86"/>
      <c r="CQ248" s="86"/>
      <c r="CR248" s="86">
        <v>0.10982082687927576</v>
      </c>
      <c r="CS248" s="86"/>
      <c r="CT248" s="86"/>
      <c r="CU248" s="86"/>
      <c r="CV248" s="86"/>
      <c r="CW248" s="86"/>
      <c r="CX248" s="86"/>
      <c r="CY248" s="86"/>
      <c r="CZ248" s="93">
        <f>AVERAGEIF(BD248:CX248,"&lt;&gt;""")</f>
        <v>8.1856002159566801E-2</v>
      </c>
      <c r="DA248" s="93">
        <f>CZ248/CZ$3*100</f>
        <v>2.6225220498970015E-2</v>
      </c>
      <c r="DB248" s="102">
        <f>SUM(BD248:CX248)/(COUNT(BD248:CX248)+COUNTBLANK(BD248:CX248))</f>
        <v>6.9664682688993021E-3</v>
      </c>
      <c r="DC248" s="157">
        <f>MEDIAN(BD248:CX248)</f>
        <v>9.9253537325079119E-2</v>
      </c>
      <c r="DD248" s="158">
        <f>DC248/$DC$3*100</f>
        <v>4.4453074966018108E-2</v>
      </c>
      <c r="DE248" s="86">
        <f>VLOOKUP(BA248,wt_by_use!$A$5:$H$388,8,FALSE)</f>
        <v>0</v>
      </c>
      <c r="DF248" s="140" t="str">
        <f>IFERROR(VLOOKUP(BA248,wtFrac_0000!C$3:E$292,3,FALSE)," ")</f>
        <v xml:space="preserve"> </v>
      </c>
    </row>
    <row r="249" spans="53:110" x14ac:dyDescent="0.3">
      <c r="BA249" s="117">
        <v>1712</v>
      </c>
      <c r="BB249" s="120" t="s">
        <v>293</v>
      </c>
      <c r="BD249" s="86"/>
      <c r="BE249" s="86">
        <v>0</v>
      </c>
      <c r="BF249" s="86">
        <v>0</v>
      </c>
      <c r="BG249" s="86">
        <v>0</v>
      </c>
      <c r="BH249" s="98"/>
      <c r="BI249" s="86"/>
      <c r="BJ249" s="86"/>
      <c r="BK249" s="86"/>
      <c r="BL249" s="98"/>
      <c r="BM249" s="86"/>
      <c r="BN249" s="86"/>
      <c r="BO249" s="86"/>
      <c r="BP249" s="86"/>
      <c r="BQ249" s="86"/>
      <c r="BR249" s="86"/>
      <c r="BS249" s="86"/>
      <c r="BT249" s="86"/>
      <c r="BU249" s="86"/>
      <c r="BV249" s="86"/>
      <c r="BW249" s="86"/>
      <c r="BX249" s="86"/>
      <c r="BY249" s="86"/>
      <c r="BZ249" s="86"/>
      <c r="CA249" s="86"/>
      <c r="CB249" s="86"/>
      <c r="CC249" s="86"/>
      <c r="CD249" s="86"/>
      <c r="CE249" s="86"/>
      <c r="CF249" s="86"/>
      <c r="CG249" s="86"/>
      <c r="CH249" s="86"/>
      <c r="CI249" s="86">
        <v>1.8974082365941568E-2</v>
      </c>
      <c r="CJ249" s="86">
        <v>1.8099234238955611E-2</v>
      </c>
      <c r="CK249" s="86"/>
      <c r="CL249" s="86"/>
      <c r="CM249" s="86"/>
      <c r="CN249" s="86">
        <v>3.6837295217178198E-2</v>
      </c>
      <c r="CO249" s="86"/>
      <c r="CP249" s="86"/>
      <c r="CQ249" s="86"/>
      <c r="CR249" s="86">
        <v>0.53716708799645752</v>
      </c>
      <c r="CS249" s="86"/>
      <c r="CT249" s="86"/>
      <c r="CU249" s="86"/>
      <c r="CV249" s="86"/>
      <c r="CW249" s="86"/>
      <c r="CX249" s="86"/>
      <c r="CY249" s="86"/>
      <c r="CZ249" s="93">
        <f>AVERAGEIF(BD249:CX249,"&lt;&gt;""")</f>
        <v>8.7296814259790412E-2</v>
      </c>
      <c r="DA249" s="93">
        <f>CZ249/CZ$3*100</f>
        <v>2.7968360809483606E-2</v>
      </c>
      <c r="DB249" s="102">
        <f>SUM(BD249:CX249)/(COUNT(BD249:CX249)+COUNTBLANK(BD249:CX249))</f>
        <v>1.3001653187628359E-2</v>
      </c>
      <c r="DC249" s="157">
        <f>MEDIAN(BD249:CX249)</f>
        <v>1.8099234238955611E-2</v>
      </c>
      <c r="DD249" s="158">
        <f>DC249/$DC$3*100</f>
        <v>8.106175740786618E-3</v>
      </c>
      <c r="DE249" s="86">
        <f>VLOOKUP(BA249,wt_by_use!$A$5:$H$388,8,FALSE)</f>
        <v>0</v>
      </c>
      <c r="DF249" s="140" t="str">
        <f>IFERROR(VLOOKUP(BA249,wtFrac_0000!C$3:E$292,3,FALSE)," ")</f>
        <v xml:space="preserve"> </v>
      </c>
    </row>
    <row r="250" spans="53:110" x14ac:dyDescent="0.3">
      <c r="BA250" s="110">
        <v>1888</v>
      </c>
      <c r="BB250" s="84" t="s">
        <v>855</v>
      </c>
      <c r="DC250" s="157"/>
      <c r="DD250" s="158"/>
      <c r="DE250" s="86">
        <f>VLOOKUP(BA250,wt_by_use!$A$5:$H$388,8,FALSE)</f>
        <v>4.4999999999999962E-3</v>
      </c>
      <c r="DF250" s="141">
        <v>9.9999999999999985E-3</v>
      </c>
    </row>
    <row r="251" spans="53:110" x14ac:dyDescent="0.3">
      <c r="BA251" s="110">
        <v>1892</v>
      </c>
      <c r="BB251" s="84" t="s">
        <v>785</v>
      </c>
      <c r="DC251" s="157"/>
      <c r="DD251" s="158"/>
      <c r="DE251" s="86">
        <f>VLOOKUP(BA251,wt_by_use!$A$5:$H$388,8,FALSE)</f>
        <v>3.1499999999999972E-2</v>
      </c>
      <c r="DF251" s="141">
        <v>6.9999999999999993E-2</v>
      </c>
    </row>
    <row r="252" spans="53:110" x14ac:dyDescent="0.3">
      <c r="BA252" s="110">
        <v>1898</v>
      </c>
      <c r="BB252" s="84" t="s">
        <v>812</v>
      </c>
      <c r="DC252" s="157"/>
      <c r="DD252" s="158"/>
      <c r="DE252" s="86">
        <f>VLOOKUP(BA252,wt_by_use!$A$5:$H$388,8,FALSE)</f>
        <v>1.3499999999999989E-2</v>
      </c>
      <c r="DF252" s="141">
        <v>0.03</v>
      </c>
    </row>
    <row r="253" spans="53:110" x14ac:dyDescent="0.3">
      <c r="BA253" s="110">
        <v>1901</v>
      </c>
      <c r="BB253" s="84" t="s">
        <v>756</v>
      </c>
      <c r="DC253" s="157"/>
      <c r="DD253" s="158"/>
      <c r="DE253" s="86">
        <f>VLOOKUP(BA253,wt_by_use!$A$5:$H$388,8,FALSE)</f>
        <v>0.15749999999999986</v>
      </c>
      <c r="DF253" s="141">
        <v>0.35</v>
      </c>
    </row>
    <row r="254" spans="53:110" x14ac:dyDescent="0.3">
      <c r="BA254" s="110">
        <v>1903</v>
      </c>
      <c r="BB254" s="84" t="s">
        <v>711</v>
      </c>
      <c r="DC254" s="157"/>
      <c r="DD254" s="158"/>
      <c r="DE254" s="86">
        <f>VLOOKUP(BA254,wt_by_use!$A$5:$H$388,8,FALSE)</f>
        <v>0.20249999999999982</v>
      </c>
      <c r="DF254" s="141">
        <v>0.44999999999999996</v>
      </c>
    </row>
    <row r="255" spans="53:110" x14ac:dyDescent="0.3">
      <c r="BA255" s="117">
        <v>1904</v>
      </c>
      <c r="BB255" s="120" t="s">
        <v>327</v>
      </c>
      <c r="BD255" s="86"/>
      <c r="BE255" s="86"/>
      <c r="BF255" s="86"/>
      <c r="BG255" s="86"/>
      <c r="BH255" s="98"/>
      <c r="BI255" s="86"/>
      <c r="BJ255" s="86"/>
      <c r="BK255" s="86"/>
      <c r="BL255" s="98"/>
      <c r="BM255" s="86">
        <v>2.5703762593879782</v>
      </c>
      <c r="BN255" s="86"/>
      <c r="BO255" s="86"/>
      <c r="BP255" s="86"/>
      <c r="BQ255" s="86">
        <v>8.4189751409709662E-2</v>
      </c>
      <c r="BR255" s="86"/>
      <c r="BS255" s="86"/>
      <c r="BT255" s="86"/>
      <c r="BU255" s="86"/>
      <c r="BV255" s="86"/>
      <c r="BW255" s="86">
        <v>0.54094765707247461</v>
      </c>
      <c r="BX255" s="86"/>
      <c r="BY255" s="86"/>
      <c r="BZ255" s="86"/>
      <c r="CA255" s="86"/>
      <c r="CB255" s="86"/>
      <c r="CC255" s="86"/>
      <c r="CD255" s="86"/>
      <c r="CE255" s="86"/>
      <c r="CF255" s="86"/>
      <c r="CG255" s="86"/>
      <c r="CH255" s="86"/>
      <c r="CI255" s="86">
        <v>7.9746143277145728E-2</v>
      </c>
      <c r="CJ255" s="86">
        <v>0.30768698206224532</v>
      </c>
      <c r="CK255" s="86"/>
      <c r="CL255" s="86"/>
      <c r="CM255" s="86">
        <v>1.9192814210359646</v>
      </c>
      <c r="CN255" s="86">
        <v>3.6837295217178196</v>
      </c>
      <c r="CO255" s="86"/>
      <c r="CP255" s="86"/>
      <c r="CQ255" s="86"/>
      <c r="CR255" s="86">
        <v>3.9392253119740223E-3</v>
      </c>
      <c r="CS255" s="86"/>
      <c r="CT255" s="86"/>
      <c r="CU255" s="86"/>
      <c r="CV255" s="86"/>
      <c r="CW255" s="86"/>
      <c r="CX255" s="86"/>
      <c r="CY255" s="86"/>
      <c r="CZ255" s="93">
        <f>AVERAGEIF(BD255:CX255,"&lt;&gt;""")</f>
        <v>1.1487371201594141</v>
      </c>
      <c r="DA255" s="93">
        <f>CZ255/CZ$3*100</f>
        <v>0.3680351284784989</v>
      </c>
      <c r="DB255" s="102">
        <f>SUM(BD255:CX255)/(COUNT(BD255:CX255)+COUNTBLANK(BD255:CX255))</f>
        <v>0.1955297225803258</v>
      </c>
      <c r="DC255" s="157">
        <f>MEDIAN(BD255:CX255)</f>
        <v>0.42431731956735996</v>
      </c>
      <c r="DD255" s="158">
        <f>DC255/$DC$3*100</f>
        <v>0.19004067889620355</v>
      </c>
      <c r="DE255" s="86">
        <f>VLOOKUP(BA255,wt_by_use!$A$5:$H$388,8,FALSE)</f>
        <v>0</v>
      </c>
      <c r="DF255" s="140" t="str">
        <f>IFERROR(VLOOKUP(BA255,wtFrac_0000!C$3:E$292,3,FALSE)," ")</f>
        <v xml:space="preserve"> </v>
      </c>
    </row>
    <row r="256" spans="53:110" x14ac:dyDescent="0.3">
      <c r="BA256" s="117">
        <v>1906</v>
      </c>
      <c r="BB256" s="120" t="s">
        <v>33</v>
      </c>
      <c r="BD256" s="86"/>
      <c r="BE256" s="86"/>
      <c r="BF256" s="86"/>
      <c r="BG256" s="86"/>
      <c r="BH256" s="98"/>
      <c r="BI256" s="86"/>
      <c r="BJ256" s="86"/>
      <c r="BK256" s="86"/>
      <c r="BL256" s="98"/>
      <c r="BM256" s="86"/>
      <c r="BN256" s="86"/>
      <c r="BO256" s="86"/>
      <c r="BP256" s="86"/>
      <c r="BQ256" s="86"/>
      <c r="BR256" s="86"/>
      <c r="BS256" s="86"/>
      <c r="BT256" s="86"/>
      <c r="BU256" s="86"/>
      <c r="BV256" s="86"/>
      <c r="BW256" s="86"/>
      <c r="BX256" s="86"/>
      <c r="BY256" s="86"/>
      <c r="BZ256" s="86"/>
      <c r="CA256" s="86"/>
      <c r="CB256" s="86"/>
      <c r="CC256" s="86"/>
      <c r="CD256" s="86"/>
      <c r="CE256" s="86"/>
      <c r="CF256" s="86"/>
      <c r="CG256" s="86"/>
      <c r="CH256" s="86"/>
      <c r="CI256" s="86"/>
      <c r="CJ256" s="86">
        <v>5.0677855869075703E-3</v>
      </c>
      <c r="CK256" s="86"/>
      <c r="CL256" s="86"/>
      <c r="CM256" s="86"/>
      <c r="CN256" s="86"/>
      <c r="CO256" s="86"/>
      <c r="CP256" s="86"/>
      <c r="CQ256" s="86"/>
      <c r="CR256" s="86"/>
      <c r="CS256" s="86"/>
      <c r="CT256" s="86"/>
      <c r="CU256" s="86"/>
      <c r="CV256" s="86"/>
      <c r="CW256" s="86"/>
      <c r="CX256" s="86"/>
      <c r="CY256" s="86"/>
      <c r="CZ256" s="93">
        <f>AVERAGEIF(BD256:CX256,"&lt;&gt;""")</f>
        <v>5.0677855869075703E-3</v>
      </c>
      <c r="DA256" s="93">
        <f>CZ256/CZ$3*100</f>
        <v>1.6236291896967543E-3</v>
      </c>
      <c r="DB256" s="102">
        <f>SUM(BD256:CX256)/(COUNT(BD256:CX256)+COUNTBLANK(BD256:CX256))</f>
        <v>1.0782522525335256E-4</v>
      </c>
      <c r="DC256" s="157">
        <f>MEDIAN(BD256:CX256)</f>
        <v>5.0677855869075703E-3</v>
      </c>
      <c r="DD256" s="158">
        <f>DC256/$DC$3*100</f>
        <v>2.2697292074202527E-3</v>
      </c>
      <c r="DE256" s="86">
        <f>VLOOKUP(BA256,wt_by_use!$A$5:$H$388,8,FALSE)</f>
        <v>0.35549999999999971</v>
      </c>
      <c r="DF256" s="140">
        <f>IFERROR(VLOOKUP(BA256,wtFrac_0000!C$3:E$292,3,FALSE)," ")</f>
        <v>0.78999999999999992</v>
      </c>
    </row>
    <row r="257" spans="53:110" x14ac:dyDescent="0.3">
      <c r="BA257" s="110">
        <v>1909</v>
      </c>
      <c r="BB257" s="84" t="s">
        <v>722</v>
      </c>
      <c r="DC257" s="157"/>
      <c r="DD257" s="158"/>
      <c r="DE257" s="86">
        <f>VLOOKUP(BA257,wt_by_use!$A$5:$H$388,8,FALSE)</f>
        <v>0.18899999999999983</v>
      </c>
      <c r="DF257" s="141">
        <v>0.42</v>
      </c>
    </row>
    <row r="258" spans="53:110" x14ac:dyDescent="0.3">
      <c r="BA258" s="117">
        <v>1914</v>
      </c>
      <c r="BB258" s="120" t="s">
        <v>231</v>
      </c>
      <c r="BD258" s="86">
        <v>1.69</v>
      </c>
      <c r="BE258" s="86"/>
      <c r="BF258" s="86"/>
      <c r="BG258" s="86"/>
      <c r="BH258" s="98"/>
      <c r="BI258" s="86"/>
      <c r="BJ258" s="86"/>
      <c r="BK258" s="86"/>
      <c r="BL258" s="98"/>
      <c r="BM258" s="86"/>
      <c r="BN258" s="86"/>
      <c r="BO258" s="86"/>
      <c r="BP258" s="86"/>
      <c r="BQ258" s="86"/>
      <c r="BR258" s="86"/>
      <c r="BS258" s="86"/>
      <c r="BT258" s="86"/>
      <c r="BU258" s="86"/>
      <c r="BV258" s="86"/>
      <c r="BW258" s="86"/>
      <c r="BX258" s="86"/>
      <c r="BY258" s="86"/>
      <c r="BZ258" s="86"/>
      <c r="CA258" s="86"/>
      <c r="CB258" s="86"/>
      <c r="CC258" s="86"/>
      <c r="CD258" s="86"/>
      <c r="CE258" s="86"/>
      <c r="CF258" s="86"/>
      <c r="CG258" s="86"/>
      <c r="CH258" s="86"/>
      <c r="CI258" s="86"/>
      <c r="CJ258" s="86"/>
      <c r="CK258" s="86"/>
      <c r="CL258" s="86"/>
      <c r="CM258" s="86"/>
      <c r="CN258" s="86"/>
      <c r="CO258" s="86"/>
      <c r="CP258" s="86"/>
      <c r="CQ258" s="86"/>
      <c r="CR258" s="86"/>
      <c r="CS258" s="86"/>
      <c r="CT258" s="86"/>
      <c r="CU258" s="86"/>
      <c r="CV258" s="86"/>
      <c r="CW258" s="86"/>
      <c r="CX258" s="86"/>
      <c r="CY258" s="86"/>
      <c r="CZ258" s="93">
        <f>AVERAGEIF(BD258:CX258,"&lt;&gt;""")</f>
        <v>1.69</v>
      </c>
      <c r="DA258" s="93">
        <f>CZ258/CZ$3*100</f>
        <v>0.54144621620858646</v>
      </c>
      <c r="DB258" s="102">
        <f>SUM(BD258:CX258)/(COUNT(BD258:CX258)+COUNTBLANK(BD258:CX258))</f>
        <v>3.5957446808510637E-2</v>
      </c>
      <c r="DC258" s="157">
        <f>MEDIAN(BD258:CX258)</f>
        <v>1.69</v>
      </c>
      <c r="DD258" s="158">
        <f>DC258/$DC$3*100</f>
        <v>0.75690699512820314</v>
      </c>
      <c r="DE258" s="86">
        <f>VLOOKUP(BA258,wt_by_use!$A$5:$H$388,8,FALSE)</f>
        <v>0.13969999999999988</v>
      </c>
      <c r="DF258" s="140">
        <f>IFERROR(VLOOKUP(BA258,wtFrac_0000!C$3:E$292,3,FALSE)," ")</f>
        <v>9.9999999999999985E-3</v>
      </c>
    </row>
    <row r="259" spans="53:110" x14ac:dyDescent="0.3">
      <c r="BA259" s="110">
        <v>1916</v>
      </c>
      <c r="BB259" s="84" t="s">
        <v>846</v>
      </c>
      <c r="DC259" s="157"/>
      <c r="DD259" s="158"/>
      <c r="DE259" s="86">
        <f>VLOOKUP(BA259,wt_by_use!$A$5:$H$388,8,FALSE)</f>
        <v>4.4999999999999962E-3</v>
      </c>
      <c r="DF259" s="141">
        <v>9.9999999999999985E-3</v>
      </c>
    </row>
    <row r="260" spans="53:110" x14ac:dyDescent="0.3">
      <c r="BA260" s="110">
        <v>1918</v>
      </c>
      <c r="BB260" s="84" t="s">
        <v>854</v>
      </c>
      <c r="DC260" s="157"/>
      <c r="DD260" s="158"/>
      <c r="DE260" s="86">
        <f>VLOOKUP(BA260,wt_by_use!$A$5:$H$388,8,FALSE)</f>
        <v>4.4999999999999962E-3</v>
      </c>
      <c r="DF260" s="141">
        <v>9.9999999999999985E-3</v>
      </c>
    </row>
    <row r="261" spans="53:110" x14ac:dyDescent="0.3">
      <c r="BA261" s="110">
        <v>1920</v>
      </c>
      <c r="BB261" s="84" t="s">
        <v>766</v>
      </c>
      <c r="DC261" s="157"/>
      <c r="DD261" s="158"/>
      <c r="DE261" s="86">
        <f>VLOOKUP(BA261,wt_by_use!$A$5:$H$388,8,FALSE)</f>
        <v>9.4499999999999917E-2</v>
      </c>
      <c r="DF261" s="141">
        <v>0.21</v>
      </c>
    </row>
    <row r="262" spans="53:110" x14ac:dyDescent="0.3">
      <c r="BA262" s="110">
        <v>1921</v>
      </c>
      <c r="BB262" s="84" t="s">
        <v>794</v>
      </c>
      <c r="DC262" s="157"/>
      <c r="DD262" s="158"/>
      <c r="DE262" s="86">
        <f>VLOOKUP(BA262,wt_by_use!$A$5:$H$388,8,FALSE)</f>
        <v>2.2499999999999982E-2</v>
      </c>
      <c r="DF262" s="141">
        <v>4.9999999999999996E-2</v>
      </c>
    </row>
    <row r="263" spans="53:110" x14ac:dyDescent="0.3">
      <c r="BA263" s="110">
        <v>1923</v>
      </c>
      <c r="BB263" s="84" t="s">
        <v>868</v>
      </c>
      <c r="DC263" s="157"/>
      <c r="DD263" s="158"/>
      <c r="DE263" s="86">
        <f>VLOOKUP(BA263,wt_by_use!$A$5:$H$388,8,FALSE)</f>
        <v>4.4999999999999962E-3</v>
      </c>
      <c r="DF263" s="141">
        <v>9.9999999999999985E-3</v>
      </c>
    </row>
    <row r="264" spans="53:110" x14ac:dyDescent="0.3">
      <c r="BA264" s="110">
        <v>1925</v>
      </c>
      <c r="BB264" s="84" t="s">
        <v>809</v>
      </c>
      <c r="DC264" s="157"/>
      <c r="DD264" s="158"/>
      <c r="DE264" s="86">
        <f>VLOOKUP(BA264,wt_by_use!$A$5:$H$388,8,FALSE)</f>
        <v>1.3499999999999989E-2</v>
      </c>
      <c r="DF264" s="141">
        <v>0.03</v>
      </c>
    </row>
    <row r="265" spans="53:110" x14ac:dyDescent="0.3">
      <c r="BA265" s="110">
        <v>1945</v>
      </c>
      <c r="BB265" s="84" t="s">
        <v>799</v>
      </c>
      <c r="DC265" s="157"/>
      <c r="DD265" s="158"/>
      <c r="DE265" s="86">
        <f>VLOOKUP(BA265,wt_by_use!$A$5:$H$388,8,FALSE)</f>
        <v>1.7999999999999985E-2</v>
      </c>
      <c r="DF265" s="141">
        <v>3.9999999999999994E-2</v>
      </c>
    </row>
    <row r="266" spans="53:110" x14ac:dyDescent="0.3">
      <c r="BA266" s="110">
        <v>1947</v>
      </c>
      <c r="BB266" s="84" t="s">
        <v>865</v>
      </c>
      <c r="DC266" s="157"/>
      <c r="DD266" s="158"/>
      <c r="DE266" s="86">
        <f>VLOOKUP(BA266,wt_by_use!$A$5:$H$388,8,FALSE)</f>
        <v>4.4999999999999962E-3</v>
      </c>
      <c r="DF266" s="141">
        <v>9.9999999999999985E-3</v>
      </c>
    </row>
    <row r="267" spans="53:110" x14ac:dyDescent="0.3">
      <c r="BA267" s="110">
        <v>1963</v>
      </c>
      <c r="BB267" s="84" t="s">
        <v>873</v>
      </c>
      <c r="DC267" s="157"/>
      <c r="DD267" s="158"/>
      <c r="DE267" s="86">
        <f>VLOOKUP(BA267,wt_by_use!$A$5:$H$388,8,FALSE)</f>
        <v>4.4999999999999962E-3</v>
      </c>
      <c r="DF267" s="141">
        <v>9.9999999999999985E-3</v>
      </c>
    </row>
    <row r="268" spans="53:110" x14ac:dyDescent="0.3">
      <c r="BA268" s="110">
        <v>1964</v>
      </c>
      <c r="BB268" s="84" t="s">
        <v>803</v>
      </c>
      <c r="DC268" s="157"/>
      <c r="DD268" s="158"/>
      <c r="DE268" s="86">
        <f>VLOOKUP(BA268,wt_by_use!$A$5:$H$388,8,FALSE)</f>
        <v>1.3499999999999989E-2</v>
      </c>
      <c r="DF268" s="141">
        <v>0.03</v>
      </c>
    </row>
    <row r="269" spans="53:110" x14ac:dyDescent="0.3">
      <c r="BA269" s="110">
        <v>1975</v>
      </c>
      <c r="BB269" s="84" t="s">
        <v>866</v>
      </c>
      <c r="DC269" s="157"/>
      <c r="DD269" s="158"/>
      <c r="DE269" s="86">
        <f>VLOOKUP(BA269,wt_by_use!$A$5:$H$388,8,FALSE)</f>
        <v>4.4999999999999962E-3</v>
      </c>
      <c r="DF269" s="141">
        <v>9.9999999999999985E-3</v>
      </c>
    </row>
    <row r="270" spans="53:110" x14ac:dyDescent="0.3">
      <c r="BA270" s="110">
        <v>1977</v>
      </c>
      <c r="BB270" s="84" t="s">
        <v>874</v>
      </c>
      <c r="DC270" s="157"/>
      <c r="DD270" s="158"/>
      <c r="DE270" s="86">
        <f>VLOOKUP(BA270,wt_by_use!$A$5:$H$388,8,FALSE)</f>
        <v>4.4999999999999962E-3</v>
      </c>
      <c r="DF270" s="141">
        <v>9.9999999999999985E-3</v>
      </c>
    </row>
    <row r="271" spans="53:110" ht="15" customHeight="1" x14ac:dyDescent="0.3">
      <c r="BA271" s="110">
        <v>1978</v>
      </c>
      <c r="BB271" s="84" t="s">
        <v>880</v>
      </c>
      <c r="DC271" s="157"/>
      <c r="DD271" s="158"/>
      <c r="DE271" s="86">
        <f>VLOOKUP(BA271,wt_by_use!$A$5:$H$388,8,FALSE)</f>
        <v>4.4999999999999962E-3</v>
      </c>
      <c r="DF271" s="141">
        <v>9.9999999999999985E-3</v>
      </c>
    </row>
    <row r="272" spans="53:110" x14ac:dyDescent="0.3">
      <c r="BA272" s="110">
        <v>1988</v>
      </c>
      <c r="BB272" s="84" t="s">
        <v>819</v>
      </c>
      <c r="DC272" s="157"/>
      <c r="DD272" s="158"/>
      <c r="DE272" s="86">
        <f>VLOOKUP(BA272,wt_by_use!$A$5:$H$388,8,FALSE)</f>
        <v>8.9999999999999924E-3</v>
      </c>
      <c r="DF272" s="141">
        <v>1.9999999999999997E-2</v>
      </c>
    </row>
    <row r="273" spans="53:110" x14ac:dyDescent="0.3">
      <c r="BA273" s="110">
        <v>1989</v>
      </c>
      <c r="BB273" s="84" t="s">
        <v>877</v>
      </c>
      <c r="DC273" s="157"/>
      <c r="DD273" s="158"/>
      <c r="DE273" s="86">
        <f>VLOOKUP(BA273,wt_by_use!$A$5:$H$388,8,FALSE)</f>
        <v>4.4999999999999962E-3</v>
      </c>
      <c r="DF273" s="141">
        <v>9.9999999999999985E-3</v>
      </c>
    </row>
    <row r="274" spans="53:110" x14ac:dyDescent="0.3">
      <c r="BA274" s="110">
        <v>1990</v>
      </c>
      <c r="BB274" s="84" t="s">
        <v>879</v>
      </c>
      <c r="DC274" s="157"/>
      <c r="DD274" s="158"/>
      <c r="DE274" s="86">
        <f>VLOOKUP(BA274,wt_by_use!$A$5:$H$388,8,FALSE)</f>
        <v>4.4999999999999962E-3</v>
      </c>
      <c r="DF274" s="141">
        <v>9.9999999999999985E-3</v>
      </c>
    </row>
    <row r="275" spans="53:110" x14ac:dyDescent="0.3">
      <c r="BA275" s="110">
        <v>1992</v>
      </c>
      <c r="BB275" s="84" t="s">
        <v>875</v>
      </c>
      <c r="DC275" s="157"/>
      <c r="DD275" s="158"/>
      <c r="DE275" s="86">
        <f>VLOOKUP(BA275,wt_by_use!$A$5:$H$388,8,FALSE)</f>
        <v>4.4999999999999962E-3</v>
      </c>
      <c r="DF275" s="141">
        <v>9.9999999999999985E-3</v>
      </c>
    </row>
    <row r="276" spans="53:110" x14ac:dyDescent="0.3">
      <c r="BA276" s="110">
        <v>2001</v>
      </c>
      <c r="BB276" s="84" t="s">
        <v>872</v>
      </c>
      <c r="DC276" s="157"/>
      <c r="DD276" s="158"/>
      <c r="DE276" s="86">
        <f>VLOOKUP(BA276,wt_by_use!$A$5:$H$388,8,FALSE)</f>
        <v>4.4999999999999962E-3</v>
      </c>
      <c r="DF276" s="141">
        <v>9.9999999999999985E-3</v>
      </c>
    </row>
    <row r="277" spans="53:110" x14ac:dyDescent="0.3">
      <c r="BA277" s="110">
        <v>2003</v>
      </c>
      <c r="BB277" s="84" t="s">
        <v>781</v>
      </c>
      <c r="DC277" s="157"/>
      <c r="DD277" s="158"/>
      <c r="DE277" s="86">
        <f>VLOOKUP(BA277,wt_by_use!$A$5:$H$388,8,FALSE)</f>
        <v>4.0499999999999974E-2</v>
      </c>
      <c r="DF277" s="141">
        <v>0.09</v>
      </c>
    </row>
    <row r="278" spans="53:110" x14ac:dyDescent="0.3">
      <c r="BA278" s="110">
        <v>2006</v>
      </c>
      <c r="BB278" s="84" t="s">
        <v>686</v>
      </c>
      <c r="DC278" s="157"/>
      <c r="DD278" s="158"/>
      <c r="DE278" s="86">
        <f>VLOOKUP(BA278,wt_by_use!$A$5:$H$388,8,FALSE)</f>
        <v>0.31949999999999978</v>
      </c>
      <c r="DF278" s="141">
        <v>0.71</v>
      </c>
    </row>
    <row r="279" spans="53:110" x14ac:dyDescent="0.3">
      <c r="BA279" s="110">
        <v>2009</v>
      </c>
      <c r="BB279" s="84" t="s">
        <v>773</v>
      </c>
      <c r="DC279" s="157"/>
      <c r="DD279" s="158"/>
      <c r="DE279" s="86">
        <f>VLOOKUP(BA279,wt_by_use!$A$5:$H$388,8,FALSE)</f>
        <v>6.7499999999999949E-2</v>
      </c>
      <c r="DF279" s="141">
        <v>0.15</v>
      </c>
    </row>
    <row r="280" spans="53:110" x14ac:dyDescent="0.3">
      <c r="BA280" s="110">
        <v>2012</v>
      </c>
      <c r="BB280" s="84" t="s">
        <v>793</v>
      </c>
      <c r="DC280" s="157"/>
      <c r="DD280" s="158"/>
      <c r="DE280" s="86">
        <f>VLOOKUP(BA280,wt_by_use!$A$5:$H$388,8,FALSE)</f>
        <v>2.2499999999999982E-2</v>
      </c>
      <c r="DF280" s="141">
        <v>4.9999999999999996E-2</v>
      </c>
    </row>
    <row r="281" spans="53:110" x14ac:dyDescent="0.3">
      <c r="BA281" s="110">
        <v>2014</v>
      </c>
      <c r="BB281" s="84" t="s">
        <v>818</v>
      </c>
      <c r="DC281" s="157"/>
      <c r="DD281" s="158"/>
      <c r="DE281" s="86">
        <f>VLOOKUP(BA281,wt_by_use!$A$5:$H$388,8,FALSE)</f>
        <v>8.9999999999999924E-3</v>
      </c>
      <c r="DF281" s="141">
        <v>1.9999999999999997E-2</v>
      </c>
    </row>
    <row r="282" spans="53:110" x14ac:dyDescent="0.3">
      <c r="BA282" s="110">
        <v>2017</v>
      </c>
      <c r="BB282" s="84" t="s">
        <v>804</v>
      </c>
      <c r="DC282" s="157"/>
      <c r="DD282" s="158"/>
      <c r="DE282" s="86">
        <f>VLOOKUP(BA282,wt_by_use!$A$5:$H$388,8,FALSE)</f>
        <v>1.3499999999999989E-2</v>
      </c>
      <c r="DF282" s="141">
        <v>0.03</v>
      </c>
    </row>
    <row r="283" spans="53:110" x14ac:dyDescent="0.3">
      <c r="BA283" s="117">
        <v>2023</v>
      </c>
      <c r="BB283" s="120" t="s">
        <v>232</v>
      </c>
      <c r="BD283" s="86">
        <v>1.2699999999999998</v>
      </c>
      <c r="BE283" s="86"/>
      <c r="BF283" s="86"/>
      <c r="BG283" s="86"/>
      <c r="BH283" s="98"/>
      <c r="BI283" s="86"/>
      <c r="BJ283" s="86"/>
      <c r="BK283" s="86"/>
      <c r="BL283" s="98"/>
      <c r="BM283" s="86"/>
      <c r="BN283" s="86"/>
      <c r="BO283" s="86"/>
      <c r="BP283" s="86"/>
      <c r="BQ283" s="86"/>
      <c r="BR283" s="86"/>
      <c r="BS283" s="86"/>
      <c r="BT283" s="86"/>
      <c r="BU283" s="86"/>
      <c r="BV283" s="86"/>
      <c r="BW283" s="86"/>
      <c r="BX283" s="86"/>
      <c r="BY283" s="86"/>
      <c r="BZ283" s="86"/>
      <c r="CA283" s="86"/>
      <c r="CB283" s="86">
        <v>0.58117019146387794</v>
      </c>
      <c r="CC283" s="86"/>
      <c r="CD283" s="86"/>
      <c r="CE283" s="86"/>
      <c r="CF283" s="86"/>
      <c r="CG283" s="86"/>
      <c r="CH283" s="86"/>
      <c r="CI283" s="86"/>
      <c r="CJ283" s="86"/>
      <c r="CK283" s="86"/>
      <c r="CL283" s="86"/>
      <c r="CM283" s="86"/>
      <c r="CN283" s="86"/>
      <c r="CO283" s="86"/>
      <c r="CP283" s="86"/>
      <c r="CQ283" s="86"/>
      <c r="CR283" s="86"/>
      <c r="CS283" s="86"/>
      <c r="CT283" s="86"/>
      <c r="CU283" s="86"/>
      <c r="CV283" s="86"/>
      <c r="CW283" s="86"/>
      <c r="CX283" s="86"/>
      <c r="CY283" s="86"/>
      <c r="CZ283" s="93">
        <f>AVERAGEIF(BD283:CX283,"&lt;&gt;""")</f>
        <v>0.92558509573193892</v>
      </c>
      <c r="DA283" s="93">
        <f>CZ283/CZ$3*100</f>
        <v>0.2965411525817282</v>
      </c>
      <c r="DB283" s="102">
        <f>SUM(BD283:CX283)/(COUNT(BD283:CX283)+COUNTBLANK(BD283:CX283))</f>
        <v>3.9386599818380379E-2</v>
      </c>
      <c r="DC283" s="157">
        <f>MEDIAN(BD283:CX283)</f>
        <v>0.92558509573193892</v>
      </c>
      <c r="DD283" s="158">
        <f>DC283/$DC$3*100</f>
        <v>0.41454546363663447</v>
      </c>
      <c r="DE283" s="86">
        <f>VLOOKUP(BA283,wt_by_use!$A$5:$H$388,8,FALSE)</f>
        <v>0.1060999999999999</v>
      </c>
      <c r="DF283" s="140">
        <f>IFERROR(VLOOKUP(BA283,wtFrac_0000!C$3:E$292,3,FALSE)," ")</f>
        <v>9.9999999999999985E-3</v>
      </c>
    </row>
    <row r="284" spans="53:110" x14ac:dyDescent="0.3">
      <c r="BA284" s="110">
        <v>2024</v>
      </c>
      <c r="BB284" s="84" t="s">
        <v>814</v>
      </c>
      <c r="DC284" s="157"/>
      <c r="DD284" s="158"/>
      <c r="DE284" s="86">
        <f>VLOOKUP(BA284,wt_by_use!$A$5:$H$388,8,FALSE)</f>
        <v>1.3499999999999989E-2</v>
      </c>
      <c r="DF284" s="141">
        <v>0.03</v>
      </c>
    </row>
    <row r="285" spans="53:110" x14ac:dyDescent="0.3">
      <c r="BA285" s="110">
        <v>2026</v>
      </c>
      <c r="BB285" s="84" t="s">
        <v>832</v>
      </c>
      <c r="DC285" s="157"/>
      <c r="DD285" s="158"/>
      <c r="DE285" s="86">
        <f>VLOOKUP(BA285,wt_by_use!$A$5:$H$388,8,FALSE)</f>
        <v>8.9999999999999924E-3</v>
      </c>
      <c r="DF285" s="141">
        <v>1.9999999999999997E-2</v>
      </c>
    </row>
    <row r="286" spans="53:110" x14ac:dyDescent="0.3">
      <c r="BA286" s="117">
        <v>2027</v>
      </c>
      <c r="BB286" s="120" t="s">
        <v>372</v>
      </c>
      <c r="BD286" s="86"/>
      <c r="BE286" s="86"/>
      <c r="BF286" s="86"/>
      <c r="BG286" s="86"/>
      <c r="BH286" s="98"/>
      <c r="BI286" s="86"/>
      <c r="BJ286" s="86"/>
      <c r="BK286" s="86"/>
      <c r="BL286" s="98"/>
      <c r="BM286" s="86"/>
      <c r="BN286" s="86"/>
      <c r="BO286" s="86"/>
      <c r="BP286" s="86"/>
      <c r="BQ286" s="86"/>
      <c r="BR286" s="86"/>
      <c r="BS286" s="86"/>
      <c r="BT286" s="86"/>
      <c r="BU286" s="86"/>
      <c r="BV286" s="86"/>
      <c r="BW286" s="86"/>
      <c r="BX286" s="86"/>
      <c r="BY286" s="86"/>
      <c r="BZ286" s="86"/>
      <c r="CA286" s="86"/>
      <c r="CB286" s="86"/>
      <c r="CC286" s="86"/>
      <c r="CD286" s="86"/>
      <c r="CE286" s="86"/>
      <c r="CF286" s="86"/>
      <c r="CG286" s="86"/>
      <c r="CH286" s="86"/>
      <c r="CI286" s="86"/>
      <c r="CJ286" s="86"/>
      <c r="CK286" s="86"/>
      <c r="CL286" s="86"/>
      <c r="CM286" s="86"/>
      <c r="CN286" s="86">
        <v>4.4204754260613835E-2</v>
      </c>
      <c r="CO286" s="86"/>
      <c r="CP286" s="86"/>
      <c r="CQ286" s="86"/>
      <c r="CR286" s="86"/>
      <c r="CS286" s="86"/>
      <c r="CT286" s="86"/>
      <c r="CU286" s="86"/>
      <c r="CV286" s="86"/>
      <c r="CW286" s="86"/>
      <c r="CX286" s="86"/>
      <c r="CY286" s="86"/>
      <c r="CZ286" s="93">
        <f>AVERAGEIF(BD286:CX286,"&lt;&gt;""")</f>
        <v>4.4204754260613835E-2</v>
      </c>
      <c r="DA286" s="93">
        <f>CZ286/CZ$3*100</f>
        <v>1.4162424220615238E-2</v>
      </c>
      <c r="DB286" s="102">
        <f>SUM(BD286:CX286)/(COUNT(BD286:CX286)+COUNTBLANK(BD286:CX286))</f>
        <v>9.4052668639603909E-4</v>
      </c>
      <c r="DC286" s="157">
        <f>MEDIAN(BD286:CX286)</f>
        <v>4.4204754260613835E-2</v>
      </c>
      <c r="DD286" s="158">
        <f>DC286/$DC$3*100</f>
        <v>1.9798158412888674E-2</v>
      </c>
      <c r="DE286" s="86">
        <f>VLOOKUP(BA286,wt_by_use!$A$5:$H$388,8,FALSE)</f>
        <v>0.15299999999999989</v>
      </c>
      <c r="DF286" s="140">
        <f>IFERROR(VLOOKUP(BA286,wtFrac_0000!C$3:E$292,3,FALSE)," ")</f>
        <v>0.33999999999999997</v>
      </c>
    </row>
    <row r="287" spans="53:110" x14ac:dyDescent="0.3">
      <c r="BA287" s="110">
        <v>2029</v>
      </c>
      <c r="BB287" s="84" t="s">
        <v>796</v>
      </c>
      <c r="DC287" s="157"/>
      <c r="DD287" s="158"/>
      <c r="DE287" s="86">
        <f>VLOOKUP(BA287,wt_by_use!$A$5:$H$388,8,FALSE)</f>
        <v>2.2499999999999982E-2</v>
      </c>
      <c r="DF287" s="141">
        <v>4.9999999999999996E-2</v>
      </c>
    </row>
    <row r="288" spans="53:110" x14ac:dyDescent="0.3">
      <c r="BA288" s="110">
        <v>2034</v>
      </c>
      <c r="BB288" s="84" t="s">
        <v>748</v>
      </c>
      <c r="DC288" s="157"/>
      <c r="DD288" s="158"/>
      <c r="DE288" s="86">
        <f>VLOOKUP(BA288,wt_by_use!$A$5:$H$388,8,FALSE)</f>
        <v>0.16649999999999987</v>
      </c>
      <c r="DF288" s="141">
        <v>0.37</v>
      </c>
    </row>
    <row r="289" spans="53:110" x14ac:dyDescent="0.3">
      <c r="BA289" s="110">
        <v>2039</v>
      </c>
      <c r="BB289" s="84" t="s">
        <v>780</v>
      </c>
      <c r="DC289" s="157"/>
      <c r="DD289" s="158"/>
      <c r="DE289" s="86">
        <f>VLOOKUP(BA289,wt_by_use!$A$5:$H$388,8,FALSE)</f>
        <v>4.4999999999999964E-2</v>
      </c>
      <c r="DF289" s="141">
        <v>9.9999999999999992E-2</v>
      </c>
    </row>
    <row r="290" spans="53:110" ht="28.8" x14ac:dyDescent="0.3">
      <c r="BA290" s="110">
        <v>2046</v>
      </c>
      <c r="BB290" s="84" t="s">
        <v>870</v>
      </c>
      <c r="DC290" s="157"/>
      <c r="DD290" s="158"/>
      <c r="DE290" s="86">
        <f>VLOOKUP(BA290,wt_by_use!$A$5:$H$388,8,FALSE)</f>
        <v>4.4999999999999962E-3</v>
      </c>
      <c r="DF290" s="141">
        <v>9.9999999999999985E-3</v>
      </c>
    </row>
    <row r="291" spans="53:110" x14ac:dyDescent="0.3">
      <c r="BA291" s="110">
        <v>2052</v>
      </c>
      <c r="BB291" s="84" t="s">
        <v>745</v>
      </c>
      <c r="DC291" s="157"/>
      <c r="DD291" s="158"/>
      <c r="DE291" s="86">
        <f>VLOOKUP(BA291,wt_by_use!$A$5:$H$388,8,FALSE)</f>
        <v>0.17099999999999987</v>
      </c>
      <c r="DF291" s="141">
        <v>0.37999999999999995</v>
      </c>
    </row>
    <row r="292" spans="53:110" x14ac:dyDescent="0.3">
      <c r="BA292" s="110">
        <v>2061</v>
      </c>
      <c r="BB292" s="84" t="s">
        <v>792</v>
      </c>
      <c r="DC292" s="157"/>
      <c r="DD292" s="158"/>
      <c r="DE292" s="86">
        <f>VLOOKUP(BA292,wt_by_use!$A$5:$H$388,8,FALSE)</f>
        <v>2.2499999999999982E-2</v>
      </c>
      <c r="DF292" s="141">
        <v>4.9999999999999996E-2</v>
      </c>
    </row>
    <row r="293" spans="53:110" x14ac:dyDescent="0.3">
      <c r="BA293" s="110">
        <v>2073</v>
      </c>
      <c r="BB293" s="84" t="s">
        <v>806</v>
      </c>
      <c r="DC293" s="157"/>
      <c r="DD293" s="158"/>
      <c r="DE293" s="86">
        <f>VLOOKUP(BA293,wt_by_use!$A$5:$H$388,8,FALSE)</f>
        <v>1.3499999999999989E-2</v>
      </c>
      <c r="DF293" s="141">
        <v>0.03</v>
      </c>
    </row>
    <row r="294" spans="53:110" x14ac:dyDescent="0.3">
      <c r="BA294" s="110">
        <v>2083</v>
      </c>
      <c r="BB294" s="84" t="s">
        <v>719</v>
      </c>
      <c r="DC294" s="157"/>
      <c r="DD294" s="158"/>
      <c r="DE294" s="86">
        <f>VLOOKUP(BA294,wt_by_use!$A$5:$H$388,8,FALSE)</f>
        <v>0.18899999999999983</v>
      </c>
      <c r="DF294" s="141">
        <v>0.42</v>
      </c>
    </row>
    <row r="295" spans="53:110" x14ac:dyDescent="0.3">
      <c r="BA295" s="110">
        <v>2084</v>
      </c>
      <c r="BB295" s="84" t="s">
        <v>807</v>
      </c>
      <c r="DC295" s="157"/>
      <c r="DD295" s="158"/>
      <c r="DE295" s="86">
        <f>VLOOKUP(BA295,wt_by_use!$A$5:$H$388,8,FALSE)</f>
        <v>1.3499999999999989E-2</v>
      </c>
      <c r="DF295" s="141">
        <v>0.03</v>
      </c>
    </row>
    <row r="296" spans="53:110" x14ac:dyDescent="0.3">
      <c r="BA296" s="110">
        <v>2091</v>
      </c>
      <c r="BB296" s="84" t="s">
        <v>712</v>
      </c>
      <c r="DC296" s="157"/>
      <c r="DD296" s="158"/>
      <c r="DE296" s="86">
        <f>VLOOKUP(BA296,wt_by_use!$A$5:$H$388,8,FALSE)</f>
        <v>0.19799999999999982</v>
      </c>
      <c r="DF296" s="141">
        <v>0.43999999999999995</v>
      </c>
    </row>
    <row r="297" spans="53:110" x14ac:dyDescent="0.3">
      <c r="BA297" s="110">
        <v>2094</v>
      </c>
      <c r="BB297" s="84" t="s">
        <v>839</v>
      </c>
      <c r="DC297" s="157"/>
      <c r="DD297" s="158"/>
      <c r="DE297" s="86">
        <f>VLOOKUP(BA297,wt_by_use!$A$5:$H$388,8,FALSE)</f>
        <v>4.4999999999999962E-3</v>
      </c>
      <c r="DF297" s="141">
        <v>9.9999999999999985E-3</v>
      </c>
    </row>
    <row r="298" spans="53:110" x14ac:dyDescent="0.3">
      <c r="BA298" s="110">
        <v>2097</v>
      </c>
      <c r="BB298" s="84" t="s">
        <v>834</v>
      </c>
      <c r="DC298" s="157"/>
      <c r="DD298" s="158"/>
      <c r="DE298" s="86">
        <f>VLOOKUP(BA298,wt_by_use!$A$5:$H$388,8,FALSE)</f>
        <v>8.9999999999999924E-3</v>
      </c>
      <c r="DF298" s="141">
        <v>1.9999999999999997E-2</v>
      </c>
    </row>
    <row r="299" spans="53:110" x14ac:dyDescent="0.3">
      <c r="BA299" s="110">
        <v>2102</v>
      </c>
      <c r="BB299" s="84" t="s">
        <v>871</v>
      </c>
      <c r="DC299" s="157"/>
      <c r="DD299" s="158"/>
      <c r="DE299" s="86">
        <f>VLOOKUP(BA299,wt_by_use!$A$5:$H$388,8,FALSE)</f>
        <v>4.4999999999999962E-3</v>
      </c>
      <c r="DF299" s="141">
        <v>9.9999999999999985E-3</v>
      </c>
    </row>
    <row r="300" spans="53:110" x14ac:dyDescent="0.3">
      <c r="BA300" s="110">
        <v>2105</v>
      </c>
      <c r="BB300" s="84" t="s">
        <v>835</v>
      </c>
      <c r="DC300" s="157"/>
      <c r="DD300" s="158"/>
      <c r="DE300" s="86">
        <f>VLOOKUP(BA300,wt_by_use!$A$5:$H$388,8,FALSE)</f>
        <v>8.9999999999999924E-3</v>
      </c>
      <c r="DF300" s="141">
        <v>1.9999999999999997E-2</v>
      </c>
    </row>
    <row r="301" spans="53:110" x14ac:dyDescent="0.3">
      <c r="BA301" s="110">
        <v>2108</v>
      </c>
      <c r="BB301" s="84" t="s">
        <v>700</v>
      </c>
      <c r="DC301" s="157"/>
      <c r="DD301" s="158"/>
      <c r="DE301" s="86">
        <f>VLOOKUP(BA301,wt_by_use!$A$5:$H$388,8,FALSE)</f>
        <v>0.22949999999999979</v>
      </c>
      <c r="DF301" s="141">
        <v>0.5099999999999999</v>
      </c>
    </row>
    <row r="302" spans="53:110" x14ac:dyDescent="0.3">
      <c r="BA302" s="117">
        <v>2109</v>
      </c>
      <c r="BB302" s="120" t="s">
        <v>330</v>
      </c>
      <c r="BD302" s="86"/>
      <c r="BE302" s="86"/>
      <c r="BF302" s="86"/>
      <c r="BG302" s="86"/>
      <c r="BH302" s="98"/>
      <c r="BI302" s="86"/>
      <c r="BJ302" s="86"/>
      <c r="BK302" s="86"/>
      <c r="BL302" s="98"/>
      <c r="BM302" s="86">
        <v>0.81395248213952642</v>
      </c>
      <c r="BN302" s="86"/>
      <c r="BO302" s="86"/>
      <c r="BP302" s="86"/>
      <c r="BQ302" s="86">
        <v>1.9094582793954766</v>
      </c>
      <c r="BR302" s="86">
        <v>4.1892588179695931</v>
      </c>
      <c r="BS302" s="86"/>
      <c r="BT302" s="86"/>
      <c r="BU302" s="86"/>
      <c r="BV302" s="86"/>
      <c r="BW302" s="86"/>
      <c r="BX302" s="86"/>
      <c r="BY302" s="86"/>
      <c r="BZ302" s="86"/>
      <c r="CA302" s="86"/>
      <c r="CB302" s="86"/>
      <c r="CC302" s="86"/>
      <c r="CD302" s="86"/>
      <c r="CE302" s="86"/>
      <c r="CF302" s="86"/>
      <c r="CG302" s="86"/>
      <c r="CH302" s="86">
        <v>45.723559323041378</v>
      </c>
      <c r="CI302" s="86">
        <v>0.41248005143351246</v>
      </c>
      <c r="CJ302" s="86">
        <v>4.8867932445180138</v>
      </c>
      <c r="CK302" s="86"/>
      <c r="CL302" s="86"/>
      <c r="CM302" s="86">
        <v>6.3976047367865485</v>
      </c>
      <c r="CN302" s="86">
        <v>4.6660573941759047</v>
      </c>
      <c r="CO302" s="86"/>
      <c r="CP302" s="86"/>
      <c r="CQ302" s="86"/>
      <c r="CR302" s="86"/>
      <c r="CS302" s="86"/>
      <c r="CT302" s="86"/>
      <c r="CU302" s="86"/>
      <c r="CV302" s="86"/>
      <c r="CW302" s="86"/>
      <c r="CX302" s="86"/>
      <c r="CY302" s="86"/>
      <c r="CZ302" s="93">
        <f>AVERAGEIF(BD302:CX302,"&lt;&gt;""")</f>
        <v>8.6248955411824948</v>
      </c>
      <c r="DA302" s="93">
        <f>CZ302/CZ$3*100</f>
        <v>2.7632645301583261</v>
      </c>
      <c r="DB302" s="102">
        <f>SUM(BD302:CX302)/(COUNT(BD302:CX302)+COUNTBLANK(BD302:CX302))</f>
        <v>1.4680673261587225</v>
      </c>
      <c r="DC302" s="157">
        <f>MEDIAN(BD302:CX302)</f>
        <v>4.4276581060727489</v>
      </c>
      <c r="DD302" s="158">
        <f>DC302/$DC$3*100</f>
        <v>1.9830327766405655</v>
      </c>
      <c r="DE302" s="86">
        <f>VLOOKUP(BA302,wt_by_use!$A$5:$H$388,8,FALSE)</f>
        <v>0</v>
      </c>
      <c r="DF302" s="140" t="str">
        <f>IFERROR(VLOOKUP(BA302,wtFrac_0000!C$3:E$292,3,FALSE)," ")</f>
        <v xml:space="preserve"> </v>
      </c>
    </row>
    <row r="303" spans="53:110" x14ac:dyDescent="0.3">
      <c r="BA303" s="110">
        <v>2111</v>
      </c>
      <c r="BB303" s="84" t="s">
        <v>733</v>
      </c>
      <c r="DC303" s="157"/>
      <c r="DD303" s="158"/>
      <c r="DE303" s="86">
        <f>VLOOKUP(BA303,wt_by_use!$A$5:$H$388,8,FALSE)</f>
        <v>0.17999999999999985</v>
      </c>
      <c r="DF303" s="141">
        <v>0.39999999999999997</v>
      </c>
    </row>
    <row r="304" spans="53:110" x14ac:dyDescent="0.3">
      <c r="BA304" s="110">
        <v>2113</v>
      </c>
      <c r="BB304" s="84" t="s">
        <v>690</v>
      </c>
      <c r="DC304" s="157"/>
      <c r="DD304" s="158"/>
      <c r="DE304" s="86">
        <f>VLOOKUP(BA304,wt_by_use!$A$5:$H$388,8,FALSE)</f>
        <v>0.30149999999999977</v>
      </c>
      <c r="DF304" s="141">
        <v>0.66999999999999993</v>
      </c>
    </row>
    <row r="305" spans="53:110" x14ac:dyDescent="0.3">
      <c r="BA305" s="110">
        <v>2118</v>
      </c>
      <c r="BB305" s="84" t="s">
        <v>741</v>
      </c>
      <c r="DC305" s="157"/>
      <c r="DD305" s="158"/>
      <c r="DE305" s="86">
        <f>VLOOKUP(BA305,wt_by_use!$A$5:$H$388,8,FALSE)</f>
        <v>0.17099999999999987</v>
      </c>
      <c r="DF305" s="141">
        <v>0.37999999999999995</v>
      </c>
    </row>
    <row r="306" spans="53:110" x14ac:dyDescent="0.3">
      <c r="BA306" s="110">
        <v>2119</v>
      </c>
      <c r="BB306" s="84" t="s">
        <v>718</v>
      </c>
      <c r="DC306" s="157"/>
      <c r="DD306" s="158"/>
      <c r="DE306" s="86">
        <f>VLOOKUP(BA306,wt_by_use!$A$5:$H$388,8,FALSE)</f>
        <v>0.18899999999999983</v>
      </c>
      <c r="DF306" s="141">
        <v>0.42</v>
      </c>
    </row>
    <row r="307" spans="53:110" x14ac:dyDescent="0.3">
      <c r="BA307" s="110">
        <v>2120</v>
      </c>
      <c r="BB307" s="84" t="s">
        <v>795</v>
      </c>
      <c r="DC307" s="157"/>
      <c r="DD307" s="158"/>
      <c r="DE307" s="86">
        <f>VLOOKUP(BA307,wt_by_use!$A$5:$H$388,8,FALSE)</f>
        <v>2.2499999999999982E-2</v>
      </c>
      <c r="DF307" s="141">
        <v>4.9999999999999996E-2</v>
      </c>
    </row>
    <row r="308" spans="53:110" x14ac:dyDescent="0.3">
      <c r="BA308" s="110">
        <v>2121</v>
      </c>
      <c r="BB308" s="84" t="s">
        <v>881</v>
      </c>
      <c r="DC308" s="157"/>
      <c r="DD308" s="158"/>
      <c r="DE308" s="86">
        <f>VLOOKUP(BA308,wt_by_use!$A$5:$H$388,8,FALSE)</f>
        <v>4.4999999999999962E-3</v>
      </c>
      <c r="DF308" s="141">
        <v>9.9999999999999985E-3</v>
      </c>
    </row>
    <row r="309" spans="53:110" x14ac:dyDescent="0.3">
      <c r="BA309" s="110">
        <v>2124</v>
      </c>
      <c r="BB309" s="84" t="s">
        <v>802</v>
      </c>
      <c r="DC309" s="157"/>
      <c r="DD309" s="158"/>
      <c r="DE309" s="86">
        <f>VLOOKUP(BA309,wt_by_use!$A$5:$H$388,8,FALSE)</f>
        <v>1.7999999999999985E-2</v>
      </c>
      <c r="DF309" s="141">
        <v>3.9999999999999994E-2</v>
      </c>
    </row>
    <row r="310" spans="53:110" x14ac:dyDescent="0.3">
      <c r="BA310" s="110">
        <v>2125</v>
      </c>
      <c r="BB310" s="84" t="s">
        <v>844</v>
      </c>
      <c r="DC310" s="157"/>
      <c r="DD310" s="158"/>
      <c r="DE310" s="86">
        <f>VLOOKUP(BA310,wt_by_use!$A$5:$H$388,8,FALSE)</f>
        <v>4.4999999999999962E-3</v>
      </c>
      <c r="DF310" s="141">
        <v>9.9999999999999985E-3</v>
      </c>
    </row>
    <row r="311" spans="53:110" x14ac:dyDescent="0.3">
      <c r="BA311" s="110">
        <v>2126</v>
      </c>
      <c r="BB311" s="84" t="s">
        <v>764</v>
      </c>
      <c r="DC311" s="157"/>
      <c r="DD311" s="158"/>
      <c r="DE311" s="86">
        <f>VLOOKUP(BA311,wt_by_use!$A$5:$H$388,8,FALSE)</f>
        <v>0.11249999999999993</v>
      </c>
      <c r="DF311" s="141">
        <v>0.25</v>
      </c>
    </row>
    <row r="312" spans="53:110" x14ac:dyDescent="0.3">
      <c r="BA312" s="110">
        <v>2127</v>
      </c>
      <c r="BB312" s="84" t="s">
        <v>698</v>
      </c>
      <c r="DC312" s="157"/>
      <c r="DD312" s="158"/>
      <c r="DE312" s="86">
        <f>VLOOKUP(BA312,wt_by_use!$A$5:$H$388,8,FALSE)</f>
        <v>0.24299999999999983</v>
      </c>
      <c r="DF312" s="141">
        <v>0.53999999999999992</v>
      </c>
    </row>
    <row r="313" spans="53:110" x14ac:dyDescent="0.3">
      <c r="BA313" s="110">
        <v>2128</v>
      </c>
      <c r="BB313" s="84" t="s">
        <v>769</v>
      </c>
      <c r="DC313" s="157"/>
      <c r="DD313" s="158"/>
      <c r="DE313" s="86">
        <f>VLOOKUP(BA313,wt_by_use!$A$5:$H$388,8,FALSE)</f>
        <v>8.5499999999999937E-2</v>
      </c>
      <c r="DF313" s="141">
        <v>0.18999999999999997</v>
      </c>
    </row>
    <row r="314" spans="53:110" x14ac:dyDescent="0.3">
      <c r="BA314" s="110">
        <v>2129</v>
      </c>
      <c r="BB314" s="84" t="s">
        <v>853</v>
      </c>
      <c r="DC314" s="157"/>
      <c r="DD314" s="158"/>
      <c r="DE314" s="86">
        <f>VLOOKUP(BA314,wt_by_use!$A$5:$H$388,8,FALSE)</f>
        <v>4.4999999999999962E-3</v>
      </c>
      <c r="DF314" s="141">
        <v>9.9999999999999985E-3</v>
      </c>
    </row>
    <row r="315" spans="53:110" x14ac:dyDescent="0.3">
      <c r="BA315" s="110">
        <v>2130</v>
      </c>
      <c r="BB315" s="84" t="s">
        <v>774</v>
      </c>
      <c r="DC315" s="157"/>
      <c r="DD315" s="158"/>
      <c r="DE315" s="86">
        <f>VLOOKUP(BA315,wt_by_use!$A$5:$H$388,8,FALSE)</f>
        <v>6.7499999999999949E-2</v>
      </c>
      <c r="DF315" s="141">
        <v>0.15</v>
      </c>
    </row>
    <row r="316" spans="53:110" x14ac:dyDescent="0.3">
      <c r="BA316" s="110">
        <v>2131</v>
      </c>
      <c r="BB316" s="84" t="s">
        <v>725</v>
      </c>
      <c r="DC316" s="157"/>
      <c r="DD316" s="158"/>
      <c r="DE316" s="86">
        <f>VLOOKUP(BA316,wt_by_use!$A$5:$H$388,8,FALSE)</f>
        <v>0.18899999999999983</v>
      </c>
      <c r="DF316" s="141">
        <v>0.42</v>
      </c>
    </row>
    <row r="317" spans="53:110" x14ac:dyDescent="0.3">
      <c r="BA317" s="110">
        <v>2132</v>
      </c>
      <c r="BB317" s="84" t="s">
        <v>683</v>
      </c>
      <c r="DC317" s="157"/>
      <c r="DD317" s="158"/>
      <c r="DE317" s="86">
        <f>VLOOKUP(BA317,wt_by_use!$A$5:$H$388,8,FALSE)</f>
        <v>0.49949999999999961</v>
      </c>
      <c r="DF317" s="141">
        <v>1.1099999999999999</v>
      </c>
    </row>
    <row r="318" spans="53:110" x14ac:dyDescent="0.3">
      <c r="BA318" s="110">
        <v>2133</v>
      </c>
      <c r="BB318" s="84" t="s">
        <v>798</v>
      </c>
      <c r="DC318" s="157"/>
      <c r="DD318" s="158"/>
      <c r="DE318" s="86">
        <f>VLOOKUP(BA318,wt_by_use!$A$5:$H$388,8,FALSE)</f>
        <v>2.2499999999999982E-2</v>
      </c>
      <c r="DF318" s="141">
        <v>4.9999999999999996E-2</v>
      </c>
    </row>
    <row r="319" spans="53:110" x14ac:dyDescent="0.3">
      <c r="BA319" s="110">
        <v>2134</v>
      </c>
      <c r="BB319" s="84" t="s">
        <v>820</v>
      </c>
      <c r="DC319" s="157"/>
      <c r="DD319" s="158"/>
      <c r="DE319" s="86">
        <f>VLOOKUP(BA319,wt_by_use!$A$5:$H$388,8,FALSE)</f>
        <v>8.9999999999999924E-3</v>
      </c>
      <c r="DF319" s="141">
        <v>1.9999999999999997E-2</v>
      </c>
    </row>
    <row r="320" spans="53:110" x14ac:dyDescent="0.3">
      <c r="BA320" s="110">
        <v>2135</v>
      </c>
      <c r="BB320" s="84" t="s">
        <v>838</v>
      </c>
      <c r="DC320" s="157"/>
      <c r="DD320" s="158"/>
      <c r="DE320" s="86">
        <f>VLOOKUP(BA320,wt_by_use!$A$5:$H$388,8,FALSE)</f>
        <v>4.4999999999999962E-3</v>
      </c>
      <c r="DF320" s="141">
        <v>9.9999999999999985E-3</v>
      </c>
    </row>
    <row r="321" spans="53:110" x14ac:dyDescent="0.3">
      <c r="BA321" s="110">
        <v>2138</v>
      </c>
      <c r="BB321" s="84" t="s">
        <v>752</v>
      </c>
      <c r="DC321" s="157"/>
      <c r="DD321" s="158"/>
      <c r="DE321" s="86">
        <f>VLOOKUP(BA321,wt_by_use!$A$5:$H$388,8,FALSE)</f>
        <v>0.16199999999999989</v>
      </c>
      <c r="DF321" s="141">
        <v>0.36</v>
      </c>
    </row>
    <row r="322" spans="53:110" x14ac:dyDescent="0.3">
      <c r="BA322" s="110">
        <v>2140</v>
      </c>
      <c r="BB322" s="84" t="s">
        <v>786</v>
      </c>
      <c r="DC322" s="157"/>
      <c r="DD322" s="158"/>
      <c r="DE322" s="86">
        <f>VLOOKUP(BA322,wt_by_use!$A$5:$H$388,8,FALSE)</f>
        <v>3.1499999999999972E-2</v>
      </c>
      <c r="DF322" s="141">
        <v>6.9999999999999993E-2</v>
      </c>
    </row>
    <row r="323" spans="53:110" x14ac:dyDescent="0.3">
      <c r="BA323" s="110">
        <v>2144</v>
      </c>
      <c r="BB323" s="84" t="s">
        <v>744</v>
      </c>
      <c r="DC323" s="157"/>
      <c r="DD323" s="158"/>
      <c r="DE323" s="86">
        <f>VLOOKUP(BA323,wt_by_use!$A$5:$H$388,8,FALSE)</f>
        <v>0.17099999999999987</v>
      </c>
      <c r="DF323" s="141">
        <v>0.37999999999999995</v>
      </c>
    </row>
    <row r="324" spans="53:110" x14ac:dyDescent="0.3">
      <c r="BA324" s="110">
        <v>2154</v>
      </c>
      <c r="BB324" s="84" t="s">
        <v>765</v>
      </c>
      <c r="DC324" s="157"/>
      <c r="DD324" s="158"/>
      <c r="DE324" s="86">
        <f>VLOOKUP(BA324,wt_by_use!$A$5:$H$388,8,FALSE)</f>
        <v>9.4499999999999917E-2</v>
      </c>
      <c r="DF324" s="141">
        <v>0.21</v>
      </c>
    </row>
    <row r="325" spans="53:110" x14ac:dyDescent="0.3">
      <c r="BA325" s="110">
        <v>2157</v>
      </c>
      <c r="BB325" s="84" t="s">
        <v>801</v>
      </c>
      <c r="DC325" s="157"/>
      <c r="DD325" s="158"/>
      <c r="DE325" s="86">
        <f>VLOOKUP(BA325,wt_by_use!$A$5:$H$388,8,FALSE)</f>
        <v>1.7999999999999985E-2</v>
      </c>
      <c r="DF325" s="141">
        <v>3.9999999999999994E-2</v>
      </c>
    </row>
    <row r="326" spans="53:110" x14ac:dyDescent="0.3">
      <c r="BA326" s="110">
        <v>2158</v>
      </c>
      <c r="BB326" s="84" t="s">
        <v>784</v>
      </c>
      <c r="DC326" s="157"/>
      <c r="DD326" s="158"/>
      <c r="DE326" s="86">
        <f>VLOOKUP(BA326,wt_by_use!$A$5:$H$388,8,FALSE)</f>
        <v>3.599999999999997E-2</v>
      </c>
      <c r="DF326" s="141">
        <v>7.9999999999999988E-2</v>
      </c>
    </row>
    <row r="327" spans="53:110" x14ac:dyDescent="0.3">
      <c r="BA327" s="110">
        <v>2159</v>
      </c>
      <c r="BB327" s="84" t="s">
        <v>777</v>
      </c>
      <c r="DC327" s="157"/>
      <c r="DD327" s="158"/>
      <c r="DE327" s="86">
        <f>VLOOKUP(BA327,wt_by_use!$A$5:$H$388,8,FALSE)</f>
        <v>4.9499999999999954E-2</v>
      </c>
      <c r="DF327" s="141">
        <v>0.10999999999999999</v>
      </c>
    </row>
    <row r="328" spans="53:110" x14ac:dyDescent="0.3">
      <c r="BA328" s="110">
        <v>2160</v>
      </c>
      <c r="BB328" s="84" t="s">
        <v>687</v>
      </c>
      <c r="DC328" s="157"/>
      <c r="DD328" s="158"/>
      <c r="DE328" s="86">
        <f>VLOOKUP(BA328,wt_by_use!$A$5:$H$388,8,FALSE)</f>
        <v>0.31949999999999978</v>
      </c>
      <c r="DF328" s="141">
        <v>0.71</v>
      </c>
    </row>
    <row r="329" spans="53:110" x14ac:dyDescent="0.3">
      <c r="BA329" s="110">
        <v>2161</v>
      </c>
      <c r="BB329" s="84" t="s">
        <v>735</v>
      </c>
      <c r="DC329" s="157"/>
      <c r="DD329" s="158"/>
      <c r="DE329" s="86">
        <f>VLOOKUP(BA329,wt_by_use!$A$5:$H$388,8,FALSE)</f>
        <v>0.17999999999999985</v>
      </c>
      <c r="DF329" s="141">
        <v>0.39999999999999997</v>
      </c>
    </row>
    <row r="330" spans="53:110" x14ac:dyDescent="0.3">
      <c r="BA330" s="110">
        <v>2172</v>
      </c>
      <c r="BB330" s="84" t="s">
        <v>830</v>
      </c>
      <c r="DC330" s="157"/>
      <c r="DD330" s="158"/>
      <c r="DE330" s="86">
        <f>VLOOKUP(BA330,wt_by_use!$A$5:$H$388,8,FALSE)</f>
        <v>8.9999999999999924E-3</v>
      </c>
      <c r="DF330" s="141">
        <v>1.9999999999999997E-2</v>
      </c>
    </row>
    <row r="331" spans="53:110" x14ac:dyDescent="0.3">
      <c r="BA331" s="110">
        <v>2175</v>
      </c>
      <c r="BB331" s="84" t="s">
        <v>810</v>
      </c>
      <c r="DC331" s="157"/>
      <c r="DD331" s="158"/>
      <c r="DE331" s="86">
        <f>VLOOKUP(BA331,wt_by_use!$A$5:$H$388,8,FALSE)</f>
        <v>1.3499999999999989E-2</v>
      </c>
      <c r="DF331" s="141">
        <v>0.03</v>
      </c>
    </row>
    <row r="332" spans="53:110" x14ac:dyDescent="0.3">
      <c r="BA332" s="110">
        <v>2184</v>
      </c>
      <c r="BB332" s="84" t="s">
        <v>813</v>
      </c>
      <c r="DC332" s="157"/>
      <c r="DD332" s="158"/>
      <c r="DE332" s="86">
        <f>VLOOKUP(BA332,wt_by_use!$A$5:$H$388,8,FALSE)</f>
        <v>1.3499999999999989E-2</v>
      </c>
      <c r="DF332" s="141">
        <v>0.03</v>
      </c>
    </row>
    <row r="333" spans="53:110" x14ac:dyDescent="0.3">
      <c r="BA333" s="110">
        <v>2191</v>
      </c>
      <c r="BB333" s="84" t="s">
        <v>833</v>
      </c>
      <c r="DC333" s="157"/>
      <c r="DD333" s="158"/>
      <c r="DE333" s="86">
        <f>VLOOKUP(BA333,wt_by_use!$A$5:$H$388,8,FALSE)</f>
        <v>8.9999999999999924E-3</v>
      </c>
      <c r="DF333" s="141">
        <v>1.9999999999999997E-2</v>
      </c>
    </row>
    <row r="334" spans="53:110" x14ac:dyDescent="0.3">
      <c r="BA334" s="110">
        <v>2193</v>
      </c>
      <c r="BB334" s="84" t="s">
        <v>860</v>
      </c>
      <c r="DC334" s="157"/>
      <c r="DD334" s="158"/>
      <c r="DE334" s="86">
        <f>VLOOKUP(BA334,wt_by_use!$A$5:$H$388,8,FALSE)</f>
        <v>4.4999999999999962E-3</v>
      </c>
      <c r="DF334" s="141">
        <v>9.9999999999999985E-3</v>
      </c>
    </row>
    <row r="335" spans="53:110" x14ac:dyDescent="0.3">
      <c r="BA335" s="110">
        <v>2194</v>
      </c>
      <c r="BB335" s="84" t="s">
        <v>852</v>
      </c>
      <c r="DC335" s="157"/>
      <c r="DD335" s="158"/>
      <c r="DE335" s="86">
        <f>VLOOKUP(BA335,wt_by_use!$A$5:$H$388,8,FALSE)</f>
        <v>4.4999999999999962E-3</v>
      </c>
      <c r="DF335" s="141">
        <v>9.9999999999999985E-3</v>
      </c>
    </row>
    <row r="336" spans="53:110" x14ac:dyDescent="0.3">
      <c r="BA336" s="110">
        <v>2197</v>
      </c>
      <c r="BB336" s="84" t="s">
        <v>858</v>
      </c>
      <c r="DC336" s="157"/>
      <c r="DD336" s="158"/>
      <c r="DE336" s="86">
        <f>VLOOKUP(BA336,wt_by_use!$A$5:$H$388,8,FALSE)</f>
        <v>4.4999999999999962E-3</v>
      </c>
      <c r="DF336" s="141">
        <v>9.9999999999999985E-3</v>
      </c>
    </row>
    <row r="337" spans="53:110" x14ac:dyDescent="0.3">
      <c r="BA337" s="110">
        <v>2199</v>
      </c>
      <c r="BB337" s="84" t="s">
        <v>864</v>
      </c>
      <c r="DC337" s="157"/>
      <c r="DD337" s="158"/>
      <c r="DE337" s="86">
        <f>VLOOKUP(BA337,wt_by_use!$A$5:$H$388,8,FALSE)</f>
        <v>4.4999999999999962E-3</v>
      </c>
      <c r="DF337" s="141">
        <v>9.9999999999999985E-3</v>
      </c>
    </row>
    <row r="338" spans="53:110" x14ac:dyDescent="0.3">
      <c r="BA338" s="117">
        <v>2201</v>
      </c>
      <c r="BB338" s="120" t="s">
        <v>230</v>
      </c>
      <c r="BD338" s="86">
        <v>1.8699999999999999</v>
      </c>
      <c r="BE338" s="86"/>
      <c r="BF338" s="86"/>
      <c r="BG338" s="86"/>
      <c r="BH338" s="98"/>
      <c r="BI338" s="86"/>
      <c r="BJ338" s="86"/>
      <c r="BK338" s="86"/>
      <c r="BL338" s="98"/>
      <c r="BM338" s="86"/>
      <c r="BN338" s="86"/>
      <c r="BO338" s="86"/>
      <c r="BP338" s="86"/>
      <c r="BQ338" s="86"/>
      <c r="BR338" s="86"/>
      <c r="BS338" s="86"/>
      <c r="BT338" s="86"/>
      <c r="BU338" s="86"/>
      <c r="BV338" s="86"/>
      <c r="BW338" s="86"/>
      <c r="BX338" s="86"/>
      <c r="BY338" s="86"/>
      <c r="BZ338" s="86"/>
      <c r="CA338" s="86"/>
      <c r="CB338" s="86"/>
      <c r="CC338" s="86"/>
      <c r="CD338" s="86"/>
      <c r="CE338" s="86"/>
      <c r="CF338" s="86"/>
      <c r="CG338" s="86"/>
      <c r="CH338" s="86"/>
      <c r="CI338" s="86"/>
      <c r="CJ338" s="86"/>
      <c r="CK338" s="86"/>
      <c r="CL338" s="86"/>
      <c r="CM338" s="86"/>
      <c r="CN338" s="86"/>
      <c r="CO338" s="86"/>
      <c r="CP338" s="86"/>
      <c r="CQ338" s="86"/>
      <c r="CR338" s="86"/>
      <c r="CS338" s="86"/>
      <c r="CT338" s="86"/>
      <c r="CU338" s="86"/>
      <c r="CV338" s="86"/>
      <c r="CW338" s="86"/>
      <c r="CX338" s="86"/>
      <c r="CY338" s="86"/>
      <c r="CZ338" s="93">
        <f>AVERAGEIF(BD338:CX338,"&lt;&gt;""")</f>
        <v>1.8699999999999999</v>
      </c>
      <c r="DA338" s="93">
        <f>CZ338/CZ$3*100</f>
        <v>0.59911504397044779</v>
      </c>
      <c r="DB338" s="102">
        <f>SUM(BD338:CX338)/(COUNT(BD338:CX338)+COUNTBLANK(BD338:CX338))</f>
        <v>3.9787234042553188E-2</v>
      </c>
      <c r="DC338" s="157">
        <f>MEDIAN(BD338:CX338)</f>
        <v>1.8699999999999999</v>
      </c>
      <c r="DD338" s="158">
        <f>DC338/$DC$3*100</f>
        <v>0.83752430821878099</v>
      </c>
      <c r="DE338" s="86">
        <f>VLOOKUP(BA338,wt_by_use!$A$5:$H$388,8,FALSE)</f>
        <v>0.15409999999999988</v>
      </c>
      <c r="DF338" s="140">
        <f>IFERROR(VLOOKUP(BA338,wtFrac_0000!C$3:E$292,3,FALSE)," ")</f>
        <v>9.9999999999999985E-3</v>
      </c>
    </row>
    <row r="339" spans="53:110" x14ac:dyDescent="0.3">
      <c r="BA339" s="110">
        <v>2203</v>
      </c>
      <c r="BB339" s="84" t="s">
        <v>706</v>
      </c>
      <c r="DC339" s="157"/>
      <c r="DD339" s="158"/>
      <c r="DE339" s="86">
        <f>VLOOKUP(BA339,wt_by_use!$A$5:$H$388,8,FALSE)</f>
        <v>0.21149999999999983</v>
      </c>
      <c r="DF339" s="141">
        <v>0.47</v>
      </c>
    </row>
    <row r="340" spans="53:110" x14ac:dyDescent="0.3">
      <c r="BA340" s="110">
        <v>2206</v>
      </c>
      <c r="BB340" s="84" t="s">
        <v>759</v>
      </c>
      <c r="DC340" s="157"/>
      <c r="DD340" s="158"/>
      <c r="DE340" s="86">
        <f>VLOOKUP(BA340,wt_by_use!$A$5:$H$388,8,FALSE)</f>
        <v>0.14849999999999988</v>
      </c>
      <c r="DF340" s="141">
        <v>0.32999999999999996</v>
      </c>
    </row>
    <row r="341" spans="53:110" x14ac:dyDescent="0.3">
      <c r="BA341" s="110">
        <v>2207</v>
      </c>
      <c r="BB341" s="84" t="s">
        <v>827</v>
      </c>
      <c r="DC341" s="157"/>
      <c r="DD341" s="158"/>
      <c r="DE341" s="86">
        <f>VLOOKUP(BA341,wt_by_use!$A$5:$H$388,8,FALSE)</f>
        <v>8.9999999999999924E-3</v>
      </c>
      <c r="DF341" s="141">
        <v>1.9999999999999997E-2</v>
      </c>
    </row>
    <row r="342" spans="53:110" x14ac:dyDescent="0.3">
      <c r="BA342" s="110">
        <v>2209</v>
      </c>
      <c r="BB342" s="84" t="s">
        <v>876</v>
      </c>
      <c r="DC342" s="157"/>
      <c r="DD342" s="158"/>
      <c r="DE342" s="86">
        <f>VLOOKUP(BA342,wt_by_use!$A$5:$H$388,8,FALSE)</f>
        <v>4.4999999999999962E-3</v>
      </c>
      <c r="DF342" s="141">
        <v>9.9999999999999985E-3</v>
      </c>
    </row>
    <row r="343" spans="53:110" x14ac:dyDescent="0.3">
      <c r="BA343" s="110">
        <v>2211</v>
      </c>
      <c r="BB343" s="84" t="s">
        <v>859</v>
      </c>
      <c r="DC343" s="157"/>
      <c r="DD343" s="158"/>
      <c r="DE343" s="86">
        <f>VLOOKUP(BA343,wt_by_use!$A$5:$H$388,8,FALSE)</f>
        <v>4.4999999999999962E-3</v>
      </c>
      <c r="DF343" s="141">
        <v>9.9999999999999985E-3</v>
      </c>
    </row>
    <row r="344" spans="53:110" x14ac:dyDescent="0.3">
      <c r="BA344" s="110">
        <v>2216</v>
      </c>
      <c r="BB344" s="84" t="s">
        <v>816</v>
      </c>
      <c r="DC344" s="157"/>
      <c r="DD344" s="158"/>
      <c r="DE344" s="86">
        <f>VLOOKUP(BA344,wt_by_use!$A$5:$H$388,8,FALSE)</f>
        <v>8.9999999999999924E-3</v>
      </c>
      <c r="DF344" s="141">
        <v>1.9999999999999997E-2</v>
      </c>
    </row>
    <row r="345" spans="53:110" x14ac:dyDescent="0.3">
      <c r="BA345" s="110">
        <v>2227</v>
      </c>
      <c r="BB345" s="84" t="s">
        <v>775</v>
      </c>
      <c r="DC345" s="157"/>
      <c r="DD345" s="158"/>
      <c r="DE345" s="86">
        <f>VLOOKUP(BA345,wt_by_use!$A$5:$H$388,8,FALSE)</f>
        <v>5.3999999999999958E-2</v>
      </c>
      <c r="DF345" s="141">
        <v>0.12</v>
      </c>
    </row>
    <row r="346" spans="53:110" x14ac:dyDescent="0.3">
      <c r="BA346" s="110">
        <v>2228</v>
      </c>
      <c r="BB346" s="84" t="s">
        <v>767</v>
      </c>
      <c r="DC346" s="157"/>
      <c r="DD346" s="158"/>
      <c r="DE346" s="86">
        <f>VLOOKUP(BA346,wt_by_use!$A$5:$H$388,8,FALSE)</f>
        <v>8.9999999999999927E-2</v>
      </c>
      <c r="DF346" s="141">
        <v>0.19999999999999998</v>
      </c>
    </row>
    <row r="347" spans="53:110" x14ac:dyDescent="0.3">
      <c r="BA347" s="110">
        <v>2230</v>
      </c>
      <c r="BB347" s="84" t="s">
        <v>732</v>
      </c>
      <c r="DC347" s="157"/>
      <c r="DD347" s="158"/>
      <c r="DE347" s="86">
        <f>VLOOKUP(BA347,wt_by_use!$A$5:$H$388,8,FALSE)</f>
        <v>0.17999999999999985</v>
      </c>
      <c r="DF347" s="141">
        <v>0.39999999999999997</v>
      </c>
    </row>
    <row r="348" spans="53:110" x14ac:dyDescent="0.3">
      <c r="BA348" s="110">
        <v>2233</v>
      </c>
      <c r="BB348" s="84" t="s">
        <v>736</v>
      </c>
      <c r="DC348" s="157"/>
      <c r="DD348" s="158"/>
      <c r="DE348" s="86">
        <f>VLOOKUP(BA348,wt_by_use!$A$5:$H$388,8,FALSE)</f>
        <v>0.17999999999999985</v>
      </c>
      <c r="DF348" s="141">
        <v>0.39999999999999997</v>
      </c>
    </row>
    <row r="349" spans="53:110" x14ac:dyDescent="0.3">
      <c r="BA349" s="110">
        <v>2234</v>
      </c>
      <c r="BB349" s="84" t="s">
        <v>817</v>
      </c>
      <c r="DC349" s="157"/>
      <c r="DD349" s="158"/>
      <c r="DE349" s="86">
        <f>VLOOKUP(BA349,wt_by_use!$A$5:$H$388,8,FALSE)</f>
        <v>8.9999999999999924E-3</v>
      </c>
      <c r="DF349" s="141">
        <v>1.9999999999999997E-2</v>
      </c>
    </row>
    <row r="350" spans="53:110" x14ac:dyDescent="0.3">
      <c r="BA350" s="110">
        <v>2242</v>
      </c>
      <c r="BB350" s="84" t="s">
        <v>783</v>
      </c>
      <c r="DC350" s="157"/>
      <c r="DD350" s="158"/>
      <c r="DE350" s="86">
        <f>VLOOKUP(BA350,wt_by_use!$A$5:$H$388,8,FALSE)</f>
        <v>4.0499999999999974E-2</v>
      </c>
      <c r="DF350" s="141">
        <v>0.09</v>
      </c>
    </row>
    <row r="351" spans="53:110" x14ac:dyDescent="0.3">
      <c r="BA351" s="117">
        <v>2248</v>
      </c>
      <c r="BB351" s="120" t="s">
        <v>326</v>
      </c>
      <c r="BD351" s="86"/>
      <c r="BE351" s="86"/>
      <c r="BF351" s="86"/>
      <c r="BG351" s="86"/>
      <c r="BH351" s="98"/>
      <c r="BI351" s="86"/>
      <c r="BJ351" s="86"/>
      <c r="BK351" s="86"/>
      <c r="BL351" s="98"/>
      <c r="BM351" s="86">
        <v>4.2839604323132967</v>
      </c>
      <c r="BN351" s="86">
        <v>2.0772188808810181</v>
      </c>
      <c r="BO351" s="86">
        <v>1.0398774079070388</v>
      </c>
      <c r="BP351" s="86">
        <v>0.39337930212027311</v>
      </c>
      <c r="BQ351" s="86">
        <v>7.3774524431188873</v>
      </c>
      <c r="BR351" s="86">
        <v>0.62063093599549535</v>
      </c>
      <c r="BS351" s="86">
        <v>11.462243370338106</v>
      </c>
      <c r="BT351" s="86"/>
      <c r="BU351" s="86">
        <v>1.7699115044247788</v>
      </c>
      <c r="BV351" s="86">
        <v>2.4502249693399478</v>
      </c>
      <c r="BW351" s="86">
        <v>33.28908658907536</v>
      </c>
      <c r="BX351" s="86">
        <v>17.682943997980335</v>
      </c>
      <c r="BY351" s="86">
        <v>14.259076450586816</v>
      </c>
      <c r="BZ351" s="86"/>
      <c r="CA351" s="86">
        <v>10.998112150140491</v>
      </c>
      <c r="CB351" s="86">
        <v>5.8117019146387801</v>
      </c>
      <c r="CC351" s="86"/>
      <c r="CD351" s="86">
        <v>14.465523834860248</v>
      </c>
      <c r="CE351" s="86">
        <v>37.176695522863668</v>
      </c>
      <c r="CF351" s="86">
        <v>2.0251892631420465</v>
      </c>
      <c r="CG351" s="86">
        <v>1.0877626699629168</v>
      </c>
      <c r="CH351" s="86">
        <v>0.38102966102534486</v>
      </c>
      <c r="CI351" s="86">
        <v>1.7324162160207521</v>
      </c>
      <c r="CJ351" s="86">
        <v>9.049617119477805</v>
      </c>
      <c r="CK351" s="86">
        <v>1.5227754237288129</v>
      </c>
      <c r="CL351" s="86">
        <v>15.558148580318939</v>
      </c>
      <c r="CM351" s="86">
        <v>18.55305373668099</v>
      </c>
      <c r="CN351" s="86">
        <v>0.85953688840082454</v>
      </c>
      <c r="CO351" s="86">
        <v>1.1638311138655619</v>
      </c>
      <c r="CP351" s="86">
        <v>37.489562564967713</v>
      </c>
      <c r="CQ351" s="86">
        <v>25.783743963329787</v>
      </c>
      <c r="CR351" s="86"/>
      <c r="CS351" s="86"/>
      <c r="CT351" s="86"/>
      <c r="CU351" s="86"/>
      <c r="CV351" s="86"/>
      <c r="CW351" s="86"/>
      <c r="CX351" s="86"/>
      <c r="CY351" s="86"/>
      <c r="CZ351" s="93">
        <f>AVERAGEIF(BD351:CX351,"&lt;&gt;""")</f>
        <v>10.013025246696644</v>
      </c>
      <c r="DA351" s="93">
        <f>CZ351/CZ$3*100</f>
        <v>3.2079968240384296</v>
      </c>
      <c r="DB351" s="102">
        <f>SUM(BD351:CX351)/(COUNT(BD351:CX351)+COUNTBLANK(BD351:CX351))</f>
        <v>5.9652065299469372</v>
      </c>
      <c r="DC351" s="157">
        <f>MEDIAN(BD351:CX351)</f>
        <v>5.0478311734760384</v>
      </c>
      <c r="DD351" s="158">
        <f>DC351/$DC$3*100</f>
        <v>2.2607921452249826</v>
      </c>
      <c r="DE351" s="86">
        <f>VLOOKUP(BA351,wt_by_use!$A$5:$H$388,8,FALSE)</f>
        <v>0</v>
      </c>
      <c r="DF351" s="140" t="str">
        <f>IFERROR(VLOOKUP(BA351,wtFrac_0000!C$3:E$292,3,FALSE)," ")</f>
        <v xml:space="preserve"> </v>
      </c>
    </row>
    <row r="352" spans="53:110" x14ac:dyDescent="0.3">
      <c r="BA352" s="110">
        <v>2252</v>
      </c>
      <c r="BB352" s="84" t="s">
        <v>811</v>
      </c>
      <c r="DC352" s="157"/>
      <c r="DD352" s="158"/>
      <c r="DE352" s="86">
        <f>VLOOKUP(BA352,wt_by_use!$A$5:$H$388,8,FALSE)</f>
        <v>1.3499999999999989E-2</v>
      </c>
      <c r="DF352" s="141">
        <v>0.03</v>
      </c>
    </row>
    <row r="353" spans="53:110" x14ac:dyDescent="0.3">
      <c r="BA353" s="110">
        <v>2256</v>
      </c>
      <c r="BB353" s="84" t="s">
        <v>800</v>
      </c>
      <c r="DC353" s="157"/>
      <c r="DD353" s="158"/>
      <c r="DE353" s="86">
        <f>VLOOKUP(BA353,wt_by_use!$A$5:$H$388,8,FALSE)</f>
        <v>1.7999999999999985E-2</v>
      </c>
      <c r="DF353" s="141">
        <v>3.9999999999999994E-2</v>
      </c>
    </row>
    <row r="354" spans="53:110" x14ac:dyDescent="0.3">
      <c r="BA354" s="110">
        <v>2257</v>
      </c>
      <c r="BB354" s="84" t="s">
        <v>776</v>
      </c>
      <c r="DC354" s="157"/>
      <c r="DD354" s="158"/>
      <c r="DE354" s="86">
        <f>VLOOKUP(BA354,wt_by_use!$A$5:$H$388,8,FALSE)</f>
        <v>5.3999999999999958E-2</v>
      </c>
      <c r="DF354" s="141">
        <v>0.12</v>
      </c>
    </row>
    <row r="355" spans="53:110" x14ac:dyDescent="0.3">
      <c r="BA355" s="110">
        <v>2259</v>
      </c>
      <c r="BB355" s="84" t="s">
        <v>841</v>
      </c>
      <c r="DC355" s="157"/>
      <c r="DD355" s="158"/>
      <c r="DE355" s="86">
        <f>VLOOKUP(BA355,wt_by_use!$A$5:$H$388,8,FALSE)</f>
        <v>4.4999999999999962E-3</v>
      </c>
      <c r="DF355" s="141">
        <v>9.9999999999999985E-3</v>
      </c>
    </row>
    <row r="356" spans="53:110" x14ac:dyDescent="0.3">
      <c r="BA356" s="110">
        <v>2263</v>
      </c>
      <c r="BB356" s="84" t="s">
        <v>761</v>
      </c>
      <c r="DC356" s="157"/>
      <c r="DD356" s="158"/>
      <c r="DE356" s="86">
        <f>VLOOKUP(BA356,wt_by_use!$A$5:$H$388,8,FALSE)</f>
        <v>0.1349999999999999</v>
      </c>
      <c r="DF356" s="141">
        <v>0.3</v>
      </c>
    </row>
    <row r="357" spans="53:110" x14ac:dyDescent="0.3">
      <c r="BA357" s="110">
        <v>2266</v>
      </c>
      <c r="BB357" s="84" t="s">
        <v>826</v>
      </c>
      <c r="DC357" s="157"/>
      <c r="DD357" s="158"/>
      <c r="DE357" s="86">
        <f>VLOOKUP(BA357,wt_by_use!$A$5:$H$388,8,FALSE)</f>
        <v>8.9999999999999924E-3</v>
      </c>
      <c r="DF357" s="141">
        <v>1.9999999999999997E-2</v>
      </c>
    </row>
    <row r="358" spans="53:110" x14ac:dyDescent="0.3">
      <c r="BA358" s="110">
        <v>2267</v>
      </c>
      <c r="BB358" s="84" t="s">
        <v>689</v>
      </c>
      <c r="DC358" s="157"/>
      <c r="DD358" s="158"/>
      <c r="DE358" s="86">
        <f>VLOOKUP(BA358,wt_by_use!$A$5:$H$388,8,FALSE)</f>
        <v>0.31049999999999978</v>
      </c>
      <c r="DF358" s="141">
        <v>0.69</v>
      </c>
    </row>
    <row r="359" spans="53:110" x14ac:dyDescent="0.3">
      <c r="BA359" s="110">
        <v>2268</v>
      </c>
      <c r="BB359" s="84" t="s">
        <v>828</v>
      </c>
      <c r="DC359" s="157"/>
      <c r="DD359" s="158"/>
      <c r="DE359" s="86">
        <f>VLOOKUP(BA359,wt_by_use!$A$5:$H$388,8,FALSE)</f>
        <v>8.9999999999999924E-3</v>
      </c>
      <c r="DF359" s="141">
        <v>1.9999999999999997E-2</v>
      </c>
    </row>
    <row r="360" spans="53:110" x14ac:dyDescent="0.3">
      <c r="BA360" s="110">
        <v>2284</v>
      </c>
      <c r="BB360" s="84" t="s">
        <v>763</v>
      </c>
      <c r="DC360" s="157"/>
      <c r="DD360" s="158"/>
      <c r="DE360" s="86">
        <f>VLOOKUP(BA360,wt_by_use!$A$5:$H$388,8,FALSE)</f>
        <v>0.13049999999999989</v>
      </c>
      <c r="DF360" s="141">
        <v>0.28999999999999998</v>
      </c>
    </row>
    <row r="361" spans="53:110" x14ac:dyDescent="0.3">
      <c r="BA361" s="117">
        <v>2297</v>
      </c>
      <c r="BB361" s="159" t="s">
        <v>74</v>
      </c>
      <c r="BD361" s="86"/>
      <c r="BE361" s="86">
        <v>52.335951467533498</v>
      </c>
      <c r="BF361" s="86">
        <v>52.731176453200497</v>
      </c>
      <c r="BG361" s="86">
        <v>54.231962130126902</v>
      </c>
      <c r="BH361" s="98"/>
      <c r="BI361" s="86"/>
      <c r="BJ361" s="86"/>
      <c r="BK361" s="86"/>
      <c r="BL361" s="98"/>
      <c r="BM361" s="86"/>
      <c r="BN361" s="86"/>
      <c r="BO361" s="86"/>
      <c r="BP361" s="86"/>
      <c r="BQ361" s="86"/>
      <c r="BR361" s="86"/>
      <c r="BS361" s="86"/>
      <c r="BT361" s="86"/>
      <c r="BU361" s="86"/>
      <c r="BV361" s="86"/>
      <c r="BW361" s="86"/>
      <c r="BX361" s="86"/>
      <c r="BY361" s="86"/>
      <c r="BZ361" s="86"/>
      <c r="CA361" s="86"/>
      <c r="CB361" s="86"/>
      <c r="CC361" s="86"/>
      <c r="CD361" s="86"/>
      <c r="CE361" s="86"/>
      <c r="CF361" s="86"/>
      <c r="CG361" s="86"/>
      <c r="CH361" s="86"/>
      <c r="CI361" s="86"/>
      <c r="CJ361" s="86"/>
      <c r="CK361" s="86"/>
      <c r="CL361" s="86"/>
      <c r="CM361" s="86"/>
      <c r="CN361" s="86"/>
      <c r="CO361" s="86"/>
      <c r="CP361" s="86"/>
      <c r="CQ361" s="86"/>
      <c r="CR361" s="86"/>
      <c r="CS361" s="86"/>
      <c r="CT361" s="86"/>
      <c r="CU361" s="86"/>
      <c r="CV361" s="86"/>
      <c r="CW361" s="86"/>
      <c r="CX361" s="86"/>
      <c r="CY361" s="86"/>
      <c r="CZ361" s="93">
        <f t="shared" ref="CZ361:CZ388" si="31">AVERAGEIF(BD361:CX361,"&lt;&gt;""")</f>
        <v>53.099696683620301</v>
      </c>
      <c r="DA361" s="93">
        <f t="shared" ref="DA361:DA388" si="32">CZ361/CZ$3*100</f>
        <v>17.012207012526535</v>
      </c>
      <c r="DB361" s="102">
        <f t="shared" ref="DB361:DB388" si="33">SUM(BD361:CX361)/(COUNT(BD361:CX361)+COUNTBLANK(BD361:CX361))</f>
        <v>3.3893423415076791</v>
      </c>
      <c r="DC361" s="157">
        <f t="shared" ref="DC361:DC388" si="34">MEDIAN(BD361:CX361)</f>
        <v>52.731176453200497</v>
      </c>
      <c r="DD361" s="158">
        <f t="shared" ref="DD361:DD388" si="35">DC361/$DC$3*100</f>
        <v>23.616920898678732</v>
      </c>
      <c r="DE361" s="86">
        <f>VLOOKUP(BA361,wt_by_use!$A$5:$H$388,8,FALSE)</f>
        <v>6.2803141761040155</v>
      </c>
      <c r="DF361" s="140" t="str">
        <f>IFERROR(VLOOKUP(BA361,wtFrac_0000!C$3:E$292,3,FALSE)," ")</f>
        <v xml:space="preserve"> </v>
      </c>
    </row>
    <row r="362" spans="53:110" x14ac:dyDescent="0.3">
      <c r="BA362" s="117">
        <v>2334</v>
      </c>
      <c r="BB362" s="120" t="s">
        <v>46</v>
      </c>
      <c r="BD362" s="86"/>
      <c r="BE362" s="86"/>
      <c r="BF362" s="86"/>
      <c r="BG362" s="86"/>
      <c r="BH362" s="98"/>
      <c r="BI362" s="86"/>
      <c r="BJ362" s="86"/>
      <c r="BK362" s="86"/>
      <c r="BL362" s="98"/>
      <c r="BM362" s="86"/>
      <c r="BN362" s="86"/>
      <c r="BO362" s="86"/>
      <c r="BP362" s="86"/>
      <c r="BQ362" s="86"/>
      <c r="BR362" s="86"/>
      <c r="BS362" s="86"/>
      <c r="BT362" s="86"/>
      <c r="BU362" s="86"/>
      <c r="BV362" s="86"/>
      <c r="BW362" s="86"/>
      <c r="BX362" s="86"/>
      <c r="BY362" s="86"/>
      <c r="BZ362" s="86"/>
      <c r="CA362" s="86"/>
      <c r="CB362" s="86"/>
      <c r="CC362" s="86"/>
      <c r="CD362" s="86"/>
      <c r="CE362" s="86"/>
      <c r="CF362" s="86"/>
      <c r="CG362" s="86"/>
      <c r="CH362" s="86"/>
      <c r="CI362" s="86"/>
      <c r="CJ362" s="86">
        <v>5.4297702716866819E-2</v>
      </c>
      <c r="CK362" s="86"/>
      <c r="CL362" s="86"/>
      <c r="CM362" s="86"/>
      <c r="CN362" s="86">
        <v>1.0314442660809895E-2</v>
      </c>
      <c r="CO362" s="86"/>
      <c r="CP362" s="86"/>
      <c r="CQ362" s="86"/>
      <c r="CR362" s="86"/>
      <c r="CS362" s="86"/>
      <c r="CT362" s="86"/>
      <c r="CU362" s="86"/>
      <c r="CV362" s="86"/>
      <c r="CW362" s="86"/>
      <c r="CX362" s="86"/>
      <c r="CY362" s="86"/>
      <c r="CZ362" s="93">
        <f t="shared" si="31"/>
        <v>3.230607268883836E-2</v>
      </c>
      <c r="DA362" s="93">
        <f t="shared" si="32"/>
        <v>1.0350296341971058E-2</v>
      </c>
      <c r="DB362" s="102">
        <f t="shared" si="33"/>
        <v>1.3747264973973769E-3</v>
      </c>
      <c r="DC362" s="157">
        <f t="shared" si="34"/>
        <v>3.230607268883836E-2</v>
      </c>
      <c r="DD362" s="158">
        <f t="shared" si="35"/>
        <v>1.446904875935027E-2</v>
      </c>
      <c r="DE362" s="86">
        <f>VLOOKUP(BA362,wt_by_use!$A$5:$H$388,8,FALSE)</f>
        <v>0</v>
      </c>
      <c r="DF362" s="140" t="str">
        <f>IFERROR(VLOOKUP(BA362,wtFrac_0000!C$3:E$292,3,FALSE)," ")</f>
        <v xml:space="preserve"> </v>
      </c>
    </row>
    <row r="363" spans="53:110" x14ac:dyDescent="0.3">
      <c r="BA363" s="117">
        <v>2355</v>
      </c>
      <c r="BB363" s="120" t="s">
        <v>369</v>
      </c>
      <c r="BD363" s="86"/>
      <c r="BE363" s="86"/>
      <c r="BF363" s="86"/>
      <c r="BG363" s="86"/>
      <c r="BH363" s="98"/>
      <c r="BI363" s="86"/>
      <c r="BJ363" s="86"/>
      <c r="BK363" s="86"/>
      <c r="BL363" s="98"/>
      <c r="BM363" s="86"/>
      <c r="BN363" s="86"/>
      <c r="BO363" s="86"/>
      <c r="BP363" s="86"/>
      <c r="BQ363" s="86"/>
      <c r="BR363" s="86"/>
      <c r="BS363" s="86"/>
      <c r="BT363" s="86"/>
      <c r="BU363" s="86"/>
      <c r="BV363" s="86"/>
      <c r="BW363" s="86"/>
      <c r="BX363" s="86"/>
      <c r="BY363" s="86"/>
      <c r="BZ363" s="86"/>
      <c r="CA363" s="86"/>
      <c r="CB363" s="86"/>
      <c r="CC363" s="86"/>
      <c r="CD363" s="86"/>
      <c r="CE363" s="86"/>
      <c r="CF363" s="86"/>
      <c r="CG363" s="86"/>
      <c r="CH363" s="86"/>
      <c r="CI363" s="86"/>
      <c r="CJ363" s="86"/>
      <c r="CK363" s="86"/>
      <c r="CL363" s="86">
        <v>2.055898205256431E-2</v>
      </c>
      <c r="CM363" s="86"/>
      <c r="CN363" s="86"/>
      <c r="CO363" s="86"/>
      <c r="CP363" s="86"/>
      <c r="CQ363" s="86"/>
      <c r="CR363" s="86">
        <v>0.5252300415965363</v>
      </c>
      <c r="CS363" s="86"/>
      <c r="CT363" s="86"/>
      <c r="CU363" s="86"/>
      <c r="CV363" s="86"/>
      <c r="CW363" s="86"/>
      <c r="CX363" s="86"/>
      <c r="CY363" s="86"/>
      <c r="CZ363" s="93">
        <f t="shared" si="31"/>
        <v>0.27289451182455032</v>
      </c>
      <c r="DA363" s="93">
        <f t="shared" si="32"/>
        <v>8.7430592219817832E-2</v>
      </c>
      <c r="DB363" s="102">
        <f t="shared" si="33"/>
        <v>1.1612532418065971E-2</v>
      </c>
      <c r="DC363" s="157">
        <f t="shared" si="34"/>
        <v>0.27289451182455027</v>
      </c>
      <c r="DD363" s="158">
        <f t="shared" si="35"/>
        <v>0.12222234611366761</v>
      </c>
      <c r="DE363" s="86">
        <f>VLOOKUP(BA363,wt_by_use!$A$5:$H$388,8,FALSE)</f>
        <v>0</v>
      </c>
      <c r="DF363" s="140" t="str">
        <f>IFERROR(VLOOKUP(BA363,wtFrac_0000!C$3:E$292,3,FALSE)," ")</f>
        <v xml:space="preserve"> </v>
      </c>
    </row>
    <row r="364" spans="53:110" x14ac:dyDescent="0.3">
      <c r="BA364" s="117">
        <v>2367</v>
      </c>
      <c r="BB364" s="120" t="s">
        <v>356</v>
      </c>
      <c r="BD364" s="86"/>
      <c r="BE364" s="86"/>
      <c r="BF364" s="86"/>
      <c r="BG364" s="86"/>
      <c r="BH364" s="98"/>
      <c r="BI364" s="86"/>
      <c r="BJ364" s="86"/>
      <c r="BK364" s="86"/>
      <c r="BL364" s="98"/>
      <c r="BM364" s="86"/>
      <c r="BN364" s="86"/>
      <c r="BO364" s="86"/>
      <c r="BP364" s="86"/>
      <c r="BQ364" s="86"/>
      <c r="BR364" s="86"/>
      <c r="BS364" s="86">
        <v>5.9803008888720557</v>
      </c>
      <c r="BT364" s="86"/>
      <c r="BU364" s="86"/>
      <c r="BV364" s="86"/>
      <c r="BW364" s="86"/>
      <c r="BX364" s="86"/>
      <c r="BY364" s="86"/>
      <c r="BZ364" s="86"/>
      <c r="CA364" s="86"/>
      <c r="CB364" s="86"/>
      <c r="CC364" s="86"/>
      <c r="CD364" s="86"/>
      <c r="CE364" s="86"/>
      <c r="CF364" s="86"/>
      <c r="CG364" s="86"/>
      <c r="CH364" s="86"/>
      <c r="CI364" s="86"/>
      <c r="CJ364" s="86"/>
      <c r="CK364" s="86"/>
      <c r="CL364" s="86"/>
      <c r="CM364" s="86"/>
      <c r="CN364" s="86"/>
      <c r="CO364" s="86"/>
      <c r="CP364" s="86"/>
      <c r="CQ364" s="86"/>
      <c r="CR364" s="86"/>
      <c r="CS364" s="86"/>
      <c r="CT364" s="86"/>
      <c r="CU364" s="86"/>
      <c r="CV364" s="86"/>
      <c r="CW364" s="86"/>
      <c r="CX364" s="86"/>
      <c r="CY364" s="86"/>
      <c r="CZ364" s="93">
        <f t="shared" si="31"/>
        <v>5.9803008888720557</v>
      </c>
      <c r="DA364" s="93">
        <f t="shared" si="32"/>
        <v>1.9159830106914917</v>
      </c>
      <c r="DB364" s="102">
        <f t="shared" si="33"/>
        <v>0.1272404444440863</v>
      </c>
      <c r="DC364" s="157">
        <f t="shared" si="34"/>
        <v>5.9803008888720557</v>
      </c>
      <c r="DD364" s="158">
        <f t="shared" si="35"/>
        <v>2.6784210507447752</v>
      </c>
      <c r="DE364" s="86">
        <f>VLOOKUP(BA364,wt_by_use!$A$5:$H$388,8,FALSE)</f>
        <v>0</v>
      </c>
      <c r="DF364" s="140" t="str">
        <f>IFERROR(VLOOKUP(BA364,wtFrac_0000!C$3:E$292,3,FALSE)," ")</f>
        <v xml:space="preserve"> </v>
      </c>
    </row>
    <row r="365" spans="53:110" x14ac:dyDescent="0.3">
      <c r="BA365" s="117">
        <v>2372</v>
      </c>
      <c r="BB365" s="120" t="s">
        <v>343</v>
      </c>
      <c r="BD365" s="86"/>
      <c r="BE365" s="86"/>
      <c r="BF365" s="86"/>
      <c r="BG365" s="86"/>
      <c r="BH365" s="98"/>
      <c r="BI365" s="86"/>
      <c r="BJ365" s="86"/>
      <c r="BK365" s="86"/>
      <c r="BL365" s="98"/>
      <c r="BM365" s="86">
        <v>2.570376259387978E-2</v>
      </c>
      <c r="BN365" s="86">
        <v>1.5579141606607635E-2</v>
      </c>
      <c r="BO365" s="86">
        <v>3.1511436603243598E-2</v>
      </c>
      <c r="BP365" s="86">
        <v>2.0290090319887773E-2</v>
      </c>
      <c r="BQ365" s="86">
        <v>1.0415226978520781E-2</v>
      </c>
      <c r="BR365" s="86">
        <v>1.7584543186539035E-2</v>
      </c>
      <c r="BS365" s="86">
        <v>0.89704513333080838</v>
      </c>
      <c r="BT365" s="86"/>
      <c r="BU365" s="86"/>
      <c r="BV365" s="86">
        <v>0.15475105069515457</v>
      </c>
      <c r="BW365" s="86"/>
      <c r="BX365" s="86">
        <v>0.28564755689045157</v>
      </c>
      <c r="BY365" s="86"/>
      <c r="BZ365" s="86">
        <v>1.6907109432753632E-2</v>
      </c>
      <c r="CA365" s="86">
        <v>0.1577990004150592</v>
      </c>
      <c r="CB365" s="86">
        <v>0.36983557638610415</v>
      </c>
      <c r="CC365" s="86">
        <v>4.1224820330638514E-3</v>
      </c>
      <c r="CD365" s="86">
        <v>0.41567597226609904</v>
      </c>
      <c r="CE365" s="86">
        <v>4.7798608529396143E-3</v>
      </c>
      <c r="CF365" s="86">
        <v>4.500420584760103E-2</v>
      </c>
      <c r="CG365" s="86"/>
      <c r="CH365" s="86">
        <v>4.5723559323041386E-4</v>
      </c>
      <c r="CI365" s="86">
        <v>0.10724481337271322</v>
      </c>
      <c r="CJ365" s="86">
        <v>0.10859540543373364</v>
      </c>
      <c r="CK365" s="86">
        <v>0.50979872881355914</v>
      </c>
      <c r="CL365" s="86">
        <v>0.32227593487803508</v>
      </c>
      <c r="CM365" s="86">
        <v>8.3168861578225131E-2</v>
      </c>
      <c r="CN365" s="86">
        <v>6.3851311709775538E-2</v>
      </c>
      <c r="CO365" s="86">
        <v>6.1614588381117986E-4</v>
      </c>
      <c r="CP365" s="86">
        <v>0.23430976603104817</v>
      </c>
      <c r="CQ365" s="86">
        <v>4.9111893263485307</v>
      </c>
      <c r="CR365" s="86">
        <v>0.65653755199567032</v>
      </c>
      <c r="CS365" s="86"/>
      <c r="CT365" s="86"/>
      <c r="CU365" s="86"/>
      <c r="CV365" s="86"/>
      <c r="CW365" s="86"/>
      <c r="CX365" s="86"/>
      <c r="CY365" s="86"/>
      <c r="CZ365" s="93">
        <f t="shared" si="31"/>
        <v>0.35076656411396467</v>
      </c>
      <c r="DA365" s="93">
        <f t="shared" si="32"/>
        <v>0.11237942539171167</v>
      </c>
      <c r="DB365" s="102">
        <f t="shared" si="33"/>
        <v>0.20150419640589462</v>
      </c>
      <c r="DC365" s="157">
        <f t="shared" si="34"/>
        <v>8.3168861578225131E-2</v>
      </c>
      <c r="DD365" s="158">
        <f t="shared" si="35"/>
        <v>3.7249167517992815E-2</v>
      </c>
      <c r="DE365" s="86">
        <f>VLOOKUP(BA365,wt_by_use!$A$5:$H$388,8,FALSE)</f>
        <v>0</v>
      </c>
      <c r="DF365" s="140" t="str">
        <f>IFERROR(VLOOKUP(BA365,wtFrac_0000!C$3:E$292,3,FALSE)," ")</f>
        <v xml:space="preserve"> </v>
      </c>
    </row>
    <row r="366" spans="53:110" x14ac:dyDescent="0.3">
      <c r="BA366" s="117">
        <v>2647</v>
      </c>
      <c r="BB366" s="120" t="s">
        <v>366</v>
      </c>
      <c r="BD366" s="86"/>
      <c r="BE366" s="86"/>
      <c r="BF366" s="86"/>
      <c r="BG366" s="86"/>
      <c r="BH366" s="98"/>
      <c r="BI366" s="86"/>
      <c r="BJ366" s="86"/>
      <c r="BK366" s="86"/>
      <c r="BL366" s="98"/>
      <c r="BM366" s="86"/>
      <c r="BN366" s="86"/>
      <c r="BO366" s="86"/>
      <c r="BP366" s="86"/>
      <c r="BQ366" s="86"/>
      <c r="BR366" s="86"/>
      <c r="BS366" s="86"/>
      <c r="BT366" s="86"/>
      <c r="BU366" s="86"/>
      <c r="BV366" s="86"/>
      <c r="BW366" s="86"/>
      <c r="BX366" s="86"/>
      <c r="BY366" s="86"/>
      <c r="BZ366" s="86"/>
      <c r="CA366" s="86"/>
      <c r="CB366" s="86"/>
      <c r="CC366" s="86"/>
      <c r="CD366" s="86"/>
      <c r="CE366" s="86"/>
      <c r="CF366" s="86"/>
      <c r="CG366" s="86"/>
      <c r="CH366" s="86"/>
      <c r="CI366" s="86"/>
      <c r="CJ366" s="86">
        <v>0.10859540543373364</v>
      </c>
      <c r="CK366" s="86"/>
      <c r="CL366" s="86"/>
      <c r="CM366" s="86"/>
      <c r="CN366" s="86"/>
      <c r="CO366" s="86"/>
      <c r="CP366" s="86"/>
      <c r="CQ366" s="86"/>
      <c r="CR366" s="86"/>
      <c r="CS366" s="86"/>
      <c r="CT366" s="86"/>
      <c r="CU366" s="86"/>
      <c r="CV366" s="86"/>
      <c r="CW366" s="86"/>
      <c r="CX366" s="86"/>
      <c r="CY366" s="86"/>
      <c r="CZ366" s="93">
        <f t="shared" si="31"/>
        <v>0.10859540543373364</v>
      </c>
      <c r="DA366" s="93">
        <f t="shared" si="32"/>
        <v>3.4792054064930446E-2</v>
      </c>
      <c r="DB366" s="102">
        <f t="shared" si="33"/>
        <v>2.3105405411432689E-3</v>
      </c>
      <c r="DC366" s="157">
        <f t="shared" si="34"/>
        <v>0.10859540543373364</v>
      </c>
      <c r="DD366" s="158">
        <f t="shared" si="35"/>
        <v>4.8637054444719691E-2</v>
      </c>
      <c r="DE366" s="86">
        <f>VLOOKUP(BA366,wt_by_use!$A$5:$H$388,8,FALSE)</f>
        <v>0</v>
      </c>
      <c r="DF366" s="140" t="str">
        <f>IFERROR(VLOOKUP(BA366,wtFrac_0000!C$3:E$292,3,FALSE)," ")</f>
        <v xml:space="preserve"> </v>
      </c>
    </row>
    <row r="367" spans="53:110" x14ac:dyDescent="0.3">
      <c r="BA367" s="117">
        <v>2692</v>
      </c>
      <c r="BB367" s="120" t="s">
        <v>333</v>
      </c>
      <c r="BD367" s="86"/>
      <c r="BE367" s="86"/>
      <c r="BF367" s="86"/>
      <c r="BG367" s="86"/>
      <c r="BH367" s="98"/>
      <c r="BI367" s="86"/>
      <c r="BJ367" s="86"/>
      <c r="BK367" s="86"/>
      <c r="BL367" s="98"/>
      <c r="BM367" s="86">
        <v>0.55691485620072856</v>
      </c>
      <c r="BN367" s="86">
        <v>0.25965236011012727</v>
      </c>
      <c r="BO367" s="86">
        <v>1.638594703368667</v>
      </c>
      <c r="BP367" s="86">
        <v>3.7267512832446924E-41</v>
      </c>
      <c r="BQ367" s="86">
        <v>6.0755490708037891</v>
      </c>
      <c r="BR367" s="86">
        <v>0.87922715932695172</v>
      </c>
      <c r="BS367" s="86">
        <v>13.95403540736813</v>
      </c>
      <c r="BT367" s="86">
        <v>0.82809538062456356</v>
      </c>
      <c r="BU367" s="86">
        <v>9.1445427728613566</v>
      </c>
      <c r="BV367" s="86">
        <v>1.2895920891262882</v>
      </c>
      <c r="BW367" s="86">
        <v>1.3731748217993586E-30</v>
      </c>
      <c r="BX367" s="86">
        <v>4.0806793841493088</v>
      </c>
      <c r="BY367" s="86">
        <v>32.90556103981573</v>
      </c>
      <c r="BZ367" s="86">
        <v>1.0820550036962324</v>
      </c>
      <c r="CA367" s="86">
        <v>3.8254303130923444</v>
      </c>
      <c r="CB367" s="86">
        <v>4.2266923015554765</v>
      </c>
      <c r="CC367" s="86">
        <v>0.36071717789308694</v>
      </c>
      <c r="CD367" s="86">
        <v>0.46555708893803094</v>
      </c>
      <c r="CE367" s="86">
        <v>14.605130383982154</v>
      </c>
      <c r="CF367" s="86">
        <v>12.478438894107558</v>
      </c>
      <c r="CG367" s="86">
        <v>1.0383189122373297</v>
      </c>
      <c r="CH367" s="86">
        <v>8.7636822035829312</v>
      </c>
      <c r="CI367" s="86">
        <v>3.8498138133794493</v>
      </c>
      <c r="CJ367" s="86">
        <v>0.65157243260240183</v>
      </c>
      <c r="CK367" s="86">
        <v>0.1588983050847457</v>
      </c>
      <c r="CL367" s="86">
        <v>1.6669444907484576</v>
      </c>
      <c r="CM367" s="86">
        <v>2.8789221315539469E-3</v>
      </c>
      <c r="CN367" s="86">
        <v>1.1542352501382502</v>
      </c>
      <c r="CO367" s="86">
        <v>4.564043583786518E-2</v>
      </c>
      <c r="CP367" s="86">
        <v>0.85203551284017531</v>
      </c>
      <c r="CQ367" s="86">
        <v>5.3204551035442416</v>
      </c>
      <c r="CR367" s="86"/>
      <c r="CS367" s="86"/>
      <c r="CT367" s="86"/>
      <c r="CU367" s="86"/>
      <c r="CV367" s="86"/>
      <c r="CW367" s="86"/>
      <c r="CX367" s="86"/>
      <c r="CY367" s="86"/>
      <c r="CZ367" s="93">
        <f t="shared" si="31"/>
        <v>4.2632561538434821</v>
      </c>
      <c r="DA367" s="93">
        <f t="shared" si="32"/>
        <v>1.3658721380038608</v>
      </c>
      <c r="DB367" s="102">
        <f t="shared" si="33"/>
        <v>2.8119349099818711</v>
      </c>
      <c r="DC367" s="157">
        <f t="shared" si="34"/>
        <v>1.1542352501382502</v>
      </c>
      <c r="DD367" s="158">
        <f t="shared" si="35"/>
        <v>0.5169519141143154</v>
      </c>
      <c r="DE367" s="86">
        <f>VLOOKUP(BA367,wt_by_use!$A$5:$H$388,8,FALSE)</f>
        <v>0</v>
      </c>
      <c r="DF367" s="140" t="str">
        <f>IFERROR(VLOOKUP(BA367,wtFrac_0000!C$3:E$292,3,FALSE)," ")</f>
        <v xml:space="preserve"> </v>
      </c>
    </row>
    <row r="368" spans="53:110" x14ac:dyDescent="0.3">
      <c r="BA368" s="117">
        <v>2693</v>
      </c>
      <c r="BB368" s="120" t="s">
        <v>338</v>
      </c>
      <c r="BD368" s="86"/>
      <c r="BE368" s="86"/>
      <c r="BF368" s="86"/>
      <c r="BG368" s="86"/>
      <c r="BH368" s="98"/>
      <c r="BI368" s="86"/>
      <c r="BJ368" s="86"/>
      <c r="BK368" s="86"/>
      <c r="BL368" s="98"/>
      <c r="BM368" s="86">
        <v>9.8531089943205821E-2</v>
      </c>
      <c r="BN368" s="86"/>
      <c r="BO368" s="86">
        <v>3.4662580263567958E-2</v>
      </c>
      <c r="BP368" s="86">
        <v>1.0352086897901925E-2</v>
      </c>
      <c r="BQ368" s="86">
        <v>1.6490776049324571E-2</v>
      </c>
      <c r="BR368" s="86">
        <v>1.9653312973190685E-3</v>
      </c>
      <c r="BS368" s="86">
        <v>5.4819424814660503E-3</v>
      </c>
      <c r="BT368" s="86"/>
      <c r="BU368" s="86"/>
      <c r="BV368" s="86">
        <v>4.9004499386798954E-2</v>
      </c>
      <c r="BW368" s="86"/>
      <c r="BX368" s="86"/>
      <c r="BY368" s="86">
        <v>7.6779642426236694E-2</v>
      </c>
      <c r="BZ368" s="86">
        <v>1.3525687546202904E-4</v>
      </c>
      <c r="CA368" s="86">
        <v>2.1518045511144435E-2</v>
      </c>
      <c r="CB368" s="86"/>
      <c r="CC368" s="86">
        <v>7.2143435578617392E-3</v>
      </c>
      <c r="CD368" s="86">
        <v>1.8289742779708358</v>
      </c>
      <c r="CE368" s="86">
        <v>8.4975304052259809E-2</v>
      </c>
      <c r="CF368" s="86">
        <v>1.0841922317831159E-2</v>
      </c>
      <c r="CG368" s="86"/>
      <c r="CH368" s="86">
        <v>2.7815165254850174E-3</v>
      </c>
      <c r="CI368" s="86"/>
      <c r="CJ368" s="86">
        <v>0.36198468477911216</v>
      </c>
      <c r="CK368" s="86"/>
      <c r="CL368" s="86">
        <v>0.10557315108073566</v>
      </c>
      <c r="CM368" s="86">
        <v>0.12155448999894443</v>
      </c>
      <c r="CN368" s="86">
        <v>4.4204754260613835E-2</v>
      </c>
      <c r="CO368" s="86">
        <v>1.5745950364063487E-3</v>
      </c>
      <c r="CP368" s="86">
        <v>0.38341598077807881</v>
      </c>
      <c r="CQ368" s="86">
        <v>0.90038470983056407</v>
      </c>
      <c r="CR368" s="86"/>
      <c r="CS368" s="86"/>
      <c r="CT368" s="86"/>
      <c r="CU368" s="86"/>
      <c r="CV368" s="86"/>
      <c r="CW368" s="86"/>
      <c r="CX368" s="86"/>
      <c r="CY368" s="86"/>
      <c r="CZ368" s="93">
        <f t="shared" si="31"/>
        <v>0.18947277187823436</v>
      </c>
      <c r="DA368" s="93">
        <f t="shared" si="32"/>
        <v>6.0703736927824062E-2</v>
      </c>
      <c r="DB368" s="102">
        <f t="shared" si="33"/>
        <v>8.8689382581301185E-2</v>
      </c>
      <c r="DC368" s="157">
        <f t="shared" si="34"/>
        <v>3.9433667262090896E-2</v>
      </c>
      <c r="DD368" s="158">
        <f t="shared" si="35"/>
        <v>1.7661312777653624E-2</v>
      </c>
      <c r="DE368" s="86">
        <f>VLOOKUP(BA368,wt_by_use!$A$5:$H$388,8,FALSE)</f>
        <v>0</v>
      </c>
      <c r="DF368" s="140" t="str">
        <f>IFERROR(VLOOKUP(BA368,wtFrac_0000!C$3:E$292,3,FALSE)," ")</f>
        <v xml:space="preserve"> </v>
      </c>
    </row>
    <row r="369" spans="53:110" x14ac:dyDescent="0.3">
      <c r="BA369" s="117">
        <v>2694</v>
      </c>
      <c r="BB369" s="120" t="s">
        <v>387</v>
      </c>
      <c r="BD369" s="86"/>
      <c r="BE369" s="86"/>
      <c r="BF369" s="86"/>
      <c r="BG369" s="86"/>
      <c r="BH369" s="98"/>
      <c r="BI369" s="86"/>
      <c r="BJ369" s="86"/>
      <c r="BK369" s="86"/>
      <c r="BL369" s="98"/>
      <c r="BM369" s="86"/>
      <c r="BN369" s="86"/>
      <c r="BO369" s="86"/>
      <c r="BP369" s="86"/>
      <c r="BQ369" s="86"/>
      <c r="BR369" s="86"/>
      <c r="BS369" s="86"/>
      <c r="BT369" s="86"/>
      <c r="BU369" s="86"/>
      <c r="BV369" s="86"/>
      <c r="BW369" s="86"/>
      <c r="BX369" s="86"/>
      <c r="BY369" s="86"/>
      <c r="BZ369" s="86"/>
      <c r="CA369" s="86"/>
      <c r="CB369" s="86"/>
      <c r="CC369" s="86"/>
      <c r="CD369" s="86"/>
      <c r="CE369" s="86"/>
      <c r="CF369" s="86"/>
      <c r="CG369" s="86"/>
      <c r="CH369" s="86"/>
      <c r="CI369" s="86"/>
      <c r="CJ369" s="86"/>
      <c r="CK369" s="86"/>
      <c r="CL369" s="86"/>
      <c r="CM369" s="86"/>
      <c r="CN369" s="86"/>
      <c r="CO369" s="86"/>
      <c r="CP369" s="86"/>
      <c r="CQ369" s="86"/>
      <c r="CR369" s="86">
        <v>2.864891135981107E-4</v>
      </c>
      <c r="CS369" s="86"/>
      <c r="CT369" s="86"/>
      <c r="CU369" s="86"/>
      <c r="CV369" s="86"/>
      <c r="CW369" s="86"/>
      <c r="CX369" s="86"/>
      <c r="CY369" s="86"/>
      <c r="CZ369" s="93">
        <f t="shared" si="31"/>
        <v>2.864891135981107E-4</v>
      </c>
      <c r="DA369" s="93">
        <f t="shared" si="32"/>
        <v>9.1786063042987543E-5</v>
      </c>
      <c r="DB369" s="102">
        <f t="shared" si="33"/>
        <v>6.0955130552789508E-6</v>
      </c>
      <c r="DC369" s="157">
        <f t="shared" si="34"/>
        <v>2.864891135981107E-4</v>
      </c>
      <c r="DD369" s="158">
        <f t="shared" si="35"/>
        <v>1.283110142665612E-4</v>
      </c>
      <c r="DE369" s="86">
        <f>VLOOKUP(BA369,wt_by_use!$A$5:$H$388,8,FALSE)</f>
        <v>0</v>
      </c>
      <c r="DF369" s="140" t="str">
        <f>IFERROR(VLOOKUP(BA369,wtFrac_0000!C$3:E$292,3,FALSE)," ")</f>
        <v xml:space="preserve"> </v>
      </c>
    </row>
    <row r="370" spans="53:110" x14ac:dyDescent="0.3">
      <c r="BA370" s="117">
        <v>2695</v>
      </c>
      <c r="BB370" s="120" t="s">
        <v>381</v>
      </c>
      <c r="BD370" s="86"/>
      <c r="BE370" s="86"/>
      <c r="BF370" s="86"/>
      <c r="BG370" s="86"/>
      <c r="BH370" s="98"/>
      <c r="BI370" s="86"/>
      <c r="BJ370" s="86"/>
      <c r="BK370" s="86"/>
      <c r="BL370" s="98"/>
      <c r="BM370" s="86"/>
      <c r="BN370" s="86"/>
      <c r="BO370" s="86"/>
      <c r="BP370" s="86"/>
      <c r="BQ370" s="86"/>
      <c r="BR370" s="86"/>
      <c r="BS370" s="86"/>
      <c r="BT370" s="86"/>
      <c r="BU370" s="86"/>
      <c r="BV370" s="86"/>
      <c r="BW370" s="86"/>
      <c r="BX370" s="86"/>
      <c r="BY370" s="86"/>
      <c r="BZ370" s="86"/>
      <c r="CA370" s="86"/>
      <c r="CB370" s="86"/>
      <c r="CC370" s="86"/>
      <c r="CD370" s="86"/>
      <c r="CE370" s="86"/>
      <c r="CF370" s="86"/>
      <c r="CG370" s="86"/>
      <c r="CH370" s="86"/>
      <c r="CI370" s="86"/>
      <c r="CJ370" s="86"/>
      <c r="CK370" s="86"/>
      <c r="CL370" s="86"/>
      <c r="CM370" s="86"/>
      <c r="CN370" s="86"/>
      <c r="CO370" s="86"/>
      <c r="CP370" s="86"/>
      <c r="CQ370" s="86"/>
      <c r="CR370" s="86">
        <v>3.1036320639795324E-3</v>
      </c>
      <c r="CS370" s="86"/>
      <c r="CT370" s="86"/>
      <c r="CU370" s="86"/>
      <c r="CV370" s="86"/>
      <c r="CW370" s="86"/>
      <c r="CX370" s="86"/>
      <c r="CY370" s="86"/>
      <c r="CZ370" s="93">
        <f t="shared" si="31"/>
        <v>3.1036320639795324E-3</v>
      </c>
      <c r="DA370" s="93">
        <f t="shared" si="32"/>
        <v>9.9434901629903163E-4</v>
      </c>
      <c r="DB370" s="102">
        <f t="shared" si="33"/>
        <v>6.6034724765521969E-5</v>
      </c>
      <c r="DC370" s="157">
        <f t="shared" si="34"/>
        <v>3.1036320639795324E-3</v>
      </c>
      <c r="DD370" s="158">
        <f t="shared" si="35"/>
        <v>1.3900359878877464E-3</v>
      </c>
      <c r="DE370" s="86">
        <f>VLOOKUP(BA370,wt_by_use!$A$5:$H$388,8,FALSE)</f>
        <v>0</v>
      </c>
      <c r="DF370" s="140" t="str">
        <f>IFERROR(VLOOKUP(BA370,wtFrac_0000!C$3:E$292,3,FALSE)," ")</f>
        <v xml:space="preserve"> </v>
      </c>
    </row>
    <row r="371" spans="53:110" x14ac:dyDescent="0.3">
      <c r="BA371" s="117">
        <v>2696</v>
      </c>
      <c r="BB371" s="120" t="s">
        <v>379</v>
      </c>
      <c r="BD371" s="86"/>
      <c r="BE371" s="86"/>
      <c r="BF371" s="86"/>
      <c r="BG371" s="86"/>
      <c r="BH371" s="98"/>
      <c r="BI371" s="86"/>
      <c r="BJ371" s="86"/>
      <c r="BK371" s="86"/>
      <c r="BL371" s="98"/>
      <c r="BM371" s="86"/>
      <c r="BN371" s="86"/>
      <c r="BO371" s="86"/>
      <c r="BP371" s="86"/>
      <c r="BQ371" s="86"/>
      <c r="BR371" s="86"/>
      <c r="BS371" s="86"/>
      <c r="BT371" s="86"/>
      <c r="BU371" s="86"/>
      <c r="BV371" s="86"/>
      <c r="BW371" s="86"/>
      <c r="BX371" s="86"/>
      <c r="BY371" s="86"/>
      <c r="BZ371" s="86"/>
      <c r="CA371" s="86"/>
      <c r="CB371" s="86"/>
      <c r="CC371" s="86"/>
      <c r="CD371" s="86"/>
      <c r="CE371" s="86"/>
      <c r="CF371" s="86"/>
      <c r="CG371" s="86"/>
      <c r="CH371" s="86"/>
      <c r="CI371" s="86"/>
      <c r="CJ371" s="86"/>
      <c r="CK371" s="86"/>
      <c r="CL371" s="86"/>
      <c r="CM371" s="86"/>
      <c r="CN371" s="86"/>
      <c r="CO371" s="86"/>
      <c r="CP371" s="86"/>
      <c r="CQ371" s="86"/>
      <c r="CR371" s="86">
        <v>1.1220823615926001E-2</v>
      </c>
      <c r="CS371" s="86"/>
      <c r="CT371" s="86"/>
      <c r="CU371" s="86"/>
      <c r="CV371" s="86"/>
      <c r="CW371" s="86"/>
      <c r="CX371" s="86"/>
      <c r="CY371" s="86"/>
      <c r="CZ371" s="93">
        <f t="shared" si="31"/>
        <v>1.1220823615926001E-2</v>
      </c>
      <c r="DA371" s="93">
        <f t="shared" si="32"/>
        <v>3.5949541358503445E-3</v>
      </c>
      <c r="DB371" s="102">
        <f t="shared" si="33"/>
        <v>2.3874092799842553E-4</v>
      </c>
      <c r="DC371" s="157">
        <f t="shared" si="34"/>
        <v>1.1220823615926001E-2</v>
      </c>
      <c r="DD371" s="158">
        <f t="shared" si="35"/>
        <v>5.0255147254403129E-3</v>
      </c>
      <c r="DE371" s="86">
        <f>VLOOKUP(BA371,wt_by_use!$A$5:$H$388,8,FALSE)</f>
        <v>0</v>
      </c>
      <c r="DF371" s="140" t="str">
        <f>IFERROR(VLOOKUP(BA371,wtFrac_0000!C$3:E$292,3,FALSE)," ")</f>
        <v xml:space="preserve"> </v>
      </c>
    </row>
    <row r="372" spans="53:110" x14ac:dyDescent="0.3">
      <c r="BA372" s="117">
        <v>2697</v>
      </c>
      <c r="BB372" s="120" t="s">
        <v>385</v>
      </c>
      <c r="BD372" s="86"/>
      <c r="BE372" s="86"/>
      <c r="BF372" s="86"/>
      <c r="BG372" s="86"/>
      <c r="BH372" s="98"/>
      <c r="BI372" s="86"/>
      <c r="BJ372" s="86"/>
      <c r="BK372" s="86"/>
      <c r="BL372" s="98"/>
      <c r="BM372" s="86"/>
      <c r="BN372" s="86"/>
      <c r="BO372" s="86"/>
      <c r="BP372" s="86"/>
      <c r="BQ372" s="86"/>
      <c r="BR372" s="86"/>
      <c r="BS372" s="86"/>
      <c r="BT372" s="86"/>
      <c r="BU372" s="86"/>
      <c r="BV372" s="86"/>
      <c r="BW372" s="86"/>
      <c r="BX372" s="86"/>
      <c r="BY372" s="86"/>
      <c r="BZ372" s="86"/>
      <c r="CA372" s="86"/>
      <c r="CB372" s="86"/>
      <c r="CC372" s="86"/>
      <c r="CD372" s="86"/>
      <c r="CE372" s="86"/>
      <c r="CF372" s="86"/>
      <c r="CG372" s="86"/>
      <c r="CH372" s="86"/>
      <c r="CI372" s="86"/>
      <c r="CJ372" s="86"/>
      <c r="CK372" s="86"/>
      <c r="CL372" s="86"/>
      <c r="CM372" s="86"/>
      <c r="CN372" s="86"/>
      <c r="CO372" s="86"/>
      <c r="CP372" s="86"/>
      <c r="CQ372" s="86"/>
      <c r="CR372" s="86">
        <v>5.0135594879669376E-4</v>
      </c>
      <c r="CS372" s="86"/>
      <c r="CT372" s="86"/>
      <c r="CU372" s="86"/>
      <c r="CV372" s="86"/>
      <c r="CW372" s="86"/>
      <c r="CX372" s="86"/>
      <c r="CY372" s="86"/>
      <c r="CZ372" s="93">
        <f t="shared" si="31"/>
        <v>5.0135594879669376E-4</v>
      </c>
      <c r="DA372" s="93">
        <f t="shared" si="32"/>
        <v>1.606256103252282E-4</v>
      </c>
      <c r="DB372" s="102">
        <f t="shared" si="33"/>
        <v>1.0667147846738165E-5</v>
      </c>
      <c r="DC372" s="157">
        <f t="shared" si="34"/>
        <v>5.0135594879669376E-4</v>
      </c>
      <c r="DD372" s="158">
        <f t="shared" si="35"/>
        <v>2.2454427496648214E-4</v>
      </c>
      <c r="DE372" s="86">
        <f>VLOOKUP(BA372,wt_by_use!$A$5:$H$388,8,FALSE)</f>
        <v>0</v>
      </c>
      <c r="DF372" s="140" t="str">
        <f>IFERROR(VLOOKUP(BA372,wtFrac_0000!C$3:E$292,3,FALSE)," ")</f>
        <v xml:space="preserve"> </v>
      </c>
    </row>
    <row r="373" spans="53:110" x14ac:dyDescent="0.3">
      <c r="BA373" s="117">
        <v>2698</v>
      </c>
      <c r="BB373" s="120" t="s">
        <v>341</v>
      </c>
      <c r="BD373" s="86"/>
      <c r="BE373" s="86"/>
      <c r="BF373" s="86"/>
      <c r="BG373" s="86"/>
      <c r="BH373" s="98"/>
      <c r="BI373" s="86"/>
      <c r="BJ373" s="86"/>
      <c r="BK373" s="86"/>
      <c r="BL373" s="98"/>
      <c r="BM373" s="86">
        <v>5.140752518775956E-2</v>
      </c>
      <c r="BN373" s="86"/>
      <c r="BO373" s="86"/>
      <c r="BP373" s="86"/>
      <c r="BQ373" s="86">
        <v>0.26038067446301955</v>
      </c>
      <c r="BR373" s="86"/>
      <c r="BS373" s="86"/>
      <c r="BT373" s="86"/>
      <c r="BU373" s="86"/>
      <c r="BV373" s="86">
        <v>5.1583683565051535E-3</v>
      </c>
      <c r="BW373" s="86"/>
      <c r="BX373" s="86">
        <v>0.16322717536597231</v>
      </c>
      <c r="BY373" s="86">
        <v>1.6452780519907864</v>
      </c>
      <c r="BZ373" s="86">
        <v>2.7051375092405809E-3</v>
      </c>
      <c r="CA373" s="86">
        <v>5.7381454696385156E-2</v>
      </c>
      <c r="CB373" s="86"/>
      <c r="CC373" s="86"/>
      <c r="CD373" s="86"/>
      <c r="CE373" s="86"/>
      <c r="CF373" s="86"/>
      <c r="CG373" s="86"/>
      <c r="CH373" s="86"/>
      <c r="CI373" s="86"/>
      <c r="CJ373" s="86">
        <v>1.5022364418333154</v>
      </c>
      <c r="CK373" s="86"/>
      <c r="CL373" s="86"/>
      <c r="CM373" s="86">
        <v>7.0373652104652029</v>
      </c>
      <c r="CN373" s="86">
        <v>18.90981154481814</v>
      </c>
      <c r="CO373" s="86">
        <v>1.5061343826495508</v>
      </c>
      <c r="CP373" s="86"/>
      <c r="CQ373" s="86"/>
      <c r="CR373" s="86"/>
      <c r="CS373" s="86">
        <v>3.3099460299881112E-3</v>
      </c>
      <c r="CT373" s="86">
        <v>1.4258292154534351</v>
      </c>
      <c r="CU373" s="86"/>
      <c r="CV373" s="86">
        <v>0.95305138896409836</v>
      </c>
      <c r="CW373" s="86">
        <v>0.14196149685337975</v>
      </c>
      <c r="CX373" s="86">
        <v>8.8722984121831807</v>
      </c>
      <c r="CY373" s="86"/>
      <c r="CZ373" s="93">
        <f t="shared" si="31"/>
        <v>2.6585960266762472</v>
      </c>
      <c r="DA373" s="93">
        <f t="shared" si="32"/>
        <v>0.85176731305978481</v>
      </c>
      <c r="DB373" s="102">
        <f t="shared" si="33"/>
        <v>0.90505396652808412</v>
      </c>
      <c r="DC373" s="157">
        <f t="shared" si="34"/>
        <v>0.60671603171355892</v>
      </c>
      <c r="DD373" s="158">
        <f t="shared" si="35"/>
        <v>0.27173231269847192</v>
      </c>
      <c r="DE373" s="86">
        <f>VLOOKUP(BA373,wt_by_use!$A$5:$H$388,8,FALSE)</f>
        <v>0</v>
      </c>
      <c r="DF373" s="140" t="str">
        <f>IFERROR(VLOOKUP(BA373,wtFrac_0000!C$3:E$292,3,FALSE)," ")</f>
        <v xml:space="preserve"> </v>
      </c>
    </row>
    <row r="374" spans="53:110" x14ac:dyDescent="0.3">
      <c r="BA374" s="117">
        <v>2699</v>
      </c>
      <c r="BB374" s="120" t="s">
        <v>377</v>
      </c>
      <c r="BD374" s="86"/>
      <c r="BE374" s="86"/>
      <c r="BF374" s="86"/>
      <c r="BG374" s="86"/>
      <c r="BH374" s="98"/>
      <c r="BI374" s="86"/>
      <c r="BJ374" s="86"/>
      <c r="BK374" s="86"/>
      <c r="BL374" s="98"/>
      <c r="BM374" s="86"/>
      <c r="BN374" s="86"/>
      <c r="BO374" s="86"/>
      <c r="BP374" s="86"/>
      <c r="BQ374" s="86"/>
      <c r="BR374" s="86"/>
      <c r="BS374" s="86"/>
      <c r="BT374" s="86"/>
      <c r="BU374" s="86"/>
      <c r="BV374" s="86"/>
      <c r="BW374" s="86"/>
      <c r="BX374" s="86"/>
      <c r="BY374" s="86"/>
      <c r="BZ374" s="86"/>
      <c r="CA374" s="86"/>
      <c r="CB374" s="86"/>
      <c r="CC374" s="86"/>
      <c r="CD374" s="86"/>
      <c r="CE374" s="86"/>
      <c r="CF374" s="86"/>
      <c r="CG374" s="86"/>
      <c r="CH374" s="86"/>
      <c r="CI374" s="86"/>
      <c r="CJ374" s="86"/>
      <c r="CK374" s="86"/>
      <c r="CL374" s="86"/>
      <c r="CM374" s="86"/>
      <c r="CN374" s="86"/>
      <c r="CO374" s="86"/>
      <c r="CP374" s="86"/>
      <c r="CQ374" s="86"/>
      <c r="CR374" s="86">
        <v>2.5067797439834682E-2</v>
      </c>
      <c r="CS374" s="86"/>
      <c r="CT374" s="86"/>
      <c r="CU374" s="86"/>
      <c r="CV374" s="86"/>
      <c r="CW374" s="86"/>
      <c r="CX374" s="86"/>
      <c r="CY374" s="86"/>
      <c r="CZ374" s="93">
        <f t="shared" si="31"/>
        <v>2.5067797439834682E-2</v>
      </c>
      <c r="DA374" s="93">
        <f t="shared" si="32"/>
        <v>8.0312805162614086E-3</v>
      </c>
      <c r="DB374" s="102">
        <f t="shared" si="33"/>
        <v>5.3335739233690812E-4</v>
      </c>
      <c r="DC374" s="157">
        <f t="shared" si="34"/>
        <v>2.5067797439834682E-2</v>
      </c>
      <c r="DD374" s="158">
        <f t="shared" si="35"/>
        <v>1.1227213748324104E-2</v>
      </c>
      <c r="DE374" s="86">
        <f>VLOOKUP(BA374,wt_by_use!$A$5:$H$388,8,FALSE)</f>
        <v>0</v>
      </c>
      <c r="DF374" s="140" t="str">
        <f>IFERROR(VLOOKUP(BA374,wtFrac_0000!C$3:E$292,3,FALSE)," ")</f>
        <v xml:space="preserve"> </v>
      </c>
    </row>
    <row r="375" spans="53:110" x14ac:dyDescent="0.3">
      <c r="BA375" s="117">
        <v>2700</v>
      </c>
      <c r="BB375" s="120" t="s">
        <v>382</v>
      </c>
      <c r="BD375" s="86"/>
      <c r="BE375" s="86"/>
      <c r="BF375" s="86"/>
      <c r="BG375" s="86"/>
      <c r="BH375" s="98"/>
      <c r="BI375" s="86"/>
      <c r="BJ375" s="86"/>
      <c r="BK375" s="86"/>
      <c r="BL375" s="98"/>
      <c r="BM375" s="86"/>
      <c r="BN375" s="86"/>
      <c r="BO375" s="86"/>
      <c r="BP375" s="86"/>
      <c r="BQ375" s="86"/>
      <c r="BR375" s="86"/>
      <c r="BS375" s="86"/>
      <c r="BT375" s="86"/>
      <c r="BU375" s="86"/>
      <c r="BV375" s="86"/>
      <c r="BW375" s="86"/>
      <c r="BX375" s="86"/>
      <c r="BY375" s="86"/>
      <c r="BZ375" s="86"/>
      <c r="CA375" s="86"/>
      <c r="CB375" s="86"/>
      <c r="CC375" s="86"/>
      <c r="CD375" s="86"/>
      <c r="CE375" s="86"/>
      <c r="CF375" s="86"/>
      <c r="CG375" s="86"/>
      <c r="CH375" s="86"/>
      <c r="CI375" s="86"/>
      <c r="CJ375" s="86"/>
      <c r="CK375" s="86"/>
      <c r="CL375" s="86"/>
      <c r="CM375" s="86"/>
      <c r="CN375" s="86"/>
      <c r="CO375" s="86"/>
      <c r="CP375" s="86"/>
      <c r="CQ375" s="86"/>
      <c r="CR375" s="86">
        <v>1.4324455679905533E-3</v>
      </c>
      <c r="CS375" s="86"/>
      <c r="CT375" s="86"/>
      <c r="CU375" s="86"/>
      <c r="CV375" s="86"/>
      <c r="CW375" s="86"/>
      <c r="CX375" s="86"/>
      <c r="CY375" s="86"/>
      <c r="CZ375" s="93">
        <f t="shared" si="31"/>
        <v>1.4324455679905533E-3</v>
      </c>
      <c r="DA375" s="93">
        <f t="shared" si="32"/>
        <v>4.5893031521493767E-4</v>
      </c>
      <c r="DB375" s="102">
        <f t="shared" si="33"/>
        <v>3.047756527639475E-5</v>
      </c>
      <c r="DC375" s="157">
        <f t="shared" si="34"/>
        <v>1.4324455679905533E-3</v>
      </c>
      <c r="DD375" s="158">
        <f t="shared" si="35"/>
        <v>6.4155507133280591E-4</v>
      </c>
      <c r="DE375" s="86">
        <f>VLOOKUP(BA375,wt_by_use!$A$5:$H$388,8,FALSE)</f>
        <v>0</v>
      </c>
      <c r="DF375" s="140" t="str">
        <f>IFERROR(VLOOKUP(BA375,wtFrac_0000!C$3:E$292,3,FALSE)," ")</f>
        <v xml:space="preserve"> </v>
      </c>
    </row>
    <row r="376" spans="53:110" x14ac:dyDescent="0.3">
      <c r="BA376" s="117">
        <v>2701</v>
      </c>
      <c r="BB376" s="120" t="s">
        <v>380</v>
      </c>
      <c r="BD376" s="86"/>
      <c r="BE376" s="86"/>
      <c r="BF376" s="86"/>
      <c r="BG376" s="86"/>
      <c r="BH376" s="98"/>
      <c r="BI376" s="86"/>
      <c r="BJ376" s="86"/>
      <c r="BK376" s="86"/>
      <c r="BL376" s="98"/>
      <c r="BM376" s="86"/>
      <c r="BN376" s="86"/>
      <c r="BO376" s="86"/>
      <c r="BP376" s="86"/>
      <c r="BQ376" s="86"/>
      <c r="BR376" s="86"/>
      <c r="BS376" s="86"/>
      <c r="BT376" s="86"/>
      <c r="BU376" s="86"/>
      <c r="BV376" s="86"/>
      <c r="BW376" s="86"/>
      <c r="BX376" s="86"/>
      <c r="BY376" s="86"/>
      <c r="BZ376" s="86"/>
      <c r="CA376" s="86"/>
      <c r="CB376" s="86"/>
      <c r="CC376" s="86"/>
      <c r="CD376" s="86"/>
      <c r="CE376" s="86"/>
      <c r="CF376" s="86"/>
      <c r="CG376" s="86"/>
      <c r="CH376" s="86"/>
      <c r="CI376" s="86"/>
      <c r="CJ376" s="86"/>
      <c r="CK376" s="86"/>
      <c r="CL376" s="86"/>
      <c r="CM376" s="86"/>
      <c r="CN376" s="86"/>
      <c r="CO376" s="86"/>
      <c r="CP376" s="86"/>
      <c r="CQ376" s="86"/>
      <c r="CR376" s="86">
        <v>7.400968767951193E-3</v>
      </c>
      <c r="CS376" s="86"/>
      <c r="CT376" s="86"/>
      <c r="CU376" s="86"/>
      <c r="CV376" s="86"/>
      <c r="CW376" s="86"/>
      <c r="CX376" s="86"/>
      <c r="CY376" s="86"/>
      <c r="CZ376" s="93">
        <f t="shared" si="31"/>
        <v>7.400968767951193E-3</v>
      </c>
      <c r="DA376" s="93">
        <f t="shared" si="32"/>
        <v>2.3711399619438449E-3</v>
      </c>
      <c r="DB376" s="102">
        <f t="shared" si="33"/>
        <v>1.5746742059470623E-4</v>
      </c>
      <c r="DC376" s="157">
        <f t="shared" si="34"/>
        <v>7.400968767951193E-3</v>
      </c>
      <c r="DD376" s="158">
        <f t="shared" si="35"/>
        <v>3.3147012018861647E-3</v>
      </c>
      <c r="DE376" s="86">
        <f>VLOOKUP(BA376,wt_by_use!$A$5:$H$388,8,FALSE)</f>
        <v>0</v>
      </c>
      <c r="DF376" s="140" t="str">
        <f>IFERROR(VLOOKUP(BA376,wtFrac_0000!C$3:E$292,3,FALSE)," ")</f>
        <v xml:space="preserve"> </v>
      </c>
    </row>
    <row r="377" spans="53:110" x14ac:dyDescent="0.3">
      <c r="BA377" s="117">
        <v>2702</v>
      </c>
      <c r="BB377" s="120" t="s">
        <v>386</v>
      </c>
      <c r="BD377" s="86"/>
      <c r="BE377" s="86"/>
      <c r="BF377" s="86"/>
      <c r="BG377" s="86"/>
      <c r="BH377" s="98"/>
      <c r="BI377" s="86"/>
      <c r="BJ377" s="86"/>
      <c r="BK377" s="86"/>
      <c r="BL377" s="98"/>
      <c r="BM377" s="86"/>
      <c r="BN377" s="86"/>
      <c r="BO377" s="86"/>
      <c r="BP377" s="86"/>
      <c r="BQ377" s="86"/>
      <c r="BR377" s="86"/>
      <c r="BS377" s="86"/>
      <c r="BT377" s="86"/>
      <c r="BU377" s="86"/>
      <c r="BV377" s="86"/>
      <c r="BW377" s="86"/>
      <c r="BX377" s="86"/>
      <c r="BY377" s="86"/>
      <c r="BZ377" s="86"/>
      <c r="CA377" s="86"/>
      <c r="CB377" s="86"/>
      <c r="CC377" s="86"/>
      <c r="CD377" s="86"/>
      <c r="CE377" s="86"/>
      <c r="CF377" s="86"/>
      <c r="CG377" s="86"/>
      <c r="CH377" s="86"/>
      <c r="CI377" s="86"/>
      <c r="CJ377" s="86"/>
      <c r="CK377" s="86"/>
      <c r="CL377" s="86"/>
      <c r="CM377" s="86"/>
      <c r="CN377" s="86"/>
      <c r="CO377" s="86"/>
      <c r="CP377" s="86"/>
      <c r="CQ377" s="86"/>
      <c r="CR377" s="86">
        <v>3.5811139199763833E-4</v>
      </c>
      <c r="CS377" s="86"/>
      <c r="CT377" s="86"/>
      <c r="CU377" s="86"/>
      <c r="CV377" s="86"/>
      <c r="CW377" s="86"/>
      <c r="CX377" s="86"/>
      <c r="CY377" s="86"/>
      <c r="CZ377" s="93">
        <f t="shared" si="31"/>
        <v>3.5811139199763833E-4</v>
      </c>
      <c r="DA377" s="93">
        <f t="shared" si="32"/>
        <v>1.1473257880373442E-4</v>
      </c>
      <c r="DB377" s="102">
        <f t="shared" si="33"/>
        <v>7.6193913190986876E-6</v>
      </c>
      <c r="DC377" s="157">
        <f t="shared" si="34"/>
        <v>3.5811139199763833E-4</v>
      </c>
      <c r="DD377" s="158">
        <f t="shared" si="35"/>
        <v>1.6038876783320148E-4</v>
      </c>
      <c r="DE377" s="86">
        <f>VLOOKUP(BA377,wt_by_use!$A$5:$H$388,8,FALSE)</f>
        <v>0</v>
      </c>
      <c r="DF377" s="140" t="str">
        <f>IFERROR(VLOOKUP(BA377,wtFrac_0000!C$3:E$292,3,FALSE)," ")</f>
        <v xml:space="preserve"> </v>
      </c>
    </row>
    <row r="378" spans="53:110" x14ac:dyDescent="0.3">
      <c r="BA378" s="117">
        <v>2703</v>
      </c>
      <c r="BB378" s="120" t="s">
        <v>393</v>
      </c>
      <c r="BD378" s="86"/>
      <c r="BE378" s="86"/>
      <c r="BF378" s="86"/>
      <c r="BG378" s="86"/>
      <c r="BH378" s="98"/>
      <c r="BI378" s="86"/>
      <c r="BJ378" s="86"/>
      <c r="BK378" s="86"/>
      <c r="BL378" s="98"/>
      <c r="BM378" s="86"/>
      <c r="BN378" s="86"/>
      <c r="BO378" s="86"/>
      <c r="BP378" s="86"/>
      <c r="BQ378" s="86"/>
      <c r="BR378" s="86"/>
      <c r="BS378" s="86"/>
      <c r="BT378" s="86"/>
      <c r="BU378" s="86"/>
      <c r="BV378" s="86"/>
      <c r="BW378" s="86"/>
      <c r="BX378" s="86"/>
      <c r="BY378" s="86"/>
      <c r="BZ378" s="86"/>
      <c r="CA378" s="86"/>
      <c r="CB378" s="86"/>
      <c r="CC378" s="86"/>
      <c r="CD378" s="86"/>
      <c r="CE378" s="86"/>
      <c r="CF378" s="86"/>
      <c r="CG378" s="86"/>
      <c r="CH378" s="86"/>
      <c r="CI378" s="86"/>
      <c r="CJ378" s="86"/>
      <c r="CK378" s="86"/>
      <c r="CL378" s="86"/>
      <c r="CM378" s="86"/>
      <c r="CN378" s="86"/>
      <c r="CO378" s="86"/>
      <c r="CP378" s="86"/>
      <c r="CQ378" s="86"/>
      <c r="CR378" s="86">
        <v>3.2230025279787451E-6</v>
      </c>
      <c r="CS378" s="86"/>
      <c r="CT378" s="86"/>
      <c r="CU378" s="86"/>
      <c r="CV378" s="86"/>
      <c r="CW378" s="86"/>
      <c r="CX378" s="86"/>
      <c r="CY378" s="86"/>
      <c r="CZ378" s="93">
        <f t="shared" si="31"/>
        <v>3.2230025279787451E-6</v>
      </c>
      <c r="DA378" s="93">
        <f t="shared" si="32"/>
        <v>1.0325932092336099E-6</v>
      </c>
      <c r="DB378" s="102">
        <f t="shared" si="33"/>
        <v>6.8574521871888189E-8</v>
      </c>
      <c r="DC378" s="157">
        <f t="shared" si="34"/>
        <v>3.2230025279787451E-6</v>
      </c>
      <c r="DD378" s="158">
        <f t="shared" si="35"/>
        <v>1.4434989104988136E-6</v>
      </c>
      <c r="DE378" s="86">
        <f>VLOOKUP(BA378,wt_by_use!$A$5:$H$388,8,FALSE)</f>
        <v>0</v>
      </c>
      <c r="DF378" s="140" t="str">
        <f>IFERROR(VLOOKUP(BA378,wtFrac_0000!C$3:E$292,3,FALSE)," ")</f>
        <v xml:space="preserve"> </v>
      </c>
    </row>
    <row r="379" spans="53:110" x14ac:dyDescent="0.3">
      <c r="BA379" s="117">
        <v>2704</v>
      </c>
      <c r="BB379" s="120" t="s">
        <v>391</v>
      </c>
      <c r="BD379" s="86"/>
      <c r="BE379" s="86"/>
      <c r="BF379" s="86"/>
      <c r="BG379" s="86"/>
      <c r="BH379" s="98"/>
      <c r="BI379" s="86"/>
      <c r="BJ379" s="86"/>
      <c r="BK379" s="86"/>
      <c r="BL379" s="98"/>
      <c r="BM379" s="86"/>
      <c r="BN379" s="86"/>
      <c r="BO379" s="86"/>
      <c r="BP379" s="86"/>
      <c r="BQ379" s="86"/>
      <c r="BR379" s="86"/>
      <c r="BS379" s="86"/>
      <c r="BT379" s="86"/>
      <c r="BU379" s="86"/>
      <c r="BV379" s="86"/>
      <c r="BW379" s="86"/>
      <c r="BX379" s="86"/>
      <c r="BY379" s="86"/>
      <c r="BZ379" s="86"/>
      <c r="CA379" s="86"/>
      <c r="CB379" s="86"/>
      <c r="CC379" s="86"/>
      <c r="CD379" s="86"/>
      <c r="CE379" s="86"/>
      <c r="CF379" s="86"/>
      <c r="CG379" s="86"/>
      <c r="CH379" s="86"/>
      <c r="CI379" s="86"/>
      <c r="CJ379" s="86"/>
      <c r="CK379" s="86"/>
      <c r="CL379" s="86"/>
      <c r="CM379" s="86"/>
      <c r="CN379" s="86"/>
      <c r="CO379" s="86"/>
      <c r="CP379" s="86"/>
      <c r="CQ379" s="86"/>
      <c r="CR379" s="86">
        <v>1.0743341759929151E-5</v>
      </c>
      <c r="CS379" s="86"/>
      <c r="CT379" s="86"/>
      <c r="CU379" s="86"/>
      <c r="CV379" s="86"/>
      <c r="CW379" s="86"/>
      <c r="CX379" s="86"/>
      <c r="CY379" s="86"/>
      <c r="CZ379" s="93">
        <f t="shared" si="31"/>
        <v>1.0743341759929151E-5</v>
      </c>
      <c r="DA379" s="93">
        <f t="shared" si="32"/>
        <v>3.4419773641120327E-6</v>
      </c>
      <c r="DB379" s="102">
        <f t="shared" si="33"/>
        <v>2.2858173957296065E-7</v>
      </c>
      <c r="DC379" s="157">
        <f t="shared" si="34"/>
        <v>1.0743341759929151E-5</v>
      </c>
      <c r="DD379" s="158">
        <f t="shared" si="35"/>
        <v>4.8116630349960451E-6</v>
      </c>
      <c r="DE379" s="86">
        <f>VLOOKUP(BA379,wt_by_use!$A$5:$H$388,8,FALSE)</f>
        <v>0</v>
      </c>
      <c r="DF379" s="140" t="str">
        <f>IFERROR(VLOOKUP(BA379,wtFrac_0000!C$3:E$292,3,FALSE)," ")</f>
        <v xml:space="preserve"> </v>
      </c>
    </row>
    <row r="380" spans="53:110" x14ac:dyDescent="0.3">
      <c r="BA380" s="117">
        <v>2705</v>
      </c>
      <c r="BB380" s="120" t="s">
        <v>383</v>
      </c>
      <c r="BD380" s="86"/>
      <c r="BE380" s="86"/>
      <c r="BF380" s="86"/>
      <c r="BG380" s="86"/>
      <c r="BH380" s="98"/>
      <c r="BI380" s="86"/>
      <c r="BJ380" s="86"/>
      <c r="BK380" s="86"/>
      <c r="BL380" s="98"/>
      <c r="BM380" s="86"/>
      <c r="BN380" s="86"/>
      <c r="BO380" s="86"/>
      <c r="BP380" s="86"/>
      <c r="BQ380" s="86"/>
      <c r="BR380" s="86"/>
      <c r="BS380" s="86"/>
      <c r="BT380" s="86"/>
      <c r="BU380" s="86"/>
      <c r="BV380" s="86"/>
      <c r="BW380" s="86"/>
      <c r="BX380" s="86"/>
      <c r="BY380" s="86"/>
      <c r="BZ380" s="86"/>
      <c r="CA380" s="86"/>
      <c r="CB380" s="86"/>
      <c r="CC380" s="86"/>
      <c r="CD380" s="86"/>
      <c r="CE380" s="86"/>
      <c r="CF380" s="86"/>
      <c r="CG380" s="86"/>
      <c r="CH380" s="86"/>
      <c r="CI380" s="86"/>
      <c r="CJ380" s="86"/>
      <c r="CK380" s="86"/>
      <c r="CL380" s="86"/>
      <c r="CM380" s="86"/>
      <c r="CN380" s="86"/>
      <c r="CO380" s="86"/>
      <c r="CP380" s="86"/>
      <c r="CQ380" s="86"/>
      <c r="CR380" s="86">
        <v>1.3130751039913408E-3</v>
      </c>
      <c r="CS380" s="86"/>
      <c r="CT380" s="86"/>
      <c r="CU380" s="86"/>
      <c r="CV380" s="86"/>
      <c r="CW380" s="86"/>
      <c r="CX380" s="86"/>
      <c r="CY380" s="86"/>
      <c r="CZ380" s="93">
        <f t="shared" si="31"/>
        <v>1.3130751039913408E-3</v>
      </c>
      <c r="DA380" s="93">
        <f t="shared" si="32"/>
        <v>4.2068612228035959E-4</v>
      </c>
      <c r="DB380" s="102">
        <f t="shared" si="33"/>
        <v>2.793776817002853E-5</v>
      </c>
      <c r="DC380" s="157">
        <f t="shared" si="34"/>
        <v>1.3130751039913408E-3</v>
      </c>
      <c r="DD380" s="158">
        <f t="shared" si="35"/>
        <v>5.8809214872173894E-4</v>
      </c>
      <c r="DE380" s="86">
        <f>VLOOKUP(BA380,wt_by_use!$A$5:$H$388,8,FALSE)</f>
        <v>0</v>
      </c>
      <c r="DF380" s="140" t="str">
        <f>IFERROR(VLOOKUP(BA380,wtFrac_0000!C$3:E$292,3,FALSE)," ")</f>
        <v xml:space="preserve"> </v>
      </c>
    </row>
    <row r="381" spans="53:110" x14ac:dyDescent="0.3">
      <c r="BA381" s="117">
        <v>2706</v>
      </c>
      <c r="BB381" s="120" t="s">
        <v>392</v>
      </c>
      <c r="BD381" s="86"/>
      <c r="BE381" s="86"/>
      <c r="BF381" s="86"/>
      <c r="BG381" s="86"/>
      <c r="BH381" s="98"/>
      <c r="BI381" s="86"/>
      <c r="BJ381" s="86"/>
      <c r="BK381" s="86"/>
      <c r="BL381" s="98"/>
      <c r="BM381" s="86"/>
      <c r="BN381" s="86"/>
      <c r="BO381" s="86"/>
      <c r="BP381" s="86"/>
      <c r="BQ381" s="86"/>
      <c r="BR381" s="86"/>
      <c r="BS381" s="86"/>
      <c r="BT381" s="86"/>
      <c r="BU381" s="86"/>
      <c r="BV381" s="86"/>
      <c r="BW381" s="86"/>
      <c r="BX381" s="86"/>
      <c r="BY381" s="86"/>
      <c r="BZ381" s="86"/>
      <c r="CA381" s="86"/>
      <c r="CB381" s="86"/>
      <c r="CC381" s="86"/>
      <c r="CD381" s="86"/>
      <c r="CE381" s="86"/>
      <c r="CF381" s="86"/>
      <c r="CG381" s="86"/>
      <c r="CH381" s="86"/>
      <c r="CI381" s="86"/>
      <c r="CJ381" s="86"/>
      <c r="CK381" s="86"/>
      <c r="CL381" s="86"/>
      <c r="CM381" s="86"/>
      <c r="CN381" s="86"/>
      <c r="CO381" s="86"/>
      <c r="CP381" s="86"/>
      <c r="CQ381" s="86"/>
      <c r="CR381" s="86">
        <v>9.5496371199370231E-6</v>
      </c>
      <c r="CS381" s="86"/>
      <c r="CT381" s="86"/>
      <c r="CU381" s="86"/>
      <c r="CV381" s="86"/>
      <c r="CW381" s="86"/>
      <c r="CX381" s="86"/>
      <c r="CY381" s="86"/>
      <c r="CZ381" s="93">
        <f t="shared" si="31"/>
        <v>9.5496371199370231E-6</v>
      </c>
      <c r="DA381" s="93">
        <f t="shared" si="32"/>
        <v>3.0595354347662515E-6</v>
      </c>
      <c r="DB381" s="102">
        <f t="shared" si="33"/>
        <v>2.0318376850929837E-7</v>
      </c>
      <c r="DC381" s="157">
        <f t="shared" si="34"/>
        <v>9.5496371199370231E-6</v>
      </c>
      <c r="DD381" s="158">
        <f t="shared" si="35"/>
        <v>4.2770338088853736E-6</v>
      </c>
      <c r="DE381" s="86">
        <f>VLOOKUP(BA381,wt_by_use!$A$5:$H$388,8,FALSE)</f>
        <v>0</v>
      </c>
      <c r="DF381" s="140" t="str">
        <f>IFERROR(VLOOKUP(BA381,wtFrac_0000!C$3:E$292,3,FALSE)," ")</f>
        <v xml:space="preserve"> </v>
      </c>
    </row>
    <row r="382" spans="53:110" x14ac:dyDescent="0.3">
      <c r="BA382" s="117">
        <v>2707</v>
      </c>
      <c r="BB382" s="120" t="s">
        <v>332</v>
      </c>
      <c r="BD382" s="86"/>
      <c r="BE382" s="86"/>
      <c r="BF382" s="86"/>
      <c r="BG382" s="86"/>
      <c r="BH382" s="98"/>
      <c r="BI382" s="86"/>
      <c r="BJ382" s="86"/>
      <c r="BK382" s="86"/>
      <c r="BL382" s="98"/>
      <c r="BM382" s="86">
        <v>0.59975446052386161</v>
      </c>
      <c r="BN382" s="86"/>
      <c r="BO382" s="86"/>
      <c r="BP382" s="86"/>
      <c r="BQ382" s="86">
        <v>2.1698389538584961</v>
      </c>
      <c r="BR382" s="86"/>
      <c r="BS382" s="86"/>
      <c r="BT382" s="86"/>
      <c r="BU382" s="86"/>
      <c r="BV382" s="86"/>
      <c r="BW382" s="86"/>
      <c r="BX382" s="86"/>
      <c r="BY382" s="86"/>
      <c r="BZ382" s="86"/>
      <c r="CA382" s="86"/>
      <c r="CB382" s="86"/>
      <c r="CC382" s="86"/>
      <c r="CD382" s="86"/>
      <c r="CE382" s="86"/>
      <c r="CF382" s="86"/>
      <c r="CG382" s="86"/>
      <c r="CH382" s="86"/>
      <c r="CI382" s="86">
        <v>0.49497606172021491</v>
      </c>
      <c r="CJ382" s="86">
        <v>8.1446554075300224</v>
      </c>
      <c r="CK382" s="86"/>
      <c r="CL382" s="86"/>
      <c r="CM382" s="86">
        <v>7.6771256841438582</v>
      </c>
      <c r="CN382" s="86">
        <v>0.27014016492597343</v>
      </c>
      <c r="CO382" s="86"/>
      <c r="CP382" s="86"/>
      <c r="CQ382" s="86"/>
      <c r="CR382" s="86"/>
      <c r="CS382" s="86"/>
      <c r="CT382" s="86"/>
      <c r="CU382" s="86"/>
      <c r="CV382" s="86"/>
      <c r="CW382" s="86"/>
      <c r="CX382" s="86"/>
      <c r="CY382" s="86"/>
      <c r="CZ382" s="93">
        <f t="shared" si="31"/>
        <v>3.2260817887837376</v>
      </c>
      <c r="DA382" s="93">
        <f t="shared" si="32"/>
        <v>1.0335797501280375</v>
      </c>
      <c r="DB382" s="102">
        <f t="shared" si="33"/>
        <v>0.41184022835537076</v>
      </c>
      <c r="DC382" s="157">
        <f t="shared" si="34"/>
        <v>1.3847967071911789</v>
      </c>
      <c r="DD382" s="158">
        <f t="shared" si="35"/>
        <v>0.62021438728018075</v>
      </c>
      <c r="DE382" s="86">
        <f>VLOOKUP(BA382,wt_by_use!$A$5:$H$388,8,FALSE)</f>
        <v>0</v>
      </c>
      <c r="DF382" s="140" t="str">
        <f>IFERROR(VLOOKUP(BA382,wtFrac_0000!C$3:E$292,3,FALSE)," ")</f>
        <v xml:space="preserve"> </v>
      </c>
    </row>
    <row r="383" spans="53:110" x14ac:dyDescent="0.3">
      <c r="BA383" s="117">
        <v>2708</v>
      </c>
      <c r="BB383" s="120" t="s">
        <v>390</v>
      </c>
      <c r="BD383" s="86"/>
      <c r="BE383" s="86"/>
      <c r="BF383" s="86"/>
      <c r="BG383" s="86"/>
      <c r="BH383" s="98"/>
      <c r="BI383" s="86"/>
      <c r="BJ383" s="86"/>
      <c r="BK383" s="86"/>
      <c r="BL383" s="98"/>
      <c r="BM383" s="86"/>
      <c r="BN383" s="86"/>
      <c r="BO383" s="86"/>
      <c r="BP383" s="86"/>
      <c r="BQ383" s="86"/>
      <c r="BR383" s="86"/>
      <c r="BS383" s="86"/>
      <c r="BT383" s="86"/>
      <c r="BU383" s="86"/>
      <c r="BV383" s="86"/>
      <c r="BW383" s="86"/>
      <c r="BX383" s="86"/>
      <c r="BY383" s="86"/>
      <c r="BZ383" s="86"/>
      <c r="CA383" s="86"/>
      <c r="CB383" s="86"/>
      <c r="CC383" s="86"/>
      <c r="CD383" s="86"/>
      <c r="CE383" s="86"/>
      <c r="CF383" s="86"/>
      <c r="CG383" s="86"/>
      <c r="CH383" s="86"/>
      <c r="CI383" s="86"/>
      <c r="CJ383" s="86"/>
      <c r="CK383" s="86"/>
      <c r="CL383" s="86"/>
      <c r="CM383" s="86"/>
      <c r="CN383" s="86"/>
      <c r="CO383" s="86"/>
      <c r="CP383" s="86"/>
      <c r="CQ383" s="86"/>
      <c r="CR383" s="86">
        <v>2.1486683519858302E-5</v>
      </c>
      <c r="CS383" s="86"/>
      <c r="CT383" s="86"/>
      <c r="CU383" s="86"/>
      <c r="CV383" s="86"/>
      <c r="CW383" s="86"/>
      <c r="CX383" s="86"/>
      <c r="CY383" s="86"/>
      <c r="CZ383" s="93">
        <f t="shared" si="31"/>
        <v>2.1486683519858302E-5</v>
      </c>
      <c r="DA383" s="93">
        <f t="shared" si="32"/>
        <v>6.8839547282240654E-6</v>
      </c>
      <c r="DB383" s="102">
        <f t="shared" si="33"/>
        <v>4.571634791459213E-7</v>
      </c>
      <c r="DC383" s="157">
        <f t="shared" si="34"/>
        <v>2.1486683519858302E-5</v>
      </c>
      <c r="DD383" s="158">
        <f t="shared" si="35"/>
        <v>9.6233260699920902E-6</v>
      </c>
      <c r="DE383" s="86">
        <f>VLOOKUP(BA383,wt_by_use!$A$5:$H$388,8,FALSE)</f>
        <v>0</v>
      </c>
      <c r="DF383" s="140" t="str">
        <f>IFERROR(VLOOKUP(BA383,wtFrac_0000!C$3:E$292,3,FALSE)," ")</f>
        <v xml:space="preserve"> </v>
      </c>
    </row>
    <row r="384" spans="53:110" x14ac:dyDescent="0.3">
      <c r="BA384" s="117">
        <v>2709</v>
      </c>
      <c r="BB384" s="120" t="s">
        <v>384</v>
      </c>
      <c r="BD384" s="86"/>
      <c r="BE384" s="86"/>
      <c r="BF384" s="86"/>
      <c r="BG384" s="86"/>
      <c r="BH384" s="98"/>
      <c r="BI384" s="86"/>
      <c r="BJ384" s="86"/>
      <c r="BK384" s="86"/>
      <c r="BL384" s="98"/>
      <c r="BM384" s="86"/>
      <c r="BN384" s="86"/>
      <c r="BO384" s="86"/>
      <c r="BP384" s="86"/>
      <c r="BQ384" s="86"/>
      <c r="BR384" s="86"/>
      <c r="BS384" s="86"/>
      <c r="BT384" s="86"/>
      <c r="BU384" s="86"/>
      <c r="BV384" s="86"/>
      <c r="BW384" s="86"/>
      <c r="BX384" s="86"/>
      <c r="BY384" s="86"/>
      <c r="BZ384" s="86"/>
      <c r="CA384" s="86"/>
      <c r="CB384" s="86"/>
      <c r="CC384" s="86"/>
      <c r="CD384" s="86"/>
      <c r="CE384" s="86"/>
      <c r="CF384" s="86"/>
      <c r="CG384" s="86"/>
      <c r="CH384" s="86"/>
      <c r="CI384" s="86"/>
      <c r="CJ384" s="86"/>
      <c r="CK384" s="86"/>
      <c r="CL384" s="86"/>
      <c r="CM384" s="86"/>
      <c r="CN384" s="86"/>
      <c r="CO384" s="86"/>
      <c r="CP384" s="86"/>
      <c r="CQ384" s="86"/>
      <c r="CR384" s="86">
        <v>5.4910413439637881E-4</v>
      </c>
      <c r="CS384" s="86"/>
      <c r="CT384" s="86"/>
      <c r="CU384" s="86"/>
      <c r="CV384" s="86"/>
      <c r="CW384" s="86"/>
      <c r="CX384" s="86"/>
      <c r="CY384" s="86"/>
      <c r="CZ384" s="93">
        <f t="shared" si="31"/>
        <v>5.4910413439637881E-4</v>
      </c>
      <c r="DA384" s="93">
        <f t="shared" si="32"/>
        <v>1.7592328749905945E-4</v>
      </c>
      <c r="DB384" s="102">
        <f t="shared" si="33"/>
        <v>1.1683066689284655E-5</v>
      </c>
      <c r="DC384" s="157">
        <f t="shared" si="34"/>
        <v>5.4910413439637881E-4</v>
      </c>
      <c r="DD384" s="158">
        <f t="shared" si="35"/>
        <v>2.4592944401090897E-4</v>
      </c>
      <c r="DE384" s="86">
        <f>VLOOKUP(BA384,wt_by_use!$A$5:$H$388,8,FALSE)</f>
        <v>0</v>
      </c>
      <c r="DF384" s="140" t="str">
        <f>IFERROR(VLOOKUP(BA384,wtFrac_0000!C$3:E$292,3,FALSE)," ")</f>
        <v xml:space="preserve"> </v>
      </c>
    </row>
    <row r="385" spans="53:110" x14ac:dyDescent="0.3">
      <c r="BA385" s="117">
        <v>2710</v>
      </c>
      <c r="BB385" s="120" t="s">
        <v>389</v>
      </c>
      <c r="BD385" s="86"/>
      <c r="BE385" s="86"/>
      <c r="BF385" s="86"/>
      <c r="BG385" s="86"/>
      <c r="BH385" s="98"/>
      <c r="BI385" s="86"/>
      <c r="BJ385" s="86"/>
      <c r="BK385" s="86"/>
      <c r="BL385" s="98"/>
      <c r="BM385" s="86"/>
      <c r="BN385" s="86"/>
      <c r="BO385" s="86"/>
      <c r="BP385" s="86"/>
      <c r="BQ385" s="86"/>
      <c r="BR385" s="86"/>
      <c r="BS385" s="86"/>
      <c r="BT385" s="86"/>
      <c r="BU385" s="86"/>
      <c r="BV385" s="86"/>
      <c r="BW385" s="86"/>
      <c r="BX385" s="86"/>
      <c r="BY385" s="86"/>
      <c r="BZ385" s="86"/>
      <c r="CA385" s="86"/>
      <c r="CB385" s="86"/>
      <c r="CC385" s="86"/>
      <c r="CD385" s="86"/>
      <c r="CE385" s="86"/>
      <c r="CF385" s="86"/>
      <c r="CG385" s="86"/>
      <c r="CH385" s="86"/>
      <c r="CI385" s="86"/>
      <c r="CJ385" s="86"/>
      <c r="CK385" s="86"/>
      <c r="CL385" s="86"/>
      <c r="CM385" s="86"/>
      <c r="CN385" s="86"/>
      <c r="CO385" s="86"/>
      <c r="CP385" s="86"/>
      <c r="CQ385" s="86"/>
      <c r="CR385" s="86">
        <v>4.0585957759732348E-5</v>
      </c>
      <c r="CS385" s="86"/>
      <c r="CT385" s="86"/>
      <c r="CU385" s="86"/>
      <c r="CV385" s="86"/>
      <c r="CW385" s="86"/>
      <c r="CX385" s="86"/>
      <c r="CY385" s="86"/>
      <c r="CZ385" s="93">
        <f t="shared" si="31"/>
        <v>4.0585957759732348E-5</v>
      </c>
      <c r="DA385" s="93">
        <f t="shared" si="32"/>
        <v>1.3003025597756568E-5</v>
      </c>
      <c r="DB385" s="102">
        <f t="shared" si="33"/>
        <v>8.6353101616451808E-7</v>
      </c>
      <c r="DC385" s="157">
        <f t="shared" si="34"/>
        <v>4.0585957759732348E-5</v>
      </c>
      <c r="DD385" s="158">
        <f t="shared" si="35"/>
        <v>1.8177393687762836E-5</v>
      </c>
      <c r="DE385" s="86">
        <f>VLOOKUP(BA385,wt_by_use!$A$5:$H$388,8,FALSE)</f>
        <v>0</v>
      </c>
      <c r="DF385" s="140" t="str">
        <f>IFERROR(VLOOKUP(BA385,wtFrac_0000!C$3:E$292,3,FALSE)," ")</f>
        <v xml:space="preserve"> </v>
      </c>
    </row>
    <row r="386" spans="53:110" x14ac:dyDescent="0.3">
      <c r="BA386" s="117">
        <v>2711</v>
      </c>
      <c r="BB386" s="120" t="s">
        <v>388</v>
      </c>
      <c r="BD386" s="86"/>
      <c r="BE386" s="86"/>
      <c r="BF386" s="86"/>
      <c r="BG386" s="86"/>
      <c r="BH386" s="98"/>
      <c r="BI386" s="86"/>
      <c r="BJ386" s="86"/>
      <c r="BK386" s="86"/>
      <c r="BL386" s="98"/>
      <c r="BM386" s="86"/>
      <c r="BN386" s="86"/>
      <c r="BO386" s="86"/>
      <c r="BP386" s="86"/>
      <c r="BQ386" s="86"/>
      <c r="BR386" s="86"/>
      <c r="BS386" s="86"/>
      <c r="BT386" s="86"/>
      <c r="BU386" s="86"/>
      <c r="BV386" s="86"/>
      <c r="BW386" s="86"/>
      <c r="BX386" s="86"/>
      <c r="BY386" s="86"/>
      <c r="BZ386" s="86"/>
      <c r="CA386" s="86"/>
      <c r="CB386" s="86"/>
      <c r="CC386" s="86"/>
      <c r="CD386" s="86"/>
      <c r="CE386" s="86"/>
      <c r="CF386" s="86"/>
      <c r="CG386" s="86"/>
      <c r="CH386" s="86"/>
      <c r="CI386" s="86"/>
      <c r="CJ386" s="86"/>
      <c r="CK386" s="86"/>
      <c r="CL386" s="86"/>
      <c r="CM386" s="86"/>
      <c r="CN386" s="86"/>
      <c r="CO386" s="86"/>
      <c r="CP386" s="86"/>
      <c r="CQ386" s="86"/>
      <c r="CR386" s="86">
        <v>6.5653755199567029E-5</v>
      </c>
      <c r="CS386" s="86"/>
      <c r="CT386" s="86"/>
      <c r="CU386" s="86"/>
      <c r="CV386" s="86"/>
      <c r="CW386" s="86"/>
      <c r="CX386" s="86"/>
      <c r="CY386" s="86"/>
      <c r="CZ386" s="93">
        <f t="shared" si="31"/>
        <v>6.5653755199567029E-5</v>
      </c>
      <c r="DA386" s="93">
        <f t="shared" si="32"/>
        <v>2.1034306114017976E-5</v>
      </c>
      <c r="DB386" s="102">
        <f t="shared" si="33"/>
        <v>1.3968884085014261E-6</v>
      </c>
      <c r="DC386" s="157">
        <f t="shared" si="34"/>
        <v>6.5653755199567029E-5</v>
      </c>
      <c r="DD386" s="158">
        <f t="shared" si="35"/>
        <v>2.9404607436086939E-5</v>
      </c>
      <c r="DE386" s="86">
        <f>VLOOKUP(BA386,wt_by_use!$A$5:$H$388,8,FALSE)</f>
        <v>0</v>
      </c>
      <c r="DF386" s="140" t="str">
        <f>IFERROR(VLOOKUP(BA386,wtFrac_0000!C$3:E$292,3,FALSE)," ")</f>
        <v xml:space="preserve"> </v>
      </c>
    </row>
    <row r="387" spans="53:110" x14ac:dyDescent="0.3">
      <c r="BA387" s="117">
        <v>2712</v>
      </c>
      <c r="BB387" s="120" t="s">
        <v>359</v>
      </c>
      <c r="BD387" s="86"/>
      <c r="BE387" s="86"/>
      <c r="BF387" s="86"/>
      <c r="BG387" s="86"/>
      <c r="BH387" s="98"/>
      <c r="BI387" s="86"/>
      <c r="BJ387" s="86"/>
      <c r="BK387" s="86"/>
      <c r="BL387" s="98"/>
      <c r="BM387" s="86"/>
      <c r="BN387" s="86"/>
      <c r="BO387" s="86"/>
      <c r="BP387" s="86"/>
      <c r="BQ387" s="86"/>
      <c r="BR387" s="86"/>
      <c r="BS387" s="86"/>
      <c r="BT387" s="86"/>
      <c r="BU387" s="86"/>
      <c r="BV387" s="86"/>
      <c r="BW387" s="86">
        <v>0.14147861800357031</v>
      </c>
      <c r="BX387" s="86"/>
      <c r="BY387" s="86"/>
      <c r="BZ387" s="86"/>
      <c r="CA387" s="86"/>
      <c r="CB387" s="86">
        <v>8.4533846031109527E-2</v>
      </c>
      <c r="CC387" s="86"/>
      <c r="CD387" s="86"/>
      <c r="CE387" s="86"/>
      <c r="CF387" s="86"/>
      <c r="CG387" s="86"/>
      <c r="CH387" s="86"/>
      <c r="CI387" s="86"/>
      <c r="CJ387" s="86"/>
      <c r="CK387" s="86"/>
      <c r="CL387" s="86"/>
      <c r="CM387" s="86"/>
      <c r="CN387" s="86"/>
      <c r="CO387" s="86"/>
      <c r="CP387" s="86"/>
      <c r="CQ387" s="86"/>
      <c r="CR387" s="86"/>
      <c r="CS387" s="86"/>
      <c r="CT387" s="86"/>
      <c r="CU387" s="86"/>
      <c r="CV387" s="86"/>
      <c r="CW387" s="86"/>
      <c r="CX387" s="86"/>
      <c r="CY387" s="86"/>
      <c r="CZ387" s="93">
        <f t="shared" si="31"/>
        <v>0.11300623201733992</v>
      </c>
      <c r="DA387" s="93">
        <f t="shared" si="32"/>
        <v>3.6205205167916171E-2</v>
      </c>
      <c r="DB387" s="102">
        <f t="shared" si="33"/>
        <v>4.8087758305251031E-3</v>
      </c>
      <c r="DC387" s="157">
        <f t="shared" si="34"/>
        <v>0.11300623201733992</v>
      </c>
      <c r="DD387" s="158">
        <f t="shared" si="35"/>
        <v>5.0612548820713199E-2</v>
      </c>
      <c r="DE387" s="86">
        <f>VLOOKUP(BA387,wt_by_use!$A$5:$H$388,8,FALSE)</f>
        <v>0</v>
      </c>
      <c r="DF387" s="140" t="str">
        <f>IFERROR(VLOOKUP(BA387,wtFrac_0000!C$3:E$292,3,FALSE)," ")</f>
        <v xml:space="preserve"> </v>
      </c>
    </row>
    <row r="388" spans="53:110" x14ac:dyDescent="0.3">
      <c r="BA388" s="117">
        <v>2713</v>
      </c>
      <c r="BB388" s="120" t="s">
        <v>395</v>
      </c>
      <c r="BD388" s="86"/>
      <c r="BE388" s="86"/>
      <c r="BF388" s="86"/>
      <c r="BG388" s="86"/>
      <c r="BH388" s="98"/>
      <c r="BI388" s="86"/>
      <c r="BJ388" s="86"/>
      <c r="BK388" s="86"/>
      <c r="BL388" s="98"/>
      <c r="BM388" s="86"/>
      <c r="BN388" s="86"/>
      <c r="BO388" s="86"/>
      <c r="BP388" s="86"/>
      <c r="BQ388" s="86"/>
      <c r="BR388" s="86"/>
      <c r="BS388" s="86"/>
      <c r="BT388" s="86"/>
      <c r="BU388" s="86"/>
      <c r="BV388" s="86"/>
      <c r="BW388" s="86"/>
      <c r="BX388" s="86"/>
      <c r="BY388" s="86"/>
      <c r="BZ388" s="86"/>
      <c r="CA388" s="86"/>
      <c r="CB388" s="86"/>
      <c r="CC388" s="86"/>
      <c r="CD388" s="86"/>
      <c r="CE388" s="86"/>
      <c r="CF388" s="86"/>
      <c r="CG388" s="86"/>
      <c r="CH388" s="86"/>
      <c r="CI388" s="86"/>
      <c r="CJ388" s="86"/>
      <c r="CK388" s="86"/>
      <c r="CL388" s="86"/>
      <c r="CM388" s="86"/>
      <c r="CN388" s="86"/>
      <c r="CO388" s="86"/>
      <c r="CP388" s="86"/>
      <c r="CQ388" s="86"/>
      <c r="CR388" s="86"/>
      <c r="CS388" s="86">
        <v>2.0575340186412581E-2</v>
      </c>
      <c r="CT388" s="86">
        <v>0.29793446293056847</v>
      </c>
      <c r="CU388" s="86">
        <v>4.3363029152681705E-3</v>
      </c>
      <c r="CV388" s="86">
        <v>1.5162181188065199E-2</v>
      </c>
      <c r="CW388" s="86">
        <v>6.2244656312635739E-2</v>
      </c>
      <c r="CX388" s="86">
        <v>6.9247207119478488E-2</v>
      </c>
      <c r="CY388" s="86"/>
      <c r="CZ388" s="93">
        <f t="shared" si="31"/>
        <v>7.8250025108738117E-2</v>
      </c>
      <c r="DA388" s="93">
        <f t="shared" si="32"/>
        <v>2.5069929001984105E-2</v>
      </c>
      <c r="DB388" s="102">
        <f t="shared" si="33"/>
        <v>9.9893649074984832E-3</v>
      </c>
      <c r="DC388" s="157">
        <f t="shared" si="34"/>
        <v>4.1409998249524155E-2</v>
      </c>
      <c r="DD388" s="158">
        <f t="shared" si="35"/>
        <v>1.8546459966456499E-2</v>
      </c>
      <c r="DE388" s="86">
        <f>VLOOKUP(BA388,wt_by_use!$A$5:$H$388,8,FALSE)</f>
        <v>0</v>
      </c>
      <c r="DF388" s="140" t="str">
        <f>IFERROR(VLOOKUP(BA388,wtFrac_0000!C$3:E$292,3,FALSE)," ")</f>
        <v xml:space="preserve"> </v>
      </c>
    </row>
  </sheetData>
  <sortState ref="BA5:DF388">
    <sortCondition ref="BA5:BA388"/>
  </sortState>
  <pageMargins left="0.7" right="0.7" top="0.75" bottom="0.75" header="0.3" footer="0.3"/>
  <pageSetup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sheetPr>
  <dimension ref="A1:AV388"/>
  <sheetViews>
    <sheetView workbookViewId="0">
      <pane ySplit="4" topLeftCell="A368" activePane="bottomLeft" state="frozen"/>
      <selection pane="bottomLeft" activeCell="H1" sqref="H1:H1048576"/>
    </sheetView>
  </sheetViews>
  <sheetFormatPr defaultRowHeight="14.4" x14ac:dyDescent="0.3"/>
  <cols>
    <col min="2" max="2" width="46.33203125" bestFit="1" customWidth="1"/>
    <col min="7" max="7" width="9.44140625" customWidth="1"/>
    <col min="8" max="8" width="14.88671875" customWidth="1"/>
  </cols>
  <sheetData>
    <row r="1" spans="1:48" ht="15" x14ac:dyDescent="0.25">
      <c r="A1" s="3"/>
      <c r="B1" s="111" t="s">
        <v>898</v>
      </c>
      <c r="C1">
        <v>45</v>
      </c>
      <c r="D1">
        <v>8</v>
      </c>
      <c r="E1">
        <v>12</v>
      </c>
      <c r="F1">
        <v>35</v>
      </c>
    </row>
    <row r="2" spans="1:48" ht="102" customHeight="1" x14ac:dyDescent="0.3">
      <c r="A2" s="3"/>
      <c r="C2" s="89" t="s">
        <v>24</v>
      </c>
      <c r="D2" s="89" t="s">
        <v>42</v>
      </c>
      <c r="E2" s="90" t="s">
        <v>58</v>
      </c>
      <c r="F2" s="90" t="s">
        <v>40</v>
      </c>
      <c r="G2" s="128" t="s">
        <v>899</v>
      </c>
      <c r="H2" s="142" t="s">
        <v>911</v>
      </c>
      <c r="I2" s="90"/>
      <c r="J2" s="90"/>
      <c r="K2" s="90"/>
      <c r="L2" s="90"/>
      <c r="M2" s="90"/>
      <c r="N2" s="90"/>
      <c r="O2" s="90"/>
      <c r="P2" s="90"/>
      <c r="Q2" s="90"/>
      <c r="R2" s="90"/>
      <c r="S2" s="90"/>
      <c r="T2" s="90"/>
      <c r="U2" s="90"/>
      <c r="V2" s="90"/>
      <c r="W2" s="90"/>
      <c r="X2" s="90"/>
      <c r="Y2" s="90"/>
      <c r="Z2" s="90"/>
      <c r="AA2" s="90"/>
      <c r="AB2" s="90"/>
      <c r="AC2" s="90"/>
      <c r="AD2" s="90"/>
      <c r="AE2" s="90"/>
      <c r="AF2" s="90"/>
      <c r="AG2" s="90"/>
      <c r="AH2" s="90"/>
      <c r="AI2" s="90"/>
      <c r="AJ2" s="90"/>
      <c r="AK2" s="90"/>
      <c r="AL2" s="90"/>
      <c r="AM2" s="90"/>
      <c r="AN2" s="90"/>
      <c r="AO2" s="90"/>
      <c r="AP2" s="90"/>
      <c r="AQ2" s="90"/>
      <c r="AR2" s="90"/>
      <c r="AS2" s="90"/>
      <c r="AT2" s="90"/>
      <c r="AU2" s="90"/>
      <c r="AV2" s="90"/>
    </row>
    <row r="3" spans="1:48" ht="15" x14ac:dyDescent="0.25">
      <c r="A3" s="3" t="s">
        <v>882</v>
      </c>
      <c r="B3" s="42" t="s">
        <v>910</v>
      </c>
      <c r="C3" s="122">
        <f t="shared" ref="C3:H3" si="0">SUM(C5:C361)</f>
        <v>100.00000000000027</v>
      </c>
      <c r="D3" s="122">
        <f t="shared" si="0"/>
        <v>99.999999999999986</v>
      </c>
      <c r="E3" s="122">
        <f t="shared" si="0"/>
        <v>100.00000000000003</v>
      </c>
      <c r="F3" s="122">
        <f t="shared" si="0"/>
        <v>100</v>
      </c>
      <c r="G3" s="122">
        <f t="shared" si="0"/>
        <v>10000.000000000007</v>
      </c>
      <c r="H3" s="122">
        <f t="shared" si="0"/>
        <v>99.999999999999616</v>
      </c>
      <c r="I3" s="108"/>
      <c r="J3" s="108"/>
      <c r="K3" s="108"/>
      <c r="L3" s="108"/>
      <c r="M3" s="108"/>
      <c r="N3" s="108"/>
      <c r="O3" s="108"/>
      <c r="P3" s="108"/>
      <c r="Q3" s="108"/>
      <c r="R3" s="108"/>
      <c r="S3" s="108"/>
      <c r="T3" s="108"/>
      <c r="U3" s="108"/>
      <c r="V3" s="108"/>
      <c r="W3" s="108"/>
      <c r="X3" s="108"/>
      <c r="Y3" s="108"/>
      <c r="Z3" s="108"/>
      <c r="AA3" s="108"/>
      <c r="AB3" s="108"/>
      <c r="AC3" s="108"/>
      <c r="AD3" s="108"/>
      <c r="AE3" s="108"/>
      <c r="AF3" s="108"/>
      <c r="AG3" s="108"/>
      <c r="AH3" s="108"/>
      <c r="AI3" s="108"/>
      <c r="AJ3" s="108"/>
      <c r="AK3" s="108"/>
      <c r="AL3" s="108"/>
      <c r="AM3" s="108"/>
      <c r="AN3" s="108"/>
      <c r="AO3" s="108"/>
      <c r="AP3" s="108"/>
      <c r="AQ3" s="108"/>
      <c r="AR3" s="108"/>
      <c r="AS3" s="108"/>
      <c r="AT3" s="108"/>
      <c r="AU3" s="108"/>
      <c r="AV3" s="108"/>
    </row>
    <row r="4" spans="1:48" ht="15" x14ac:dyDescent="0.25">
      <c r="A4" s="3"/>
      <c r="B4" s="111" t="s">
        <v>883</v>
      </c>
      <c r="C4" s="87" t="s">
        <v>679</v>
      </c>
      <c r="D4" t="s">
        <v>41</v>
      </c>
      <c r="E4" t="s">
        <v>57</v>
      </c>
      <c r="F4">
        <v>1185</v>
      </c>
      <c r="H4" t="s">
        <v>902</v>
      </c>
    </row>
    <row r="5" spans="1:48" ht="15" x14ac:dyDescent="0.25">
      <c r="A5" s="123">
        <v>4</v>
      </c>
      <c r="B5" s="124" t="s">
        <v>347</v>
      </c>
      <c r="C5" s="124">
        <v>0.43</v>
      </c>
      <c r="D5" s="86"/>
      <c r="E5" s="86"/>
      <c r="F5" s="86"/>
      <c r="G5" s="86">
        <f t="shared" ref="G5:G68" si="1">C5*$C$1 +D5*$D$1+E5*$E$1+F5*$F$1</f>
        <v>19.350000000000001</v>
      </c>
      <c r="H5" s="86">
        <f>G5/$G$3*100</f>
        <v>0.19349999999999987</v>
      </c>
      <c r="I5" s="86"/>
      <c r="J5" s="86"/>
      <c r="K5" s="86"/>
      <c r="L5" s="86"/>
      <c r="M5" s="86"/>
      <c r="N5" s="86"/>
      <c r="O5" s="86"/>
      <c r="P5" s="86"/>
      <c r="Q5" s="86"/>
      <c r="R5" s="86"/>
      <c r="S5" s="86"/>
      <c r="T5" s="86"/>
      <c r="U5" s="86"/>
      <c r="V5" s="86"/>
      <c r="W5" s="86"/>
      <c r="X5" s="86"/>
      <c r="Y5" s="86"/>
      <c r="Z5" s="86"/>
      <c r="AA5" s="86"/>
      <c r="AB5" s="86"/>
      <c r="AC5" s="86"/>
      <c r="AD5" s="86"/>
      <c r="AE5" s="86"/>
      <c r="AF5" s="86"/>
      <c r="AG5" s="86"/>
      <c r="AH5" s="86"/>
      <c r="AI5" s="86"/>
      <c r="AJ5" s="86"/>
      <c r="AK5" s="86"/>
      <c r="AL5" s="86"/>
      <c r="AM5" s="86"/>
      <c r="AN5" s="86"/>
      <c r="AO5" s="86"/>
      <c r="AP5" s="86"/>
      <c r="AQ5" s="86"/>
      <c r="AR5" s="86"/>
      <c r="AS5" s="86"/>
      <c r="AT5" s="86"/>
      <c r="AU5" s="86"/>
      <c r="AV5" s="86"/>
    </row>
    <row r="6" spans="1:48" ht="15" x14ac:dyDescent="0.25">
      <c r="A6" s="123">
        <v>7</v>
      </c>
      <c r="B6" s="124" t="s">
        <v>350</v>
      </c>
      <c r="C6" s="124">
        <v>0.35</v>
      </c>
      <c r="D6" s="86"/>
      <c r="E6" s="86"/>
      <c r="F6" s="86"/>
      <c r="G6" s="86">
        <f t="shared" si="1"/>
        <v>15.749999999999998</v>
      </c>
      <c r="H6" s="86">
        <f t="shared" ref="H6:H69" si="2">G6/$G$3*100</f>
        <v>0.15749999999999986</v>
      </c>
      <c r="I6" s="86"/>
      <c r="J6" s="86"/>
      <c r="K6" s="86"/>
      <c r="L6" s="86"/>
      <c r="M6" s="86"/>
      <c r="N6" s="86"/>
      <c r="O6" s="86"/>
      <c r="P6" s="86"/>
      <c r="Q6" s="86"/>
      <c r="R6" s="86"/>
      <c r="S6" s="86"/>
      <c r="T6" s="86"/>
      <c r="U6" s="86"/>
      <c r="V6" s="86"/>
      <c r="W6" s="86"/>
      <c r="X6" s="86"/>
      <c r="Y6" s="86"/>
      <c r="Z6" s="86"/>
      <c r="AA6" s="86"/>
      <c r="AB6" s="86"/>
      <c r="AC6" s="86"/>
      <c r="AD6" s="86"/>
      <c r="AE6" s="86"/>
      <c r="AF6" s="86"/>
      <c r="AG6" s="86"/>
      <c r="AH6" s="86"/>
      <c r="AI6" s="86"/>
      <c r="AJ6" s="86"/>
      <c r="AK6" s="86"/>
      <c r="AL6" s="86"/>
      <c r="AM6" s="86"/>
      <c r="AN6" s="86"/>
      <c r="AO6" s="86"/>
      <c r="AP6" s="86"/>
      <c r="AQ6" s="86"/>
      <c r="AR6" s="86"/>
      <c r="AS6" s="86"/>
      <c r="AT6" s="86"/>
      <c r="AU6" s="86"/>
      <c r="AV6" s="86"/>
    </row>
    <row r="7" spans="1:48" ht="15" x14ac:dyDescent="0.25">
      <c r="A7" s="116">
        <v>12</v>
      </c>
      <c r="B7" s="119" t="s">
        <v>823</v>
      </c>
      <c r="C7" s="115">
        <v>1.9999999999999997E-2</v>
      </c>
      <c r="G7" s="86">
        <f t="shared" si="1"/>
        <v>0.89999999999999991</v>
      </c>
      <c r="H7" s="86">
        <f t="shared" si="2"/>
        <v>8.9999999999999924E-3</v>
      </c>
      <c r="I7" s="86"/>
      <c r="J7" s="86"/>
      <c r="K7" s="86"/>
      <c r="L7" s="86"/>
      <c r="M7" s="86"/>
      <c r="N7" s="86"/>
      <c r="O7" s="86"/>
      <c r="P7" s="86"/>
      <c r="Q7" s="86"/>
      <c r="R7" s="86"/>
      <c r="S7" s="86"/>
      <c r="T7" s="86"/>
      <c r="U7" s="86"/>
      <c r="V7" s="86"/>
      <c r="W7" s="86"/>
      <c r="X7" s="86"/>
      <c r="Y7" s="86"/>
      <c r="Z7" s="86"/>
      <c r="AA7" s="86"/>
      <c r="AB7" s="86"/>
      <c r="AC7" s="86"/>
      <c r="AD7" s="86"/>
      <c r="AE7" s="86"/>
      <c r="AF7" s="86"/>
      <c r="AG7" s="86"/>
      <c r="AH7" s="86"/>
      <c r="AI7" s="86"/>
      <c r="AJ7" s="86"/>
      <c r="AK7" s="86"/>
      <c r="AL7" s="86"/>
      <c r="AM7" s="86"/>
      <c r="AN7" s="86"/>
      <c r="AO7" s="86"/>
      <c r="AP7" s="86"/>
      <c r="AQ7" s="86"/>
      <c r="AR7" s="86"/>
      <c r="AS7" s="86"/>
      <c r="AT7" s="86"/>
      <c r="AU7" s="86"/>
      <c r="AV7" s="86"/>
    </row>
    <row r="8" spans="1:48" ht="15" x14ac:dyDescent="0.25">
      <c r="A8" s="123">
        <v>25</v>
      </c>
      <c r="B8" s="124" t="s">
        <v>312</v>
      </c>
      <c r="C8" s="124"/>
      <c r="D8" s="125"/>
      <c r="E8" s="125">
        <v>0</v>
      </c>
      <c r="F8" s="125"/>
      <c r="G8" s="86">
        <f t="shared" si="1"/>
        <v>0</v>
      </c>
      <c r="H8" s="86">
        <f t="shared" si="2"/>
        <v>0</v>
      </c>
      <c r="I8" s="86"/>
      <c r="J8" s="86"/>
      <c r="K8" s="86"/>
      <c r="L8" s="86"/>
      <c r="M8" s="86"/>
      <c r="N8" s="86"/>
      <c r="O8" s="86"/>
      <c r="P8" s="86"/>
      <c r="Q8" s="86"/>
      <c r="R8" s="86"/>
      <c r="S8" s="86"/>
      <c r="T8" s="86"/>
      <c r="U8" s="86"/>
      <c r="V8" s="86"/>
      <c r="W8" s="86"/>
      <c r="X8" s="86"/>
      <c r="Y8" s="86"/>
      <c r="Z8" s="86"/>
      <c r="AA8" s="86"/>
      <c r="AB8" s="86"/>
      <c r="AC8" s="86"/>
      <c r="AD8" s="86"/>
      <c r="AE8" s="86"/>
      <c r="AF8" s="86"/>
      <c r="AG8" s="86"/>
      <c r="AH8" s="86"/>
      <c r="AI8" s="86"/>
      <c r="AJ8" s="86"/>
      <c r="AK8" s="86"/>
      <c r="AL8" s="86"/>
      <c r="AM8" s="86"/>
      <c r="AN8" s="86"/>
      <c r="AO8" s="86"/>
      <c r="AP8" s="86"/>
      <c r="AQ8" s="86"/>
      <c r="AR8" s="86"/>
      <c r="AS8" s="86"/>
      <c r="AT8" s="86"/>
      <c r="AU8" s="86"/>
      <c r="AV8" s="86"/>
    </row>
    <row r="9" spans="1:48" ht="15" x14ac:dyDescent="0.25">
      <c r="A9" s="123">
        <v>30</v>
      </c>
      <c r="B9" s="124" t="s">
        <v>269</v>
      </c>
      <c r="C9" s="124">
        <v>9.9999999999999985E-3</v>
      </c>
      <c r="D9" s="86"/>
      <c r="E9" s="86">
        <v>0.55894995982541484</v>
      </c>
      <c r="F9" s="86"/>
      <c r="G9" s="86">
        <f t="shared" si="1"/>
        <v>7.1573995179049783</v>
      </c>
      <c r="H9" s="86">
        <f t="shared" si="2"/>
        <v>7.1573995179049735E-2</v>
      </c>
      <c r="I9" s="86"/>
      <c r="J9" s="86"/>
      <c r="K9" s="86"/>
      <c r="L9" s="86"/>
      <c r="M9" s="86"/>
      <c r="N9" s="86"/>
      <c r="O9" s="86"/>
      <c r="P9" s="86"/>
      <c r="Q9" s="86"/>
      <c r="R9" s="86"/>
      <c r="S9" s="86"/>
      <c r="T9" s="86"/>
      <c r="U9" s="86"/>
      <c r="V9" s="86"/>
      <c r="W9" s="86"/>
      <c r="X9" s="86"/>
      <c r="Y9" s="86"/>
      <c r="Z9" s="86"/>
      <c r="AA9" s="86"/>
      <c r="AB9" s="86"/>
      <c r="AC9" s="86"/>
      <c r="AD9" s="86"/>
      <c r="AE9" s="86"/>
      <c r="AF9" s="86"/>
      <c r="AG9" s="86"/>
      <c r="AH9" s="86"/>
      <c r="AI9" s="86"/>
      <c r="AJ9" s="86"/>
      <c r="AK9" s="86"/>
      <c r="AL9" s="86"/>
      <c r="AM9" s="86"/>
      <c r="AN9" s="86"/>
      <c r="AO9" s="86"/>
      <c r="AP9" s="86"/>
      <c r="AQ9" s="86"/>
      <c r="AR9" s="86"/>
      <c r="AS9" s="86"/>
      <c r="AT9" s="86"/>
      <c r="AU9" s="86"/>
      <c r="AV9" s="86"/>
    </row>
    <row r="10" spans="1:48" ht="15" x14ac:dyDescent="0.25">
      <c r="A10" s="123">
        <v>34</v>
      </c>
      <c r="B10" s="124" t="s">
        <v>374</v>
      </c>
      <c r="C10" s="124"/>
      <c r="D10" s="125"/>
      <c r="E10" s="125"/>
      <c r="F10" s="125"/>
      <c r="G10" s="86">
        <f t="shared" si="1"/>
        <v>0</v>
      </c>
      <c r="H10" s="86">
        <f t="shared" si="2"/>
        <v>0</v>
      </c>
      <c r="I10" s="86"/>
      <c r="J10" s="86"/>
      <c r="K10" s="86"/>
      <c r="L10" s="86"/>
      <c r="M10" s="86"/>
      <c r="N10" s="86"/>
      <c r="O10" s="86"/>
      <c r="P10" s="86"/>
      <c r="Q10" s="86"/>
      <c r="R10" s="86"/>
      <c r="S10" s="86"/>
      <c r="T10" s="86"/>
      <c r="U10" s="86"/>
      <c r="V10" s="86"/>
      <c r="W10" s="86"/>
      <c r="X10" s="86"/>
      <c r="Y10" s="86"/>
      <c r="Z10" s="86"/>
      <c r="AA10" s="86"/>
      <c r="AB10" s="86"/>
      <c r="AC10" s="86"/>
      <c r="AD10" s="86"/>
      <c r="AE10" s="86"/>
      <c r="AF10" s="86"/>
      <c r="AG10" s="86"/>
      <c r="AH10" s="86"/>
      <c r="AI10" s="86"/>
      <c r="AJ10" s="86"/>
      <c r="AK10" s="86"/>
      <c r="AL10" s="86"/>
      <c r="AM10" s="86"/>
      <c r="AN10" s="86"/>
      <c r="AO10" s="86"/>
      <c r="AP10" s="86"/>
      <c r="AQ10" s="86"/>
      <c r="AR10" s="86"/>
      <c r="AS10" s="86"/>
      <c r="AT10" s="86"/>
      <c r="AU10" s="86"/>
      <c r="AV10" s="86"/>
    </row>
    <row r="11" spans="1:48" ht="15" x14ac:dyDescent="0.25">
      <c r="A11" s="123">
        <v>44</v>
      </c>
      <c r="B11" s="124" t="s">
        <v>276</v>
      </c>
      <c r="C11" s="124">
        <v>0.03</v>
      </c>
      <c r="D11" s="86"/>
      <c r="E11" s="86">
        <v>0.48188499599791446</v>
      </c>
      <c r="F11" s="86"/>
      <c r="G11" s="86">
        <f t="shared" si="1"/>
        <v>7.1326199519749736</v>
      </c>
      <c r="H11" s="86">
        <f t="shared" si="2"/>
        <v>7.1326199519749681E-2</v>
      </c>
      <c r="I11" s="86"/>
      <c r="J11" s="86"/>
      <c r="K11" s="86"/>
      <c r="L11" s="86"/>
      <c r="M11" s="86"/>
      <c r="N11" s="86"/>
      <c r="O11" s="86"/>
      <c r="P11" s="86"/>
      <c r="Q11" s="86"/>
      <c r="R11" s="86"/>
      <c r="S11" s="86"/>
      <c r="T11" s="86"/>
      <c r="U11" s="86"/>
      <c r="V11" s="86"/>
      <c r="W11" s="86"/>
      <c r="X11" s="86"/>
      <c r="Y11" s="86"/>
      <c r="Z11" s="86"/>
      <c r="AA11" s="86"/>
      <c r="AB11" s="86"/>
      <c r="AC11" s="86"/>
      <c r="AD11" s="86"/>
      <c r="AE11" s="86"/>
      <c r="AF11" s="86"/>
      <c r="AG11" s="86"/>
      <c r="AH11" s="86"/>
      <c r="AI11" s="86"/>
      <c r="AJ11" s="86"/>
      <c r="AK11" s="86"/>
      <c r="AL11" s="86"/>
      <c r="AM11" s="86"/>
      <c r="AN11" s="86"/>
      <c r="AO11" s="86"/>
      <c r="AP11" s="86"/>
      <c r="AQ11" s="86"/>
      <c r="AR11" s="86"/>
      <c r="AS11" s="86"/>
      <c r="AT11" s="86"/>
      <c r="AU11" s="86"/>
      <c r="AV11" s="86"/>
    </row>
    <row r="12" spans="1:48" ht="15" x14ac:dyDescent="0.25">
      <c r="A12" s="123">
        <v>46</v>
      </c>
      <c r="B12" s="124" t="s">
        <v>320</v>
      </c>
      <c r="C12" s="124">
        <v>0.66999999999999993</v>
      </c>
      <c r="D12" s="86"/>
      <c r="E12" s="86">
        <v>0</v>
      </c>
      <c r="F12" s="86"/>
      <c r="G12" s="86">
        <f t="shared" si="1"/>
        <v>30.15</v>
      </c>
      <c r="H12" s="86">
        <f t="shared" si="2"/>
        <v>0.30149999999999977</v>
      </c>
      <c r="I12" s="86"/>
      <c r="J12" s="86"/>
      <c r="K12" s="86"/>
      <c r="L12" s="86"/>
      <c r="M12" s="86"/>
      <c r="N12" s="86"/>
      <c r="O12" s="86"/>
      <c r="P12" s="86"/>
      <c r="Q12" s="86"/>
      <c r="R12" s="86"/>
      <c r="S12" s="86"/>
      <c r="T12" s="86"/>
      <c r="U12" s="86"/>
      <c r="V12" s="86"/>
      <c r="W12" s="86"/>
      <c r="X12" s="86"/>
      <c r="Y12" s="86"/>
      <c r="Z12" s="86"/>
      <c r="AA12" s="86"/>
      <c r="AB12" s="86"/>
      <c r="AC12" s="86"/>
      <c r="AD12" s="86"/>
      <c r="AE12" s="86"/>
      <c r="AF12" s="86"/>
      <c r="AG12" s="86"/>
      <c r="AH12" s="86"/>
      <c r="AI12" s="86"/>
      <c r="AJ12" s="86"/>
      <c r="AK12" s="86"/>
      <c r="AL12" s="86"/>
      <c r="AM12" s="86"/>
      <c r="AN12" s="86"/>
      <c r="AO12" s="86"/>
      <c r="AP12" s="86"/>
      <c r="AQ12" s="86"/>
      <c r="AR12" s="86"/>
      <c r="AS12" s="86"/>
      <c r="AT12" s="86"/>
      <c r="AU12" s="86"/>
      <c r="AV12" s="86"/>
    </row>
    <row r="13" spans="1:48" ht="15" x14ac:dyDescent="0.25">
      <c r="A13" s="123">
        <v>51</v>
      </c>
      <c r="B13" s="124" t="s">
        <v>273</v>
      </c>
      <c r="C13" s="124"/>
      <c r="D13" s="86"/>
      <c r="E13" s="86">
        <v>0.53714532252486968</v>
      </c>
      <c r="F13" s="86"/>
      <c r="G13" s="86">
        <f t="shared" si="1"/>
        <v>6.4457438702984362</v>
      </c>
      <c r="H13" s="86">
        <f t="shared" si="2"/>
        <v>6.4457438702984315E-2</v>
      </c>
      <c r="I13" s="86"/>
      <c r="J13" s="86"/>
      <c r="K13" s="86"/>
      <c r="L13" s="86"/>
      <c r="M13" s="86"/>
      <c r="N13" s="86"/>
      <c r="O13" s="86"/>
      <c r="P13" s="86"/>
      <c r="Q13" s="86"/>
      <c r="R13" s="86"/>
      <c r="S13" s="86"/>
      <c r="T13" s="86"/>
      <c r="U13" s="86"/>
      <c r="V13" s="86"/>
      <c r="W13" s="86"/>
      <c r="X13" s="86"/>
      <c r="Y13" s="86"/>
      <c r="Z13" s="86"/>
      <c r="AA13" s="86"/>
      <c r="AB13" s="86"/>
      <c r="AC13" s="86"/>
      <c r="AD13" s="86"/>
      <c r="AE13" s="86"/>
      <c r="AF13" s="86"/>
      <c r="AG13" s="86"/>
      <c r="AH13" s="86"/>
      <c r="AI13" s="86"/>
      <c r="AJ13" s="86"/>
      <c r="AK13" s="86"/>
      <c r="AL13" s="86"/>
      <c r="AM13" s="86"/>
      <c r="AN13" s="86"/>
      <c r="AO13" s="86"/>
      <c r="AP13" s="86"/>
      <c r="AQ13" s="86"/>
      <c r="AR13" s="86"/>
      <c r="AS13" s="86"/>
      <c r="AT13" s="86"/>
      <c r="AU13" s="86"/>
      <c r="AV13" s="86"/>
    </row>
    <row r="14" spans="1:48" ht="15" x14ac:dyDescent="0.25">
      <c r="A14" s="123">
        <v>59</v>
      </c>
      <c r="B14" s="124" t="s">
        <v>317</v>
      </c>
      <c r="C14" s="124"/>
      <c r="D14" s="125"/>
      <c r="E14" s="125">
        <v>0</v>
      </c>
      <c r="F14" s="125"/>
      <c r="G14" s="86">
        <f t="shared" si="1"/>
        <v>0</v>
      </c>
      <c r="H14" s="86">
        <f t="shared" si="2"/>
        <v>0</v>
      </c>
      <c r="I14" s="86"/>
      <c r="J14" s="86"/>
      <c r="K14" s="86"/>
      <c r="L14" s="86"/>
      <c r="M14" s="86"/>
      <c r="N14" s="86"/>
      <c r="O14" s="86"/>
      <c r="P14" s="86"/>
      <c r="Q14" s="86"/>
      <c r="R14" s="86"/>
      <c r="S14" s="86"/>
      <c r="T14" s="86"/>
      <c r="U14" s="86"/>
      <c r="V14" s="86"/>
      <c r="W14" s="86"/>
      <c r="X14" s="86"/>
      <c r="Y14" s="86"/>
      <c r="Z14" s="86"/>
      <c r="AA14" s="86"/>
      <c r="AB14" s="86"/>
      <c r="AC14" s="86"/>
      <c r="AD14" s="86"/>
      <c r="AE14" s="86"/>
      <c r="AF14" s="86"/>
      <c r="AG14" s="86"/>
      <c r="AH14" s="86"/>
      <c r="AI14" s="86"/>
      <c r="AJ14" s="86"/>
      <c r="AK14" s="86"/>
      <c r="AL14" s="86"/>
      <c r="AM14" s="86"/>
      <c r="AN14" s="86"/>
      <c r="AO14" s="86"/>
      <c r="AP14" s="86"/>
      <c r="AQ14" s="86"/>
      <c r="AR14" s="86"/>
      <c r="AS14" s="86"/>
      <c r="AT14" s="86"/>
      <c r="AU14" s="86"/>
      <c r="AV14" s="86"/>
    </row>
    <row r="15" spans="1:48" ht="15" x14ac:dyDescent="0.25">
      <c r="A15" s="116">
        <v>64</v>
      </c>
      <c r="B15" s="119" t="s">
        <v>728</v>
      </c>
      <c r="C15" s="115">
        <v>0.39999999999999997</v>
      </c>
      <c r="F15" s="118">
        <v>6.09</v>
      </c>
      <c r="G15" s="86">
        <f t="shared" si="1"/>
        <v>231.15</v>
      </c>
      <c r="H15" s="86">
        <f t="shared" si="2"/>
        <v>2.3114999999999983</v>
      </c>
      <c r="I15" s="86"/>
      <c r="J15" s="86"/>
      <c r="K15" s="86"/>
      <c r="L15" s="86"/>
      <c r="M15" s="86"/>
      <c r="N15" s="86"/>
      <c r="O15" s="86"/>
      <c r="P15" s="86"/>
      <c r="Q15" s="86"/>
      <c r="R15" s="86"/>
      <c r="S15" s="86"/>
      <c r="T15" s="86"/>
      <c r="U15" s="86"/>
      <c r="V15" s="86"/>
      <c r="W15" s="86"/>
      <c r="X15" s="86"/>
      <c r="Y15" s="86"/>
      <c r="Z15" s="86"/>
      <c r="AA15" s="86"/>
      <c r="AB15" s="86"/>
      <c r="AC15" s="86"/>
      <c r="AD15" s="86"/>
      <c r="AE15" s="86"/>
      <c r="AF15" s="86"/>
      <c r="AG15" s="86"/>
      <c r="AH15" s="86"/>
      <c r="AI15" s="86"/>
      <c r="AJ15" s="86"/>
      <c r="AK15" s="86"/>
      <c r="AL15" s="86"/>
      <c r="AM15" s="86"/>
      <c r="AN15" s="86"/>
      <c r="AO15" s="86"/>
      <c r="AP15" s="86"/>
      <c r="AQ15" s="86"/>
      <c r="AR15" s="86"/>
      <c r="AS15" s="86"/>
      <c r="AT15" s="86"/>
      <c r="AU15" s="86"/>
      <c r="AV15" s="86"/>
    </row>
    <row r="16" spans="1:48" ht="15" x14ac:dyDescent="0.25">
      <c r="A16" s="116">
        <v>65</v>
      </c>
      <c r="B16" s="119" t="s">
        <v>825</v>
      </c>
      <c r="C16" s="115">
        <v>1.9999999999999997E-2</v>
      </c>
      <c r="G16" s="86">
        <f t="shared" si="1"/>
        <v>0.89999999999999991</v>
      </c>
      <c r="H16" s="86">
        <f t="shared" si="2"/>
        <v>8.9999999999999924E-3</v>
      </c>
      <c r="I16" s="86"/>
      <c r="J16" s="86"/>
      <c r="K16" s="86"/>
      <c r="L16" s="86"/>
      <c r="M16" s="86"/>
      <c r="N16" s="86"/>
      <c r="O16" s="86"/>
      <c r="P16" s="86"/>
      <c r="Q16" s="86"/>
      <c r="R16" s="86"/>
      <c r="S16" s="86"/>
      <c r="T16" s="86"/>
      <c r="U16" s="86"/>
      <c r="V16" s="86"/>
      <c r="W16" s="86"/>
      <c r="X16" s="86"/>
      <c r="Y16" s="86"/>
      <c r="Z16" s="86"/>
      <c r="AA16" s="86"/>
      <c r="AB16" s="86"/>
      <c r="AC16" s="86"/>
      <c r="AD16" s="86"/>
      <c r="AE16" s="86"/>
      <c r="AF16" s="86"/>
      <c r="AG16" s="86"/>
      <c r="AH16" s="86"/>
      <c r="AI16" s="86"/>
      <c r="AJ16" s="86"/>
      <c r="AK16" s="86"/>
      <c r="AL16" s="86"/>
      <c r="AM16" s="86"/>
      <c r="AN16" s="86"/>
      <c r="AO16" s="86"/>
      <c r="AP16" s="86"/>
      <c r="AQ16" s="86"/>
      <c r="AR16" s="86"/>
      <c r="AS16" s="86"/>
      <c r="AT16" s="86"/>
      <c r="AU16" s="86"/>
      <c r="AV16" s="86"/>
    </row>
    <row r="17" spans="1:48" ht="15" x14ac:dyDescent="0.25">
      <c r="A17" s="123">
        <v>76</v>
      </c>
      <c r="B17" s="124" t="s">
        <v>304</v>
      </c>
      <c r="C17" s="124"/>
      <c r="D17" s="125"/>
      <c r="E17" s="125">
        <v>0</v>
      </c>
      <c r="F17" s="125"/>
      <c r="G17" s="86">
        <f t="shared" si="1"/>
        <v>0</v>
      </c>
      <c r="H17" s="86">
        <f t="shared" si="2"/>
        <v>0</v>
      </c>
      <c r="I17" s="86"/>
      <c r="J17" s="86"/>
      <c r="K17" s="86"/>
      <c r="L17" s="86"/>
      <c r="M17" s="86"/>
      <c r="N17" s="86"/>
      <c r="O17" s="86"/>
      <c r="P17" s="86"/>
      <c r="Q17" s="86"/>
      <c r="R17" s="86"/>
      <c r="S17" s="86"/>
      <c r="T17" s="86"/>
      <c r="U17" s="86"/>
      <c r="V17" s="86"/>
      <c r="W17" s="86"/>
      <c r="X17" s="86"/>
      <c r="Y17" s="86"/>
      <c r="Z17" s="86"/>
      <c r="AA17" s="86"/>
      <c r="AB17" s="86"/>
      <c r="AC17" s="86"/>
      <c r="AD17" s="86"/>
      <c r="AE17" s="86"/>
      <c r="AF17" s="86"/>
      <c r="AG17" s="86"/>
      <c r="AH17" s="86"/>
      <c r="AI17" s="86"/>
      <c r="AJ17" s="86"/>
      <c r="AK17" s="86"/>
      <c r="AL17" s="86"/>
      <c r="AM17" s="86"/>
      <c r="AN17" s="86"/>
      <c r="AO17" s="86"/>
      <c r="AP17" s="86"/>
      <c r="AQ17" s="86"/>
      <c r="AR17" s="86"/>
      <c r="AS17" s="86"/>
      <c r="AT17" s="86"/>
      <c r="AU17" s="86"/>
      <c r="AV17" s="86"/>
    </row>
    <row r="18" spans="1:48" ht="15" x14ac:dyDescent="0.25">
      <c r="A18" s="123">
        <v>78</v>
      </c>
      <c r="B18" s="124" t="s">
        <v>237</v>
      </c>
      <c r="C18" s="124">
        <v>0.03</v>
      </c>
      <c r="D18" s="86"/>
      <c r="E18" s="86">
        <v>1.4477704084976593</v>
      </c>
      <c r="F18" s="86"/>
      <c r="G18" s="86">
        <f t="shared" si="1"/>
        <v>18.723244901971913</v>
      </c>
      <c r="H18" s="86">
        <f t="shared" si="2"/>
        <v>0.187232449019719</v>
      </c>
      <c r="I18" s="86"/>
      <c r="J18" s="86"/>
      <c r="K18" s="86"/>
      <c r="L18" s="86"/>
      <c r="M18" s="86"/>
      <c r="N18" s="86"/>
      <c r="O18" s="86"/>
      <c r="P18" s="86"/>
      <c r="Q18" s="86"/>
      <c r="R18" s="86"/>
      <c r="S18" s="86"/>
      <c r="T18" s="86"/>
      <c r="U18" s="86"/>
      <c r="V18" s="86"/>
      <c r="W18" s="86"/>
      <c r="X18" s="86"/>
      <c r="Y18" s="86"/>
      <c r="Z18" s="86"/>
      <c r="AA18" s="86"/>
      <c r="AB18" s="86"/>
      <c r="AC18" s="86"/>
      <c r="AD18" s="86"/>
      <c r="AE18" s="86"/>
      <c r="AF18" s="86"/>
      <c r="AG18" s="86"/>
      <c r="AH18" s="86"/>
      <c r="AI18" s="86"/>
      <c r="AJ18" s="86"/>
      <c r="AK18" s="86"/>
      <c r="AL18" s="86"/>
      <c r="AM18" s="86"/>
      <c r="AN18" s="86"/>
      <c r="AO18" s="86"/>
      <c r="AP18" s="86"/>
      <c r="AQ18" s="86"/>
      <c r="AR18" s="86"/>
      <c r="AS18" s="86"/>
      <c r="AT18" s="86"/>
      <c r="AU18" s="86"/>
      <c r="AV18" s="86"/>
    </row>
    <row r="19" spans="1:48" ht="15" x14ac:dyDescent="0.25">
      <c r="A19" s="123">
        <v>80</v>
      </c>
      <c r="B19" s="124" t="s">
        <v>265</v>
      </c>
      <c r="C19" s="124"/>
      <c r="D19" s="86"/>
      <c r="E19" s="86">
        <v>0.59325225029750672</v>
      </c>
      <c r="F19" s="86"/>
      <c r="G19" s="86">
        <f t="shared" si="1"/>
        <v>7.1190270035700802</v>
      </c>
      <c r="H19" s="86">
        <f t="shared" si="2"/>
        <v>7.1190270035700748E-2</v>
      </c>
      <c r="I19" s="86"/>
      <c r="J19" s="86"/>
      <c r="K19" s="86"/>
      <c r="L19" s="86"/>
      <c r="M19" s="86"/>
      <c r="N19" s="86"/>
      <c r="O19" s="86"/>
      <c r="P19" s="86"/>
      <c r="Q19" s="86"/>
      <c r="R19" s="86"/>
      <c r="S19" s="86"/>
      <c r="T19" s="86"/>
      <c r="U19" s="86"/>
      <c r="V19" s="86"/>
      <c r="W19" s="86"/>
      <c r="X19" s="86"/>
      <c r="Y19" s="86"/>
      <c r="Z19" s="86"/>
      <c r="AA19" s="86"/>
      <c r="AB19" s="86"/>
      <c r="AC19" s="86"/>
      <c r="AD19" s="86"/>
      <c r="AE19" s="86"/>
      <c r="AF19" s="86"/>
      <c r="AG19" s="86"/>
      <c r="AH19" s="86"/>
      <c r="AI19" s="86"/>
      <c r="AJ19" s="86"/>
      <c r="AK19" s="86"/>
      <c r="AL19" s="86"/>
      <c r="AM19" s="86"/>
      <c r="AN19" s="86"/>
      <c r="AO19" s="86"/>
      <c r="AP19" s="86"/>
      <c r="AQ19" s="86"/>
      <c r="AR19" s="86"/>
      <c r="AS19" s="86"/>
      <c r="AT19" s="86"/>
      <c r="AU19" s="86"/>
      <c r="AV19" s="86"/>
    </row>
    <row r="20" spans="1:48" ht="15" x14ac:dyDescent="0.25">
      <c r="A20" s="123">
        <v>89</v>
      </c>
      <c r="B20" s="124" t="s">
        <v>279</v>
      </c>
      <c r="C20" s="124">
        <v>0.03</v>
      </c>
      <c r="D20" s="86"/>
      <c r="E20" s="86">
        <v>0.40947352423491334</v>
      </c>
      <c r="F20" s="86"/>
      <c r="G20" s="86">
        <f t="shared" si="1"/>
        <v>6.2636822908189593</v>
      </c>
      <c r="H20" s="86">
        <f t="shared" si="2"/>
        <v>6.2636822908189546E-2</v>
      </c>
      <c r="I20" s="86"/>
      <c r="J20" s="86"/>
      <c r="K20" s="86"/>
      <c r="L20" s="86"/>
      <c r="M20" s="86"/>
      <c r="N20" s="86"/>
      <c r="O20" s="86"/>
      <c r="P20" s="86"/>
      <c r="Q20" s="86"/>
      <c r="R20" s="86"/>
      <c r="S20" s="86"/>
      <c r="T20" s="86"/>
      <c r="U20" s="86"/>
      <c r="V20" s="86"/>
      <c r="W20" s="86"/>
      <c r="X20" s="86"/>
      <c r="Y20" s="86"/>
      <c r="Z20" s="86"/>
      <c r="AA20" s="86"/>
      <c r="AB20" s="86"/>
      <c r="AC20" s="86"/>
      <c r="AD20" s="86"/>
      <c r="AE20" s="86"/>
      <c r="AF20" s="86"/>
      <c r="AG20" s="86"/>
      <c r="AH20" s="86"/>
      <c r="AI20" s="86"/>
      <c r="AJ20" s="86"/>
      <c r="AK20" s="86"/>
      <c r="AL20" s="86"/>
      <c r="AM20" s="86"/>
      <c r="AN20" s="86"/>
      <c r="AO20" s="86"/>
      <c r="AP20" s="86"/>
      <c r="AQ20" s="86"/>
      <c r="AR20" s="86"/>
      <c r="AS20" s="86"/>
      <c r="AT20" s="86"/>
      <c r="AU20" s="86"/>
      <c r="AV20" s="86"/>
    </row>
    <row r="21" spans="1:48" ht="15" x14ac:dyDescent="0.25">
      <c r="A21" s="123">
        <v>94</v>
      </c>
      <c r="B21" s="124" t="s">
        <v>253</v>
      </c>
      <c r="C21" s="124"/>
      <c r="D21" s="86"/>
      <c r="E21" s="86">
        <v>0.81598589280846034</v>
      </c>
      <c r="F21" s="86"/>
      <c r="G21" s="86">
        <f t="shared" si="1"/>
        <v>9.7918307137015237</v>
      </c>
      <c r="H21" s="86">
        <f t="shared" si="2"/>
        <v>9.7918307137015159E-2</v>
      </c>
      <c r="I21" s="86"/>
      <c r="J21" s="86"/>
      <c r="K21" s="86"/>
      <c r="L21" s="86"/>
      <c r="M21" s="86"/>
      <c r="N21" s="86"/>
      <c r="O21" s="86"/>
      <c r="P21" s="86"/>
      <c r="Q21" s="86"/>
      <c r="R21" s="86"/>
      <c r="S21" s="86"/>
      <c r="T21" s="86"/>
      <c r="U21" s="86"/>
      <c r="V21" s="86"/>
      <c r="W21" s="86"/>
      <c r="X21" s="86"/>
      <c r="Y21" s="86"/>
      <c r="Z21" s="86"/>
      <c r="AA21" s="86"/>
      <c r="AB21" s="86"/>
      <c r="AC21" s="86"/>
      <c r="AD21" s="86"/>
      <c r="AE21" s="86"/>
      <c r="AF21" s="86"/>
      <c r="AG21" s="86"/>
      <c r="AH21" s="86"/>
      <c r="AI21" s="86"/>
      <c r="AJ21" s="86"/>
      <c r="AK21" s="86"/>
      <c r="AL21" s="86"/>
      <c r="AM21" s="86"/>
      <c r="AN21" s="86"/>
      <c r="AO21" s="86"/>
      <c r="AP21" s="86"/>
      <c r="AQ21" s="86"/>
      <c r="AR21" s="86"/>
      <c r="AS21" s="86"/>
      <c r="AT21" s="86"/>
      <c r="AU21" s="86"/>
      <c r="AV21" s="86"/>
    </row>
    <row r="22" spans="1:48" ht="15" x14ac:dyDescent="0.25">
      <c r="A22" s="123">
        <v>97</v>
      </c>
      <c r="B22" s="124" t="s">
        <v>349</v>
      </c>
      <c r="C22" s="124"/>
      <c r="D22" s="125"/>
      <c r="E22" s="125"/>
      <c r="F22" s="125"/>
      <c r="G22" s="86">
        <f t="shared" si="1"/>
        <v>0</v>
      </c>
      <c r="H22" s="86">
        <f t="shared" si="2"/>
        <v>0</v>
      </c>
      <c r="I22" s="86"/>
      <c r="J22" s="86"/>
      <c r="K22" s="86"/>
      <c r="L22" s="86"/>
      <c r="M22" s="86"/>
      <c r="N22" s="86"/>
      <c r="O22" s="86"/>
      <c r="P22" s="86"/>
      <c r="Q22" s="86"/>
      <c r="R22" s="86"/>
      <c r="S22" s="86"/>
      <c r="T22" s="86"/>
      <c r="U22" s="86"/>
      <c r="V22" s="86"/>
      <c r="W22" s="86"/>
      <c r="X22" s="86"/>
      <c r="Y22" s="86"/>
      <c r="Z22" s="86"/>
      <c r="AA22" s="86"/>
      <c r="AB22" s="86"/>
      <c r="AC22" s="86"/>
      <c r="AD22" s="86"/>
      <c r="AE22" s="86"/>
      <c r="AF22" s="86"/>
      <c r="AG22" s="86"/>
      <c r="AH22" s="86"/>
      <c r="AI22" s="86"/>
      <c r="AJ22" s="86"/>
      <c r="AK22" s="86"/>
      <c r="AL22" s="86"/>
      <c r="AM22" s="86"/>
      <c r="AN22" s="86"/>
      <c r="AO22" s="86"/>
      <c r="AP22" s="86"/>
      <c r="AQ22" s="86"/>
      <c r="AR22" s="86"/>
      <c r="AS22" s="86"/>
      <c r="AT22" s="86"/>
      <c r="AU22" s="86"/>
      <c r="AV22" s="86"/>
    </row>
    <row r="23" spans="1:48" ht="15" x14ac:dyDescent="0.25">
      <c r="A23" s="123">
        <v>106</v>
      </c>
      <c r="B23" s="124" t="s">
        <v>321</v>
      </c>
      <c r="C23" s="124"/>
      <c r="D23" s="125"/>
      <c r="E23" s="125">
        <v>0</v>
      </c>
      <c r="F23" s="125"/>
      <c r="G23" s="86">
        <f t="shared" si="1"/>
        <v>0</v>
      </c>
      <c r="H23" s="86">
        <f t="shared" si="2"/>
        <v>0</v>
      </c>
      <c r="I23" s="86"/>
      <c r="J23" s="86"/>
      <c r="K23" s="86"/>
      <c r="L23" s="86"/>
      <c r="M23" s="86"/>
      <c r="N23" s="86"/>
      <c r="O23" s="86"/>
      <c r="P23" s="86"/>
      <c r="Q23" s="86"/>
      <c r="R23" s="86"/>
      <c r="S23" s="86"/>
      <c r="T23" s="86"/>
      <c r="U23" s="86"/>
      <c r="V23" s="86"/>
      <c r="W23" s="86"/>
      <c r="X23" s="86"/>
      <c r="Y23" s="86"/>
      <c r="Z23" s="86"/>
      <c r="AA23" s="86"/>
      <c r="AB23" s="86"/>
      <c r="AC23" s="86"/>
      <c r="AD23" s="86"/>
      <c r="AE23" s="86"/>
      <c r="AF23" s="86"/>
      <c r="AG23" s="86"/>
      <c r="AH23" s="86"/>
      <c r="AI23" s="86"/>
      <c r="AJ23" s="86"/>
      <c r="AK23" s="86"/>
      <c r="AL23" s="86"/>
      <c r="AM23" s="86"/>
      <c r="AN23" s="86"/>
      <c r="AO23" s="86"/>
      <c r="AP23" s="86"/>
      <c r="AQ23" s="86"/>
      <c r="AR23" s="86"/>
      <c r="AS23" s="86"/>
      <c r="AT23" s="86"/>
      <c r="AU23" s="86"/>
      <c r="AV23" s="86"/>
    </row>
    <row r="24" spans="1:48" ht="15" x14ac:dyDescent="0.25">
      <c r="A24" s="123">
        <v>107</v>
      </c>
      <c r="B24" s="124" t="s">
        <v>300</v>
      </c>
      <c r="C24" s="124"/>
      <c r="D24" s="125"/>
      <c r="E24" s="125">
        <v>0</v>
      </c>
      <c r="F24" s="125"/>
      <c r="G24" s="86">
        <f t="shared" si="1"/>
        <v>0</v>
      </c>
      <c r="H24" s="86">
        <f t="shared" si="2"/>
        <v>0</v>
      </c>
      <c r="I24" s="86"/>
      <c r="J24" s="86"/>
      <c r="K24" s="86"/>
      <c r="L24" s="86"/>
      <c r="M24" s="86"/>
      <c r="N24" s="86"/>
      <c r="O24" s="86"/>
      <c r="P24" s="86"/>
      <c r="Q24" s="86"/>
      <c r="R24" s="86"/>
      <c r="S24" s="86"/>
      <c r="T24" s="86"/>
      <c r="U24" s="86"/>
      <c r="V24" s="86"/>
      <c r="W24" s="86"/>
      <c r="X24" s="86"/>
      <c r="Y24" s="86"/>
      <c r="Z24" s="86"/>
      <c r="AA24" s="86"/>
      <c r="AB24" s="86"/>
      <c r="AC24" s="86"/>
      <c r="AD24" s="86"/>
      <c r="AE24" s="86"/>
      <c r="AF24" s="86"/>
      <c r="AG24" s="86"/>
      <c r="AH24" s="86"/>
      <c r="AI24" s="86"/>
      <c r="AJ24" s="86"/>
      <c r="AK24" s="86"/>
      <c r="AL24" s="86"/>
      <c r="AM24" s="86"/>
      <c r="AN24" s="86"/>
      <c r="AO24" s="86"/>
      <c r="AP24" s="86"/>
      <c r="AQ24" s="86"/>
      <c r="AR24" s="86"/>
      <c r="AS24" s="86"/>
      <c r="AT24" s="86"/>
      <c r="AU24" s="86"/>
      <c r="AV24" s="86"/>
    </row>
    <row r="25" spans="1:48" ht="15" x14ac:dyDescent="0.25">
      <c r="A25" s="123">
        <v>108</v>
      </c>
      <c r="B25" s="124" t="s">
        <v>261</v>
      </c>
      <c r="C25" s="124">
        <v>0.53999999999999992</v>
      </c>
      <c r="D25" s="86"/>
      <c r="E25" s="86">
        <v>0.66862487772187451</v>
      </c>
      <c r="F25" s="86"/>
      <c r="G25" s="86">
        <f t="shared" si="1"/>
        <v>32.323498532662491</v>
      </c>
      <c r="H25" s="86">
        <f t="shared" si="2"/>
        <v>0.32323498532662465</v>
      </c>
      <c r="I25" s="86"/>
      <c r="J25" s="86"/>
      <c r="K25" s="86"/>
      <c r="L25" s="86"/>
      <c r="M25" s="86"/>
      <c r="N25" s="86"/>
      <c r="O25" s="86"/>
      <c r="P25" s="86"/>
      <c r="Q25" s="86"/>
      <c r="R25" s="86"/>
      <c r="S25" s="86"/>
      <c r="T25" s="86"/>
      <c r="U25" s="86"/>
      <c r="V25" s="86"/>
      <c r="W25" s="86"/>
      <c r="X25" s="86"/>
      <c r="Y25" s="86"/>
      <c r="Z25" s="86"/>
      <c r="AA25" s="86"/>
      <c r="AB25" s="86"/>
      <c r="AC25" s="86"/>
      <c r="AD25" s="86"/>
      <c r="AE25" s="86"/>
      <c r="AF25" s="86"/>
      <c r="AG25" s="86"/>
      <c r="AH25" s="86"/>
      <c r="AI25" s="86"/>
      <c r="AJ25" s="86"/>
      <c r="AK25" s="86"/>
      <c r="AL25" s="86"/>
      <c r="AM25" s="86"/>
      <c r="AN25" s="86"/>
      <c r="AO25" s="86"/>
      <c r="AP25" s="86"/>
      <c r="AQ25" s="86"/>
      <c r="AR25" s="86"/>
      <c r="AS25" s="86"/>
      <c r="AT25" s="86"/>
      <c r="AU25" s="86"/>
      <c r="AV25" s="86"/>
    </row>
    <row r="26" spans="1:48" ht="15" x14ac:dyDescent="0.25">
      <c r="A26" s="123">
        <v>109</v>
      </c>
      <c r="B26" s="124" t="s">
        <v>288</v>
      </c>
      <c r="C26" s="124"/>
      <c r="D26" s="86"/>
      <c r="E26" s="86">
        <v>0</v>
      </c>
      <c r="F26" s="86"/>
      <c r="G26" s="86">
        <f t="shared" si="1"/>
        <v>0</v>
      </c>
      <c r="H26" s="86">
        <f t="shared" si="2"/>
        <v>0</v>
      </c>
      <c r="I26" s="86"/>
      <c r="J26" s="86"/>
      <c r="K26" s="86"/>
      <c r="L26" s="86"/>
      <c r="M26" s="86"/>
      <c r="N26" s="86"/>
      <c r="O26" s="86"/>
      <c r="P26" s="86"/>
      <c r="Q26" s="86"/>
      <c r="R26" s="86"/>
      <c r="S26" s="86"/>
      <c r="T26" s="86"/>
      <c r="U26" s="86"/>
      <c r="V26" s="86"/>
      <c r="W26" s="86"/>
      <c r="X26" s="86"/>
      <c r="Y26" s="86"/>
      <c r="Z26" s="86"/>
      <c r="AA26" s="86"/>
      <c r="AB26" s="86"/>
      <c r="AC26" s="86"/>
      <c r="AD26" s="86"/>
      <c r="AE26" s="86"/>
      <c r="AF26" s="86"/>
      <c r="AG26" s="86"/>
      <c r="AH26" s="86"/>
      <c r="AI26" s="86"/>
      <c r="AJ26" s="86"/>
      <c r="AK26" s="86"/>
      <c r="AL26" s="86"/>
      <c r="AM26" s="86"/>
      <c r="AN26" s="86"/>
      <c r="AO26" s="86"/>
      <c r="AP26" s="86"/>
      <c r="AQ26" s="86"/>
      <c r="AR26" s="86"/>
      <c r="AS26" s="86"/>
      <c r="AT26" s="86"/>
      <c r="AU26" s="86"/>
      <c r="AV26" s="86"/>
    </row>
    <row r="27" spans="1:48" ht="15" x14ac:dyDescent="0.25">
      <c r="A27" s="123">
        <v>113</v>
      </c>
      <c r="B27" s="124" t="s">
        <v>308</v>
      </c>
      <c r="C27" s="124"/>
      <c r="D27" s="86"/>
      <c r="E27" s="86">
        <v>0</v>
      </c>
      <c r="F27" s="86"/>
      <c r="G27" s="86">
        <f t="shared" si="1"/>
        <v>0</v>
      </c>
      <c r="H27" s="86">
        <f t="shared" si="2"/>
        <v>0</v>
      </c>
      <c r="I27" s="86"/>
      <c r="J27" s="86"/>
      <c r="K27" s="86"/>
      <c r="L27" s="86"/>
      <c r="M27" s="86"/>
      <c r="N27" s="86"/>
      <c r="O27" s="86"/>
      <c r="P27" s="86"/>
      <c r="Q27" s="86"/>
      <c r="R27" s="86"/>
      <c r="S27" s="86"/>
      <c r="T27" s="86"/>
      <c r="U27" s="86"/>
      <c r="V27" s="86"/>
      <c r="W27" s="86"/>
      <c r="X27" s="86"/>
      <c r="Y27" s="86"/>
      <c r="Z27" s="86"/>
      <c r="AA27" s="86"/>
      <c r="AB27" s="86"/>
      <c r="AC27" s="86"/>
      <c r="AD27" s="86"/>
      <c r="AE27" s="86"/>
      <c r="AF27" s="86"/>
      <c r="AG27" s="86"/>
      <c r="AH27" s="86"/>
      <c r="AI27" s="86"/>
      <c r="AJ27" s="86"/>
      <c r="AK27" s="86"/>
      <c r="AL27" s="86"/>
      <c r="AM27" s="86"/>
      <c r="AN27" s="86"/>
      <c r="AO27" s="86"/>
      <c r="AP27" s="86"/>
      <c r="AQ27" s="86"/>
      <c r="AR27" s="86"/>
      <c r="AS27" s="86"/>
      <c r="AT27" s="86"/>
      <c r="AU27" s="86"/>
      <c r="AV27" s="86"/>
    </row>
    <row r="28" spans="1:48" ht="15" x14ac:dyDescent="0.25">
      <c r="A28" s="123">
        <v>118</v>
      </c>
      <c r="B28" s="124" t="s">
        <v>240</v>
      </c>
      <c r="C28" s="124">
        <v>9.9999999999999985E-3</v>
      </c>
      <c r="D28" s="86"/>
      <c r="E28" s="86">
        <v>1.2040782968877271</v>
      </c>
      <c r="F28" s="86"/>
      <c r="G28" s="86">
        <f t="shared" si="1"/>
        <v>14.898939562652725</v>
      </c>
      <c r="H28" s="86">
        <f t="shared" si="2"/>
        <v>0.14898939562652713</v>
      </c>
      <c r="I28" s="86"/>
      <c r="J28" s="86"/>
      <c r="K28" s="86"/>
      <c r="L28" s="86"/>
      <c r="M28" s="86"/>
      <c r="N28" s="86"/>
      <c r="O28" s="86"/>
      <c r="P28" s="86"/>
      <c r="Q28" s="86"/>
      <c r="R28" s="86"/>
      <c r="S28" s="86"/>
      <c r="T28" s="86"/>
      <c r="U28" s="86"/>
      <c r="V28" s="86"/>
      <c r="W28" s="86"/>
      <c r="X28" s="86"/>
      <c r="Y28" s="86"/>
      <c r="Z28" s="86"/>
      <c r="AA28" s="86"/>
      <c r="AB28" s="86"/>
      <c r="AC28" s="86"/>
      <c r="AD28" s="86"/>
      <c r="AE28" s="86"/>
      <c r="AF28" s="86"/>
      <c r="AG28" s="86"/>
      <c r="AH28" s="86"/>
      <c r="AI28" s="86"/>
      <c r="AJ28" s="86"/>
      <c r="AK28" s="86"/>
      <c r="AL28" s="86"/>
      <c r="AM28" s="86"/>
      <c r="AN28" s="86"/>
      <c r="AO28" s="86"/>
      <c r="AP28" s="86"/>
      <c r="AQ28" s="86"/>
      <c r="AR28" s="86"/>
      <c r="AS28" s="86"/>
      <c r="AT28" s="86"/>
      <c r="AU28" s="86"/>
      <c r="AV28" s="86"/>
    </row>
    <row r="29" spans="1:48" ht="15" x14ac:dyDescent="0.25">
      <c r="A29" s="123">
        <v>122</v>
      </c>
      <c r="B29" s="124" t="s">
        <v>245</v>
      </c>
      <c r="C29" s="124"/>
      <c r="D29" s="86"/>
      <c r="E29" s="86">
        <v>1.0613703408215249</v>
      </c>
      <c r="F29" s="86"/>
      <c r="G29" s="86">
        <f t="shared" si="1"/>
        <v>12.736444089858299</v>
      </c>
      <c r="H29" s="86">
        <f t="shared" si="2"/>
        <v>0.1273644408985829</v>
      </c>
      <c r="I29" s="86"/>
      <c r="J29" s="86"/>
      <c r="K29" s="86"/>
      <c r="L29" s="86"/>
      <c r="M29" s="86"/>
      <c r="N29" s="86"/>
      <c r="O29" s="86"/>
      <c r="P29" s="86"/>
      <c r="Q29" s="86"/>
      <c r="R29" s="86"/>
      <c r="S29" s="86"/>
      <c r="T29" s="86"/>
      <c r="U29" s="86"/>
      <c r="V29" s="86"/>
      <c r="W29" s="86"/>
      <c r="X29" s="86"/>
      <c r="Y29" s="86"/>
      <c r="Z29" s="86"/>
      <c r="AA29" s="86"/>
      <c r="AB29" s="86"/>
      <c r="AC29" s="86"/>
      <c r="AD29" s="86"/>
      <c r="AE29" s="86"/>
      <c r="AF29" s="86"/>
      <c r="AG29" s="86"/>
      <c r="AH29" s="86"/>
      <c r="AI29" s="86"/>
      <c r="AJ29" s="86"/>
      <c r="AK29" s="86"/>
      <c r="AL29" s="86"/>
      <c r="AM29" s="86"/>
      <c r="AN29" s="86"/>
      <c r="AO29" s="86"/>
      <c r="AP29" s="86"/>
      <c r="AQ29" s="86"/>
      <c r="AR29" s="86"/>
      <c r="AS29" s="86"/>
      <c r="AT29" s="86"/>
      <c r="AU29" s="86"/>
      <c r="AV29" s="86"/>
    </row>
    <row r="30" spans="1:48" x14ac:dyDescent="0.3">
      <c r="A30" s="123">
        <v>130</v>
      </c>
      <c r="B30" s="124" t="s">
        <v>260</v>
      </c>
      <c r="C30" s="124"/>
      <c r="D30" s="86"/>
      <c r="E30" s="86">
        <v>0.70546523975454967</v>
      </c>
      <c r="F30" s="86"/>
      <c r="G30" s="86">
        <f t="shared" si="1"/>
        <v>8.4655828770545956</v>
      </c>
      <c r="H30" s="86">
        <f t="shared" si="2"/>
        <v>8.4655828770545893E-2</v>
      </c>
      <c r="I30" s="86"/>
      <c r="J30" s="86"/>
      <c r="K30" s="86"/>
      <c r="L30" s="86"/>
      <c r="M30" s="86"/>
      <c r="N30" s="86"/>
      <c r="O30" s="86"/>
      <c r="P30" s="86"/>
      <c r="Q30" s="86"/>
      <c r="R30" s="86"/>
      <c r="S30" s="86"/>
      <c r="T30" s="86"/>
      <c r="U30" s="86"/>
      <c r="V30" s="86"/>
      <c r="W30" s="86"/>
      <c r="X30" s="86"/>
      <c r="Y30" s="86"/>
      <c r="Z30" s="86"/>
      <c r="AA30" s="86"/>
      <c r="AB30" s="86"/>
      <c r="AC30" s="86"/>
      <c r="AD30" s="86"/>
      <c r="AE30" s="86"/>
      <c r="AF30" s="86"/>
      <c r="AG30" s="86"/>
      <c r="AH30" s="86"/>
      <c r="AI30" s="86"/>
      <c r="AJ30" s="86"/>
      <c r="AK30" s="86"/>
      <c r="AL30" s="86"/>
      <c r="AM30" s="86"/>
      <c r="AN30" s="86"/>
      <c r="AO30" s="86"/>
      <c r="AP30" s="86"/>
      <c r="AQ30" s="86"/>
      <c r="AR30" s="86"/>
      <c r="AS30" s="86"/>
      <c r="AT30" s="86"/>
      <c r="AU30" s="86"/>
      <c r="AV30" s="86"/>
    </row>
    <row r="31" spans="1:48" x14ac:dyDescent="0.3">
      <c r="A31" s="123">
        <v>136</v>
      </c>
      <c r="B31" s="124" t="s">
        <v>238</v>
      </c>
      <c r="C31" s="124">
        <v>9.9999999999999985E-3</v>
      </c>
      <c r="D31" s="86"/>
      <c r="E31" s="86">
        <v>1.3192524420061367</v>
      </c>
      <c r="F31" s="86"/>
      <c r="G31" s="86">
        <f t="shared" si="1"/>
        <v>16.281029304073641</v>
      </c>
      <c r="H31" s="86">
        <f t="shared" si="2"/>
        <v>0.1628102930407363</v>
      </c>
      <c r="I31" s="86"/>
      <c r="J31" s="86"/>
      <c r="K31" s="86"/>
      <c r="L31" s="86"/>
      <c r="M31" s="86"/>
      <c r="N31" s="86"/>
      <c r="O31" s="86"/>
      <c r="P31" s="86"/>
      <c r="Q31" s="86"/>
      <c r="R31" s="86"/>
      <c r="S31" s="86"/>
      <c r="T31" s="86"/>
      <c r="U31" s="86"/>
      <c r="V31" s="86"/>
      <c r="W31" s="86"/>
      <c r="X31" s="86"/>
      <c r="Y31" s="86"/>
      <c r="Z31" s="86"/>
      <c r="AA31" s="86"/>
      <c r="AB31" s="86"/>
      <c r="AC31" s="86"/>
      <c r="AD31" s="86"/>
      <c r="AE31" s="86"/>
      <c r="AF31" s="86"/>
      <c r="AG31" s="86"/>
      <c r="AH31" s="86"/>
      <c r="AI31" s="86"/>
      <c r="AJ31" s="86"/>
      <c r="AK31" s="86"/>
      <c r="AL31" s="86"/>
      <c r="AM31" s="86"/>
      <c r="AN31" s="86"/>
      <c r="AO31" s="86"/>
      <c r="AP31" s="86"/>
      <c r="AQ31" s="86"/>
      <c r="AR31" s="86"/>
      <c r="AS31" s="86"/>
      <c r="AT31" s="86"/>
      <c r="AU31" s="86"/>
      <c r="AV31" s="86"/>
    </row>
    <row r="32" spans="1:48" x14ac:dyDescent="0.3">
      <c r="A32" s="123">
        <v>140</v>
      </c>
      <c r="B32" s="124" t="s">
        <v>236</v>
      </c>
      <c r="C32" s="124"/>
      <c r="D32" s="86"/>
      <c r="E32" s="86">
        <v>1.6700813999519448</v>
      </c>
      <c r="F32" s="86"/>
      <c r="G32" s="86">
        <f t="shared" si="1"/>
        <v>20.040976799423337</v>
      </c>
      <c r="H32" s="86">
        <f t="shared" si="2"/>
        <v>0.20040976799423324</v>
      </c>
      <c r="I32" s="86"/>
      <c r="J32" s="86"/>
      <c r="K32" s="86"/>
      <c r="L32" s="86"/>
      <c r="M32" s="86"/>
      <c r="N32" s="86"/>
      <c r="O32" s="86"/>
      <c r="P32" s="86"/>
      <c r="Q32" s="86"/>
      <c r="R32" s="86"/>
      <c r="S32" s="86"/>
      <c r="T32" s="86"/>
      <c r="U32" s="86"/>
      <c r="V32" s="86"/>
      <c r="W32" s="86"/>
      <c r="X32" s="86"/>
      <c r="Y32" s="86"/>
      <c r="Z32" s="86"/>
      <c r="AA32" s="86"/>
      <c r="AB32" s="86"/>
      <c r="AC32" s="86"/>
      <c r="AD32" s="86"/>
      <c r="AE32" s="86"/>
      <c r="AF32" s="86"/>
      <c r="AG32" s="86"/>
      <c r="AH32" s="86"/>
      <c r="AI32" s="86"/>
      <c r="AJ32" s="86"/>
      <c r="AK32" s="86"/>
      <c r="AL32" s="86"/>
      <c r="AM32" s="86"/>
      <c r="AN32" s="86"/>
      <c r="AO32" s="86"/>
      <c r="AP32" s="86"/>
      <c r="AQ32" s="86"/>
      <c r="AR32" s="86"/>
      <c r="AS32" s="86"/>
      <c r="AT32" s="86"/>
      <c r="AU32" s="86"/>
      <c r="AV32" s="86"/>
    </row>
    <row r="33" spans="1:48" x14ac:dyDescent="0.3">
      <c r="A33" s="116">
        <v>141</v>
      </c>
      <c r="B33" s="119" t="s">
        <v>847</v>
      </c>
      <c r="C33" s="115">
        <v>9.9999999999999985E-3</v>
      </c>
      <c r="G33" s="86">
        <f t="shared" si="1"/>
        <v>0.44999999999999996</v>
      </c>
      <c r="H33" s="86">
        <f t="shared" si="2"/>
        <v>4.4999999999999962E-3</v>
      </c>
      <c r="I33" s="86"/>
      <c r="J33" s="86"/>
      <c r="K33" s="86"/>
      <c r="L33" s="86"/>
      <c r="M33" s="86"/>
      <c r="N33" s="86"/>
      <c r="O33" s="86"/>
      <c r="P33" s="86"/>
      <c r="Q33" s="86"/>
      <c r="R33" s="86"/>
      <c r="S33" s="86"/>
      <c r="T33" s="86"/>
      <c r="U33" s="86"/>
      <c r="V33" s="86"/>
      <c r="W33" s="86"/>
      <c r="X33" s="86"/>
      <c r="Y33" s="86"/>
      <c r="Z33" s="86"/>
      <c r="AA33" s="86"/>
      <c r="AB33" s="86"/>
      <c r="AC33" s="86"/>
      <c r="AD33" s="86"/>
      <c r="AE33" s="86"/>
      <c r="AF33" s="86"/>
      <c r="AG33" s="86"/>
      <c r="AH33" s="86"/>
      <c r="AI33" s="86"/>
      <c r="AJ33" s="86"/>
      <c r="AK33" s="86"/>
      <c r="AL33" s="86"/>
      <c r="AM33" s="86"/>
      <c r="AN33" s="86"/>
      <c r="AO33" s="86"/>
      <c r="AP33" s="86"/>
      <c r="AQ33" s="86"/>
      <c r="AR33" s="86"/>
      <c r="AS33" s="86"/>
      <c r="AT33" s="86"/>
      <c r="AU33" s="86"/>
      <c r="AV33" s="86"/>
    </row>
    <row r="34" spans="1:48" x14ac:dyDescent="0.3">
      <c r="A34" s="116">
        <v>149</v>
      </c>
      <c r="B34" s="119" t="s">
        <v>789</v>
      </c>
      <c r="C34" s="115">
        <v>0.06</v>
      </c>
      <c r="G34" s="86">
        <f t="shared" si="1"/>
        <v>2.6999999999999997</v>
      </c>
      <c r="H34" s="86">
        <f t="shared" si="2"/>
        <v>2.6999999999999979E-2</v>
      </c>
      <c r="I34" s="86"/>
      <c r="J34" s="86"/>
      <c r="K34" s="86"/>
      <c r="L34" s="86"/>
      <c r="M34" s="86"/>
      <c r="N34" s="86"/>
      <c r="O34" s="86"/>
      <c r="P34" s="86"/>
      <c r="Q34" s="86"/>
      <c r="R34" s="86"/>
      <c r="S34" s="86"/>
      <c r="T34" s="86"/>
      <c r="U34" s="86"/>
      <c r="V34" s="86"/>
      <c r="W34" s="86"/>
      <c r="X34" s="86"/>
      <c r="Y34" s="86"/>
      <c r="Z34" s="86"/>
      <c r="AA34" s="86"/>
      <c r="AB34" s="86"/>
      <c r="AC34" s="86"/>
      <c r="AD34" s="86"/>
      <c r="AE34" s="86"/>
      <c r="AF34" s="86"/>
      <c r="AG34" s="86"/>
      <c r="AH34" s="86"/>
      <c r="AI34" s="86"/>
      <c r="AJ34" s="86"/>
      <c r="AK34" s="86"/>
      <c r="AL34" s="86"/>
      <c r="AM34" s="86"/>
      <c r="AN34" s="86"/>
      <c r="AO34" s="86"/>
      <c r="AP34" s="86"/>
      <c r="AQ34" s="86"/>
      <c r="AR34" s="86"/>
      <c r="AS34" s="86"/>
      <c r="AT34" s="86"/>
      <c r="AU34" s="86"/>
      <c r="AV34" s="86"/>
    </row>
    <row r="35" spans="1:48" x14ac:dyDescent="0.3">
      <c r="A35" s="123">
        <v>152</v>
      </c>
      <c r="B35" s="124" t="s">
        <v>248</v>
      </c>
      <c r="C35" s="124">
        <v>3.9999999999999994E-2</v>
      </c>
      <c r="D35" s="86"/>
      <c r="E35" s="86">
        <v>0.94619619570311531</v>
      </c>
      <c r="F35" s="86"/>
      <c r="G35" s="86">
        <f t="shared" si="1"/>
        <v>13.154354348437383</v>
      </c>
      <c r="H35" s="86">
        <f t="shared" si="2"/>
        <v>0.13154354348437375</v>
      </c>
      <c r="I35" s="86"/>
      <c r="J35" s="86"/>
      <c r="K35" s="86"/>
      <c r="L35" s="86"/>
      <c r="M35" s="86"/>
      <c r="N35" s="86"/>
      <c r="O35" s="86"/>
      <c r="P35" s="86"/>
      <c r="Q35" s="86"/>
      <c r="R35" s="86"/>
      <c r="S35" s="86"/>
      <c r="T35" s="86"/>
      <c r="U35" s="86"/>
      <c r="V35" s="86"/>
      <c r="W35" s="86"/>
      <c r="X35" s="86"/>
      <c r="Y35" s="86"/>
      <c r="Z35" s="86"/>
      <c r="AA35" s="86"/>
      <c r="AB35" s="86"/>
      <c r="AC35" s="86"/>
      <c r="AD35" s="86"/>
      <c r="AE35" s="86"/>
      <c r="AF35" s="86"/>
      <c r="AG35" s="86"/>
      <c r="AH35" s="86"/>
      <c r="AI35" s="86"/>
      <c r="AJ35" s="86"/>
      <c r="AK35" s="86"/>
      <c r="AL35" s="86"/>
      <c r="AM35" s="86"/>
      <c r="AN35" s="86"/>
      <c r="AO35" s="86"/>
      <c r="AP35" s="86"/>
      <c r="AQ35" s="86"/>
      <c r="AR35" s="86"/>
      <c r="AS35" s="86"/>
      <c r="AT35" s="86"/>
      <c r="AU35" s="86"/>
      <c r="AV35" s="86"/>
    </row>
    <row r="36" spans="1:48" x14ac:dyDescent="0.3">
      <c r="A36" s="116">
        <v>154</v>
      </c>
      <c r="B36" s="119" t="s">
        <v>691</v>
      </c>
      <c r="C36" s="115">
        <v>0.65999999999999992</v>
      </c>
      <c r="G36" s="86">
        <f t="shared" si="1"/>
        <v>29.699999999999996</v>
      </c>
      <c r="H36" s="86">
        <f t="shared" si="2"/>
        <v>0.29699999999999976</v>
      </c>
      <c r="I36" s="86"/>
      <c r="J36" s="86"/>
      <c r="K36" s="86"/>
      <c r="L36" s="86"/>
      <c r="M36" s="86"/>
      <c r="N36" s="86"/>
      <c r="O36" s="86"/>
      <c r="P36" s="86"/>
      <c r="Q36" s="86"/>
      <c r="R36" s="86"/>
      <c r="S36" s="86"/>
      <c r="T36" s="86"/>
      <c r="U36" s="86"/>
      <c r="V36" s="86"/>
      <c r="W36" s="86"/>
      <c r="X36" s="86"/>
      <c r="Y36" s="86"/>
      <c r="Z36" s="86"/>
      <c r="AA36" s="86"/>
      <c r="AB36" s="86"/>
      <c r="AC36" s="86"/>
      <c r="AD36" s="86"/>
      <c r="AE36" s="86"/>
      <c r="AF36" s="86"/>
      <c r="AG36" s="86"/>
      <c r="AH36" s="86"/>
      <c r="AI36" s="86"/>
      <c r="AJ36" s="86"/>
      <c r="AK36" s="86"/>
      <c r="AL36" s="86"/>
      <c r="AM36" s="86"/>
      <c r="AN36" s="86"/>
      <c r="AO36" s="86"/>
      <c r="AP36" s="86"/>
      <c r="AQ36" s="86"/>
      <c r="AR36" s="86"/>
      <c r="AS36" s="86"/>
      <c r="AT36" s="86"/>
      <c r="AU36" s="86"/>
      <c r="AV36" s="86"/>
    </row>
    <row r="37" spans="1:48" x14ac:dyDescent="0.3">
      <c r="A37" s="116">
        <v>167</v>
      </c>
      <c r="B37" s="119" t="s">
        <v>739</v>
      </c>
      <c r="C37" s="115">
        <v>0.38999999999999996</v>
      </c>
      <c r="G37" s="86">
        <f t="shared" si="1"/>
        <v>17.549999999999997</v>
      </c>
      <c r="H37" s="86">
        <f t="shared" si="2"/>
        <v>0.17549999999999985</v>
      </c>
      <c r="I37" s="86"/>
      <c r="J37" s="86"/>
      <c r="K37" s="86"/>
      <c r="L37" s="86"/>
      <c r="M37" s="86"/>
      <c r="N37" s="86"/>
      <c r="O37" s="86"/>
      <c r="P37" s="86"/>
      <c r="Q37" s="86"/>
      <c r="R37" s="86"/>
      <c r="S37" s="86"/>
      <c r="T37" s="86"/>
      <c r="U37" s="86"/>
      <c r="V37" s="86"/>
      <c r="W37" s="86"/>
      <c r="X37" s="86"/>
      <c r="Y37" s="86"/>
      <c r="Z37" s="86"/>
      <c r="AA37" s="86"/>
      <c r="AB37" s="86"/>
      <c r="AC37" s="86"/>
      <c r="AD37" s="86"/>
      <c r="AE37" s="86"/>
      <c r="AF37" s="86"/>
      <c r="AG37" s="86"/>
      <c r="AH37" s="86"/>
      <c r="AI37" s="86"/>
      <c r="AJ37" s="86"/>
      <c r="AK37" s="86"/>
      <c r="AL37" s="86"/>
      <c r="AM37" s="86"/>
      <c r="AN37" s="86"/>
      <c r="AO37" s="86"/>
      <c r="AP37" s="86"/>
      <c r="AQ37" s="86"/>
      <c r="AR37" s="86"/>
      <c r="AS37" s="86"/>
      <c r="AT37" s="86"/>
      <c r="AU37" s="86"/>
      <c r="AV37" s="86"/>
    </row>
    <row r="38" spans="1:48" x14ac:dyDescent="0.3">
      <c r="A38" s="116">
        <v>170</v>
      </c>
      <c r="B38" s="119" t="s">
        <v>850</v>
      </c>
      <c r="C38" s="115">
        <v>9.9999999999999985E-3</v>
      </c>
      <c r="G38" s="86">
        <f t="shared" si="1"/>
        <v>0.44999999999999996</v>
      </c>
      <c r="H38" s="86">
        <f t="shared" si="2"/>
        <v>4.4999999999999962E-3</v>
      </c>
      <c r="I38" s="86"/>
      <c r="J38" s="86"/>
      <c r="K38" s="86"/>
      <c r="L38" s="86"/>
      <c r="M38" s="86"/>
      <c r="N38" s="86"/>
      <c r="O38" s="86"/>
      <c r="P38" s="86"/>
      <c r="Q38" s="86"/>
      <c r="R38" s="86"/>
      <c r="S38" s="86"/>
      <c r="T38" s="86"/>
      <c r="U38" s="86"/>
      <c r="V38" s="86"/>
      <c r="W38" s="86"/>
      <c r="X38" s="86"/>
      <c r="Y38" s="86"/>
      <c r="Z38" s="86"/>
      <c r="AA38" s="86"/>
      <c r="AB38" s="86"/>
      <c r="AC38" s="86"/>
      <c r="AD38" s="86"/>
      <c r="AE38" s="86"/>
      <c r="AF38" s="86"/>
      <c r="AG38" s="86"/>
      <c r="AH38" s="86"/>
      <c r="AI38" s="86"/>
      <c r="AJ38" s="86"/>
      <c r="AK38" s="86"/>
      <c r="AL38" s="86"/>
      <c r="AM38" s="86"/>
      <c r="AN38" s="86"/>
      <c r="AO38" s="86"/>
      <c r="AP38" s="86"/>
      <c r="AQ38" s="86"/>
      <c r="AR38" s="86"/>
      <c r="AS38" s="86"/>
      <c r="AT38" s="86"/>
      <c r="AU38" s="86"/>
      <c r="AV38" s="86"/>
    </row>
    <row r="39" spans="1:48" x14ac:dyDescent="0.3">
      <c r="A39" s="116">
        <v>172</v>
      </c>
      <c r="B39" s="119" t="s">
        <v>754</v>
      </c>
      <c r="C39" s="115">
        <v>0.36</v>
      </c>
      <c r="G39" s="86">
        <f t="shared" si="1"/>
        <v>16.2</v>
      </c>
      <c r="H39" s="86">
        <f t="shared" si="2"/>
        <v>0.16199999999999989</v>
      </c>
      <c r="I39" s="86"/>
      <c r="J39" s="86"/>
      <c r="K39" s="86"/>
      <c r="L39" s="86"/>
      <c r="M39" s="86"/>
      <c r="N39" s="86"/>
      <c r="O39" s="86"/>
      <c r="P39" s="86"/>
      <c r="Q39" s="86"/>
      <c r="R39" s="86"/>
      <c r="S39" s="86"/>
      <c r="T39" s="86"/>
      <c r="U39" s="86"/>
      <c r="V39" s="86"/>
      <c r="W39" s="86"/>
      <c r="X39" s="86"/>
      <c r="Y39" s="86"/>
      <c r="Z39" s="86"/>
      <c r="AA39" s="86"/>
      <c r="AB39" s="86"/>
      <c r="AC39" s="86"/>
      <c r="AD39" s="86"/>
      <c r="AE39" s="86"/>
      <c r="AF39" s="86"/>
      <c r="AG39" s="86"/>
      <c r="AH39" s="86"/>
      <c r="AI39" s="86"/>
      <c r="AJ39" s="86"/>
      <c r="AK39" s="86"/>
      <c r="AL39" s="86"/>
      <c r="AM39" s="86"/>
      <c r="AN39" s="86"/>
      <c r="AO39" s="86"/>
      <c r="AP39" s="86"/>
      <c r="AQ39" s="86"/>
      <c r="AR39" s="86"/>
      <c r="AS39" s="86"/>
      <c r="AT39" s="86"/>
      <c r="AU39" s="86"/>
      <c r="AV39" s="86"/>
    </row>
    <row r="40" spans="1:48" x14ac:dyDescent="0.3">
      <c r="A40" s="116">
        <v>173</v>
      </c>
      <c r="B40" s="119" t="s">
        <v>753</v>
      </c>
      <c r="C40" s="115">
        <v>0.36</v>
      </c>
      <c r="G40" s="86">
        <f t="shared" si="1"/>
        <v>16.2</v>
      </c>
      <c r="H40" s="86">
        <f t="shared" si="2"/>
        <v>0.16199999999999989</v>
      </c>
      <c r="I40" s="86"/>
      <c r="J40" s="86"/>
      <c r="K40" s="86"/>
      <c r="L40" s="86"/>
      <c r="M40" s="86"/>
      <c r="N40" s="86"/>
      <c r="O40" s="86"/>
      <c r="P40" s="86"/>
      <c r="Q40" s="86"/>
      <c r="R40" s="86"/>
      <c r="S40" s="86"/>
      <c r="T40" s="86"/>
      <c r="U40" s="86"/>
      <c r="V40" s="86"/>
      <c r="W40" s="86"/>
      <c r="X40" s="86"/>
      <c r="Y40" s="86"/>
      <c r="Z40" s="86"/>
      <c r="AA40" s="86"/>
      <c r="AB40" s="86"/>
      <c r="AC40" s="86"/>
      <c r="AD40" s="86"/>
      <c r="AE40" s="86"/>
      <c r="AF40" s="86"/>
      <c r="AG40" s="86"/>
      <c r="AH40" s="86"/>
      <c r="AI40" s="86"/>
      <c r="AJ40" s="86"/>
      <c r="AK40" s="86"/>
      <c r="AL40" s="86"/>
      <c r="AM40" s="86"/>
      <c r="AN40" s="86"/>
      <c r="AO40" s="86"/>
      <c r="AP40" s="86"/>
      <c r="AQ40" s="86"/>
      <c r="AR40" s="86"/>
      <c r="AS40" s="86"/>
      <c r="AT40" s="86"/>
      <c r="AU40" s="86"/>
      <c r="AV40" s="86"/>
    </row>
    <row r="41" spans="1:48" x14ac:dyDescent="0.3">
      <c r="A41" s="123">
        <v>176</v>
      </c>
      <c r="B41" s="124" t="s">
        <v>305</v>
      </c>
      <c r="C41" s="124"/>
      <c r="D41" s="86"/>
      <c r="E41" s="86">
        <v>0</v>
      </c>
      <c r="F41" s="86"/>
      <c r="G41" s="86">
        <f t="shared" si="1"/>
        <v>0</v>
      </c>
      <c r="H41" s="86">
        <f t="shared" si="2"/>
        <v>0</v>
      </c>
      <c r="I41" s="86"/>
      <c r="J41" s="86"/>
      <c r="K41" s="86"/>
      <c r="L41" s="86"/>
      <c r="M41" s="86"/>
      <c r="N41" s="86"/>
      <c r="O41" s="86"/>
      <c r="P41" s="86"/>
      <c r="Q41" s="86"/>
      <c r="R41" s="86"/>
      <c r="S41" s="86"/>
      <c r="T41" s="86"/>
      <c r="U41" s="86"/>
      <c r="V41" s="86"/>
      <c r="W41" s="86"/>
      <c r="X41" s="86"/>
      <c r="Y41" s="86"/>
      <c r="Z41" s="86"/>
      <c r="AA41" s="86"/>
      <c r="AB41" s="86"/>
      <c r="AC41" s="86"/>
      <c r="AD41" s="86"/>
      <c r="AE41" s="86"/>
      <c r="AF41" s="86"/>
      <c r="AG41" s="86"/>
      <c r="AH41" s="86"/>
      <c r="AI41" s="86"/>
      <c r="AJ41" s="86"/>
      <c r="AK41" s="86"/>
      <c r="AL41" s="86"/>
      <c r="AM41" s="86"/>
      <c r="AN41" s="86"/>
      <c r="AO41" s="86"/>
      <c r="AP41" s="86"/>
      <c r="AQ41" s="86"/>
      <c r="AR41" s="86"/>
      <c r="AS41" s="86"/>
      <c r="AT41" s="86"/>
      <c r="AU41" s="86"/>
      <c r="AV41" s="86"/>
    </row>
    <row r="42" spans="1:48" x14ac:dyDescent="0.3">
      <c r="A42" s="116">
        <v>177</v>
      </c>
      <c r="B42" s="119" t="s">
        <v>836</v>
      </c>
      <c r="C42" s="115">
        <v>9.9999999999999985E-3</v>
      </c>
      <c r="G42" s="86">
        <f t="shared" si="1"/>
        <v>0.44999999999999996</v>
      </c>
      <c r="H42" s="86">
        <f t="shared" si="2"/>
        <v>4.4999999999999962E-3</v>
      </c>
      <c r="I42" s="86"/>
      <c r="J42" s="86"/>
      <c r="K42" s="86"/>
      <c r="L42" s="86"/>
      <c r="M42" s="86"/>
      <c r="N42" s="86"/>
      <c r="O42" s="86"/>
      <c r="P42" s="86"/>
      <c r="Q42" s="86"/>
      <c r="R42" s="86"/>
      <c r="S42" s="86"/>
      <c r="T42" s="86"/>
      <c r="U42" s="86"/>
      <c r="V42" s="86"/>
      <c r="W42" s="86"/>
      <c r="X42" s="86"/>
      <c r="Y42" s="86"/>
      <c r="Z42" s="86"/>
      <c r="AA42" s="86"/>
      <c r="AB42" s="86"/>
      <c r="AC42" s="86"/>
      <c r="AD42" s="86"/>
      <c r="AE42" s="86"/>
      <c r="AF42" s="86"/>
      <c r="AG42" s="86"/>
      <c r="AH42" s="86"/>
      <c r="AI42" s="86"/>
      <c r="AJ42" s="86"/>
      <c r="AK42" s="86"/>
      <c r="AL42" s="86"/>
      <c r="AM42" s="86"/>
      <c r="AN42" s="86"/>
      <c r="AO42" s="86"/>
      <c r="AP42" s="86"/>
      <c r="AQ42" s="86"/>
      <c r="AR42" s="86"/>
      <c r="AS42" s="86"/>
      <c r="AT42" s="86"/>
      <c r="AU42" s="86"/>
      <c r="AV42" s="86"/>
    </row>
    <row r="43" spans="1:48" x14ac:dyDescent="0.3">
      <c r="A43" s="116">
        <v>180</v>
      </c>
      <c r="B43" s="119" t="s">
        <v>738</v>
      </c>
      <c r="C43" s="115">
        <v>0.38999999999999996</v>
      </c>
      <c r="G43" s="86">
        <f t="shared" si="1"/>
        <v>17.549999999999997</v>
      </c>
      <c r="H43" s="86">
        <f t="shared" si="2"/>
        <v>0.17549999999999985</v>
      </c>
      <c r="I43" s="86"/>
      <c r="J43" s="86"/>
      <c r="K43" s="86"/>
      <c r="L43" s="86"/>
      <c r="M43" s="86"/>
      <c r="N43" s="86"/>
      <c r="O43" s="86"/>
      <c r="P43" s="86"/>
      <c r="Q43" s="86"/>
      <c r="R43" s="86"/>
      <c r="S43" s="86"/>
      <c r="T43" s="86"/>
      <c r="U43" s="86"/>
      <c r="V43" s="86"/>
      <c r="W43" s="86"/>
      <c r="X43" s="86"/>
      <c r="Y43" s="86"/>
      <c r="Z43" s="86"/>
      <c r="AA43" s="86"/>
      <c r="AB43" s="86"/>
      <c r="AC43" s="86"/>
      <c r="AD43" s="86"/>
      <c r="AE43" s="86"/>
      <c r="AF43" s="86"/>
      <c r="AG43" s="86"/>
      <c r="AH43" s="86"/>
      <c r="AI43" s="86"/>
      <c r="AJ43" s="86"/>
      <c r="AK43" s="86"/>
      <c r="AL43" s="86"/>
      <c r="AM43" s="86"/>
      <c r="AN43" s="86"/>
      <c r="AO43" s="86"/>
      <c r="AP43" s="86"/>
      <c r="AQ43" s="86"/>
      <c r="AR43" s="86"/>
      <c r="AS43" s="86"/>
      <c r="AT43" s="86"/>
      <c r="AU43" s="86"/>
      <c r="AV43" s="86"/>
    </row>
    <row r="44" spans="1:48" x14ac:dyDescent="0.3">
      <c r="A44" s="123">
        <v>181</v>
      </c>
      <c r="B44" s="124" t="s">
        <v>311</v>
      </c>
      <c r="C44" s="124">
        <v>9.9999999999999985E-3</v>
      </c>
      <c r="D44" s="86"/>
      <c r="E44" s="86">
        <v>0</v>
      </c>
      <c r="F44" s="86"/>
      <c r="G44" s="86">
        <f t="shared" si="1"/>
        <v>0.44999999999999996</v>
      </c>
      <c r="H44" s="86">
        <f t="shared" si="2"/>
        <v>4.4999999999999962E-3</v>
      </c>
      <c r="I44" s="86"/>
      <c r="J44" s="86"/>
      <c r="K44" s="86"/>
      <c r="L44" s="86"/>
      <c r="M44" s="86"/>
      <c r="N44" s="86"/>
      <c r="O44" s="86"/>
      <c r="P44" s="86"/>
      <c r="Q44" s="86"/>
      <c r="R44" s="86"/>
      <c r="S44" s="86"/>
      <c r="T44" s="86"/>
      <c r="U44" s="86"/>
      <c r="V44" s="86"/>
      <c r="W44" s="86"/>
      <c r="X44" s="86"/>
      <c r="Y44" s="86"/>
      <c r="Z44" s="86"/>
      <c r="AA44" s="86"/>
      <c r="AB44" s="86"/>
      <c r="AC44" s="86"/>
      <c r="AD44" s="86"/>
      <c r="AE44" s="86"/>
      <c r="AF44" s="86"/>
      <c r="AG44" s="86"/>
      <c r="AH44" s="86"/>
      <c r="AI44" s="86"/>
      <c r="AJ44" s="86"/>
      <c r="AK44" s="86"/>
      <c r="AL44" s="86"/>
      <c r="AM44" s="86"/>
      <c r="AN44" s="86"/>
      <c r="AO44" s="86"/>
      <c r="AP44" s="86"/>
      <c r="AQ44" s="86"/>
      <c r="AR44" s="86"/>
      <c r="AS44" s="86"/>
      <c r="AT44" s="86"/>
      <c r="AU44" s="86"/>
      <c r="AV44" s="86"/>
    </row>
    <row r="45" spans="1:48" x14ac:dyDescent="0.3">
      <c r="A45" s="123">
        <v>184</v>
      </c>
      <c r="B45" s="124" t="s">
        <v>306</v>
      </c>
      <c r="C45" s="124"/>
      <c r="D45" s="86"/>
      <c r="E45" s="86">
        <v>0</v>
      </c>
      <c r="F45" s="86"/>
      <c r="G45" s="86">
        <f t="shared" si="1"/>
        <v>0</v>
      </c>
      <c r="H45" s="86">
        <f t="shared" si="2"/>
        <v>0</v>
      </c>
      <c r="I45" s="86"/>
      <c r="J45" s="86"/>
      <c r="K45" s="86"/>
      <c r="L45" s="86"/>
      <c r="M45" s="86"/>
      <c r="N45" s="86"/>
      <c r="O45" s="86"/>
      <c r="P45" s="86"/>
      <c r="Q45" s="86"/>
      <c r="R45" s="86"/>
      <c r="S45" s="86"/>
      <c r="T45" s="86"/>
      <c r="U45" s="86"/>
      <c r="V45" s="86"/>
      <c r="W45" s="86"/>
      <c r="X45" s="86"/>
      <c r="Y45" s="86"/>
      <c r="Z45" s="86"/>
      <c r="AA45" s="86"/>
      <c r="AB45" s="86"/>
      <c r="AC45" s="86"/>
      <c r="AD45" s="86"/>
      <c r="AE45" s="86"/>
      <c r="AF45" s="86"/>
      <c r="AG45" s="86"/>
      <c r="AH45" s="86"/>
      <c r="AI45" s="86"/>
      <c r="AJ45" s="86"/>
      <c r="AK45" s="86"/>
      <c r="AL45" s="86"/>
      <c r="AM45" s="86"/>
      <c r="AN45" s="86"/>
      <c r="AO45" s="86"/>
      <c r="AP45" s="86"/>
      <c r="AQ45" s="86"/>
      <c r="AR45" s="86"/>
      <c r="AS45" s="86"/>
      <c r="AT45" s="86"/>
      <c r="AU45" s="86"/>
      <c r="AV45" s="86"/>
    </row>
    <row r="46" spans="1:48" x14ac:dyDescent="0.3">
      <c r="A46" s="123">
        <v>185</v>
      </c>
      <c r="B46" s="124" t="s">
        <v>316</v>
      </c>
      <c r="C46" s="124"/>
      <c r="D46" s="86"/>
      <c r="E46" s="86">
        <v>0</v>
      </c>
      <c r="F46" s="86"/>
      <c r="G46" s="86">
        <f t="shared" si="1"/>
        <v>0</v>
      </c>
      <c r="H46" s="86">
        <f t="shared" si="2"/>
        <v>0</v>
      </c>
      <c r="I46" s="86"/>
      <c r="J46" s="86"/>
      <c r="K46" s="86"/>
      <c r="L46" s="86"/>
      <c r="M46" s="86"/>
      <c r="N46" s="86"/>
      <c r="O46" s="86"/>
      <c r="P46" s="86"/>
      <c r="Q46" s="86"/>
      <c r="R46" s="86"/>
      <c r="S46" s="86"/>
      <c r="T46" s="86"/>
      <c r="U46" s="86"/>
      <c r="V46" s="86"/>
      <c r="W46" s="86"/>
      <c r="X46" s="86"/>
      <c r="Y46" s="86"/>
      <c r="Z46" s="86"/>
      <c r="AA46" s="86"/>
      <c r="AB46" s="86"/>
      <c r="AC46" s="86"/>
      <c r="AD46" s="86"/>
      <c r="AE46" s="86"/>
      <c r="AF46" s="86"/>
      <c r="AG46" s="86"/>
      <c r="AH46" s="86"/>
      <c r="AI46" s="86"/>
      <c r="AJ46" s="86"/>
      <c r="AK46" s="86"/>
      <c r="AL46" s="86"/>
      <c r="AM46" s="86"/>
      <c r="AN46" s="86"/>
      <c r="AO46" s="86"/>
      <c r="AP46" s="86"/>
      <c r="AQ46" s="86"/>
      <c r="AR46" s="86"/>
      <c r="AS46" s="86"/>
      <c r="AT46" s="86"/>
      <c r="AU46" s="86"/>
      <c r="AV46" s="86"/>
    </row>
    <row r="47" spans="1:48" x14ac:dyDescent="0.3">
      <c r="A47" s="116">
        <v>187</v>
      </c>
      <c r="B47" s="119" t="s">
        <v>862</v>
      </c>
      <c r="C47" s="115">
        <v>9.9999999999999985E-3</v>
      </c>
      <c r="G47" s="86">
        <f t="shared" si="1"/>
        <v>0.44999999999999996</v>
      </c>
      <c r="H47" s="86">
        <f t="shared" si="2"/>
        <v>4.4999999999999962E-3</v>
      </c>
      <c r="I47" s="86"/>
      <c r="J47" s="86"/>
      <c r="K47" s="86"/>
      <c r="L47" s="86"/>
      <c r="M47" s="86"/>
      <c r="N47" s="86"/>
      <c r="O47" s="86"/>
      <c r="P47" s="86"/>
      <c r="Q47" s="86"/>
      <c r="R47" s="86"/>
      <c r="S47" s="86"/>
      <c r="T47" s="86"/>
      <c r="U47" s="86"/>
      <c r="V47" s="86"/>
      <c r="W47" s="86"/>
      <c r="X47" s="86"/>
      <c r="Y47" s="86"/>
      <c r="Z47" s="86"/>
      <c r="AA47" s="86"/>
      <c r="AB47" s="86"/>
      <c r="AC47" s="86"/>
      <c r="AD47" s="86"/>
      <c r="AE47" s="86"/>
      <c r="AF47" s="86"/>
      <c r="AG47" s="86"/>
      <c r="AH47" s="86"/>
      <c r="AI47" s="86"/>
      <c r="AJ47" s="86"/>
      <c r="AK47" s="86"/>
      <c r="AL47" s="86"/>
      <c r="AM47" s="86"/>
      <c r="AN47" s="86"/>
      <c r="AO47" s="86"/>
      <c r="AP47" s="86"/>
      <c r="AQ47" s="86"/>
      <c r="AR47" s="86"/>
      <c r="AS47" s="86"/>
      <c r="AT47" s="86"/>
      <c r="AU47" s="86"/>
      <c r="AV47" s="86"/>
    </row>
    <row r="48" spans="1:48" x14ac:dyDescent="0.3">
      <c r="A48" s="123">
        <v>188</v>
      </c>
      <c r="B48" s="124" t="s">
        <v>297</v>
      </c>
      <c r="C48" s="124"/>
      <c r="D48" s="86"/>
      <c r="E48" s="86">
        <v>0</v>
      </c>
      <c r="F48" s="86"/>
      <c r="G48" s="86">
        <f t="shared" si="1"/>
        <v>0</v>
      </c>
      <c r="H48" s="86">
        <f t="shared" si="2"/>
        <v>0</v>
      </c>
      <c r="I48" s="86"/>
      <c r="J48" s="86"/>
      <c r="K48" s="86"/>
      <c r="L48" s="86"/>
      <c r="M48" s="86"/>
      <c r="N48" s="86"/>
      <c r="O48" s="86"/>
      <c r="P48" s="86"/>
      <c r="Q48" s="86"/>
      <c r="R48" s="86"/>
      <c r="S48" s="86"/>
      <c r="T48" s="86"/>
      <c r="U48" s="86"/>
      <c r="V48" s="86"/>
      <c r="W48" s="86"/>
      <c r="X48" s="86"/>
      <c r="Y48" s="86"/>
      <c r="Z48" s="86"/>
      <c r="AA48" s="86"/>
      <c r="AB48" s="86"/>
      <c r="AC48" s="86"/>
      <c r="AD48" s="86"/>
      <c r="AE48" s="86"/>
      <c r="AF48" s="86"/>
      <c r="AG48" s="86"/>
      <c r="AH48" s="86"/>
      <c r="AI48" s="86"/>
      <c r="AJ48" s="86"/>
      <c r="AK48" s="86"/>
      <c r="AL48" s="86"/>
      <c r="AM48" s="86"/>
      <c r="AN48" s="86"/>
      <c r="AO48" s="86"/>
      <c r="AP48" s="86"/>
      <c r="AQ48" s="86"/>
      <c r="AR48" s="86"/>
      <c r="AS48" s="86"/>
      <c r="AT48" s="86"/>
      <c r="AU48" s="86"/>
      <c r="AV48" s="86"/>
    </row>
    <row r="49" spans="1:48" x14ac:dyDescent="0.3">
      <c r="A49" s="123">
        <v>193</v>
      </c>
      <c r="B49" s="124" t="s">
        <v>267</v>
      </c>
      <c r="C49" s="124"/>
      <c r="D49" s="86"/>
      <c r="E49" s="86">
        <v>0.57567802096067755</v>
      </c>
      <c r="F49" s="86"/>
      <c r="G49" s="86">
        <f t="shared" si="1"/>
        <v>6.9081362515281306</v>
      </c>
      <c r="H49" s="86">
        <f t="shared" si="2"/>
        <v>6.9081362515281255E-2</v>
      </c>
      <c r="I49" s="86"/>
      <c r="J49" s="86"/>
      <c r="K49" s="86"/>
      <c r="L49" s="86"/>
      <c r="M49" s="86"/>
      <c r="N49" s="86"/>
      <c r="O49" s="86"/>
      <c r="P49" s="86"/>
      <c r="Q49" s="86"/>
      <c r="R49" s="86"/>
      <c r="S49" s="86"/>
      <c r="T49" s="86"/>
      <c r="U49" s="86"/>
      <c r="V49" s="86"/>
      <c r="W49" s="86"/>
      <c r="X49" s="86"/>
      <c r="Y49" s="86"/>
      <c r="Z49" s="86"/>
      <c r="AA49" s="86"/>
      <c r="AB49" s="86"/>
      <c r="AC49" s="86"/>
      <c r="AD49" s="86"/>
      <c r="AE49" s="86"/>
      <c r="AF49" s="86"/>
      <c r="AG49" s="86"/>
      <c r="AH49" s="86"/>
      <c r="AI49" s="86"/>
      <c r="AJ49" s="86"/>
      <c r="AK49" s="86"/>
      <c r="AL49" s="86"/>
      <c r="AM49" s="86"/>
      <c r="AN49" s="86"/>
      <c r="AO49" s="86"/>
      <c r="AP49" s="86"/>
      <c r="AQ49" s="86"/>
      <c r="AR49" s="86"/>
      <c r="AS49" s="86"/>
      <c r="AT49" s="86"/>
      <c r="AU49" s="86"/>
      <c r="AV49" s="86"/>
    </row>
    <row r="50" spans="1:48" x14ac:dyDescent="0.3">
      <c r="A50" s="123">
        <v>194</v>
      </c>
      <c r="B50" s="124" t="s">
        <v>270</v>
      </c>
      <c r="C50" s="124"/>
      <c r="D50" s="86"/>
      <c r="E50" s="86">
        <v>0.55810379162384849</v>
      </c>
      <c r="F50" s="86"/>
      <c r="G50" s="86">
        <f t="shared" si="1"/>
        <v>6.6972454994861819</v>
      </c>
      <c r="H50" s="86">
        <f t="shared" si="2"/>
        <v>6.6972454994861763E-2</v>
      </c>
      <c r="I50" s="86"/>
      <c r="J50" s="86"/>
      <c r="K50" s="86"/>
      <c r="L50" s="86"/>
      <c r="M50" s="86"/>
      <c r="N50" s="86"/>
      <c r="O50" s="86"/>
      <c r="P50" s="86"/>
      <c r="Q50" s="86"/>
      <c r="R50" s="86"/>
      <c r="S50" s="86"/>
      <c r="T50" s="86"/>
      <c r="U50" s="86"/>
      <c r="V50" s="86"/>
      <c r="W50" s="86"/>
      <c r="X50" s="86"/>
      <c r="Y50" s="86"/>
      <c r="Z50" s="86"/>
      <c r="AA50" s="86"/>
      <c r="AB50" s="86"/>
      <c r="AC50" s="86"/>
      <c r="AD50" s="86"/>
      <c r="AE50" s="86"/>
      <c r="AF50" s="86"/>
      <c r="AG50" s="86"/>
      <c r="AH50" s="86"/>
      <c r="AI50" s="86"/>
      <c r="AJ50" s="86"/>
      <c r="AK50" s="86"/>
      <c r="AL50" s="86"/>
      <c r="AM50" s="86"/>
      <c r="AN50" s="86"/>
      <c r="AO50" s="86"/>
      <c r="AP50" s="86"/>
      <c r="AQ50" s="86"/>
      <c r="AR50" s="86"/>
      <c r="AS50" s="86"/>
      <c r="AT50" s="86"/>
      <c r="AU50" s="86"/>
      <c r="AV50" s="86"/>
    </row>
    <row r="51" spans="1:48" x14ac:dyDescent="0.3">
      <c r="A51" s="123">
        <v>196</v>
      </c>
      <c r="B51" s="124" t="s">
        <v>371</v>
      </c>
      <c r="C51" s="124"/>
      <c r="D51" s="86"/>
      <c r="E51" s="86"/>
      <c r="F51" s="86"/>
      <c r="G51" s="86">
        <f t="shared" si="1"/>
        <v>0</v>
      </c>
      <c r="H51" s="86">
        <f t="shared" si="2"/>
        <v>0</v>
      </c>
      <c r="I51" s="86"/>
      <c r="J51" s="86"/>
      <c r="K51" s="86"/>
      <c r="L51" s="86"/>
      <c r="M51" s="86"/>
      <c r="N51" s="86"/>
      <c r="O51" s="86"/>
      <c r="P51" s="86"/>
      <c r="Q51" s="86"/>
      <c r="R51" s="86"/>
      <c r="S51" s="86"/>
      <c r="T51" s="86"/>
      <c r="U51" s="86"/>
      <c r="V51" s="86"/>
      <c r="W51" s="86"/>
      <c r="X51" s="86"/>
      <c r="Y51" s="86"/>
      <c r="Z51" s="86"/>
      <c r="AA51" s="86"/>
      <c r="AB51" s="86"/>
      <c r="AC51" s="86"/>
      <c r="AD51" s="86"/>
      <c r="AE51" s="86"/>
      <c r="AF51" s="86"/>
      <c r="AG51" s="86"/>
      <c r="AH51" s="86"/>
      <c r="AI51" s="86"/>
      <c r="AJ51" s="86"/>
      <c r="AK51" s="86"/>
      <c r="AL51" s="86"/>
      <c r="AM51" s="86"/>
      <c r="AN51" s="86"/>
      <c r="AO51" s="86"/>
      <c r="AP51" s="86"/>
      <c r="AQ51" s="86"/>
      <c r="AR51" s="86"/>
      <c r="AS51" s="86"/>
      <c r="AT51" s="86"/>
      <c r="AU51" s="86"/>
      <c r="AV51" s="86"/>
    </row>
    <row r="52" spans="1:48" x14ac:dyDescent="0.3">
      <c r="A52" s="123">
        <v>199</v>
      </c>
      <c r="B52" s="124" t="s">
        <v>235</v>
      </c>
      <c r="C52" s="124">
        <v>1.9999999999999997E-2</v>
      </c>
      <c r="D52" s="86"/>
      <c r="E52" s="86">
        <v>2.2561416535802539</v>
      </c>
      <c r="F52" s="86"/>
      <c r="G52" s="86">
        <f t="shared" si="1"/>
        <v>27.973699842963043</v>
      </c>
      <c r="H52" s="86">
        <f t="shared" si="2"/>
        <v>0.27973699842963023</v>
      </c>
      <c r="I52" s="86"/>
      <c r="J52" s="86"/>
      <c r="K52" s="86"/>
      <c r="L52" s="86"/>
      <c r="M52" s="86"/>
      <c r="N52" s="86"/>
      <c r="O52" s="86"/>
      <c r="P52" s="86"/>
      <c r="Q52" s="86"/>
      <c r="R52" s="86"/>
      <c r="S52" s="86"/>
      <c r="T52" s="86"/>
      <c r="U52" s="86"/>
      <c r="V52" s="86"/>
      <c r="W52" s="86"/>
      <c r="X52" s="86"/>
      <c r="Y52" s="86"/>
      <c r="Z52" s="86"/>
      <c r="AA52" s="86"/>
      <c r="AB52" s="86"/>
      <c r="AC52" s="86"/>
      <c r="AD52" s="86"/>
      <c r="AE52" s="86"/>
      <c r="AF52" s="86"/>
      <c r="AG52" s="86"/>
      <c r="AH52" s="86"/>
      <c r="AI52" s="86"/>
      <c r="AJ52" s="86"/>
      <c r="AK52" s="86"/>
      <c r="AL52" s="86"/>
      <c r="AM52" s="86"/>
      <c r="AN52" s="86"/>
      <c r="AO52" s="86"/>
      <c r="AP52" s="86"/>
      <c r="AQ52" s="86"/>
      <c r="AR52" s="86"/>
      <c r="AS52" s="86"/>
      <c r="AT52" s="86"/>
      <c r="AU52" s="86"/>
      <c r="AV52" s="86"/>
    </row>
    <row r="53" spans="1:48" x14ac:dyDescent="0.3">
      <c r="A53" s="116">
        <v>226</v>
      </c>
      <c r="B53" s="119" t="s">
        <v>824</v>
      </c>
      <c r="C53" s="115">
        <v>1.9999999999999997E-2</v>
      </c>
      <c r="G53" s="86">
        <f t="shared" si="1"/>
        <v>0.89999999999999991</v>
      </c>
      <c r="H53" s="86">
        <f t="shared" si="2"/>
        <v>8.9999999999999924E-3</v>
      </c>
      <c r="I53" s="86"/>
      <c r="J53" s="86"/>
      <c r="K53" s="86"/>
      <c r="L53" s="86"/>
      <c r="M53" s="86"/>
      <c r="N53" s="86"/>
      <c r="O53" s="86"/>
      <c r="P53" s="86"/>
      <c r="Q53" s="86"/>
      <c r="R53" s="86"/>
      <c r="S53" s="86"/>
      <c r="T53" s="86"/>
      <c r="U53" s="86"/>
      <c r="V53" s="86"/>
      <c r="W53" s="86"/>
      <c r="X53" s="86"/>
      <c r="Y53" s="86"/>
      <c r="Z53" s="86"/>
      <c r="AA53" s="86"/>
      <c r="AB53" s="86"/>
      <c r="AC53" s="86"/>
      <c r="AD53" s="86"/>
      <c r="AE53" s="86"/>
      <c r="AF53" s="86"/>
      <c r="AG53" s="86"/>
      <c r="AH53" s="86"/>
      <c r="AI53" s="86"/>
      <c r="AJ53" s="86"/>
      <c r="AK53" s="86"/>
      <c r="AL53" s="86"/>
      <c r="AM53" s="86"/>
      <c r="AN53" s="86"/>
      <c r="AO53" s="86"/>
      <c r="AP53" s="86"/>
      <c r="AQ53" s="86"/>
      <c r="AR53" s="86"/>
      <c r="AS53" s="86"/>
      <c r="AT53" s="86"/>
      <c r="AU53" s="86"/>
      <c r="AV53" s="86"/>
    </row>
    <row r="54" spans="1:48" x14ac:dyDescent="0.3">
      <c r="A54" s="123">
        <v>230</v>
      </c>
      <c r="B54" s="124" t="s">
        <v>318</v>
      </c>
      <c r="C54" s="124"/>
      <c r="D54" s="86"/>
      <c r="E54" s="86">
        <v>0</v>
      </c>
      <c r="F54" s="86"/>
      <c r="G54" s="86">
        <f t="shared" si="1"/>
        <v>0</v>
      </c>
      <c r="H54" s="86">
        <f t="shared" si="2"/>
        <v>0</v>
      </c>
      <c r="I54" s="86"/>
      <c r="J54" s="86"/>
      <c r="K54" s="86"/>
      <c r="L54" s="86"/>
      <c r="M54" s="86"/>
      <c r="N54" s="86"/>
      <c r="O54" s="86"/>
      <c r="P54" s="86"/>
      <c r="Q54" s="86"/>
      <c r="R54" s="86"/>
      <c r="S54" s="86"/>
      <c r="T54" s="86"/>
      <c r="U54" s="86"/>
      <c r="V54" s="86"/>
      <c r="W54" s="86"/>
      <c r="X54" s="86"/>
      <c r="Y54" s="86"/>
      <c r="Z54" s="86"/>
      <c r="AA54" s="86"/>
      <c r="AB54" s="86"/>
      <c r="AC54" s="86"/>
      <c r="AD54" s="86"/>
      <c r="AE54" s="86"/>
      <c r="AF54" s="86"/>
      <c r="AG54" s="86"/>
      <c r="AH54" s="86"/>
      <c r="AI54" s="86"/>
      <c r="AJ54" s="86"/>
      <c r="AK54" s="86"/>
      <c r="AL54" s="86"/>
      <c r="AM54" s="86"/>
      <c r="AN54" s="86"/>
      <c r="AO54" s="86"/>
      <c r="AP54" s="86"/>
      <c r="AQ54" s="86"/>
      <c r="AR54" s="86"/>
      <c r="AS54" s="86"/>
      <c r="AT54" s="86"/>
      <c r="AU54" s="86"/>
      <c r="AV54" s="86"/>
    </row>
    <row r="55" spans="1:48" x14ac:dyDescent="0.3">
      <c r="A55" s="123">
        <v>244</v>
      </c>
      <c r="B55" s="124" t="s">
        <v>262</v>
      </c>
      <c r="C55" s="124"/>
      <c r="D55" s="86"/>
      <c r="E55" s="86">
        <v>0.64978139608269592</v>
      </c>
      <c r="F55" s="86"/>
      <c r="G55" s="86">
        <f t="shared" si="1"/>
        <v>7.797376752992351</v>
      </c>
      <c r="H55" s="86">
        <f t="shared" si="2"/>
        <v>7.7973767529923452E-2</v>
      </c>
      <c r="I55" s="86"/>
      <c r="J55" s="86"/>
      <c r="K55" s="86"/>
      <c r="L55" s="86"/>
      <c r="M55" s="86"/>
      <c r="N55" s="86"/>
      <c r="O55" s="86"/>
      <c r="P55" s="86"/>
      <c r="Q55" s="86"/>
      <c r="R55" s="86"/>
      <c r="S55" s="86"/>
      <c r="T55" s="86"/>
      <c r="U55" s="86"/>
      <c r="V55" s="86"/>
      <c r="W55" s="86"/>
      <c r="X55" s="86"/>
      <c r="Y55" s="86"/>
      <c r="Z55" s="86"/>
      <c r="AA55" s="86"/>
      <c r="AB55" s="86"/>
      <c r="AC55" s="86"/>
      <c r="AD55" s="86"/>
      <c r="AE55" s="86"/>
      <c r="AF55" s="86"/>
      <c r="AG55" s="86"/>
      <c r="AH55" s="86"/>
      <c r="AI55" s="86"/>
      <c r="AJ55" s="86"/>
      <c r="AK55" s="86"/>
      <c r="AL55" s="86"/>
      <c r="AM55" s="86"/>
      <c r="AN55" s="86"/>
      <c r="AO55" s="86"/>
      <c r="AP55" s="86"/>
      <c r="AQ55" s="86"/>
      <c r="AR55" s="86"/>
      <c r="AS55" s="86"/>
      <c r="AT55" s="86"/>
      <c r="AU55" s="86"/>
      <c r="AV55" s="86"/>
    </row>
    <row r="56" spans="1:48" x14ac:dyDescent="0.3">
      <c r="A56" s="123">
        <v>245</v>
      </c>
      <c r="B56" s="124" t="s">
        <v>239</v>
      </c>
      <c r="C56" s="124">
        <v>9.9999999999999985E-3</v>
      </c>
      <c r="D56" s="86"/>
      <c r="E56" s="86">
        <v>1.2375339861141375</v>
      </c>
      <c r="F56" s="86"/>
      <c r="G56" s="86">
        <f t="shared" si="1"/>
        <v>15.300407833369649</v>
      </c>
      <c r="H56" s="86">
        <f t="shared" si="2"/>
        <v>0.15300407833369636</v>
      </c>
      <c r="I56" s="86"/>
      <c r="J56" s="86"/>
      <c r="K56" s="86"/>
      <c r="L56" s="86"/>
      <c r="M56" s="86"/>
      <c r="N56" s="86"/>
      <c r="O56" s="86"/>
      <c r="P56" s="86"/>
      <c r="Q56" s="86"/>
      <c r="R56" s="86"/>
      <c r="S56" s="86"/>
      <c r="T56" s="86"/>
      <c r="U56" s="86"/>
      <c r="V56" s="86"/>
      <c r="W56" s="86"/>
      <c r="X56" s="86"/>
      <c r="Y56" s="86"/>
      <c r="Z56" s="86"/>
      <c r="AA56" s="86"/>
      <c r="AB56" s="86"/>
      <c r="AC56" s="86"/>
      <c r="AD56" s="86"/>
      <c r="AE56" s="86"/>
      <c r="AF56" s="86"/>
      <c r="AG56" s="86"/>
      <c r="AH56" s="86"/>
      <c r="AI56" s="86"/>
      <c r="AJ56" s="86"/>
      <c r="AK56" s="86"/>
      <c r="AL56" s="86"/>
      <c r="AM56" s="86"/>
      <c r="AN56" s="86"/>
      <c r="AO56" s="86"/>
      <c r="AP56" s="86"/>
      <c r="AQ56" s="86"/>
      <c r="AR56" s="86"/>
      <c r="AS56" s="86"/>
      <c r="AT56" s="86"/>
      <c r="AU56" s="86"/>
      <c r="AV56" s="86"/>
    </row>
    <row r="57" spans="1:48" x14ac:dyDescent="0.3">
      <c r="A57" s="123">
        <v>248</v>
      </c>
      <c r="B57" s="124" t="s">
        <v>244</v>
      </c>
      <c r="C57" s="124">
        <v>0.03</v>
      </c>
      <c r="D57" s="86"/>
      <c r="E57" s="86">
        <v>1.0965183664510678</v>
      </c>
      <c r="F57" s="86"/>
      <c r="G57" s="86">
        <f t="shared" si="1"/>
        <v>14.508220397412813</v>
      </c>
      <c r="H57" s="86">
        <f t="shared" si="2"/>
        <v>0.14508220397412802</v>
      </c>
      <c r="I57" s="86"/>
      <c r="J57" s="86"/>
      <c r="K57" s="86"/>
      <c r="L57" s="86"/>
      <c r="M57" s="86"/>
      <c r="N57" s="86"/>
      <c r="O57" s="86"/>
      <c r="P57" s="86"/>
      <c r="Q57" s="86"/>
      <c r="R57" s="86"/>
      <c r="S57" s="86"/>
      <c r="T57" s="86"/>
      <c r="U57" s="86"/>
      <c r="V57" s="86"/>
      <c r="W57" s="86"/>
      <c r="X57" s="86"/>
      <c r="Y57" s="86"/>
      <c r="Z57" s="86"/>
      <c r="AA57" s="86"/>
      <c r="AB57" s="86"/>
      <c r="AC57" s="86"/>
      <c r="AD57" s="86"/>
      <c r="AE57" s="86"/>
      <c r="AF57" s="86"/>
      <c r="AG57" s="86"/>
      <c r="AH57" s="86"/>
      <c r="AI57" s="86"/>
      <c r="AJ57" s="86"/>
      <c r="AK57" s="86"/>
      <c r="AL57" s="86"/>
      <c r="AM57" s="86"/>
      <c r="AN57" s="86"/>
      <c r="AO57" s="86"/>
      <c r="AP57" s="86"/>
      <c r="AQ57" s="86"/>
      <c r="AR57" s="86"/>
      <c r="AS57" s="86"/>
      <c r="AT57" s="86"/>
      <c r="AU57" s="86"/>
      <c r="AV57" s="86"/>
    </row>
    <row r="58" spans="1:48" x14ac:dyDescent="0.3">
      <c r="A58" s="123">
        <v>258</v>
      </c>
      <c r="B58" s="124" t="s">
        <v>307</v>
      </c>
      <c r="C58" s="124"/>
      <c r="D58" s="86"/>
      <c r="E58" s="86">
        <v>0</v>
      </c>
      <c r="F58" s="86"/>
      <c r="G58" s="86">
        <f t="shared" si="1"/>
        <v>0</v>
      </c>
      <c r="H58" s="86">
        <f t="shared" si="2"/>
        <v>0</v>
      </c>
      <c r="I58" s="86"/>
      <c r="J58" s="86"/>
      <c r="K58" s="86"/>
      <c r="L58" s="86"/>
      <c r="M58" s="86"/>
      <c r="N58" s="86"/>
      <c r="O58" s="86"/>
      <c r="P58" s="86"/>
      <c r="Q58" s="86"/>
      <c r="R58" s="86"/>
      <c r="S58" s="86"/>
      <c r="T58" s="86"/>
      <c r="U58" s="86"/>
      <c r="V58" s="86"/>
      <c r="W58" s="86"/>
      <c r="X58" s="86"/>
      <c r="Y58" s="86"/>
      <c r="Z58" s="86"/>
      <c r="AA58" s="86"/>
      <c r="AB58" s="86"/>
      <c r="AC58" s="86"/>
      <c r="AD58" s="86"/>
      <c r="AE58" s="86"/>
      <c r="AF58" s="86"/>
      <c r="AG58" s="86"/>
      <c r="AH58" s="86"/>
      <c r="AI58" s="86"/>
      <c r="AJ58" s="86"/>
      <c r="AK58" s="86"/>
      <c r="AL58" s="86"/>
      <c r="AM58" s="86"/>
      <c r="AN58" s="86"/>
      <c r="AO58" s="86"/>
      <c r="AP58" s="86"/>
      <c r="AQ58" s="86"/>
      <c r="AR58" s="86"/>
      <c r="AS58" s="86"/>
      <c r="AT58" s="86"/>
      <c r="AU58" s="86"/>
      <c r="AV58" s="86"/>
    </row>
    <row r="59" spans="1:48" x14ac:dyDescent="0.3">
      <c r="A59" s="123">
        <v>279</v>
      </c>
      <c r="B59" s="124" t="s">
        <v>31</v>
      </c>
      <c r="C59" s="124">
        <v>0.84</v>
      </c>
      <c r="D59" s="86"/>
      <c r="E59" s="86">
        <v>1.9876724898614086E-3</v>
      </c>
      <c r="F59" s="86"/>
      <c r="G59" s="86">
        <f t="shared" si="1"/>
        <v>37.823852069878335</v>
      </c>
      <c r="H59" s="86">
        <f t="shared" si="2"/>
        <v>0.37823852069878305</v>
      </c>
      <c r="I59" s="86"/>
      <c r="J59" s="86"/>
      <c r="K59" s="86"/>
      <c r="L59" s="86"/>
      <c r="M59" s="86"/>
      <c r="N59" s="86"/>
      <c r="O59" s="86"/>
      <c r="P59" s="86"/>
      <c r="Q59" s="86"/>
      <c r="R59" s="86"/>
      <c r="S59" s="86"/>
      <c r="T59" s="86"/>
      <c r="U59" s="86"/>
      <c r="V59" s="86"/>
      <c r="W59" s="86"/>
      <c r="X59" s="86"/>
      <c r="Y59" s="86"/>
      <c r="Z59" s="86"/>
      <c r="AA59" s="86"/>
      <c r="AB59" s="86"/>
      <c r="AC59" s="86"/>
      <c r="AD59" s="86"/>
      <c r="AE59" s="86"/>
      <c r="AF59" s="86"/>
      <c r="AG59" s="86"/>
      <c r="AH59" s="86"/>
      <c r="AI59" s="86"/>
      <c r="AJ59" s="86"/>
      <c r="AK59" s="86"/>
      <c r="AL59" s="86"/>
      <c r="AM59" s="86"/>
      <c r="AN59" s="86"/>
      <c r="AO59" s="86"/>
      <c r="AP59" s="86"/>
      <c r="AQ59" s="86"/>
      <c r="AR59" s="86"/>
      <c r="AS59" s="86"/>
      <c r="AT59" s="86"/>
      <c r="AU59" s="86"/>
      <c r="AV59" s="86"/>
    </row>
    <row r="60" spans="1:48" x14ac:dyDescent="0.3">
      <c r="A60" s="116">
        <v>280</v>
      </c>
      <c r="B60" s="119" t="s">
        <v>684</v>
      </c>
      <c r="C60" s="115">
        <v>0.73</v>
      </c>
      <c r="G60" s="86">
        <f t="shared" si="1"/>
        <v>32.85</v>
      </c>
      <c r="H60" s="86">
        <f t="shared" si="2"/>
        <v>0.32849999999999974</v>
      </c>
      <c r="I60" s="86"/>
      <c r="J60" s="86"/>
      <c r="K60" s="86"/>
      <c r="L60" s="86"/>
      <c r="M60" s="86"/>
      <c r="N60" s="86"/>
      <c r="O60" s="86"/>
      <c r="P60" s="86"/>
      <c r="Q60" s="86"/>
      <c r="R60" s="86"/>
      <c r="S60" s="86"/>
      <c r="T60" s="86"/>
      <c r="U60" s="86"/>
      <c r="V60" s="86"/>
      <c r="W60" s="86"/>
      <c r="X60" s="86"/>
      <c r="Y60" s="86"/>
      <c r="Z60" s="86"/>
      <c r="AA60" s="86"/>
      <c r="AB60" s="86"/>
      <c r="AC60" s="86"/>
      <c r="AD60" s="86"/>
      <c r="AE60" s="86"/>
      <c r="AF60" s="86"/>
      <c r="AG60" s="86"/>
      <c r="AH60" s="86"/>
      <c r="AI60" s="86"/>
      <c r="AJ60" s="86"/>
      <c r="AK60" s="86"/>
      <c r="AL60" s="86"/>
      <c r="AM60" s="86"/>
      <c r="AN60" s="86"/>
      <c r="AO60" s="86"/>
      <c r="AP60" s="86"/>
      <c r="AQ60" s="86"/>
      <c r="AR60" s="86"/>
      <c r="AS60" s="86"/>
      <c r="AT60" s="86"/>
      <c r="AU60" s="86"/>
      <c r="AV60" s="86"/>
    </row>
    <row r="61" spans="1:48" x14ac:dyDescent="0.3">
      <c r="A61" s="123">
        <v>281</v>
      </c>
      <c r="B61" s="124" t="s">
        <v>290</v>
      </c>
      <c r="C61" s="124">
        <v>1.47</v>
      </c>
      <c r="D61" s="86"/>
      <c r="E61" s="86">
        <v>0</v>
      </c>
      <c r="F61" s="86"/>
      <c r="G61" s="86">
        <f t="shared" si="1"/>
        <v>66.150000000000006</v>
      </c>
      <c r="H61" s="86">
        <f t="shared" si="2"/>
        <v>0.66149999999999953</v>
      </c>
      <c r="I61" s="86"/>
      <c r="J61" s="86"/>
      <c r="K61" s="86"/>
      <c r="L61" s="86"/>
      <c r="M61" s="86"/>
      <c r="N61" s="86"/>
      <c r="O61" s="86"/>
      <c r="P61" s="86"/>
      <c r="Q61" s="86"/>
      <c r="R61" s="86"/>
      <c r="S61" s="86"/>
      <c r="T61" s="86"/>
      <c r="U61" s="86"/>
      <c r="V61" s="86"/>
      <c r="W61" s="86"/>
      <c r="X61" s="86"/>
      <c r="Y61" s="86"/>
      <c r="Z61" s="86"/>
      <c r="AA61" s="86"/>
      <c r="AB61" s="86"/>
      <c r="AC61" s="86"/>
      <c r="AD61" s="86"/>
      <c r="AE61" s="86"/>
      <c r="AF61" s="86"/>
      <c r="AG61" s="86"/>
      <c r="AH61" s="86"/>
      <c r="AI61" s="86"/>
      <c r="AJ61" s="86"/>
      <c r="AK61" s="86"/>
      <c r="AL61" s="86"/>
      <c r="AM61" s="86"/>
      <c r="AN61" s="86"/>
      <c r="AO61" s="86"/>
      <c r="AP61" s="86"/>
      <c r="AQ61" s="86"/>
      <c r="AR61" s="86"/>
      <c r="AS61" s="86"/>
      <c r="AT61" s="86"/>
      <c r="AU61" s="86"/>
      <c r="AV61" s="86"/>
    </row>
    <row r="62" spans="1:48" x14ac:dyDescent="0.3">
      <c r="A62" s="123">
        <v>282</v>
      </c>
      <c r="B62" s="124" t="s">
        <v>34</v>
      </c>
      <c r="C62" s="124">
        <v>0.86</v>
      </c>
      <c r="D62" s="86"/>
      <c r="E62" s="86">
        <v>3.6899160762669498</v>
      </c>
      <c r="F62" s="118">
        <v>15.43</v>
      </c>
      <c r="G62" s="86">
        <f t="shared" si="1"/>
        <v>623.02899291520339</v>
      </c>
      <c r="H62" s="86">
        <f t="shared" si="2"/>
        <v>6.2302899291520299</v>
      </c>
      <c r="I62" s="86"/>
      <c r="J62" s="86"/>
      <c r="K62" s="86"/>
      <c r="L62" s="86"/>
      <c r="M62" s="86"/>
      <c r="N62" s="86"/>
      <c r="O62" s="86"/>
      <c r="P62" s="86"/>
      <c r="Q62" s="86"/>
      <c r="R62" s="86"/>
      <c r="S62" s="86"/>
      <c r="T62" s="86"/>
      <c r="U62" s="86"/>
      <c r="V62" s="86"/>
      <c r="W62" s="86"/>
      <c r="X62" s="86"/>
      <c r="Y62" s="86"/>
      <c r="Z62" s="86"/>
      <c r="AA62" s="86"/>
      <c r="AB62" s="86"/>
      <c r="AC62" s="86"/>
      <c r="AD62" s="86"/>
      <c r="AE62" s="86"/>
      <c r="AF62" s="86"/>
      <c r="AG62" s="86"/>
      <c r="AH62" s="86"/>
      <c r="AI62" s="86"/>
      <c r="AJ62" s="86"/>
      <c r="AK62" s="86"/>
      <c r="AL62" s="86"/>
      <c r="AM62" s="86"/>
      <c r="AN62" s="86"/>
      <c r="AO62" s="86"/>
      <c r="AP62" s="86"/>
      <c r="AQ62" s="86"/>
      <c r="AR62" s="86"/>
      <c r="AS62" s="86"/>
      <c r="AT62" s="86"/>
      <c r="AU62" s="86"/>
      <c r="AV62" s="86"/>
    </row>
    <row r="63" spans="1:48" x14ac:dyDescent="0.3">
      <c r="A63" s="123">
        <v>283</v>
      </c>
      <c r="B63" s="124" t="s">
        <v>351</v>
      </c>
      <c r="C63" s="124">
        <v>0.76999999999999991</v>
      </c>
      <c r="D63" s="86"/>
      <c r="E63" s="86"/>
      <c r="F63" s="86"/>
      <c r="G63" s="86">
        <f t="shared" si="1"/>
        <v>34.65</v>
      </c>
      <c r="H63" s="86">
        <f t="shared" si="2"/>
        <v>0.3464999999999997</v>
      </c>
      <c r="I63" s="86"/>
      <c r="J63" s="86"/>
      <c r="K63" s="86"/>
      <c r="L63" s="86"/>
      <c r="M63" s="86"/>
      <c r="N63" s="86"/>
      <c r="O63" s="86"/>
      <c r="P63" s="86"/>
      <c r="Q63" s="86"/>
      <c r="R63" s="86"/>
      <c r="S63" s="86"/>
      <c r="T63" s="86"/>
      <c r="U63" s="86"/>
      <c r="V63" s="86"/>
      <c r="W63" s="86"/>
      <c r="X63" s="86"/>
      <c r="Y63" s="86"/>
      <c r="Z63" s="86"/>
      <c r="AA63" s="86"/>
      <c r="AB63" s="86"/>
      <c r="AC63" s="86"/>
      <c r="AD63" s="86"/>
      <c r="AE63" s="86"/>
      <c r="AF63" s="86"/>
      <c r="AG63" s="86"/>
      <c r="AH63" s="86"/>
      <c r="AI63" s="86"/>
      <c r="AJ63" s="86"/>
      <c r="AK63" s="86"/>
      <c r="AL63" s="86"/>
      <c r="AM63" s="86"/>
      <c r="AN63" s="86"/>
      <c r="AO63" s="86"/>
      <c r="AP63" s="86"/>
      <c r="AQ63" s="86"/>
      <c r="AR63" s="86"/>
      <c r="AS63" s="86"/>
      <c r="AT63" s="86"/>
      <c r="AU63" s="86"/>
      <c r="AV63" s="86"/>
    </row>
    <row r="64" spans="1:48" x14ac:dyDescent="0.3">
      <c r="A64" s="123">
        <v>285</v>
      </c>
      <c r="B64" s="124" t="s">
        <v>32</v>
      </c>
      <c r="C64" s="124">
        <v>0.57999999999999996</v>
      </c>
      <c r="D64" s="86"/>
      <c r="E64" s="86"/>
      <c r="F64" s="86"/>
      <c r="G64" s="86">
        <f t="shared" si="1"/>
        <v>26.099999999999998</v>
      </c>
      <c r="H64" s="86">
        <f t="shared" si="2"/>
        <v>0.26099999999999979</v>
      </c>
      <c r="I64" s="86"/>
      <c r="J64" s="86"/>
      <c r="K64" s="86"/>
      <c r="L64" s="86"/>
      <c r="M64" s="86"/>
      <c r="N64" s="86"/>
      <c r="O64" s="86"/>
      <c r="P64" s="86"/>
      <c r="Q64" s="86"/>
      <c r="R64" s="86"/>
      <c r="S64" s="86"/>
      <c r="T64" s="86"/>
      <c r="U64" s="86"/>
      <c r="V64" s="86"/>
      <c r="W64" s="86"/>
      <c r="X64" s="86"/>
      <c r="Y64" s="86"/>
      <c r="Z64" s="86"/>
      <c r="AA64" s="86"/>
      <c r="AB64" s="86"/>
      <c r="AC64" s="86"/>
      <c r="AD64" s="86"/>
      <c r="AE64" s="86"/>
      <c r="AF64" s="86"/>
      <c r="AG64" s="86"/>
      <c r="AH64" s="86"/>
      <c r="AI64" s="86"/>
      <c r="AJ64" s="86"/>
      <c r="AK64" s="86"/>
      <c r="AL64" s="86"/>
      <c r="AM64" s="86"/>
      <c r="AN64" s="86"/>
      <c r="AO64" s="86"/>
      <c r="AP64" s="86"/>
      <c r="AQ64" s="86"/>
      <c r="AR64" s="86"/>
      <c r="AS64" s="86"/>
      <c r="AT64" s="86"/>
      <c r="AU64" s="86"/>
      <c r="AV64" s="86"/>
    </row>
    <row r="65" spans="1:48" x14ac:dyDescent="0.3">
      <c r="A65" s="116">
        <v>290</v>
      </c>
      <c r="B65" s="119" t="s">
        <v>779</v>
      </c>
      <c r="C65" s="115">
        <v>9.9999999999999992E-2</v>
      </c>
      <c r="G65" s="86">
        <f t="shared" si="1"/>
        <v>4.5</v>
      </c>
      <c r="H65" s="86">
        <f t="shared" si="2"/>
        <v>4.4999999999999964E-2</v>
      </c>
      <c r="I65" s="86"/>
      <c r="J65" s="86"/>
      <c r="K65" s="86"/>
      <c r="L65" s="86"/>
      <c r="M65" s="86"/>
      <c r="N65" s="86"/>
      <c r="O65" s="86"/>
      <c r="P65" s="86"/>
      <c r="Q65" s="86"/>
      <c r="R65" s="86"/>
      <c r="S65" s="86"/>
      <c r="T65" s="86"/>
      <c r="U65" s="86"/>
      <c r="V65" s="86"/>
      <c r="W65" s="86"/>
      <c r="X65" s="86"/>
      <c r="Y65" s="86"/>
      <c r="Z65" s="86"/>
      <c r="AA65" s="86"/>
      <c r="AB65" s="86"/>
      <c r="AC65" s="86"/>
      <c r="AD65" s="86"/>
      <c r="AE65" s="86"/>
      <c r="AF65" s="86"/>
      <c r="AG65" s="86"/>
      <c r="AH65" s="86"/>
      <c r="AI65" s="86"/>
      <c r="AJ65" s="86"/>
      <c r="AK65" s="86"/>
      <c r="AL65" s="86"/>
      <c r="AM65" s="86"/>
      <c r="AN65" s="86"/>
      <c r="AO65" s="86"/>
      <c r="AP65" s="86"/>
      <c r="AQ65" s="86"/>
      <c r="AR65" s="86"/>
      <c r="AS65" s="86"/>
      <c r="AT65" s="86"/>
      <c r="AU65" s="86"/>
      <c r="AV65" s="86"/>
    </row>
    <row r="66" spans="1:48" x14ac:dyDescent="0.3">
      <c r="A66" s="116">
        <v>291</v>
      </c>
      <c r="B66" s="119" t="s">
        <v>837</v>
      </c>
      <c r="C66" s="115">
        <v>9.9999999999999985E-3</v>
      </c>
      <c r="G66" s="86">
        <f t="shared" si="1"/>
        <v>0.44999999999999996</v>
      </c>
      <c r="H66" s="86">
        <f t="shared" si="2"/>
        <v>4.4999999999999962E-3</v>
      </c>
      <c r="I66" s="86"/>
      <c r="J66" s="86"/>
      <c r="K66" s="86"/>
      <c r="L66" s="86"/>
      <c r="M66" s="86"/>
      <c r="N66" s="86"/>
      <c r="O66" s="86"/>
      <c r="P66" s="86"/>
      <c r="Q66" s="86"/>
      <c r="R66" s="86"/>
      <c r="S66" s="86"/>
      <c r="T66" s="86"/>
      <c r="U66" s="86"/>
      <c r="V66" s="86"/>
      <c r="W66" s="86"/>
      <c r="X66" s="86"/>
      <c r="Y66" s="86"/>
      <c r="Z66" s="86"/>
      <c r="AA66" s="86"/>
      <c r="AB66" s="86"/>
      <c r="AC66" s="86"/>
      <c r="AD66" s="86"/>
      <c r="AE66" s="86"/>
      <c r="AF66" s="86"/>
      <c r="AG66" s="86"/>
      <c r="AH66" s="86"/>
      <c r="AI66" s="86"/>
      <c r="AJ66" s="86"/>
      <c r="AK66" s="86"/>
      <c r="AL66" s="86"/>
      <c r="AM66" s="86"/>
      <c r="AN66" s="86"/>
      <c r="AO66" s="86"/>
      <c r="AP66" s="86"/>
      <c r="AQ66" s="86"/>
      <c r="AR66" s="86"/>
      <c r="AS66" s="86"/>
      <c r="AT66" s="86"/>
      <c r="AU66" s="86"/>
      <c r="AV66" s="86"/>
    </row>
    <row r="67" spans="1:48" x14ac:dyDescent="0.3">
      <c r="A67" s="123">
        <v>301</v>
      </c>
      <c r="B67" s="124" t="s">
        <v>286</v>
      </c>
      <c r="C67" s="124">
        <v>1.9999999999999997E-2</v>
      </c>
      <c r="D67" s="86"/>
      <c r="E67" s="86">
        <v>6.0626176161350154E-5</v>
      </c>
      <c r="F67" s="86"/>
      <c r="G67" s="86">
        <f t="shared" si="1"/>
        <v>0.90072751411393615</v>
      </c>
      <c r="H67" s="86">
        <f t="shared" si="2"/>
        <v>9.007275141139354E-3</v>
      </c>
      <c r="I67" s="86"/>
      <c r="J67" s="86"/>
      <c r="K67" s="86"/>
      <c r="L67" s="86"/>
      <c r="M67" s="86"/>
      <c r="N67" s="86"/>
      <c r="O67" s="86"/>
      <c r="P67" s="86"/>
      <c r="Q67" s="86"/>
      <c r="R67" s="86"/>
      <c r="S67" s="86"/>
      <c r="T67" s="86"/>
      <c r="U67" s="86"/>
      <c r="V67" s="86"/>
      <c r="W67" s="86"/>
      <c r="X67" s="86"/>
      <c r="Y67" s="86"/>
      <c r="Z67" s="86"/>
      <c r="AA67" s="86"/>
      <c r="AB67" s="86"/>
      <c r="AC67" s="86"/>
      <c r="AD67" s="86"/>
      <c r="AE67" s="86"/>
      <c r="AF67" s="86"/>
      <c r="AG67" s="86"/>
      <c r="AH67" s="86"/>
      <c r="AI67" s="86"/>
      <c r="AJ67" s="86"/>
      <c r="AK67" s="86"/>
      <c r="AL67" s="86"/>
      <c r="AM67" s="86"/>
      <c r="AN67" s="86"/>
      <c r="AO67" s="86"/>
      <c r="AP67" s="86"/>
      <c r="AQ67" s="86"/>
      <c r="AR67" s="86"/>
      <c r="AS67" s="86"/>
      <c r="AT67" s="86"/>
      <c r="AU67" s="86"/>
      <c r="AV67" s="86"/>
    </row>
    <row r="68" spans="1:48" x14ac:dyDescent="0.3">
      <c r="A68" s="123">
        <v>302</v>
      </c>
      <c r="B68" s="124" t="s">
        <v>29</v>
      </c>
      <c r="C68" s="124">
        <v>2.82</v>
      </c>
      <c r="D68" s="86"/>
      <c r="E68" s="86">
        <v>0.96461616019739538</v>
      </c>
      <c r="F68" s="118">
        <v>3.78</v>
      </c>
      <c r="G68" s="86">
        <f t="shared" si="1"/>
        <v>270.77539392236872</v>
      </c>
      <c r="H68" s="86">
        <f t="shared" si="2"/>
        <v>2.7077539392236853</v>
      </c>
      <c r="I68" s="86"/>
      <c r="J68" s="86"/>
      <c r="K68" s="86"/>
      <c r="L68" s="86"/>
      <c r="M68" s="86"/>
      <c r="N68" s="86"/>
      <c r="O68" s="86"/>
      <c r="P68" s="86"/>
      <c r="Q68" s="86"/>
      <c r="R68" s="86"/>
      <c r="S68" s="86"/>
      <c r="T68" s="86"/>
      <c r="U68" s="86"/>
      <c r="V68" s="86"/>
      <c r="W68" s="86"/>
      <c r="X68" s="86"/>
      <c r="Y68" s="86"/>
      <c r="Z68" s="86"/>
      <c r="AA68" s="86"/>
      <c r="AB68" s="86"/>
      <c r="AC68" s="86"/>
      <c r="AD68" s="86"/>
      <c r="AE68" s="86"/>
      <c r="AF68" s="86"/>
      <c r="AG68" s="86"/>
      <c r="AH68" s="86"/>
      <c r="AI68" s="86"/>
      <c r="AJ68" s="86"/>
      <c r="AK68" s="86"/>
      <c r="AL68" s="86"/>
      <c r="AM68" s="86"/>
      <c r="AN68" s="86"/>
      <c r="AO68" s="86"/>
      <c r="AP68" s="86"/>
      <c r="AQ68" s="86"/>
      <c r="AR68" s="86"/>
      <c r="AS68" s="86"/>
      <c r="AT68" s="86"/>
      <c r="AU68" s="86"/>
      <c r="AV68" s="86"/>
    </row>
    <row r="69" spans="1:48" x14ac:dyDescent="0.3">
      <c r="A69" s="123">
        <v>306</v>
      </c>
      <c r="B69" s="124" t="s">
        <v>370</v>
      </c>
      <c r="C69" s="124"/>
      <c r="D69" s="86"/>
      <c r="E69" s="86"/>
      <c r="F69" s="86"/>
      <c r="G69" s="86">
        <f t="shared" ref="G69:G132" si="3">C69*$C$1 +D69*$D$1+E69*$E$1+F69*$F$1</f>
        <v>0</v>
      </c>
      <c r="H69" s="86">
        <f t="shared" si="2"/>
        <v>0</v>
      </c>
      <c r="I69" s="86"/>
      <c r="J69" s="86"/>
      <c r="K69" s="86"/>
      <c r="L69" s="86"/>
      <c r="M69" s="86"/>
      <c r="N69" s="86"/>
      <c r="O69" s="86"/>
      <c r="P69" s="86"/>
      <c r="Q69" s="86"/>
      <c r="R69" s="86"/>
      <c r="S69" s="86"/>
      <c r="T69" s="86"/>
      <c r="U69" s="86"/>
      <c r="V69" s="86"/>
      <c r="W69" s="86"/>
      <c r="X69" s="86"/>
      <c r="Y69" s="86"/>
      <c r="Z69" s="86"/>
      <c r="AA69" s="86"/>
      <c r="AB69" s="86"/>
      <c r="AC69" s="86"/>
      <c r="AD69" s="86"/>
      <c r="AE69" s="86"/>
      <c r="AF69" s="86"/>
      <c r="AG69" s="86"/>
      <c r="AH69" s="86"/>
      <c r="AI69" s="86"/>
      <c r="AJ69" s="86"/>
      <c r="AK69" s="86"/>
      <c r="AL69" s="86"/>
      <c r="AM69" s="86"/>
      <c r="AN69" s="86"/>
      <c r="AO69" s="86"/>
      <c r="AP69" s="86"/>
      <c r="AQ69" s="86"/>
      <c r="AR69" s="86"/>
      <c r="AS69" s="86"/>
      <c r="AT69" s="86"/>
      <c r="AU69" s="86"/>
      <c r="AV69" s="86"/>
    </row>
    <row r="70" spans="1:48" x14ac:dyDescent="0.3">
      <c r="A70" s="123">
        <v>308</v>
      </c>
      <c r="B70" s="124" t="s">
        <v>329</v>
      </c>
      <c r="C70" s="124"/>
      <c r="D70" s="86"/>
      <c r="E70" s="86"/>
      <c r="F70" s="86"/>
      <c r="G70" s="86">
        <f t="shared" si="3"/>
        <v>0</v>
      </c>
      <c r="H70" s="86">
        <f t="shared" ref="H70:H133" si="4">G70/$G$3*100</f>
        <v>0</v>
      </c>
      <c r="I70" s="86"/>
      <c r="J70" s="86"/>
      <c r="K70" s="86"/>
      <c r="L70" s="86"/>
      <c r="M70" s="86"/>
      <c r="N70" s="86"/>
      <c r="O70" s="86"/>
      <c r="P70" s="86"/>
      <c r="Q70" s="86"/>
      <c r="R70" s="86"/>
      <c r="S70" s="86"/>
      <c r="T70" s="86"/>
      <c r="U70" s="86"/>
      <c r="V70" s="86"/>
      <c r="W70" s="86"/>
      <c r="X70" s="86"/>
      <c r="Y70" s="86"/>
      <c r="Z70" s="86"/>
      <c r="AA70" s="86"/>
      <c r="AB70" s="86"/>
      <c r="AC70" s="86"/>
      <c r="AD70" s="86"/>
      <c r="AE70" s="86"/>
      <c r="AF70" s="86"/>
      <c r="AG70" s="86"/>
      <c r="AH70" s="86"/>
      <c r="AI70" s="86"/>
      <c r="AJ70" s="86"/>
      <c r="AK70" s="86"/>
      <c r="AL70" s="86"/>
      <c r="AM70" s="86"/>
      <c r="AN70" s="86"/>
      <c r="AO70" s="86"/>
      <c r="AP70" s="86"/>
      <c r="AQ70" s="86"/>
      <c r="AR70" s="86"/>
      <c r="AS70" s="86"/>
      <c r="AT70" s="86"/>
      <c r="AU70" s="86"/>
      <c r="AV70" s="86"/>
    </row>
    <row r="71" spans="1:48" x14ac:dyDescent="0.3">
      <c r="A71" s="116">
        <v>310</v>
      </c>
      <c r="B71" s="119" t="s">
        <v>713</v>
      </c>
      <c r="C71" s="115">
        <v>0.43999999999999995</v>
      </c>
      <c r="G71" s="86">
        <f t="shared" si="3"/>
        <v>19.799999999999997</v>
      </c>
      <c r="H71" s="86">
        <f t="shared" si="4"/>
        <v>0.19799999999999982</v>
      </c>
      <c r="I71" s="86"/>
      <c r="J71" s="86"/>
      <c r="K71" s="86"/>
      <c r="L71" s="86"/>
      <c r="M71" s="86"/>
      <c r="N71" s="86"/>
      <c r="O71" s="86"/>
      <c r="P71" s="86"/>
      <c r="Q71" s="86"/>
      <c r="R71" s="86"/>
      <c r="S71" s="86"/>
      <c r="T71" s="86"/>
      <c r="U71" s="86"/>
      <c r="V71" s="86"/>
      <c r="W71" s="86"/>
      <c r="X71" s="86"/>
      <c r="Y71" s="86"/>
      <c r="Z71" s="86"/>
      <c r="AA71" s="86"/>
      <c r="AB71" s="86"/>
      <c r="AC71" s="86"/>
      <c r="AD71" s="86"/>
      <c r="AE71" s="86"/>
      <c r="AF71" s="86"/>
      <c r="AG71" s="86"/>
      <c r="AH71" s="86"/>
      <c r="AI71" s="86"/>
      <c r="AJ71" s="86"/>
      <c r="AK71" s="86"/>
      <c r="AL71" s="86"/>
      <c r="AM71" s="86"/>
      <c r="AN71" s="86"/>
      <c r="AO71" s="86"/>
      <c r="AP71" s="86"/>
      <c r="AQ71" s="86"/>
      <c r="AR71" s="86"/>
      <c r="AS71" s="86"/>
      <c r="AT71" s="86"/>
      <c r="AU71" s="86"/>
      <c r="AV71" s="86"/>
    </row>
    <row r="72" spans="1:48" x14ac:dyDescent="0.3">
      <c r="A72" s="123">
        <v>311</v>
      </c>
      <c r="B72" s="124" t="s">
        <v>376</v>
      </c>
      <c r="C72" s="124"/>
      <c r="D72" s="86"/>
      <c r="E72" s="86"/>
      <c r="F72" s="86"/>
      <c r="G72" s="86">
        <f t="shared" si="3"/>
        <v>0</v>
      </c>
      <c r="H72" s="86">
        <f t="shared" si="4"/>
        <v>0</v>
      </c>
      <c r="I72" s="86"/>
      <c r="J72" s="86"/>
      <c r="K72" s="86"/>
      <c r="L72" s="86"/>
      <c r="M72" s="86"/>
      <c r="N72" s="86"/>
      <c r="O72" s="86"/>
      <c r="P72" s="86"/>
      <c r="Q72" s="86"/>
      <c r="R72" s="86"/>
      <c r="S72" s="86"/>
      <c r="T72" s="86"/>
      <c r="U72" s="86"/>
      <c r="V72" s="86"/>
      <c r="W72" s="86"/>
      <c r="X72" s="86"/>
      <c r="Y72" s="86"/>
      <c r="Z72" s="86"/>
      <c r="AA72" s="86"/>
      <c r="AB72" s="86"/>
      <c r="AC72" s="86"/>
      <c r="AD72" s="86"/>
      <c r="AE72" s="86"/>
      <c r="AF72" s="86"/>
      <c r="AG72" s="86"/>
      <c r="AH72" s="86"/>
      <c r="AI72" s="86"/>
      <c r="AJ72" s="86"/>
      <c r="AK72" s="86"/>
      <c r="AL72" s="86"/>
      <c r="AM72" s="86"/>
      <c r="AN72" s="86"/>
      <c r="AO72" s="86"/>
      <c r="AP72" s="86"/>
      <c r="AQ72" s="86"/>
      <c r="AR72" s="86"/>
      <c r="AS72" s="86"/>
      <c r="AT72" s="86"/>
      <c r="AU72" s="86"/>
      <c r="AV72" s="86"/>
    </row>
    <row r="73" spans="1:48" x14ac:dyDescent="0.3">
      <c r="A73" s="116">
        <v>312</v>
      </c>
      <c r="B73" s="119" t="s">
        <v>842</v>
      </c>
      <c r="C73" s="115">
        <v>9.9999999999999985E-3</v>
      </c>
      <c r="G73" s="86">
        <f t="shared" si="3"/>
        <v>0.44999999999999996</v>
      </c>
      <c r="H73" s="86">
        <f t="shared" si="4"/>
        <v>4.4999999999999962E-3</v>
      </c>
      <c r="I73" s="86"/>
      <c r="J73" s="86"/>
      <c r="K73" s="86"/>
      <c r="L73" s="86"/>
      <c r="M73" s="86"/>
      <c r="N73" s="86"/>
      <c r="O73" s="86"/>
      <c r="P73" s="86"/>
      <c r="Q73" s="86"/>
      <c r="R73" s="86"/>
      <c r="S73" s="86"/>
      <c r="T73" s="86"/>
      <c r="U73" s="86"/>
      <c r="V73" s="86"/>
      <c r="W73" s="86"/>
      <c r="X73" s="86"/>
      <c r="Y73" s="86"/>
      <c r="Z73" s="86"/>
      <c r="AA73" s="86"/>
      <c r="AB73" s="86"/>
      <c r="AC73" s="86"/>
      <c r="AD73" s="86"/>
      <c r="AE73" s="86"/>
      <c r="AF73" s="86"/>
      <c r="AG73" s="86"/>
      <c r="AH73" s="86"/>
      <c r="AI73" s="86"/>
      <c r="AJ73" s="86"/>
      <c r="AK73" s="86"/>
      <c r="AL73" s="86"/>
      <c r="AM73" s="86"/>
      <c r="AN73" s="86"/>
      <c r="AO73" s="86"/>
      <c r="AP73" s="86"/>
      <c r="AQ73" s="86"/>
      <c r="AR73" s="86"/>
      <c r="AS73" s="86"/>
      <c r="AT73" s="86"/>
      <c r="AU73" s="86"/>
      <c r="AV73" s="86"/>
    </row>
    <row r="74" spans="1:48" x14ac:dyDescent="0.3">
      <c r="A74" s="123">
        <v>313</v>
      </c>
      <c r="B74" s="124" t="s">
        <v>282</v>
      </c>
      <c r="C74" s="124">
        <v>0.43999999999999995</v>
      </c>
      <c r="D74" s="86"/>
      <c r="E74" s="86">
        <v>1.2558279347708247E-4</v>
      </c>
      <c r="F74" s="86"/>
      <c r="G74" s="86">
        <f t="shared" si="3"/>
        <v>19.801506993521723</v>
      </c>
      <c r="H74" s="86">
        <f t="shared" si="4"/>
        <v>0.19801506993521709</v>
      </c>
      <c r="I74" s="86"/>
      <c r="J74" s="86"/>
      <c r="K74" s="86"/>
      <c r="L74" s="86"/>
      <c r="M74" s="86"/>
      <c r="N74" s="86"/>
      <c r="O74" s="86"/>
      <c r="P74" s="86"/>
      <c r="Q74" s="86"/>
      <c r="R74" s="86"/>
      <c r="S74" s="86"/>
      <c r="T74" s="86"/>
      <c r="U74" s="86"/>
      <c r="V74" s="86"/>
      <c r="W74" s="86"/>
      <c r="X74" s="86"/>
      <c r="Y74" s="86"/>
      <c r="Z74" s="86"/>
      <c r="AA74" s="86"/>
      <c r="AB74" s="86"/>
      <c r="AC74" s="86"/>
      <c r="AD74" s="86"/>
      <c r="AE74" s="86"/>
      <c r="AF74" s="86"/>
      <c r="AG74" s="86"/>
      <c r="AH74" s="86"/>
      <c r="AI74" s="86"/>
      <c r="AJ74" s="86"/>
      <c r="AK74" s="86"/>
      <c r="AL74" s="86"/>
      <c r="AM74" s="86"/>
      <c r="AN74" s="86"/>
      <c r="AO74" s="86"/>
      <c r="AP74" s="86"/>
      <c r="AQ74" s="86"/>
      <c r="AR74" s="86"/>
      <c r="AS74" s="86"/>
      <c r="AT74" s="86"/>
      <c r="AU74" s="86"/>
      <c r="AV74" s="86"/>
    </row>
    <row r="75" spans="1:48" x14ac:dyDescent="0.3">
      <c r="A75" s="123">
        <v>330</v>
      </c>
      <c r="B75" s="124" t="s">
        <v>358</v>
      </c>
      <c r="C75" s="124"/>
      <c r="D75" s="86"/>
      <c r="E75" s="86"/>
      <c r="F75" s="86"/>
      <c r="G75" s="86">
        <f t="shared" si="3"/>
        <v>0</v>
      </c>
      <c r="H75" s="86">
        <f t="shared" si="4"/>
        <v>0</v>
      </c>
      <c r="I75" s="86"/>
      <c r="J75" s="86"/>
      <c r="K75" s="86"/>
      <c r="L75" s="86"/>
      <c r="M75" s="86"/>
      <c r="N75" s="86"/>
      <c r="O75" s="86"/>
      <c r="P75" s="86"/>
      <c r="Q75" s="86"/>
      <c r="R75" s="86"/>
      <c r="S75" s="86"/>
      <c r="T75" s="86"/>
      <c r="U75" s="86"/>
      <c r="V75" s="86"/>
      <c r="W75" s="86"/>
      <c r="X75" s="86"/>
      <c r="Y75" s="86"/>
      <c r="Z75" s="86"/>
      <c r="AA75" s="86"/>
      <c r="AB75" s="86"/>
      <c r="AC75" s="86"/>
      <c r="AD75" s="86"/>
      <c r="AE75" s="86"/>
      <c r="AF75" s="86"/>
      <c r="AG75" s="86"/>
      <c r="AH75" s="86"/>
      <c r="AI75" s="86"/>
      <c r="AJ75" s="86"/>
      <c r="AK75" s="86"/>
      <c r="AL75" s="86"/>
      <c r="AM75" s="86"/>
      <c r="AN75" s="86"/>
      <c r="AO75" s="86"/>
      <c r="AP75" s="86"/>
      <c r="AQ75" s="86"/>
      <c r="AR75" s="86"/>
      <c r="AS75" s="86"/>
      <c r="AT75" s="86"/>
      <c r="AU75" s="86"/>
      <c r="AV75" s="86"/>
    </row>
    <row r="76" spans="1:48" x14ac:dyDescent="0.3">
      <c r="A76" s="116">
        <v>331</v>
      </c>
      <c r="B76" s="119" t="s">
        <v>709</v>
      </c>
      <c r="C76" s="115">
        <v>0.45999999999999996</v>
      </c>
      <c r="G76" s="86">
        <f t="shared" si="3"/>
        <v>20.7</v>
      </c>
      <c r="H76" s="86">
        <f t="shared" si="4"/>
        <v>0.20699999999999985</v>
      </c>
      <c r="I76" s="86"/>
      <c r="J76" s="86"/>
      <c r="K76" s="86"/>
      <c r="L76" s="86"/>
      <c r="M76" s="86"/>
      <c r="N76" s="86"/>
      <c r="O76" s="86"/>
      <c r="P76" s="86"/>
      <c r="Q76" s="86"/>
      <c r="R76" s="86"/>
      <c r="S76" s="86"/>
      <c r="T76" s="86"/>
      <c r="U76" s="86"/>
      <c r="V76" s="86"/>
      <c r="W76" s="86"/>
      <c r="X76" s="86"/>
      <c r="Y76" s="86"/>
      <c r="Z76" s="86"/>
      <c r="AA76" s="86"/>
      <c r="AB76" s="86"/>
      <c r="AC76" s="86"/>
      <c r="AD76" s="86"/>
      <c r="AE76" s="86"/>
      <c r="AF76" s="86"/>
      <c r="AG76" s="86"/>
      <c r="AH76" s="86"/>
      <c r="AI76" s="86"/>
      <c r="AJ76" s="86"/>
      <c r="AK76" s="86"/>
      <c r="AL76" s="86"/>
      <c r="AM76" s="86"/>
      <c r="AN76" s="86"/>
      <c r="AO76" s="86"/>
      <c r="AP76" s="86"/>
      <c r="AQ76" s="86"/>
      <c r="AR76" s="86"/>
      <c r="AS76" s="86"/>
      <c r="AT76" s="86"/>
      <c r="AU76" s="86"/>
      <c r="AV76" s="86"/>
    </row>
    <row r="77" spans="1:48" x14ac:dyDescent="0.3">
      <c r="A77" s="116">
        <v>332</v>
      </c>
      <c r="B77" s="119" t="s">
        <v>782</v>
      </c>
      <c r="C77" s="115">
        <v>0.09</v>
      </c>
      <c r="G77" s="86">
        <f t="shared" si="3"/>
        <v>4.05</v>
      </c>
      <c r="H77" s="86">
        <f t="shared" si="4"/>
        <v>4.0499999999999974E-2</v>
      </c>
      <c r="I77" s="86"/>
      <c r="J77" s="86"/>
      <c r="K77" s="86"/>
      <c r="L77" s="86"/>
      <c r="M77" s="86"/>
      <c r="N77" s="86"/>
      <c r="O77" s="86"/>
      <c r="P77" s="86"/>
      <c r="Q77" s="86"/>
      <c r="R77" s="86"/>
      <c r="S77" s="86"/>
      <c r="T77" s="86"/>
      <c r="U77" s="86"/>
      <c r="V77" s="86"/>
      <c r="W77" s="86"/>
      <c r="X77" s="86"/>
      <c r="Y77" s="86"/>
      <c r="Z77" s="86"/>
      <c r="AA77" s="86"/>
      <c r="AB77" s="86"/>
      <c r="AC77" s="86"/>
      <c r="AD77" s="86"/>
      <c r="AE77" s="86"/>
      <c r="AF77" s="86"/>
      <c r="AG77" s="86"/>
      <c r="AH77" s="86"/>
      <c r="AI77" s="86"/>
      <c r="AJ77" s="86"/>
      <c r="AK77" s="86"/>
      <c r="AL77" s="86"/>
      <c r="AM77" s="86"/>
      <c r="AN77" s="86"/>
      <c r="AO77" s="86"/>
      <c r="AP77" s="86"/>
      <c r="AQ77" s="86"/>
      <c r="AR77" s="86"/>
      <c r="AS77" s="86"/>
      <c r="AT77" s="86"/>
      <c r="AU77" s="86"/>
      <c r="AV77" s="86"/>
    </row>
    <row r="78" spans="1:48" x14ac:dyDescent="0.3">
      <c r="A78" s="116">
        <v>333</v>
      </c>
      <c r="B78" s="119" t="s">
        <v>693</v>
      </c>
      <c r="C78" s="115">
        <v>0.64999999999999991</v>
      </c>
      <c r="G78" s="86">
        <f t="shared" si="3"/>
        <v>29.249999999999996</v>
      </c>
      <c r="H78" s="86">
        <f t="shared" si="4"/>
        <v>0.29249999999999976</v>
      </c>
      <c r="I78" s="86"/>
      <c r="J78" s="86"/>
      <c r="K78" s="86"/>
      <c r="L78" s="86"/>
      <c r="M78" s="86"/>
      <c r="N78" s="86"/>
      <c r="O78" s="86"/>
      <c r="P78" s="86"/>
      <c r="Q78" s="86"/>
      <c r="R78" s="86"/>
      <c r="S78" s="86"/>
      <c r="T78" s="86"/>
      <c r="U78" s="86"/>
      <c r="V78" s="86"/>
      <c r="W78" s="86"/>
      <c r="X78" s="86"/>
      <c r="Y78" s="86"/>
      <c r="Z78" s="86"/>
      <c r="AA78" s="86"/>
      <c r="AB78" s="86"/>
      <c r="AC78" s="86"/>
      <c r="AD78" s="86"/>
      <c r="AE78" s="86"/>
      <c r="AF78" s="86"/>
      <c r="AG78" s="86"/>
      <c r="AH78" s="86"/>
      <c r="AI78" s="86"/>
      <c r="AJ78" s="86"/>
      <c r="AK78" s="86"/>
      <c r="AL78" s="86"/>
      <c r="AM78" s="86"/>
      <c r="AN78" s="86"/>
      <c r="AO78" s="86"/>
      <c r="AP78" s="86"/>
      <c r="AQ78" s="86"/>
      <c r="AR78" s="86"/>
      <c r="AS78" s="86"/>
      <c r="AT78" s="86"/>
      <c r="AU78" s="86"/>
      <c r="AV78" s="86"/>
    </row>
    <row r="79" spans="1:48" x14ac:dyDescent="0.3">
      <c r="A79" s="123">
        <v>335</v>
      </c>
      <c r="B79" s="124" t="s">
        <v>353</v>
      </c>
      <c r="C79" s="124">
        <v>0.03</v>
      </c>
      <c r="D79" s="86"/>
      <c r="E79" s="86"/>
      <c r="F79" s="86"/>
      <c r="G79" s="86">
        <f t="shared" si="3"/>
        <v>1.3499999999999999</v>
      </c>
      <c r="H79" s="86">
        <f t="shared" si="4"/>
        <v>1.3499999999999989E-2</v>
      </c>
      <c r="I79" s="86"/>
      <c r="J79" s="86"/>
      <c r="K79" s="86"/>
      <c r="L79" s="86"/>
      <c r="M79" s="86"/>
      <c r="N79" s="86"/>
      <c r="O79" s="86"/>
      <c r="P79" s="86"/>
      <c r="Q79" s="86"/>
      <c r="R79" s="86"/>
      <c r="S79" s="86"/>
      <c r="T79" s="86"/>
      <c r="U79" s="86"/>
      <c r="V79" s="86"/>
      <c r="W79" s="86"/>
      <c r="X79" s="86"/>
      <c r="Y79" s="86"/>
      <c r="Z79" s="86"/>
      <c r="AA79" s="86"/>
      <c r="AB79" s="86"/>
      <c r="AC79" s="86"/>
      <c r="AD79" s="86"/>
      <c r="AE79" s="86"/>
      <c r="AF79" s="86"/>
      <c r="AG79" s="86"/>
      <c r="AH79" s="86"/>
      <c r="AI79" s="86"/>
      <c r="AJ79" s="86"/>
      <c r="AK79" s="86"/>
      <c r="AL79" s="86"/>
      <c r="AM79" s="86"/>
      <c r="AN79" s="86"/>
      <c r="AO79" s="86"/>
      <c r="AP79" s="86"/>
      <c r="AQ79" s="86"/>
      <c r="AR79" s="86"/>
      <c r="AS79" s="86"/>
      <c r="AT79" s="86"/>
      <c r="AU79" s="86"/>
      <c r="AV79" s="86"/>
    </row>
    <row r="80" spans="1:48" x14ac:dyDescent="0.3">
      <c r="A80" s="123">
        <v>339</v>
      </c>
      <c r="B80" s="124" t="s">
        <v>361</v>
      </c>
      <c r="C80" s="124"/>
      <c r="D80" s="86"/>
      <c r="E80" s="86"/>
      <c r="F80" s="86"/>
      <c r="G80" s="86">
        <f t="shared" si="3"/>
        <v>0</v>
      </c>
      <c r="H80" s="86">
        <f t="shared" si="4"/>
        <v>0</v>
      </c>
      <c r="I80" s="86"/>
      <c r="J80" s="86"/>
      <c r="K80" s="86"/>
      <c r="L80" s="86"/>
      <c r="M80" s="86"/>
      <c r="N80" s="86"/>
      <c r="O80" s="86"/>
      <c r="P80" s="86"/>
      <c r="Q80" s="86"/>
      <c r="R80" s="86"/>
      <c r="S80" s="86"/>
      <c r="T80" s="86"/>
      <c r="U80" s="86"/>
      <c r="V80" s="86"/>
      <c r="W80" s="86"/>
      <c r="X80" s="86"/>
      <c r="Y80" s="86"/>
      <c r="Z80" s="86"/>
      <c r="AA80" s="86"/>
      <c r="AB80" s="86"/>
      <c r="AC80" s="86"/>
      <c r="AD80" s="86"/>
      <c r="AE80" s="86"/>
      <c r="AF80" s="86"/>
      <c r="AG80" s="86"/>
      <c r="AH80" s="86"/>
      <c r="AI80" s="86"/>
      <c r="AJ80" s="86"/>
      <c r="AK80" s="86"/>
      <c r="AL80" s="86"/>
      <c r="AM80" s="86"/>
      <c r="AN80" s="86"/>
      <c r="AO80" s="86"/>
      <c r="AP80" s="86"/>
      <c r="AQ80" s="86"/>
      <c r="AR80" s="86"/>
      <c r="AS80" s="86"/>
      <c r="AT80" s="86"/>
      <c r="AU80" s="86"/>
      <c r="AV80" s="86"/>
    </row>
    <row r="81" spans="1:48" x14ac:dyDescent="0.3">
      <c r="A81" s="123">
        <v>340</v>
      </c>
      <c r="B81" s="124" t="s">
        <v>348</v>
      </c>
      <c r="C81" s="124">
        <v>0.71</v>
      </c>
      <c r="D81" s="86"/>
      <c r="E81" s="86"/>
      <c r="F81" s="86"/>
      <c r="G81" s="86">
        <f t="shared" si="3"/>
        <v>31.95</v>
      </c>
      <c r="H81" s="86">
        <f t="shared" si="4"/>
        <v>0.31949999999999978</v>
      </c>
      <c r="I81" s="86"/>
      <c r="J81" s="86"/>
      <c r="K81" s="86"/>
      <c r="L81" s="86"/>
      <c r="M81" s="86"/>
      <c r="N81" s="86"/>
      <c r="O81" s="86"/>
      <c r="P81" s="86"/>
      <c r="Q81" s="86"/>
      <c r="R81" s="86"/>
      <c r="S81" s="86"/>
      <c r="T81" s="86"/>
      <c r="U81" s="86"/>
      <c r="V81" s="86"/>
      <c r="W81" s="86"/>
      <c r="X81" s="86"/>
      <c r="Y81" s="86"/>
      <c r="Z81" s="86"/>
      <c r="AA81" s="86"/>
      <c r="AB81" s="86"/>
      <c r="AC81" s="86"/>
      <c r="AD81" s="86"/>
      <c r="AE81" s="86"/>
      <c r="AF81" s="86"/>
      <c r="AG81" s="86"/>
      <c r="AH81" s="86"/>
      <c r="AI81" s="86"/>
      <c r="AJ81" s="86"/>
      <c r="AK81" s="86"/>
      <c r="AL81" s="86"/>
      <c r="AM81" s="86"/>
      <c r="AN81" s="86"/>
      <c r="AO81" s="86"/>
      <c r="AP81" s="86"/>
      <c r="AQ81" s="86"/>
      <c r="AR81" s="86"/>
      <c r="AS81" s="86"/>
      <c r="AT81" s="86"/>
      <c r="AU81" s="86"/>
      <c r="AV81" s="86"/>
    </row>
    <row r="82" spans="1:48" x14ac:dyDescent="0.3">
      <c r="A82" s="116">
        <v>341</v>
      </c>
      <c r="B82" s="119" t="s">
        <v>772</v>
      </c>
      <c r="C82" s="115">
        <v>0.15999999999999998</v>
      </c>
      <c r="G82" s="86">
        <f t="shared" si="3"/>
        <v>7.1999999999999993</v>
      </c>
      <c r="H82" s="86">
        <f t="shared" si="4"/>
        <v>7.1999999999999939E-2</v>
      </c>
      <c r="I82" s="86"/>
      <c r="J82" s="86"/>
      <c r="K82" s="86"/>
      <c r="L82" s="86"/>
      <c r="M82" s="86"/>
      <c r="N82" s="86"/>
      <c r="O82" s="86"/>
      <c r="P82" s="86"/>
      <c r="Q82" s="86"/>
      <c r="R82" s="86"/>
      <c r="S82" s="86"/>
      <c r="T82" s="86"/>
      <c r="U82" s="86"/>
      <c r="V82" s="86"/>
      <c r="W82" s="86"/>
      <c r="X82" s="86"/>
      <c r="Y82" s="86"/>
      <c r="Z82" s="86"/>
      <c r="AA82" s="86"/>
      <c r="AB82" s="86"/>
      <c r="AC82" s="86"/>
      <c r="AD82" s="86"/>
      <c r="AE82" s="86"/>
      <c r="AF82" s="86"/>
      <c r="AG82" s="86"/>
      <c r="AH82" s="86"/>
      <c r="AI82" s="86"/>
      <c r="AJ82" s="86"/>
      <c r="AK82" s="86"/>
      <c r="AL82" s="86"/>
      <c r="AM82" s="86"/>
      <c r="AN82" s="86"/>
      <c r="AO82" s="86"/>
      <c r="AP82" s="86"/>
      <c r="AQ82" s="86"/>
      <c r="AR82" s="86"/>
      <c r="AS82" s="86"/>
      <c r="AT82" s="86"/>
      <c r="AU82" s="86"/>
      <c r="AV82" s="86"/>
    </row>
    <row r="83" spans="1:48" x14ac:dyDescent="0.3">
      <c r="A83" s="123">
        <v>343</v>
      </c>
      <c r="B83" s="124" t="s">
        <v>35</v>
      </c>
      <c r="C83" s="124">
        <v>0.5099999999999999</v>
      </c>
      <c r="D83" s="86"/>
      <c r="E83" s="86"/>
      <c r="F83" s="86"/>
      <c r="G83" s="86">
        <f t="shared" si="3"/>
        <v>22.949999999999996</v>
      </c>
      <c r="H83" s="86">
        <f t="shared" si="4"/>
        <v>0.22949999999999979</v>
      </c>
      <c r="I83" s="86"/>
      <c r="J83" s="86"/>
      <c r="K83" s="86"/>
      <c r="L83" s="86"/>
      <c r="M83" s="86"/>
      <c r="N83" s="86"/>
      <c r="O83" s="86"/>
      <c r="P83" s="86"/>
      <c r="Q83" s="86"/>
      <c r="R83" s="86"/>
      <c r="S83" s="86"/>
      <c r="T83" s="86"/>
      <c r="U83" s="86"/>
      <c r="V83" s="86"/>
      <c r="W83" s="86"/>
      <c r="X83" s="86"/>
      <c r="Y83" s="86"/>
      <c r="Z83" s="86"/>
      <c r="AA83" s="86"/>
      <c r="AB83" s="86"/>
      <c r="AC83" s="86"/>
      <c r="AD83" s="86"/>
      <c r="AE83" s="86"/>
      <c r="AF83" s="86"/>
      <c r="AG83" s="86"/>
      <c r="AH83" s="86"/>
      <c r="AI83" s="86"/>
      <c r="AJ83" s="86"/>
      <c r="AK83" s="86"/>
      <c r="AL83" s="86"/>
      <c r="AM83" s="86"/>
      <c r="AN83" s="86"/>
      <c r="AO83" s="86"/>
      <c r="AP83" s="86"/>
      <c r="AQ83" s="86"/>
      <c r="AR83" s="86"/>
      <c r="AS83" s="86"/>
      <c r="AT83" s="86"/>
      <c r="AU83" s="86"/>
      <c r="AV83" s="86"/>
    </row>
    <row r="84" spans="1:48" x14ac:dyDescent="0.3">
      <c r="A84" s="116">
        <v>357</v>
      </c>
      <c r="B84" s="119" t="s">
        <v>843</v>
      </c>
      <c r="C84" s="115">
        <v>9.9999999999999985E-3</v>
      </c>
      <c r="G84" s="86">
        <f t="shared" si="3"/>
        <v>0.44999999999999996</v>
      </c>
      <c r="H84" s="86">
        <f t="shared" si="4"/>
        <v>4.4999999999999962E-3</v>
      </c>
      <c r="I84" s="86"/>
      <c r="J84" s="86"/>
      <c r="K84" s="86"/>
      <c r="L84" s="86"/>
      <c r="M84" s="86"/>
      <c r="N84" s="86"/>
      <c r="O84" s="86"/>
      <c r="P84" s="86"/>
      <c r="Q84" s="86"/>
      <c r="R84" s="86"/>
      <c r="S84" s="86"/>
      <c r="T84" s="86"/>
      <c r="U84" s="86"/>
      <c r="V84" s="86"/>
      <c r="W84" s="86"/>
      <c r="X84" s="86"/>
      <c r="Y84" s="86"/>
      <c r="Z84" s="86"/>
      <c r="AA84" s="86"/>
      <c r="AB84" s="86"/>
      <c r="AC84" s="86"/>
      <c r="AD84" s="86"/>
      <c r="AE84" s="86"/>
      <c r="AF84" s="86"/>
      <c r="AG84" s="86"/>
      <c r="AH84" s="86"/>
      <c r="AI84" s="86"/>
      <c r="AJ84" s="86"/>
      <c r="AK84" s="86"/>
      <c r="AL84" s="86"/>
      <c r="AM84" s="86"/>
      <c r="AN84" s="86"/>
      <c r="AO84" s="86"/>
      <c r="AP84" s="86"/>
      <c r="AQ84" s="86"/>
      <c r="AR84" s="86"/>
      <c r="AS84" s="86"/>
      <c r="AT84" s="86"/>
      <c r="AU84" s="86"/>
      <c r="AV84" s="86"/>
    </row>
    <row r="85" spans="1:48" x14ac:dyDescent="0.3">
      <c r="A85" s="123">
        <v>367</v>
      </c>
      <c r="B85" s="124" t="s">
        <v>249</v>
      </c>
      <c r="C85" s="124"/>
      <c r="D85" s="86"/>
      <c r="E85" s="86">
        <v>0.89093586917616019</v>
      </c>
      <c r="F85" s="86"/>
      <c r="G85" s="86">
        <f t="shared" si="3"/>
        <v>10.691230430113922</v>
      </c>
      <c r="H85" s="86">
        <f t="shared" si="4"/>
        <v>0.10691230430113915</v>
      </c>
      <c r="I85" s="86"/>
      <c r="J85" s="86"/>
      <c r="K85" s="86"/>
      <c r="L85" s="86"/>
      <c r="M85" s="86"/>
      <c r="N85" s="86"/>
      <c r="O85" s="86"/>
      <c r="P85" s="86"/>
      <c r="Q85" s="86"/>
      <c r="R85" s="86"/>
      <c r="S85" s="86"/>
      <c r="T85" s="86"/>
      <c r="U85" s="86"/>
      <c r="V85" s="86"/>
      <c r="W85" s="86"/>
      <c r="X85" s="86"/>
      <c r="Y85" s="86"/>
      <c r="Z85" s="86"/>
      <c r="AA85" s="86"/>
      <c r="AB85" s="86"/>
      <c r="AC85" s="86"/>
      <c r="AD85" s="86"/>
      <c r="AE85" s="86"/>
      <c r="AF85" s="86"/>
      <c r="AG85" s="86"/>
      <c r="AH85" s="86"/>
      <c r="AI85" s="86"/>
      <c r="AJ85" s="86"/>
      <c r="AK85" s="86"/>
      <c r="AL85" s="86"/>
      <c r="AM85" s="86"/>
      <c r="AN85" s="86"/>
      <c r="AO85" s="86"/>
      <c r="AP85" s="86"/>
      <c r="AQ85" s="86"/>
      <c r="AR85" s="86"/>
      <c r="AS85" s="86"/>
      <c r="AT85" s="86"/>
      <c r="AU85" s="86"/>
      <c r="AV85" s="86"/>
    </row>
    <row r="86" spans="1:48" x14ac:dyDescent="0.3">
      <c r="A86" s="123">
        <v>369</v>
      </c>
      <c r="B86" s="124" t="s">
        <v>310</v>
      </c>
      <c r="C86" s="124"/>
      <c r="D86" s="86"/>
      <c r="E86" s="86">
        <v>0</v>
      </c>
      <c r="F86" s="86"/>
      <c r="G86" s="86">
        <f t="shared" si="3"/>
        <v>0</v>
      </c>
      <c r="H86" s="86">
        <f t="shared" si="4"/>
        <v>0</v>
      </c>
      <c r="I86" s="86"/>
      <c r="J86" s="86"/>
      <c r="K86" s="86"/>
      <c r="L86" s="86"/>
      <c r="M86" s="86"/>
      <c r="N86" s="86"/>
      <c r="O86" s="86"/>
      <c r="P86" s="86"/>
      <c r="Q86" s="86"/>
      <c r="R86" s="86"/>
      <c r="S86" s="86"/>
      <c r="T86" s="86"/>
      <c r="U86" s="86"/>
      <c r="V86" s="86"/>
      <c r="W86" s="86"/>
      <c r="X86" s="86"/>
      <c r="Y86" s="86"/>
      <c r="Z86" s="86"/>
      <c r="AA86" s="86"/>
      <c r="AB86" s="86"/>
      <c r="AC86" s="86"/>
      <c r="AD86" s="86"/>
      <c r="AE86" s="86"/>
      <c r="AF86" s="86"/>
      <c r="AG86" s="86"/>
      <c r="AH86" s="86"/>
      <c r="AI86" s="86"/>
      <c r="AJ86" s="86"/>
      <c r="AK86" s="86"/>
      <c r="AL86" s="86"/>
      <c r="AM86" s="86"/>
      <c r="AN86" s="86"/>
      <c r="AO86" s="86"/>
      <c r="AP86" s="86"/>
      <c r="AQ86" s="86"/>
      <c r="AR86" s="86"/>
      <c r="AS86" s="86"/>
      <c r="AT86" s="86"/>
      <c r="AU86" s="86"/>
      <c r="AV86" s="86"/>
    </row>
    <row r="87" spans="1:48" x14ac:dyDescent="0.3">
      <c r="A87" s="123">
        <v>371</v>
      </c>
      <c r="B87" s="124" t="s">
        <v>255</v>
      </c>
      <c r="C87" s="124"/>
      <c r="D87" s="86"/>
      <c r="E87" s="86">
        <v>0.79968091577398048</v>
      </c>
      <c r="F87" s="86"/>
      <c r="G87" s="86">
        <f t="shared" si="3"/>
        <v>9.5961709892877654</v>
      </c>
      <c r="H87" s="86">
        <f t="shared" si="4"/>
        <v>9.5961709892877584E-2</v>
      </c>
      <c r="I87" s="86"/>
      <c r="J87" s="86"/>
      <c r="K87" s="86"/>
      <c r="L87" s="86"/>
      <c r="M87" s="86"/>
      <c r="N87" s="86"/>
      <c r="O87" s="86"/>
      <c r="P87" s="86"/>
      <c r="Q87" s="86"/>
      <c r="R87" s="86"/>
      <c r="S87" s="86"/>
      <c r="T87" s="86"/>
      <c r="U87" s="86"/>
      <c r="V87" s="86"/>
      <c r="W87" s="86"/>
      <c r="X87" s="86"/>
      <c r="Y87" s="86"/>
      <c r="Z87" s="86"/>
      <c r="AA87" s="86"/>
      <c r="AB87" s="86"/>
      <c r="AC87" s="86"/>
      <c r="AD87" s="86"/>
      <c r="AE87" s="86"/>
      <c r="AF87" s="86"/>
      <c r="AG87" s="86"/>
      <c r="AH87" s="86"/>
      <c r="AI87" s="86"/>
      <c r="AJ87" s="86"/>
      <c r="AK87" s="86"/>
      <c r="AL87" s="86"/>
      <c r="AM87" s="86"/>
      <c r="AN87" s="86"/>
      <c r="AO87" s="86"/>
      <c r="AP87" s="86"/>
      <c r="AQ87" s="86"/>
      <c r="AR87" s="86"/>
      <c r="AS87" s="86"/>
      <c r="AT87" s="86"/>
      <c r="AU87" s="86"/>
      <c r="AV87" s="86"/>
    </row>
    <row r="88" spans="1:48" x14ac:dyDescent="0.3">
      <c r="A88" s="116">
        <v>381</v>
      </c>
      <c r="B88" s="119" t="s">
        <v>746</v>
      </c>
      <c r="C88" s="115">
        <v>0.37999999999999995</v>
      </c>
      <c r="G88" s="86">
        <f t="shared" si="3"/>
        <v>17.099999999999998</v>
      </c>
      <c r="H88" s="86">
        <f t="shared" si="4"/>
        <v>0.17099999999999987</v>
      </c>
      <c r="I88" s="86"/>
      <c r="J88" s="86"/>
      <c r="K88" s="86"/>
      <c r="L88" s="86"/>
      <c r="M88" s="86"/>
      <c r="N88" s="86"/>
      <c r="O88" s="86"/>
      <c r="P88" s="86"/>
      <c r="Q88" s="86"/>
      <c r="R88" s="86"/>
      <c r="S88" s="86"/>
      <c r="T88" s="86"/>
      <c r="U88" s="86"/>
      <c r="V88" s="86"/>
      <c r="W88" s="86"/>
      <c r="X88" s="86"/>
      <c r="Y88" s="86"/>
      <c r="Z88" s="86"/>
      <c r="AA88" s="86"/>
      <c r="AB88" s="86"/>
      <c r="AC88" s="86"/>
      <c r="AD88" s="86"/>
      <c r="AE88" s="86"/>
      <c r="AF88" s="86"/>
      <c r="AG88" s="86"/>
      <c r="AH88" s="86"/>
      <c r="AI88" s="86"/>
      <c r="AJ88" s="86"/>
      <c r="AK88" s="86"/>
      <c r="AL88" s="86"/>
      <c r="AM88" s="86"/>
      <c r="AN88" s="86"/>
      <c r="AO88" s="86"/>
      <c r="AP88" s="86"/>
      <c r="AQ88" s="86"/>
      <c r="AR88" s="86"/>
      <c r="AS88" s="86"/>
      <c r="AT88" s="86"/>
      <c r="AU88" s="86"/>
      <c r="AV88" s="86"/>
    </row>
    <row r="89" spans="1:48" x14ac:dyDescent="0.3">
      <c r="A89" s="123">
        <v>382</v>
      </c>
      <c r="B89" s="124" t="s">
        <v>299</v>
      </c>
      <c r="C89" s="124"/>
      <c r="D89" s="86"/>
      <c r="E89" s="86">
        <v>0</v>
      </c>
      <c r="F89" s="86"/>
      <c r="G89" s="86">
        <f t="shared" si="3"/>
        <v>0</v>
      </c>
      <c r="H89" s="86">
        <f t="shared" si="4"/>
        <v>0</v>
      </c>
      <c r="I89" s="98"/>
      <c r="J89" s="98"/>
      <c r="K89" s="98"/>
      <c r="L89" s="98"/>
      <c r="M89" s="98"/>
      <c r="N89" s="98"/>
      <c r="O89" s="98"/>
      <c r="P89" s="98"/>
      <c r="Q89" s="98"/>
      <c r="R89" s="98"/>
      <c r="S89" s="98"/>
      <c r="T89" s="98"/>
      <c r="U89" s="98"/>
      <c r="V89" s="98"/>
      <c r="W89" s="98"/>
      <c r="X89" s="98"/>
      <c r="Y89" s="98"/>
      <c r="Z89" s="98"/>
      <c r="AA89" s="98"/>
      <c r="AB89" s="98"/>
      <c r="AC89" s="98"/>
      <c r="AD89" s="98"/>
      <c r="AE89" s="98"/>
      <c r="AF89" s="98"/>
      <c r="AG89" s="98"/>
      <c r="AH89" s="98"/>
      <c r="AI89" s="98"/>
      <c r="AJ89" s="98"/>
      <c r="AK89" s="98"/>
      <c r="AL89" s="98"/>
      <c r="AM89" s="98"/>
      <c r="AN89" s="98"/>
      <c r="AO89" s="98"/>
      <c r="AP89" s="98"/>
      <c r="AQ89" s="98"/>
      <c r="AR89" s="98"/>
      <c r="AS89" s="98"/>
      <c r="AT89" s="98"/>
      <c r="AU89" s="98"/>
      <c r="AV89" s="98"/>
    </row>
    <row r="90" spans="1:48" x14ac:dyDescent="0.3">
      <c r="A90" s="123">
        <v>385</v>
      </c>
      <c r="B90" s="124" t="s">
        <v>258</v>
      </c>
      <c r="C90" s="124">
        <v>0.89999999999999991</v>
      </c>
      <c r="D90" s="86"/>
      <c r="E90" s="86">
        <v>0.74611292565015785</v>
      </c>
      <c r="F90" s="86"/>
      <c r="G90" s="86">
        <f t="shared" si="3"/>
        <v>49.453355107801883</v>
      </c>
      <c r="H90" s="86">
        <f t="shared" si="4"/>
        <v>0.4945335510780185</v>
      </c>
      <c r="I90" s="86"/>
      <c r="J90" s="86"/>
      <c r="K90" s="86"/>
      <c r="L90" s="86"/>
      <c r="M90" s="86"/>
      <c r="N90" s="86"/>
      <c r="O90" s="86"/>
      <c r="P90" s="86"/>
      <c r="Q90" s="86"/>
      <c r="R90" s="86"/>
      <c r="S90" s="86"/>
      <c r="T90" s="86"/>
      <c r="U90" s="86"/>
      <c r="V90" s="86"/>
      <c r="W90" s="86"/>
      <c r="X90" s="86"/>
      <c r="Y90" s="86"/>
      <c r="Z90" s="86"/>
      <c r="AA90" s="86"/>
      <c r="AB90" s="86"/>
      <c r="AC90" s="86"/>
      <c r="AD90" s="86"/>
      <c r="AE90" s="86"/>
      <c r="AF90" s="86"/>
      <c r="AG90" s="86"/>
      <c r="AH90" s="86"/>
      <c r="AI90" s="86"/>
      <c r="AJ90" s="86"/>
      <c r="AK90" s="86"/>
      <c r="AL90" s="86"/>
      <c r="AM90" s="86"/>
      <c r="AN90" s="86"/>
      <c r="AO90" s="86"/>
      <c r="AP90" s="86"/>
      <c r="AQ90" s="86"/>
      <c r="AR90" s="86"/>
      <c r="AS90" s="86"/>
      <c r="AT90" s="86"/>
      <c r="AU90" s="86"/>
      <c r="AV90" s="86"/>
    </row>
    <row r="91" spans="1:48" x14ac:dyDescent="0.3">
      <c r="A91" s="116">
        <v>386</v>
      </c>
      <c r="B91" s="119" t="s">
        <v>710</v>
      </c>
      <c r="C91" s="115">
        <v>0.44999999999999996</v>
      </c>
      <c r="G91" s="86">
        <f t="shared" si="3"/>
        <v>20.249999999999996</v>
      </c>
      <c r="H91" s="86">
        <f t="shared" si="4"/>
        <v>0.20249999999999982</v>
      </c>
      <c r="I91" s="86"/>
      <c r="J91" s="86"/>
      <c r="K91" s="86"/>
      <c r="L91" s="86"/>
      <c r="M91" s="86"/>
      <c r="N91" s="86"/>
      <c r="O91" s="86"/>
      <c r="P91" s="86"/>
      <c r="Q91" s="86"/>
      <c r="R91" s="86"/>
      <c r="S91" s="86"/>
      <c r="T91" s="86"/>
      <c r="U91" s="86"/>
      <c r="V91" s="86"/>
      <c r="W91" s="86"/>
      <c r="X91" s="86"/>
      <c r="Y91" s="86"/>
      <c r="Z91" s="86"/>
      <c r="AA91" s="86"/>
      <c r="AB91" s="86"/>
      <c r="AC91" s="86"/>
      <c r="AD91" s="86"/>
      <c r="AE91" s="86"/>
      <c r="AF91" s="86"/>
      <c r="AG91" s="86"/>
      <c r="AH91" s="86"/>
      <c r="AI91" s="86"/>
      <c r="AJ91" s="86"/>
      <c r="AK91" s="86"/>
      <c r="AL91" s="86"/>
      <c r="AM91" s="86"/>
      <c r="AN91" s="86"/>
      <c r="AO91" s="86"/>
      <c r="AP91" s="86"/>
      <c r="AQ91" s="86"/>
      <c r="AR91" s="86"/>
      <c r="AS91" s="86"/>
      <c r="AT91" s="86"/>
      <c r="AU91" s="86"/>
      <c r="AV91" s="86"/>
    </row>
    <row r="92" spans="1:48" x14ac:dyDescent="0.3">
      <c r="A92" s="123">
        <v>387</v>
      </c>
      <c r="B92" s="124" t="s">
        <v>36</v>
      </c>
      <c r="C92" s="124">
        <v>0.52999999999999992</v>
      </c>
      <c r="D92" s="86"/>
      <c r="E92" s="86"/>
      <c r="F92" s="86"/>
      <c r="G92" s="86">
        <f t="shared" si="3"/>
        <v>23.849999999999998</v>
      </c>
      <c r="H92" s="86">
        <f t="shared" si="4"/>
        <v>0.23849999999999982</v>
      </c>
      <c r="I92" s="86"/>
      <c r="J92" s="86"/>
      <c r="K92" s="86"/>
      <c r="L92" s="86"/>
      <c r="M92" s="86"/>
      <c r="N92" s="86"/>
      <c r="O92" s="86"/>
      <c r="P92" s="86"/>
      <c r="Q92" s="86"/>
      <c r="R92" s="86"/>
      <c r="S92" s="86"/>
      <c r="T92" s="86"/>
      <c r="U92" s="86"/>
      <c r="V92" s="86"/>
      <c r="W92" s="86"/>
      <c r="X92" s="86"/>
      <c r="Y92" s="86"/>
      <c r="Z92" s="86"/>
      <c r="AA92" s="86"/>
      <c r="AB92" s="86"/>
      <c r="AC92" s="86"/>
      <c r="AD92" s="86"/>
      <c r="AE92" s="86"/>
      <c r="AF92" s="86"/>
      <c r="AG92" s="86"/>
      <c r="AH92" s="86"/>
      <c r="AI92" s="86"/>
      <c r="AJ92" s="86"/>
      <c r="AK92" s="86"/>
      <c r="AL92" s="86"/>
      <c r="AM92" s="86"/>
      <c r="AN92" s="86"/>
      <c r="AO92" s="86"/>
      <c r="AP92" s="86"/>
      <c r="AQ92" s="86"/>
      <c r="AR92" s="86"/>
      <c r="AS92" s="86"/>
      <c r="AT92" s="86"/>
      <c r="AU92" s="86"/>
      <c r="AV92" s="86"/>
    </row>
    <row r="93" spans="1:48" x14ac:dyDescent="0.3">
      <c r="A93" s="116">
        <v>388</v>
      </c>
      <c r="B93" s="119" t="s">
        <v>878</v>
      </c>
      <c r="C93" s="115">
        <v>9.9999999999999985E-3</v>
      </c>
      <c r="G93" s="86">
        <f t="shared" si="3"/>
        <v>0.44999999999999996</v>
      </c>
      <c r="H93" s="86">
        <f t="shared" si="4"/>
        <v>4.4999999999999962E-3</v>
      </c>
      <c r="I93" s="86"/>
      <c r="J93" s="86"/>
      <c r="K93" s="86"/>
      <c r="L93" s="86"/>
      <c r="M93" s="86"/>
      <c r="N93" s="86"/>
      <c r="O93" s="86"/>
      <c r="P93" s="86"/>
      <c r="Q93" s="86"/>
      <c r="R93" s="86"/>
      <c r="S93" s="86"/>
      <c r="T93" s="86"/>
      <c r="U93" s="86"/>
      <c r="V93" s="86"/>
      <c r="W93" s="86"/>
      <c r="X93" s="86"/>
      <c r="Y93" s="86"/>
      <c r="Z93" s="86"/>
      <c r="AA93" s="86"/>
      <c r="AB93" s="86"/>
      <c r="AC93" s="86"/>
      <c r="AD93" s="86"/>
      <c r="AE93" s="86"/>
      <c r="AF93" s="86"/>
      <c r="AG93" s="86"/>
      <c r="AH93" s="86"/>
      <c r="AI93" s="86"/>
      <c r="AJ93" s="86"/>
      <c r="AK93" s="86"/>
      <c r="AL93" s="86"/>
      <c r="AM93" s="86"/>
      <c r="AN93" s="86"/>
      <c r="AO93" s="86"/>
      <c r="AP93" s="86"/>
      <c r="AQ93" s="86"/>
      <c r="AR93" s="86"/>
      <c r="AS93" s="86"/>
      <c r="AT93" s="86"/>
      <c r="AU93" s="86"/>
      <c r="AV93" s="86"/>
    </row>
    <row r="94" spans="1:48" x14ac:dyDescent="0.3">
      <c r="A94" s="123">
        <v>390</v>
      </c>
      <c r="B94" s="124" t="s">
        <v>47</v>
      </c>
      <c r="C94" s="124">
        <v>9.9999999999999985E-3</v>
      </c>
      <c r="D94" s="86"/>
      <c r="E94" s="86">
        <v>0.7452667574485915</v>
      </c>
      <c r="F94" s="86"/>
      <c r="G94" s="86">
        <f t="shared" si="3"/>
        <v>9.3932010893830977</v>
      </c>
      <c r="H94" s="86">
        <f t="shared" si="4"/>
        <v>9.3932010893830908E-2</v>
      </c>
      <c r="I94" s="86"/>
      <c r="J94" s="86"/>
      <c r="K94" s="86"/>
      <c r="L94" s="86"/>
      <c r="M94" s="86"/>
      <c r="N94" s="86"/>
      <c r="O94" s="86"/>
      <c r="P94" s="86"/>
      <c r="Q94" s="86"/>
      <c r="R94" s="86"/>
      <c r="S94" s="86"/>
      <c r="T94" s="86"/>
      <c r="U94" s="86"/>
      <c r="V94" s="86"/>
      <c r="W94" s="86"/>
      <c r="X94" s="86"/>
      <c r="Y94" s="86"/>
      <c r="Z94" s="86"/>
      <c r="AA94" s="86"/>
      <c r="AB94" s="86"/>
      <c r="AC94" s="86"/>
      <c r="AD94" s="86"/>
      <c r="AE94" s="86"/>
      <c r="AF94" s="86"/>
      <c r="AG94" s="86"/>
      <c r="AH94" s="86"/>
      <c r="AI94" s="86"/>
      <c r="AJ94" s="86"/>
      <c r="AK94" s="86"/>
      <c r="AL94" s="86"/>
      <c r="AM94" s="86"/>
      <c r="AN94" s="86"/>
      <c r="AO94" s="86"/>
      <c r="AP94" s="86"/>
      <c r="AQ94" s="86"/>
      <c r="AR94" s="86"/>
      <c r="AS94" s="86"/>
      <c r="AT94" s="86"/>
      <c r="AU94" s="86"/>
      <c r="AV94" s="86"/>
    </row>
    <row r="95" spans="1:48" x14ac:dyDescent="0.3">
      <c r="A95" s="123">
        <v>391</v>
      </c>
      <c r="B95" s="124" t="s">
        <v>37</v>
      </c>
      <c r="C95" s="124">
        <v>0.39999999999999997</v>
      </c>
      <c r="D95" s="86"/>
      <c r="E95" s="86">
        <v>0</v>
      </c>
      <c r="F95" s="86"/>
      <c r="G95" s="86">
        <f t="shared" si="3"/>
        <v>18</v>
      </c>
      <c r="H95" s="86">
        <f t="shared" si="4"/>
        <v>0.17999999999999985</v>
      </c>
      <c r="I95" s="86"/>
      <c r="J95" s="86"/>
      <c r="K95" s="86"/>
      <c r="L95" s="86"/>
      <c r="M95" s="86"/>
      <c r="N95" s="86"/>
      <c r="O95" s="86"/>
      <c r="P95" s="86"/>
      <c r="Q95" s="86"/>
      <c r="R95" s="86"/>
      <c r="S95" s="86"/>
      <c r="T95" s="86"/>
      <c r="U95" s="86"/>
      <c r="V95" s="86"/>
      <c r="W95" s="86"/>
      <c r="X95" s="86"/>
      <c r="Y95" s="86"/>
      <c r="Z95" s="86"/>
      <c r="AA95" s="86"/>
      <c r="AB95" s="86"/>
      <c r="AC95" s="86"/>
      <c r="AD95" s="86"/>
      <c r="AE95" s="86"/>
      <c r="AF95" s="86"/>
      <c r="AG95" s="86"/>
      <c r="AH95" s="86"/>
      <c r="AI95" s="86"/>
      <c r="AJ95" s="86"/>
      <c r="AK95" s="86"/>
      <c r="AL95" s="86"/>
      <c r="AM95" s="86"/>
      <c r="AN95" s="86"/>
      <c r="AO95" s="86"/>
      <c r="AP95" s="86"/>
      <c r="AQ95" s="86"/>
      <c r="AR95" s="86"/>
      <c r="AS95" s="86"/>
      <c r="AT95" s="86"/>
      <c r="AU95" s="86"/>
      <c r="AV95" s="86"/>
    </row>
    <row r="96" spans="1:48" x14ac:dyDescent="0.3">
      <c r="A96" s="123">
        <v>392</v>
      </c>
      <c r="B96" s="124" t="s">
        <v>229</v>
      </c>
      <c r="C96" s="124">
        <v>4.9999999999999996E-2</v>
      </c>
      <c r="D96" s="86">
        <v>7.9899999999999993</v>
      </c>
      <c r="E96" s="86"/>
      <c r="F96" s="86"/>
      <c r="G96" s="86">
        <f t="shared" si="3"/>
        <v>66.169999999999987</v>
      </c>
      <c r="H96" s="86">
        <f t="shared" si="4"/>
        <v>0.6616999999999994</v>
      </c>
      <c r="I96" s="86"/>
      <c r="J96" s="86"/>
      <c r="K96" s="86"/>
      <c r="L96" s="86"/>
      <c r="M96" s="86"/>
      <c r="N96" s="86"/>
      <c r="O96" s="86"/>
      <c r="P96" s="86"/>
      <c r="Q96" s="86"/>
      <c r="R96" s="86"/>
      <c r="S96" s="86"/>
      <c r="T96" s="86"/>
      <c r="U96" s="86"/>
      <c r="V96" s="86"/>
      <c r="W96" s="86"/>
      <c r="X96" s="86"/>
      <c r="Y96" s="86"/>
      <c r="Z96" s="86"/>
      <c r="AA96" s="86"/>
      <c r="AB96" s="86"/>
      <c r="AC96" s="86"/>
      <c r="AD96" s="86"/>
      <c r="AE96" s="86"/>
      <c r="AF96" s="86"/>
      <c r="AG96" s="86"/>
      <c r="AH96" s="86"/>
      <c r="AI96" s="86"/>
      <c r="AJ96" s="86"/>
      <c r="AK96" s="86"/>
      <c r="AL96" s="86"/>
      <c r="AM96" s="86"/>
      <c r="AN96" s="86"/>
      <c r="AO96" s="86"/>
      <c r="AP96" s="86"/>
      <c r="AQ96" s="86"/>
      <c r="AR96" s="86"/>
      <c r="AS96" s="86"/>
      <c r="AT96" s="86"/>
      <c r="AU96" s="86"/>
      <c r="AV96" s="86"/>
    </row>
    <row r="97" spans="1:48" x14ac:dyDescent="0.3">
      <c r="A97" s="123">
        <v>394</v>
      </c>
      <c r="B97" s="124" t="s">
        <v>373</v>
      </c>
      <c r="C97" s="124"/>
      <c r="D97" s="86"/>
      <c r="E97" s="86"/>
      <c r="F97" s="86"/>
      <c r="G97" s="86">
        <f t="shared" si="3"/>
        <v>0</v>
      </c>
      <c r="H97" s="86">
        <f t="shared" si="4"/>
        <v>0</v>
      </c>
      <c r="I97" s="86"/>
      <c r="J97" s="86"/>
      <c r="K97" s="86"/>
      <c r="L97" s="86"/>
      <c r="M97" s="86"/>
      <c r="N97" s="86"/>
      <c r="O97" s="86"/>
      <c r="P97" s="86"/>
      <c r="Q97" s="86"/>
      <c r="R97" s="86"/>
      <c r="S97" s="86"/>
      <c r="T97" s="86"/>
      <c r="U97" s="86"/>
      <c r="V97" s="86"/>
      <c r="W97" s="86"/>
      <c r="X97" s="86"/>
      <c r="Y97" s="86"/>
      <c r="Z97" s="86"/>
      <c r="AA97" s="86"/>
      <c r="AB97" s="86"/>
      <c r="AC97" s="86"/>
      <c r="AD97" s="86"/>
      <c r="AE97" s="86"/>
      <c r="AF97" s="86"/>
      <c r="AG97" s="86"/>
      <c r="AH97" s="86"/>
      <c r="AI97" s="86"/>
      <c r="AJ97" s="86"/>
      <c r="AK97" s="86"/>
      <c r="AL97" s="86"/>
      <c r="AM97" s="86"/>
      <c r="AN97" s="86"/>
      <c r="AO97" s="86"/>
      <c r="AP97" s="86"/>
      <c r="AQ97" s="86"/>
      <c r="AR97" s="86"/>
      <c r="AS97" s="86"/>
      <c r="AT97" s="86"/>
      <c r="AU97" s="86"/>
      <c r="AV97" s="86"/>
    </row>
    <row r="98" spans="1:48" x14ac:dyDescent="0.3">
      <c r="A98" s="123">
        <v>398</v>
      </c>
      <c r="B98" s="124" t="s">
        <v>363</v>
      </c>
      <c r="C98" s="124">
        <v>3.9999999999999994E-2</v>
      </c>
      <c r="D98" s="86"/>
      <c r="E98" s="86"/>
      <c r="F98" s="86"/>
      <c r="G98" s="86">
        <f t="shared" si="3"/>
        <v>1.7999999999999998</v>
      </c>
      <c r="H98" s="86">
        <f t="shared" si="4"/>
        <v>1.7999999999999985E-2</v>
      </c>
      <c r="I98" s="86"/>
      <c r="J98" s="86"/>
      <c r="K98" s="86"/>
      <c r="L98" s="86"/>
      <c r="M98" s="86"/>
      <c r="N98" s="86"/>
      <c r="O98" s="86"/>
      <c r="P98" s="86"/>
      <c r="Q98" s="86"/>
      <c r="R98" s="86"/>
      <c r="S98" s="86"/>
      <c r="T98" s="86"/>
      <c r="U98" s="86"/>
      <c r="V98" s="86"/>
      <c r="W98" s="86"/>
      <c r="X98" s="86"/>
      <c r="Y98" s="86"/>
      <c r="Z98" s="86"/>
      <c r="AA98" s="86"/>
      <c r="AB98" s="86"/>
      <c r="AC98" s="86"/>
      <c r="AD98" s="86"/>
      <c r="AE98" s="86"/>
      <c r="AF98" s="86"/>
      <c r="AG98" s="86"/>
      <c r="AH98" s="86"/>
      <c r="AI98" s="86"/>
      <c r="AJ98" s="86"/>
      <c r="AK98" s="86"/>
      <c r="AL98" s="86"/>
      <c r="AM98" s="86"/>
      <c r="AN98" s="86"/>
      <c r="AO98" s="86"/>
      <c r="AP98" s="86"/>
      <c r="AQ98" s="86"/>
      <c r="AR98" s="86"/>
      <c r="AS98" s="86"/>
      <c r="AT98" s="86"/>
      <c r="AU98" s="86"/>
      <c r="AV98" s="86"/>
    </row>
    <row r="99" spans="1:48" x14ac:dyDescent="0.3">
      <c r="A99" s="116">
        <v>399</v>
      </c>
      <c r="B99" s="119" t="s">
        <v>831</v>
      </c>
      <c r="C99" s="115">
        <v>1.9999999999999997E-2</v>
      </c>
      <c r="G99" s="86">
        <f t="shared" si="3"/>
        <v>0.89999999999999991</v>
      </c>
      <c r="H99" s="86">
        <f t="shared" si="4"/>
        <v>8.9999999999999924E-3</v>
      </c>
      <c r="I99" s="86"/>
      <c r="J99" s="86"/>
      <c r="K99" s="86"/>
      <c r="L99" s="86"/>
      <c r="M99" s="86"/>
      <c r="N99" s="86"/>
      <c r="O99" s="86"/>
      <c r="P99" s="86"/>
      <c r="Q99" s="86"/>
      <c r="R99" s="86"/>
      <c r="S99" s="86"/>
      <c r="T99" s="86"/>
      <c r="U99" s="86"/>
      <c r="V99" s="86"/>
      <c r="W99" s="86"/>
      <c r="X99" s="86"/>
      <c r="Y99" s="86"/>
      <c r="Z99" s="86"/>
      <c r="AA99" s="86"/>
      <c r="AB99" s="86"/>
      <c r="AC99" s="86"/>
      <c r="AD99" s="86"/>
      <c r="AE99" s="86"/>
      <c r="AF99" s="86"/>
      <c r="AG99" s="86"/>
      <c r="AH99" s="86"/>
      <c r="AI99" s="86"/>
      <c r="AJ99" s="86"/>
      <c r="AK99" s="86"/>
      <c r="AL99" s="86"/>
      <c r="AM99" s="86"/>
      <c r="AN99" s="86"/>
      <c r="AO99" s="86"/>
      <c r="AP99" s="86"/>
      <c r="AQ99" s="86"/>
      <c r="AR99" s="86"/>
      <c r="AS99" s="86"/>
      <c r="AT99" s="86"/>
      <c r="AU99" s="86"/>
      <c r="AV99" s="86"/>
    </row>
    <row r="100" spans="1:48" x14ac:dyDescent="0.3">
      <c r="A100" s="116">
        <v>400</v>
      </c>
      <c r="B100" s="119" t="s">
        <v>755</v>
      </c>
      <c r="C100" s="115">
        <v>0.35</v>
      </c>
      <c r="G100" s="86">
        <f t="shared" si="3"/>
        <v>15.749999999999998</v>
      </c>
      <c r="H100" s="86">
        <f t="shared" si="4"/>
        <v>0.15749999999999986</v>
      </c>
      <c r="I100" s="86"/>
      <c r="J100" s="86"/>
      <c r="K100" s="86"/>
      <c r="L100" s="86"/>
      <c r="M100" s="86"/>
      <c r="N100" s="86"/>
      <c r="O100" s="86"/>
      <c r="P100" s="86"/>
      <c r="Q100" s="86"/>
      <c r="R100" s="86"/>
      <c r="S100" s="86"/>
      <c r="T100" s="86"/>
      <c r="U100" s="86"/>
      <c r="V100" s="86"/>
      <c r="W100" s="86"/>
      <c r="X100" s="86"/>
      <c r="Y100" s="86"/>
      <c r="Z100" s="86"/>
      <c r="AA100" s="86"/>
      <c r="AB100" s="86"/>
      <c r="AC100" s="86"/>
      <c r="AD100" s="86"/>
      <c r="AE100" s="86"/>
      <c r="AF100" s="86"/>
      <c r="AG100" s="86"/>
      <c r="AH100" s="86"/>
      <c r="AI100" s="86"/>
      <c r="AJ100" s="86"/>
      <c r="AK100" s="86"/>
      <c r="AL100" s="86"/>
      <c r="AM100" s="86"/>
      <c r="AN100" s="86"/>
      <c r="AO100" s="86"/>
      <c r="AP100" s="86"/>
      <c r="AQ100" s="86"/>
      <c r="AR100" s="86"/>
      <c r="AS100" s="86"/>
      <c r="AT100" s="86"/>
      <c r="AU100" s="86"/>
      <c r="AV100" s="86"/>
    </row>
    <row r="101" spans="1:48" x14ac:dyDescent="0.3">
      <c r="A101" s="123">
        <v>401</v>
      </c>
      <c r="B101" s="124" t="s">
        <v>344</v>
      </c>
      <c r="C101" s="124">
        <v>0.75</v>
      </c>
      <c r="D101" s="86"/>
      <c r="E101" s="86"/>
      <c r="F101" s="86"/>
      <c r="G101" s="86">
        <f t="shared" si="3"/>
        <v>33.75</v>
      </c>
      <c r="H101" s="86">
        <f t="shared" si="4"/>
        <v>0.33749999999999974</v>
      </c>
      <c r="I101" s="86"/>
      <c r="J101" s="86"/>
      <c r="K101" s="86"/>
      <c r="L101" s="86"/>
      <c r="M101" s="86"/>
      <c r="N101" s="86"/>
      <c r="O101" s="86"/>
      <c r="P101" s="86"/>
      <c r="Q101" s="86"/>
      <c r="R101" s="86"/>
      <c r="S101" s="86"/>
      <c r="T101" s="86"/>
      <c r="U101" s="86"/>
      <c r="V101" s="86"/>
      <c r="W101" s="86"/>
      <c r="X101" s="86"/>
      <c r="Y101" s="86"/>
      <c r="Z101" s="86"/>
      <c r="AA101" s="86"/>
      <c r="AB101" s="86"/>
      <c r="AC101" s="86"/>
      <c r="AD101" s="86"/>
      <c r="AE101" s="86"/>
      <c r="AF101" s="86"/>
      <c r="AG101" s="86"/>
      <c r="AH101" s="86"/>
      <c r="AI101" s="86"/>
      <c r="AJ101" s="86"/>
      <c r="AK101" s="86"/>
      <c r="AL101" s="86"/>
      <c r="AM101" s="86"/>
      <c r="AN101" s="86"/>
      <c r="AO101" s="86"/>
      <c r="AP101" s="86"/>
      <c r="AQ101" s="86"/>
      <c r="AR101" s="86"/>
      <c r="AS101" s="86"/>
      <c r="AT101" s="86"/>
      <c r="AU101" s="86"/>
      <c r="AV101" s="86"/>
    </row>
    <row r="102" spans="1:48" x14ac:dyDescent="0.3">
      <c r="A102" s="116">
        <v>405</v>
      </c>
      <c r="B102" s="119" t="s">
        <v>805</v>
      </c>
      <c r="C102" s="115">
        <v>0.03</v>
      </c>
      <c r="G102" s="86">
        <f t="shared" si="3"/>
        <v>1.3499999999999999</v>
      </c>
      <c r="H102" s="86">
        <f t="shared" si="4"/>
        <v>1.3499999999999989E-2</v>
      </c>
      <c r="I102" s="86"/>
      <c r="J102" s="86"/>
      <c r="K102" s="86"/>
      <c r="L102" s="86"/>
      <c r="M102" s="86"/>
      <c r="N102" s="86"/>
      <c r="O102" s="86"/>
      <c r="P102" s="86"/>
      <c r="Q102" s="86"/>
      <c r="R102" s="86"/>
      <c r="S102" s="86"/>
      <c r="T102" s="86"/>
      <c r="U102" s="86"/>
      <c r="V102" s="86"/>
      <c r="W102" s="86"/>
      <c r="X102" s="86"/>
      <c r="Y102" s="86"/>
      <c r="Z102" s="86"/>
      <c r="AA102" s="86"/>
      <c r="AB102" s="86"/>
      <c r="AC102" s="86"/>
      <c r="AD102" s="86"/>
      <c r="AE102" s="86"/>
      <c r="AF102" s="86"/>
      <c r="AG102" s="86"/>
      <c r="AH102" s="86"/>
      <c r="AI102" s="86"/>
      <c r="AJ102" s="86"/>
      <c r="AK102" s="86"/>
      <c r="AL102" s="86"/>
      <c r="AM102" s="86"/>
      <c r="AN102" s="86"/>
      <c r="AO102" s="86"/>
      <c r="AP102" s="86"/>
      <c r="AQ102" s="86"/>
      <c r="AR102" s="86"/>
      <c r="AS102" s="86"/>
      <c r="AT102" s="86"/>
      <c r="AU102" s="86"/>
      <c r="AV102" s="86"/>
    </row>
    <row r="103" spans="1:48" x14ac:dyDescent="0.3">
      <c r="A103" s="116">
        <v>406</v>
      </c>
      <c r="B103" s="119" t="s">
        <v>714</v>
      </c>
      <c r="C103" s="115">
        <v>0.43999999999999995</v>
      </c>
      <c r="G103" s="86">
        <f t="shared" si="3"/>
        <v>19.799999999999997</v>
      </c>
      <c r="H103" s="86">
        <f t="shared" si="4"/>
        <v>0.19799999999999982</v>
      </c>
      <c r="I103" s="86"/>
      <c r="J103" s="86"/>
      <c r="K103" s="86"/>
      <c r="L103" s="86"/>
      <c r="M103" s="86"/>
      <c r="N103" s="86"/>
      <c r="O103" s="86"/>
      <c r="P103" s="86"/>
      <c r="Q103" s="86"/>
      <c r="R103" s="86"/>
      <c r="S103" s="86"/>
      <c r="T103" s="86"/>
      <c r="U103" s="86"/>
      <c r="V103" s="86"/>
      <c r="W103" s="86"/>
      <c r="X103" s="86"/>
      <c r="Y103" s="86"/>
      <c r="Z103" s="86"/>
      <c r="AA103" s="86"/>
      <c r="AB103" s="86"/>
      <c r="AC103" s="86"/>
      <c r="AD103" s="86"/>
      <c r="AE103" s="86"/>
      <c r="AF103" s="86"/>
      <c r="AG103" s="86"/>
      <c r="AH103" s="86"/>
      <c r="AI103" s="86"/>
      <c r="AJ103" s="86"/>
      <c r="AK103" s="86"/>
      <c r="AL103" s="86"/>
      <c r="AM103" s="86"/>
      <c r="AN103" s="86"/>
      <c r="AO103" s="86"/>
      <c r="AP103" s="86"/>
      <c r="AQ103" s="86"/>
      <c r="AR103" s="86"/>
      <c r="AS103" s="86"/>
      <c r="AT103" s="86"/>
      <c r="AU103" s="86"/>
      <c r="AV103" s="86"/>
    </row>
    <row r="104" spans="1:48" ht="28.8" x14ac:dyDescent="0.3">
      <c r="A104" s="116">
        <v>407</v>
      </c>
      <c r="B104" s="119" t="s">
        <v>851</v>
      </c>
      <c r="C104" s="115">
        <v>9.9999999999999985E-3</v>
      </c>
      <c r="G104" s="86">
        <f t="shared" si="3"/>
        <v>0.44999999999999996</v>
      </c>
      <c r="H104" s="86">
        <f t="shared" si="4"/>
        <v>4.4999999999999962E-3</v>
      </c>
      <c r="I104" s="86"/>
      <c r="J104" s="86"/>
      <c r="K104" s="86"/>
      <c r="L104" s="86"/>
      <c r="M104" s="86"/>
      <c r="N104" s="86"/>
      <c r="O104" s="86"/>
      <c r="P104" s="86"/>
      <c r="Q104" s="86"/>
      <c r="R104" s="86"/>
      <c r="S104" s="86"/>
      <c r="T104" s="86"/>
      <c r="U104" s="86"/>
      <c r="V104" s="86"/>
      <c r="W104" s="86"/>
      <c r="X104" s="86"/>
      <c r="Y104" s="86"/>
      <c r="Z104" s="86"/>
      <c r="AA104" s="86"/>
      <c r="AB104" s="86"/>
      <c r="AC104" s="86"/>
      <c r="AD104" s="86"/>
      <c r="AE104" s="86"/>
      <c r="AF104" s="86"/>
      <c r="AG104" s="86"/>
      <c r="AH104" s="86"/>
      <c r="AI104" s="86"/>
      <c r="AJ104" s="86"/>
      <c r="AK104" s="86"/>
      <c r="AL104" s="86"/>
      <c r="AM104" s="86"/>
      <c r="AN104" s="86"/>
      <c r="AO104" s="86"/>
      <c r="AP104" s="86"/>
      <c r="AQ104" s="86"/>
      <c r="AR104" s="86"/>
      <c r="AS104" s="86"/>
      <c r="AT104" s="86"/>
      <c r="AU104" s="86"/>
      <c r="AV104" s="86"/>
    </row>
    <row r="105" spans="1:48" x14ac:dyDescent="0.3">
      <c r="A105" s="116">
        <v>415</v>
      </c>
      <c r="B105" s="119" t="s">
        <v>770</v>
      </c>
      <c r="C105" s="115">
        <v>0.16999999999999998</v>
      </c>
      <c r="G105" s="86">
        <f t="shared" si="3"/>
        <v>7.6499999999999995</v>
      </c>
      <c r="H105" s="86">
        <f t="shared" si="4"/>
        <v>7.6499999999999943E-2</v>
      </c>
      <c r="I105" s="86"/>
      <c r="J105" s="86"/>
      <c r="K105" s="86"/>
      <c r="L105" s="86"/>
      <c r="M105" s="86"/>
      <c r="N105" s="86"/>
      <c r="O105" s="86"/>
      <c r="P105" s="86"/>
      <c r="Q105" s="86"/>
      <c r="R105" s="86"/>
      <c r="S105" s="86"/>
      <c r="T105" s="86"/>
      <c r="U105" s="86"/>
      <c r="V105" s="86"/>
      <c r="W105" s="86"/>
      <c r="X105" s="86"/>
      <c r="Y105" s="86"/>
      <c r="Z105" s="86"/>
      <c r="AA105" s="86"/>
      <c r="AB105" s="86"/>
      <c r="AC105" s="86"/>
      <c r="AD105" s="86"/>
      <c r="AE105" s="86"/>
      <c r="AF105" s="86"/>
      <c r="AG105" s="86"/>
      <c r="AH105" s="86"/>
      <c r="AI105" s="86"/>
      <c r="AJ105" s="86"/>
      <c r="AK105" s="86"/>
      <c r="AL105" s="86"/>
      <c r="AM105" s="86"/>
      <c r="AN105" s="86"/>
      <c r="AO105" s="86"/>
      <c r="AP105" s="86"/>
      <c r="AQ105" s="86"/>
      <c r="AR105" s="86"/>
      <c r="AS105" s="86"/>
      <c r="AT105" s="86"/>
      <c r="AU105" s="86"/>
      <c r="AV105" s="86"/>
    </row>
    <row r="106" spans="1:48" x14ac:dyDescent="0.3">
      <c r="A106" s="116">
        <v>417</v>
      </c>
      <c r="B106" s="119" t="s">
        <v>682</v>
      </c>
      <c r="C106" s="115">
        <v>1.1199999999999999</v>
      </c>
      <c r="G106" s="86">
        <f t="shared" si="3"/>
        <v>50.399999999999991</v>
      </c>
      <c r="H106" s="86">
        <f t="shared" si="4"/>
        <v>0.50399999999999956</v>
      </c>
      <c r="I106" s="86"/>
      <c r="J106" s="86"/>
      <c r="K106" s="86"/>
      <c r="L106" s="86"/>
      <c r="M106" s="86"/>
      <c r="N106" s="86"/>
      <c r="O106" s="86"/>
      <c r="P106" s="86"/>
      <c r="Q106" s="86"/>
      <c r="R106" s="86"/>
      <c r="S106" s="86"/>
      <c r="T106" s="86"/>
      <c r="U106" s="86"/>
      <c r="V106" s="86"/>
      <c r="W106" s="86"/>
      <c r="X106" s="86"/>
      <c r="Y106" s="86"/>
      <c r="Z106" s="86"/>
      <c r="AA106" s="86"/>
      <c r="AB106" s="86"/>
      <c r="AC106" s="86"/>
      <c r="AD106" s="86"/>
      <c r="AE106" s="86"/>
      <c r="AF106" s="86"/>
      <c r="AG106" s="86"/>
      <c r="AH106" s="86"/>
      <c r="AI106" s="86"/>
      <c r="AJ106" s="86"/>
      <c r="AK106" s="86"/>
      <c r="AL106" s="86"/>
      <c r="AM106" s="86"/>
      <c r="AN106" s="86"/>
      <c r="AO106" s="86"/>
      <c r="AP106" s="86"/>
      <c r="AQ106" s="86"/>
      <c r="AR106" s="86"/>
      <c r="AS106" s="86"/>
      <c r="AT106" s="86"/>
      <c r="AU106" s="86"/>
      <c r="AV106" s="86"/>
    </row>
    <row r="107" spans="1:48" x14ac:dyDescent="0.3">
      <c r="A107" s="116">
        <v>418</v>
      </c>
      <c r="B107" s="119" t="s">
        <v>751</v>
      </c>
      <c r="C107" s="115">
        <v>0.36</v>
      </c>
      <c r="G107" s="86">
        <f t="shared" si="3"/>
        <v>16.2</v>
      </c>
      <c r="H107" s="86">
        <f t="shared" si="4"/>
        <v>0.16199999999999989</v>
      </c>
      <c r="I107" s="86"/>
      <c r="J107" s="86"/>
      <c r="K107" s="86"/>
      <c r="L107" s="86"/>
      <c r="M107" s="86"/>
      <c r="N107" s="86"/>
      <c r="O107" s="86"/>
      <c r="P107" s="86"/>
      <c r="Q107" s="86"/>
      <c r="R107" s="86"/>
      <c r="S107" s="86"/>
      <c r="T107" s="86"/>
      <c r="U107" s="86"/>
      <c r="V107" s="86"/>
      <c r="W107" s="86"/>
      <c r="X107" s="86"/>
      <c r="Y107" s="86"/>
      <c r="Z107" s="86"/>
      <c r="AA107" s="86"/>
      <c r="AB107" s="86"/>
      <c r="AC107" s="86"/>
      <c r="AD107" s="86"/>
      <c r="AE107" s="86"/>
      <c r="AF107" s="86"/>
      <c r="AG107" s="86"/>
      <c r="AH107" s="86"/>
      <c r="AI107" s="86"/>
      <c r="AJ107" s="86"/>
      <c r="AK107" s="86"/>
      <c r="AL107" s="86"/>
      <c r="AM107" s="86"/>
      <c r="AN107" s="86"/>
      <c r="AO107" s="86"/>
      <c r="AP107" s="86"/>
      <c r="AQ107" s="86"/>
      <c r="AR107" s="86"/>
      <c r="AS107" s="86"/>
      <c r="AT107" s="86"/>
      <c r="AU107" s="86"/>
      <c r="AV107" s="86"/>
    </row>
    <row r="108" spans="1:48" x14ac:dyDescent="0.3">
      <c r="A108" s="116">
        <v>419</v>
      </c>
      <c r="B108" s="119" t="s">
        <v>788</v>
      </c>
      <c r="C108" s="115">
        <v>0.06</v>
      </c>
      <c r="G108" s="86">
        <f t="shared" si="3"/>
        <v>2.6999999999999997</v>
      </c>
      <c r="H108" s="86">
        <f t="shared" si="4"/>
        <v>2.6999999999999979E-2</v>
      </c>
      <c r="I108" s="86"/>
      <c r="J108" s="86"/>
      <c r="K108" s="86"/>
      <c r="L108" s="86"/>
      <c r="M108" s="86"/>
      <c r="N108" s="86"/>
      <c r="O108" s="86"/>
      <c r="P108" s="86"/>
      <c r="Q108" s="86"/>
      <c r="R108" s="86"/>
      <c r="S108" s="86"/>
      <c r="T108" s="86"/>
      <c r="U108" s="86"/>
      <c r="V108" s="86"/>
      <c r="W108" s="86"/>
      <c r="X108" s="86"/>
      <c r="Y108" s="86"/>
      <c r="Z108" s="86"/>
      <c r="AA108" s="86"/>
      <c r="AB108" s="86"/>
      <c r="AC108" s="86"/>
      <c r="AD108" s="86"/>
      <c r="AE108" s="86"/>
      <c r="AF108" s="86"/>
      <c r="AG108" s="86"/>
      <c r="AH108" s="86"/>
      <c r="AI108" s="86"/>
      <c r="AJ108" s="86"/>
      <c r="AK108" s="86"/>
      <c r="AL108" s="86"/>
      <c r="AM108" s="86"/>
      <c r="AN108" s="86"/>
      <c r="AO108" s="86"/>
      <c r="AP108" s="86"/>
      <c r="AQ108" s="86"/>
      <c r="AR108" s="86"/>
      <c r="AS108" s="86"/>
      <c r="AT108" s="86"/>
      <c r="AU108" s="86"/>
      <c r="AV108" s="86"/>
    </row>
    <row r="109" spans="1:48" x14ac:dyDescent="0.3">
      <c r="A109" s="123">
        <v>421</v>
      </c>
      <c r="B109" s="124" t="s">
        <v>334</v>
      </c>
      <c r="C109" s="124"/>
      <c r="D109" s="86"/>
      <c r="E109" s="86"/>
      <c r="F109" s="86"/>
      <c r="G109" s="86">
        <f t="shared" si="3"/>
        <v>0</v>
      </c>
      <c r="H109" s="86">
        <f t="shared" si="4"/>
        <v>0</v>
      </c>
      <c r="I109" s="86"/>
      <c r="J109" s="86"/>
      <c r="K109" s="86"/>
      <c r="L109" s="86"/>
      <c r="M109" s="86"/>
      <c r="N109" s="86"/>
      <c r="O109" s="86"/>
      <c r="P109" s="86"/>
      <c r="Q109" s="86"/>
      <c r="R109" s="86"/>
      <c r="S109" s="86"/>
      <c r="T109" s="86"/>
      <c r="U109" s="86"/>
      <c r="V109" s="86"/>
      <c r="W109" s="86"/>
      <c r="X109" s="86"/>
      <c r="Y109" s="86"/>
      <c r="Z109" s="86"/>
      <c r="AA109" s="86"/>
      <c r="AB109" s="86"/>
      <c r="AC109" s="86"/>
      <c r="AD109" s="86"/>
      <c r="AE109" s="86"/>
      <c r="AF109" s="86"/>
      <c r="AG109" s="86"/>
      <c r="AH109" s="86"/>
      <c r="AI109" s="86"/>
      <c r="AJ109" s="86"/>
      <c r="AK109" s="86"/>
      <c r="AL109" s="86"/>
      <c r="AM109" s="86"/>
      <c r="AN109" s="86"/>
      <c r="AO109" s="86"/>
      <c r="AP109" s="86"/>
      <c r="AQ109" s="86"/>
      <c r="AR109" s="86"/>
      <c r="AS109" s="86"/>
      <c r="AT109" s="86"/>
      <c r="AU109" s="86"/>
      <c r="AV109" s="86"/>
    </row>
    <row r="110" spans="1:48" x14ac:dyDescent="0.3">
      <c r="A110" s="116">
        <v>425</v>
      </c>
      <c r="B110" s="119" t="s">
        <v>857</v>
      </c>
      <c r="C110" s="115">
        <v>9.9999999999999985E-3</v>
      </c>
      <c r="G110" s="86">
        <f t="shared" si="3"/>
        <v>0.44999999999999996</v>
      </c>
      <c r="H110" s="86">
        <f t="shared" si="4"/>
        <v>4.4999999999999962E-3</v>
      </c>
      <c r="I110" s="86"/>
      <c r="J110" s="86"/>
      <c r="K110" s="86"/>
      <c r="L110" s="86"/>
      <c r="M110" s="86"/>
      <c r="N110" s="86"/>
      <c r="O110" s="86"/>
      <c r="P110" s="86"/>
      <c r="Q110" s="86"/>
      <c r="R110" s="86"/>
      <c r="S110" s="86"/>
      <c r="T110" s="86"/>
      <c r="U110" s="86"/>
      <c r="V110" s="86"/>
      <c r="W110" s="86"/>
      <c r="X110" s="86"/>
      <c r="Y110" s="86"/>
      <c r="Z110" s="86"/>
      <c r="AA110" s="86"/>
      <c r="AB110" s="86"/>
      <c r="AC110" s="86"/>
      <c r="AD110" s="86"/>
      <c r="AE110" s="86"/>
      <c r="AF110" s="86"/>
      <c r="AG110" s="86"/>
      <c r="AH110" s="86"/>
      <c r="AI110" s="86"/>
      <c r="AJ110" s="86"/>
      <c r="AK110" s="86"/>
      <c r="AL110" s="86"/>
      <c r="AM110" s="86"/>
      <c r="AN110" s="86"/>
      <c r="AO110" s="86"/>
      <c r="AP110" s="86"/>
      <c r="AQ110" s="86"/>
      <c r="AR110" s="86"/>
      <c r="AS110" s="86"/>
      <c r="AT110" s="86"/>
      <c r="AU110" s="86"/>
      <c r="AV110" s="86"/>
    </row>
    <row r="111" spans="1:48" x14ac:dyDescent="0.3">
      <c r="A111" s="116">
        <v>432</v>
      </c>
      <c r="B111" s="119" t="s">
        <v>692</v>
      </c>
      <c r="C111" s="115">
        <v>0.65999999999999992</v>
      </c>
      <c r="G111" s="86">
        <f t="shared" si="3"/>
        <v>29.699999999999996</v>
      </c>
      <c r="H111" s="86">
        <f t="shared" si="4"/>
        <v>0.29699999999999976</v>
      </c>
      <c r="I111" s="86"/>
      <c r="J111" s="86"/>
      <c r="K111" s="86"/>
      <c r="L111" s="86"/>
      <c r="M111" s="86"/>
      <c r="N111" s="86"/>
      <c r="O111" s="86"/>
      <c r="P111" s="86"/>
      <c r="Q111" s="86"/>
      <c r="R111" s="86"/>
      <c r="S111" s="86"/>
      <c r="T111" s="86"/>
      <c r="U111" s="86"/>
      <c r="V111" s="86"/>
      <c r="W111" s="86"/>
      <c r="X111" s="86"/>
      <c r="Y111" s="86"/>
      <c r="Z111" s="86"/>
      <c r="AA111" s="86"/>
      <c r="AB111" s="86"/>
      <c r="AC111" s="86"/>
      <c r="AD111" s="86"/>
      <c r="AE111" s="86"/>
      <c r="AF111" s="86"/>
      <c r="AG111" s="86"/>
      <c r="AH111" s="86"/>
      <c r="AI111" s="86"/>
      <c r="AJ111" s="86"/>
      <c r="AK111" s="86"/>
      <c r="AL111" s="86"/>
      <c r="AM111" s="86"/>
      <c r="AN111" s="86"/>
      <c r="AO111" s="86"/>
      <c r="AP111" s="86"/>
      <c r="AQ111" s="86"/>
      <c r="AR111" s="86"/>
      <c r="AS111" s="86"/>
      <c r="AT111" s="86"/>
      <c r="AU111" s="86"/>
      <c r="AV111" s="86"/>
    </row>
    <row r="112" spans="1:48" x14ac:dyDescent="0.3">
      <c r="A112" s="116">
        <v>434</v>
      </c>
      <c r="B112" s="119" t="s">
        <v>694</v>
      </c>
      <c r="C112" s="115">
        <v>0.6399999999999999</v>
      </c>
      <c r="G112" s="86">
        <f t="shared" si="3"/>
        <v>28.799999999999997</v>
      </c>
      <c r="H112" s="86">
        <f t="shared" si="4"/>
        <v>0.28799999999999976</v>
      </c>
      <c r="I112" s="86"/>
      <c r="J112" s="86"/>
      <c r="K112" s="86"/>
      <c r="L112" s="86"/>
      <c r="M112" s="86"/>
      <c r="N112" s="86"/>
      <c r="O112" s="86"/>
      <c r="P112" s="86"/>
      <c r="Q112" s="86"/>
      <c r="R112" s="86"/>
      <c r="S112" s="86"/>
      <c r="T112" s="86"/>
      <c r="U112" s="86"/>
      <c r="V112" s="86"/>
      <c r="W112" s="86"/>
      <c r="X112" s="86"/>
      <c r="Y112" s="86"/>
      <c r="Z112" s="86"/>
      <c r="AA112" s="86"/>
      <c r="AB112" s="86"/>
      <c r="AC112" s="86"/>
      <c r="AD112" s="86"/>
      <c r="AE112" s="86"/>
      <c r="AF112" s="86"/>
      <c r="AG112" s="86"/>
      <c r="AH112" s="86"/>
      <c r="AI112" s="86"/>
      <c r="AJ112" s="86"/>
      <c r="AK112" s="86"/>
      <c r="AL112" s="86"/>
      <c r="AM112" s="86"/>
      <c r="AN112" s="86"/>
      <c r="AO112" s="86"/>
      <c r="AP112" s="86"/>
      <c r="AQ112" s="86"/>
      <c r="AR112" s="86"/>
      <c r="AS112" s="86"/>
      <c r="AT112" s="86"/>
      <c r="AU112" s="86"/>
      <c r="AV112" s="86"/>
    </row>
    <row r="113" spans="1:48" x14ac:dyDescent="0.3">
      <c r="A113" s="116">
        <v>438</v>
      </c>
      <c r="B113" s="119" t="s">
        <v>681</v>
      </c>
      <c r="C113" s="115">
        <v>1.39</v>
      </c>
      <c r="F113" s="118">
        <v>17.809999999999999</v>
      </c>
      <c r="G113" s="86">
        <f t="shared" si="3"/>
        <v>685.89999999999986</v>
      </c>
      <c r="H113" s="86">
        <f t="shared" si="4"/>
        <v>6.8589999999999947</v>
      </c>
      <c r="I113" s="86"/>
      <c r="J113" s="86"/>
      <c r="K113" s="86"/>
      <c r="L113" s="86"/>
      <c r="M113" s="86"/>
      <c r="N113" s="86"/>
      <c r="O113" s="86"/>
      <c r="P113" s="86"/>
      <c r="Q113" s="86"/>
      <c r="R113" s="86"/>
      <c r="S113" s="86"/>
      <c r="T113" s="86"/>
      <c r="U113" s="86"/>
      <c r="V113" s="86"/>
      <c r="W113" s="86"/>
      <c r="X113" s="86"/>
      <c r="Y113" s="86"/>
      <c r="Z113" s="86"/>
      <c r="AA113" s="86"/>
      <c r="AB113" s="86"/>
      <c r="AC113" s="86"/>
      <c r="AD113" s="86"/>
      <c r="AE113" s="86"/>
      <c r="AF113" s="86"/>
      <c r="AG113" s="86"/>
      <c r="AH113" s="86"/>
      <c r="AI113" s="86"/>
      <c r="AJ113" s="86"/>
      <c r="AK113" s="86"/>
      <c r="AL113" s="86"/>
      <c r="AM113" s="86"/>
      <c r="AN113" s="86"/>
      <c r="AO113" s="86"/>
      <c r="AP113" s="86"/>
      <c r="AQ113" s="86"/>
      <c r="AR113" s="86"/>
      <c r="AS113" s="86"/>
      <c r="AT113" s="86"/>
      <c r="AU113" s="86"/>
      <c r="AV113" s="86"/>
    </row>
    <row r="114" spans="1:48" x14ac:dyDescent="0.3">
      <c r="A114" s="116">
        <v>439</v>
      </c>
      <c r="B114" s="119" t="s">
        <v>715</v>
      </c>
      <c r="C114" s="115">
        <v>0.43999999999999995</v>
      </c>
      <c r="G114" s="86">
        <f t="shared" si="3"/>
        <v>19.799999999999997</v>
      </c>
      <c r="H114" s="86">
        <f t="shared" si="4"/>
        <v>0.19799999999999982</v>
      </c>
      <c r="I114" s="86"/>
      <c r="J114" s="86"/>
      <c r="K114" s="86"/>
      <c r="L114" s="86"/>
      <c r="M114" s="86"/>
      <c r="N114" s="86"/>
      <c r="O114" s="86"/>
      <c r="P114" s="86"/>
      <c r="Q114" s="86"/>
      <c r="R114" s="86"/>
      <c r="S114" s="86"/>
      <c r="T114" s="86"/>
      <c r="U114" s="86"/>
      <c r="V114" s="86"/>
      <c r="W114" s="86"/>
      <c r="X114" s="86"/>
      <c r="Y114" s="86"/>
      <c r="Z114" s="86"/>
      <c r="AA114" s="86"/>
      <c r="AB114" s="86"/>
      <c r="AC114" s="86"/>
      <c r="AD114" s="86"/>
      <c r="AE114" s="86"/>
      <c r="AF114" s="86"/>
      <c r="AG114" s="86"/>
      <c r="AH114" s="86"/>
      <c r="AI114" s="86"/>
      <c r="AJ114" s="86"/>
      <c r="AK114" s="86"/>
      <c r="AL114" s="86"/>
      <c r="AM114" s="86"/>
      <c r="AN114" s="86"/>
      <c r="AO114" s="86"/>
      <c r="AP114" s="86"/>
      <c r="AQ114" s="86"/>
      <c r="AR114" s="86"/>
      <c r="AS114" s="86"/>
      <c r="AT114" s="86"/>
      <c r="AU114" s="86"/>
      <c r="AV114" s="86"/>
    </row>
    <row r="115" spans="1:48" x14ac:dyDescent="0.3">
      <c r="A115" s="116">
        <v>440</v>
      </c>
      <c r="B115" s="119" t="s">
        <v>716</v>
      </c>
      <c r="C115" s="115">
        <v>0.43999999999999995</v>
      </c>
      <c r="G115" s="86">
        <f t="shared" si="3"/>
        <v>19.799999999999997</v>
      </c>
      <c r="H115" s="86">
        <f t="shared" si="4"/>
        <v>0.19799999999999982</v>
      </c>
      <c r="I115" s="86"/>
      <c r="J115" s="86"/>
      <c r="K115" s="86"/>
      <c r="L115" s="86"/>
      <c r="M115" s="86"/>
      <c r="N115" s="86"/>
      <c r="O115" s="86"/>
      <c r="P115" s="86"/>
      <c r="Q115" s="86"/>
      <c r="R115" s="86"/>
      <c r="S115" s="86"/>
      <c r="T115" s="86"/>
      <c r="U115" s="86"/>
      <c r="V115" s="86"/>
      <c r="W115" s="86"/>
      <c r="X115" s="86"/>
      <c r="Y115" s="86"/>
      <c r="Z115" s="86"/>
      <c r="AA115" s="86"/>
      <c r="AB115" s="86"/>
      <c r="AC115" s="86"/>
      <c r="AD115" s="86"/>
      <c r="AE115" s="86"/>
      <c r="AF115" s="86"/>
      <c r="AG115" s="86"/>
      <c r="AH115" s="86"/>
      <c r="AI115" s="86"/>
      <c r="AJ115" s="86"/>
      <c r="AK115" s="86"/>
      <c r="AL115" s="86"/>
      <c r="AM115" s="86"/>
      <c r="AN115" s="86"/>
      <c r="AO115" s="86"/>
      <c r="AP115" s="86"/>
      <c r="AQ115" s="86"/>
      <c r="AR115" s="86"/>
      <c r="AS115" s="86"/>
      <c r="AT115" s="86"/>
      <c r="AU115" s="86"/>
      <c r="AV115" s="86"/>
    </row>
    <row r="116" spans="1:48" x14ac:dyDescent="0.3">
      <c r="A116" s="116">
        <v>441</v>
      </c>
      <c r="B116" s="119" t="s">
        <v>702</v>
      </c>
      <c r="C116" s="115">
        <v>0.5</v>
      </c>
      <c r="G116" s="86">
        <f t="shared" si="3"/>
        <v>22.5</v>
      </c>
      <c r="H116" s="86">
        <f t="shared" si="4"/>
        <v>0.22499999999999987</v>
      </c>
      <c r="I116" s="86"/>
      <c r="J116" s="86"/>
      <c r="K116" s="86"/>
      <c r="L116" s="86"/>
      <c r="M116" s="86"/>
      <c r="N116" s="86"/>
      <c r="O116" s="86"/>
      <c r="P116" s="86"/>
      <c r="Q116" s="86"/>
      <c r="R116" s="86"/>
      <c r="S116" s="86"/>
      <c r="T116" s="86"/>
      <c r="U116" s="86"/>
      <c r="V116" s="86"/>
      <c r="W116" s="86"/>
      <c r="X116" s="86"/>
      <c r="Y116" s="86"/>
      <c r="Z116" s="86"/>
      <c r="AA116" s="86"/>
      <c r="AB116" s="86"/>
      <c r="AC116" s="86"/>
      <c r="AD116" s="86"/>
      <c r="AE116" s="86"/>
      <c r="AF116" s="86"/>
      <c r="AG116" s="86"/>
      <c r="AH116" s="86"/>
      <c r="AI116" s="86"/>
      <c r="AJ116" s="86"/>
      <c r="AK116" s="86"/>
      <c r="AL116" s="86"/>
      <c r="AM116" s="86"/>
      <c r="AN116" s="86"/>
      <c r="AO116" s="86"/>
      <c r="AP116" s="86"/>
      <c r="AQ116" s="86"/>
      <c r="AR116" s="86"/>
      <c r="AS116" s="86"/>
      <c r="AT116" s="86"/>
      <c r="AU116" s="86"/>
      <c r="AV116" s="86"/>
    </row>
    <row r="117" spans="1:48" x14ac:dyDescent="0.3">
      <c r="A117" s="123">
        <v>442</v>
      </c>
      <c r="B117" s="124" t="s">
        <v>336</v>
      </c>
      <c r="C117" s="124">
        <v>1.3599999999999999</v>
      </c>
      <c r="D117" s="86"/>
      <c r="E117" s="86"/>
      <c r="F117" s="86"/>
      <c r="G117" s="86">
        <f t="shared" si="3"/>
        <v>61.199999999999996</v>
      </c>
      <c r="H117" s="86">
        <f t="shared" si="4"/>
        <v>0.61199999999999954</v>
      </c>
      <c r="I117" s="86"/>
      <c r="J117" s="86"/>
      <c r="K117" s="86"/>
      <c r="L117" s="86"/>
      <c r="M117" s="86"/>
      <c r="N117" s="86"/>
      <c r="O117" s="86"/>
      <c r="P117" s="86"/>
      <c r="Q117" s="86"/>
      <c r="R117" s="86"/>
      <c r="S117" s="86"/>
      <c r="T117" s="86"/>
      <c r="U117" s="86"/>
      <c r="V117" s="86"/>
      <c r="W117" s="86"/>
      <c r="X117" s="86"/>
      <c r="Y117" s="86"/>
      <c r="Z117" s="86"/>
      <c r="AA117" s="86"/>
      <c r="AB117" s="86"/>
      <c r="AC117" s="86"/>
      <c r="AD117" s="86"/>
      <c r="AE117" s="86"/>
      <c r="AF117" s="86"/>
      <c r="AG117" s="86"/>
      <c r="AH117" s="86"/>
      <c r="AI117" s="86"/>
      <c r="AJ117" s="86"/>
      <c r="AK117" s="86"/>
      <c r="AL117" s="86"/>
      <c r="AM117" s="86"/>
      <c r="AN117" s="86"/>
      <c r="AO117" s="86"/>
      <c r="AP117" s="86"/>
      <c r="AQ117" s="86"/>
      <c r="AR117" s="86"/>
      <c r="AS117" s="86"/>
      <c r="AT117" s="86"/>
      <c r="AU117" s="86"/>
      <c r="AV117" s="86"/>
    </row>
    <row r="118" spans="1:48" x14ac:dyDescent="0.3">
      <c r="A118" s="116">
        <v>443</v>
      </c>
      <c r="B118" s="119" t="s">
        <v>762</v>
      </c>
      <c r="C118" s="115">
        <v>0.28999999999999998</v>
      </c>
      <c r="G118" s="86">
        <f t="shared" si="3"/>
        <v>13.049999999999999</v>
      </c>
      <c r="H118" s="86">
        <f t="shared" si="4"/>
        <v>0.13049999999999989</v>
      </c>
      <c r="I118" s="86"/>
      <c r="J118" s="86"/>
      <c r="K118" s="86"/>
      <c r="L118" s="86"/>
      <c r="M118" s="86"/>
      <c r="N118" s="86"/>
      <c r="O118" s="86"/>
      <c r="P118" s="86"/>
      <c r="Q118" s="86"/>
      <c r="R118" s="86"/>
      <c r="S118" s="86"/>
      <c r="T118" s="86"/>
      <c r="U118" s="86"/>
      <c r="V118" s="86"/>
      <c r="W118" s="86"/>
      <c r="X118" s="86"/>
      <c r="Y118" s="86"/>
      <c r="Z118" s="86"/>
      <c r="AA118" s="86"/>
      <c r="AB118" s="86"/>
      <c r="AC118" s="86"/>
      <c r="AD118" s="86"/>
      <c r="AE118" s="86"/>
      <c r="AF118" s="86"/>
      <c r="AG118" s="86"/>
      <c r="AH118" s="86"/>
      <c r="AI118" s="86"/>
      <c r="AJ118" s="86"/>
      <c r="AK118" s="86"/>
      <c r="AL118" s="86"/>
      <c r="AM118" s="86"/>
      <c r="AN118" s="86"/>
      <c r="AO118" s="86"/>
      <c r="AP118" s="86"/>
      <c r="AQ118" s="86"/>
      <c r="AR118" s="86"/>
      <c r="AS118" s="86"/>
      <c r="AT118" s="86"/>
      <c r="AU118" s="86"/>
      <c r="AV118" s="86"/>
    </row>
    <row r="119" spans="1:48" x14ac:dyDescent="0.3">
      <c r="A119" s="116">
        <v>445</v>
      </c>
      <c r="B119" s="119" t="s">
        <v>695</v>
      </c>
      <c r="C119" s="115">
        <v>0.62</v>
      </c>
      <c r="G119" s="86">
        <f t="shared" si="3"/>
        <v>27.9</v>
      </c>
      <c r="H119" s="86">
        <f t="shared" si="4"/>
        <v>0.2789999999999998</v>
      </c>
      <c r="I119" s="86"/>
      <c r="J119" s="86"/>
      <c r="K119" s="86"/>
      <c r="L119" s="86"/>
      <c r="M119" s="86"/>
      <c r="N119" s="86"/>
      <c r="O119" s="86"/>
      <c r="P119" s="86"/>
      <c r="Q119" s="86"/>
      <c r="R119" s="86"/>
      <c r="S119" s="86"/>
      <c r="T119" s="86"/>
      <c r="U119" s="86"/>
      <c r="V119" s="86"/>
      <c r="W119" s="86"/>
      <c r="X119" s="86"/>
      <c r="Y119" s="86"/>
      <c r="Z119" s="86"/>
      <c r="AA119" s="86"/>
      <c r="AB119" s="86"/>
      <c r="AC119" s="86"/>
      <c r="AD119" s="86"/>
      <c r="AE119" s="86"/>
      <c r="AF119" s="86"/>
      <c r="AG119" s="86"/>
      <c r="AH119" s="86"/>
      <c r="AI119" s="86"/>
      <c r="AJ119" s="86"/>
      <c r="AK119" s="86"/>
      <c r="AL119" s="86"/>
      <c r="AM119" s="86"/>
      <c r="AN119" s="86"/>
      <c r="AO119" s="86"/>
      <c r="AP119" s="86"/>
      <c r="AQ119" s="86"/>
      <c r="AR119" s="86"/>
      <c r="AS119" s="86"/>
      <c r="AT119" s="86"/>
      <c r="AU119" s="86"/>
      <c r="AV119" s="86"/>
    </row>
    <row r="120" spans="1:48" x14ac:dyDescent="0.3">
      <c r="A120" s="116">
        <v>446</v>
      </c>
      <c r="B120" s="119" t="s">
        <v>760</v>
      </c>
      <c r="C120" s="115">
        <v>0.32999999999999996</v>
      </c>
      <c r="G120" s="86">
        <f t="shared" si="3"/>
        <v>14.849999999999998</v>
      </c>
      <c r="H120" s="86">
        <f t="shared" si="4"/>
        <v>0.14849999999999988</v>
      </c>
      <c r="I120" s="86"/>
      <c r="J120" s="86"/>
      <c r="K120" s="86"/>
      <c r="L120" s="86"/>
      <c r="M120" s="86"/>
      <c r="N120" s="86"/>
      <c r="O120" s="86"/>
      <c r="P120" s="86"/>
      <c r="Q120" s="86"/>
      <c r="R120" s="86"/>
      <c r="S120" s="86"/>
      <c r="T120" s="86"/>
      <c r="U120" s="86"/>
      <c r="V120" s="86"/>
      <c r="W120" s="86"/>
      <c r="X120" s="86"/>
      <c r="Y120" s="86"/>
      <c r="Z120" s="86"/>
      <c r="AA120" s="86"/>
      <c r="AB120" s="86"/>
      <c r="AC120" s="86"/>
      <c r="AD120" s="86"/>
      <c r="AE120" s="86"/>
      <c r="AF120" s="86"/>
      <c r="AG120" s="86"/>
      <c r="AH120" s="86"/>
      <c r="AI120" s="86"/>
      <c r="AJ120" s="86"/>
      <c r="AK120" s="86"/>
      <c r="AL120" s="86"/>
      <c r="AM120" s="86"/>
      <c r="AN120" s="86"/>
      <c r="AO120" s="86"/>
      <c r="AP120" s="86"/>
      <c r="AQ120" s="86"/>
      <c r="AR120" s="86"/>
      <c r="AS120" s="86"/>
      <c r="AT120" s="86"/>
      <c r="AU120" s="86"/>
      <c r="AV120" s="86"/>
    </row>
    <row r="121" spans="1:48" x14ac:dyDescent="0.3">
      <c r="A121" s="123">
        <v>449</v>
      </c>
      <c r="B121" s="124" t="s">
        <v>272</v>
      </c>
      <c r="C121" s="124">
        <v>0.64999999999999991</v>
      </c>
      <c r="D121" s="86"/>
      <c r="E121" s="86">
        <v>0.55641188826483134</v>
      </c>
      <c r="F121" s="118">
        <v>5.67</v>
      </c>
      <c r="G121" s="86">
        <f t="shared" si="3"/>
        <v>234.37694265917796</v>
      </c>
      <c r="H121" s="86">
        <f t="shared" si="4"/>
        <v>2.3437694265917779</v>
      </c>
      <c r="I121" s="86"/>
      <c r="J121" s="86"/>
      <c r="K121" s="86"/>
      <c r="L121" s="86"/>
      <c r="M121" s="86"/>
      <c r="N121" s="86"/>
      <c r="O121" s="86"/>
      <c r="P121" s="86"/>
      <c r="Q121" s="86"/>
      <c r="R121" s="86"/>
      <c r="S121" s="86"/>
      <c r="T121" s="86"/>
      <c r="U121" s="86"/>
      <c r="V121" s="86"/>
      <c r="W121" s="86"/>
      <c r="X121" s="86"/>
      <c r="Y121" s="86"/>
      <c r="Z121" s="86"/>
      <c r="AA121" s="86"/>
      <c r="AB121" s="86"/>
      <c r="AC121" s="86"/>
      <c r="AD121" s="86"/>
      <c r="AE121" s="86"/>
      <c r="AF121" s="86"/>
      <c r="AG121" s="86"/>
      <c r="AH121" s="86"/>
      <c r="AI121" s="86"/>
      <c r="AJ121" s="86"/>
      <c r="AK121" s="86"/>
      <c r="AL121" s="86"/>
      <c r="AM121" s="86"/>
      <c r="AN121" s="86"/>
      <c r="AO121" s="86"/>
      <c r="AP121" s="86"/>
      <c r="AQ121" s="86"/>
      <c r="AR121" s="86"/>
      <c r="AS121" s="86"/>
      <c r="AT121" s="86"/>
      <c r="AU121" s="86"/>
      <c r="AV121" s="86"/>
    </row>
    <row r="122" spans="1:48" x14ac:dyDescent="0.3">
      <c r="A122" s="116">
        <v>450</v>
      </c>
      <c r="B122" s="119" t="s">
        <v>815</v>
      </c>
      <c r="C122" s="115">
        <v>1.9999999999999997E-2</v>
      </c>
      <c r="G122" s="86">
        <f t="shared" si="3"/>
        <v>0.89999999999999991</v>
      </c>
      <c r="H122" s="86">
        <f t="shared" si="4"/>
        <v>8.9999999999999924E-3</v>
      </c>
      <c r="I122" s="86"/>
      <c r="J122" s="86"/>
      <c r="K122" s="86"/>
      <c r="L122" s="86"/>
      <c r="M122" s="86"/>
      <c r="N122" s="86"/>
      <c r="O122" s="86"/>
      <c r="P122" s="86"/>
      <c r="Q122" s="86"/>
      <c r="R122" s="86"/>
      <c r="S122" s="86"/>
      <c r="T122" s="86"/>
      <c r="U122" s="86"/>
      <c r="V122" s="86"/>
      <c r="W122" s="86"/>
      <c r="X122" s="86"/>
      <c r="Y122" s="86"/>
      <c r="Z122" s="86"/>
      <c r="AA122" s="86"/>
      <c r="AB122" s="86"/>
      <c r="AC122" s="86"/>
      <c r="AD122" s="86"/>
      <c r="AE122" s="86"/>
      <c r="AF122" s="86"/>
      <c r="AG122" s="86"/>
      <c r="AH122" s="86"/>
      <c r="AI122" s="86"/>
      <c r="AJ122" s="86"/>
      <c r="AK122" s="86"/>
      <c r="AL122" s="86"/>
      <c r="AM122" s="86"/>
      <c r="AN122" s="86"/>
      <c r="AO122" s="86"/>
      <c r="AP122" s="86"/>
      <c r="AQ122" s="86"/>
      <c r="AR122" s="86"/>
      <c r="AS122" s="86"/>
      <c r="AT122" s="86"/>
      <c r="AU122" s="86"/>
      <c r="AV122" s="86"/>
    </row>
    <row r="123" spans="1:48" x14ac:dyDescent="0.3">
      <c r="A123" s="116">
        <v>451</v>
      </c>
      <c r="B123" s="119" t="s">
        <v>863</v>
      </c>
      <c r="C123" s="115">
        <v>9.9999999999999985E-3</v>
      </c>
      <c r="G123" s="86">
        <f t="shared" si="3"/>
        <v>0.44999999999999996</v>
      </c>
      <c r="H123" s="86">
        <f t="shared" si="4"/>
        <v>4.4999999999999962E-3</v>
      </c>
      <c r="I123" s="86"/>
      <c r="J123" s="86"/>
      <c r="K123" s="86"/>
      <c r="L123" s="86"/>
      <c r="M123" s="86"/>
      <c r="N123" s="86"/>
      <c r="O123" s="86"/>
      <c r="P123" s="86"/>
      <c r="Q123" s="86"/>
      <c r="R123" s="86"/>
      <c r="S123" s="86"/>
      <c r="T123" s="86"/>
      <c r="U123" s="86"/>
      <c r="V123" s="86"/>
      <c r="W123" s="86"/>
      <c r="X123" s="86"/>
      <c r="Y123" s="86"/>
      <c r="Z123" s="86"/>
      <c r="AA123" s="86"/>
      <c r="AB123" s="86"/>
      <c r="AC123" s="86"/>
      <c r="AD123" s="86"/>
      <c r="AE123" s="86"/>
      <c r="AF123" s="86"/>
      <c r="AG123" s="86"/>
      <c r="AH123" s="86"/>
      <c r="AI123" s="86"/>
      <c r="AJ123" s="86"/>
      <c r="AK123" s="86"/>
      <c r="AL123" s="86"/>
      <c r="AM123" s="86"/>
      <c r="AN123" s="86"/>
      <c r="AO123" s="86"/>
      <c r="AP123" s="86"/>
      <c r="AQ123" s="86"/>
      <c r="AR123" s="86"/>
      <c r="AS123" s="86"/>
      <c r="AT123" s="86"/>
      <c r="AU123" s="86"/>
      <c r="AV123" s="86"/>
    </row>
    <row r="124" spans="1:48" x14ac:dyDescent="0.3">
      <c r="A124" s="123">
        <v>452</v>
      </c>
      <c r="B124" s="124" t="s">
        <v>234</v>
      </c>
      <c r="C124" s="124">
        <v>2.86</v>
      </c>
      <c r="D124" s="86"/>
      <c r="E124" s="86">
        <v>2.8088834929667499</v>
      </c>
      <c r="F124" s="86"/>
      <c r="G124" s="86">
        <f t="shared" si="3"/>
        <v>162.40660191560099</v>
      </c>
      <c r="H124" s="86">
        <f t="shared" si="4"/>
        <v>1.6240660191560088</v>
      </c>
      <c r="I124" s="86"/>
      <c r="J124" s="86"/>
      <c r="K124" s="86"/>
      <c r="L124" s="86"/>
      <c r="M124" s="86"/>
      <c r="N124" s="86"/>
      <c r="O124" s="86"/>
      <c r="P124" s="86"/>
      <c r="Q124" s="86"/>
      <c r="R124" s="86"/>
      <c r="S124" s="86"/>
      <c r="T124" s="86"/>
      <c r="U124" s="86"/>
      <c r="V124" s="86"/>
      <c r="W124" s="86"/>
      <c r="X124" s="86"/>
      <c r="Y124" s="86"/>
      <c r="Z124" s="86"/>
      <c r="AA124" s="86"/>
      <c r="AB124" s="86"/>
      <c r="AC124" s="86"/>
      <c r="AD124" s="86"/>
      <c r="AE124" s="86"/>
      <c r="AF124" s="86"/>
      <c r="AG124" s="86"/>
      <c r="AH124" s="86"/>
      <c r="AI124" s="86"/>
      <c r="AJ124" s="86"/>
      <c r="AK124" s="86"/>
      <c r="AL124" s="86"/>
      <c r="AM124" s="86"/>
      <c r="AN124" s="86"/>
      <c r="AO124" s="86"/>
      <c r="AP124" s="86"/>
      <c r="AQ124" s="86"/>
      <c r="AR124" s="86"/>
      <c r="AS124" s="86"/>
      <c r="AT124" s="86"/>
      <c r="AU124" s="86"/>
      <c r="AV124" s="86"/>
    </row>
    <row r="125" spans="1:48" x14ac:dyDescent="0.3">
      <c r="A125" s="123">
        <v>453</v>
      </c>
      <c r="B125" s="124" t="s">
        <v>339</v>
      </c>
      <c r="C125" s="124">
        <v>0.42</v>
      </c>
      <c r="D125" s="86"/>
      <c r="E125" s="86"/>
      <c r="F125" s="86"/>
      <c r="G125" s="86">
        <f t="shared" si="3"/>
        <v>18.899999999999999</v>
      </c>
      <c r="H125" s="86">
        <f t="shared" si="4"/>
        <v>0.18899999999999983</v>
      </c>
      <c r="I125" s="86"/>
      <c r="J125" s="86"/>
      <c r="K125" s="86"/>
      <c r="L125" s="86"/>
      <c r="M125" s="86"/>
      <c r="N125" s="86"/>
      <c r="O125" s="86"/>
      <c r="P125" s="86"/>
      <c r="Q125" s="86"/>
      <c r="R125" s="86"/>
      <c r="S125" s="86"/>
      <c r="T125" s="86"/>
      <c r="U125" s="86"/>
      <c r="V125" s="86"/>
      <c r="W125" s="86"/>
      <c r="X125" s="86"/>
      <c r="Y125" s="86"/>
      <c r="Z125" s="86"/>
      <c r="AA125" s="86"/>
      <c r="AB125" s="86"/>
      <c r="AC125" s="86"/>
      <c r="AD125" s="86"/>
      <c r="AE125" s="86"/>
      <c r="AF125" s="86"/>
      <c r="AG125" s="86"/>
      <c r="AH125" s="86"/>
      <c r="AI125" s="86"/>
      <c r="AJ125" s="86"/>
      <c r="AK125" s="86"/>
      <c r="AL125" s="86"/>
      <c r="AM125" s="86"/>
      <c r="AN125" s="86"/>
      <c r="AO125" s="86"/>
      <c r="AP125" s="86"/>
      <c r="AQ125" s="86"/>
      <c r="AR125" s="86"/>
      <c r="AS125" s="86"/>
      <c r="AT125" s="86"/>
      <c r="AU125" s="86"/>
      <c r="AV125" s="86"/>
    </row>
    <row r="126" spans="1:48" x14ac:dyDescent="0.3">
      <c r="A126" s="123">
        <v>454</v>
      </c>
      <c r="B126" s="124" t="s">
        <v>346</v>
      </c>
      <c r="C126" s="124">
        <v>0.57999999999999996</v>
      </c>
      <c r="D126" s="86"/>
      <c r="E126" s="86"/>
      <c r="F126" s="86"/>
      <c r="G126" s="86">
        <f t="shared" si="3"/>
        <v>26.099999999999998</v>
      </c>
      <c r="H126" s="86">
        <f t="shared" si="4"/>
        <v>0.26099999999999979</v>
      </c>
      <c r="I126" s="86"/>
      <c r="J126" s="86"/>
      <c r="K126" s="86"/>
      <c r="L126" s="86"/>
      <c r="M126" s="86"/>
      <c r="N126" s="86"/>
      <c r="O126" s="86"/>
      <c r="P126" s="86"/>
      <c r="Q126" s="86"/>
      <c r="R126" s="86"/>
      <c r="S126" s="86"/>
      <c r="T126" s="86"/>
      <c r="U126" s="86"/>
      <c r="V126" s="86"/>
      <c r="W126" s="86"/>
      <c r="X126" s="86"/>
      <c r="Y126" s="86"/>
      <c r="Z126" s="86"/>
      <c r="AA126" s="86"/>
      <c r="AB126" s="86"/>
      <c r="AC126" s="86"/>
      <c r="AD126" s="86"/>
      <c r="AE126" s="86"/>
      <c r="AF126" s="86"/>
      <c r="AG126" s="86"/>
      <c r="AH126" s="86"/>
      <c r="AI126" s="86"/>
      <c r="AJ126" s="86"/>
      <c r="AK126" s="86"/>
      <c r="AL126" s="86"/>
      <c r="AM126" s="86"/>
      <c r="AN126" s="86"/>
      <c r="AO126" s="86"/>
      <c r="AP126" s="86"/>
      <c r="AQ126" s="86"/>
      <c r="AR126" s="86"/>
      <c r="AS126" s="86"/>
      <c r="AT126" s="86"/>
      <c r="AU126" s="86"/>
      <c r="AV126" s="86"/>
    </row>
    <row r="127" spans="1:48" x14ac:dyDescent="0.3">
      <c r="A127" s="116">
        <v>455</v>
      </c>
      <c r="B127" s="119" t="s">
        <v>749</v>
      </c>
      <c r="C127" s="115">
        <v>0.37</v>
      </c>
      <c r="G127" s="86">
        <f t="shared" si="3"/>
        <v>16.649999999999999</v>
      </c>
      <c r="H127" s="86">
        <f t="shared" si="4"/>
        <v>0.16649999999999987</v>
      </c>
      <c r="I127" s="86"/>
      <c r="J127" s="86"/>
      <c r="K127" s="86"/>
      <c r="L127" s="86"/>
      <c r="M127" s="86"/>
      <c r="N127" s="86"/>
      <c r="O127" s="86"/>
      <c r="P127" s="86"/>
      <c r="Q127" s="86"/>
      <c r="R127" s="86"/>
      <c r="S127" s="86"/>
      <c r="T127" s="86"/>
      <c r="U127" s="86"/>
      <c r="V127" s="86"/>
      <c r="W127" s="86"/>
      <c r="X127" s="86"/>
      <c r="Y127" s="86"/>
      <c r="Z127" s="86"/>
      <c r="AA127" s="86"/>
      <c r="AB127" s="86"/>
      <c r="AC127" s="86"/>
      <c r="AD127" s="86"/>
      <c r="AE127" s="86"/>
      <c r="AF127" s="86"/>
      <c r="AG127" s="86"/>
      <c r="AH127" s="86"/>
      <c r="AI127" s="86"/>
      <c r="AJ127" s="86"/>
      <c r="AK127" s="86"/>
      <c r="AL127" s="86"/>
      <c r="AM127" s="86"/>
      <c r="AN127" s="86"/>
      <c r="AO127" s="86"/>
      <c r="AP127" s="86"/>
      <c r="AQ127" s="86"/>
      <c r="AR127" s="86"/>
      <c r="AS127" s="86"/>
      <c r="AT127" s="86"/>
      <c r="AU127" s="86"/>
      <c r="AV127" s="86"/>
    </row>
    <row r="128" spans="1:48" x14ac:dyDescent="0.3">
      <c r="A128" s="116">
        <v>459</v>
      </c>
      <c r="B128" s="119" t="s">
        <v>742</v>
      </c>
      <c r="C128" s="115">
        <v>0.37999999999999995</v>
      </c>
      <c r="G128" s="86">
        <f t="shared" si="3"/>
        <v>17.099999999999998</v>
      </c>
      <c r="H128" s="86">
        <f t="shared" si="4"/>
        <v>0.17099999999999987</v>
      </c>
      <c r="I128" s="86"/>
      <c r="J128" s="86"/>
      <c r="K128" s="86"/>
      <c r="L128" s="86"/>
      <c r="M128" s="86"/>
      <c r="N128" s="86"/>
      <c r="O128" s="86"/>
      <c r="P128" s="86"/>
      <c r="Q128" s="86"/>
      <c r="R128" s="86"/>
      <c r="S128" s="86"/>
      <c r="T128" s="86"/>
      <c r="U128" s="86"/>
      <c r="V128" s="86"/>
      <c r="W128" s="86"/>
      <c r="X128" s="86"/>
      <c r="Y128" s="86"/>
      <c r="Z128" s="86"/>
      <c r="AA128" s="86"/>
      <c r="AB128" s="86"/>
      <c r="AC128" s="86"/>
      <c r="AD128" s="86"/>
      <c r="AE128" s="86"/>
      <c r="AF128" s="86"/>
      <c r="AG128" s="86"/>
      <c r="AH128" s="86"/>
      <c r="AI128" s="86"/>
      <c r="AJ128" s="86"/>
      <c r="AK128" s="86"/>
      <c r="AL128" s="86"/>
      <c r="AM128" s="86"/>
      <c r="AN128" s="86"/>
      <c r="AO128" s="86"/>
      <c r="AP128" s="86"/>
      <c r="AQ128" s="86"/>
      <c r="AR128" s="86"/>
      <c r="AS128" s="86"/>
      <c r="AT128" s="86"/>
      <c r="AU128" s="86"/>
      <c r="AV128" s="86"/>
    </row>
    <row r="129" spans="1:48" x14ac:dyDescent="0.3">
      <c r="A129" s="116">
        <v>461</v>
      </c>
      <c r="B129" s="119" t="s">
        <v>822</v>
      </c>
      <c r="C129" s="115">
        <v>1.9999999999999997E-2</v>
      </c>
      <c r="G129" s="86">
        <f t="shared" si="3"/>
        <v>0.89999999999999991</v>
      </c>
      <c r="H129" s="86">
        <f t="shared" si="4"/>
        <v>8.9999999999999924E-3</v>
      </c>
      <c r="I129" s="86"/>
      <c r="J129" s="86"/>
      <c r="K129" s="86"/>
      <c r="L129" s="86"/>
      <c r="M129" s="86"/>
      <c r="N129" s="86"/>
      <c r="O129" s="86"/>
      <c r="P129" s="86"/>
      <c r="Q129" s="86"/>
      <c r="R129" s="86"/>
      <c r="S129" s="86"/>
      <c r="T129" s="86"/>
      <c r="U129" s="86"/>
      <c r="V129" s="86"/>
      <c r="W129" s="86"/>
      <c r="X129" s="86"/>
      <c r="Y129" s="86"/>
      <c r="Z129" s="86"/>
      <c r="AA129" s="86"/>
      <c r="AB129" s="86"/>
      <c r="AC129" s="86"/>
      <c r="AD129" s="86"/>
      <c r="AE129" s="86"/>
      <c r="AF129" s="86"/>
      <c r="AG129" s="86"/>
      <c r="AH129" s="86"/>
      <c r="AI129" s="86"/>
      <c r="AJ129" s="86"/>
      <c r="AK129" s="86"/>
      <c r="AL129" s="86"/>
      <c r="AM129" s="86"/>
      <c r="AN129" s="86"/>
      <c r="AO129" s="86"/>
      <c r="AP129" s="86"/>
      <c r="AQ129" s="86"/>
      <c r="AR129" s="86"/>
      <c r="AS129" s="86"/>
      <c r="AT129" s="86"/>
      <c r="AU129" s="86"/>
      <c r="AV129" s="86"/>
    </row>
    <row r="130" spans="1:48" x14ac:dyDescent="0.3">
      <c r="A130" s="116">
        <v>464</v>
      </c>
      <c r="B130" s="119" t="s">
        <v>821</v>
      </c>
      <c r="C130" s="115">
        <v>1.9999999999999997E-2</v>
      </c>
      <c r="G130" s="86">
        <f t="shared" si="3"/>
        <v>0.89999999999999991</v>
      </c>
      <c r="H130" s="86">
        <f t="shared" si="4"/>
        <v>8.9999999999999924E-3</v>
      </c>
      <c r="I130" s="86"/>
      <c r="J130" s="86"/>
      <c r="K130" s="86"/>
      <c r="L130" s="86"/>
      <c r="M130" s="86"/>
      <c r="N130" s="86"/>
      <c r="O130" s="86"/>
      <c r="P130" s="86"/>
      <c r="Q130" s="86"/>
      <c r="R130" s="86"/>
      <c r="S130" s="86"/>
      <c r="T130" s="86"/>
      <c r="U130" s="86"/>
      <c r="V130" s="86"/>
      <c r="W130" s="86"/>
      <c r="X130" s="86"/>
      <c r="Y130" s="86"/>
      <c r="Z130" s="86"/>
      <c r="AA130" s="86"/>
      <c r="AB130" s="86"/>
      <c r="AC130" s="86"/>
      <c r="AD130" s="86"/>
      <c r="AE130" s="86"/>
      <c r="AF130" s="86"/>
      <c r="AG130" s="86"/>
      <c r="AH130" s="86"/>
      <c r="AI130" s="86"/>
      <c r="AJ130" s="86"/>
      <c r="AK130" s="86"/>
      <c r="AL130" s="86"/>
      <c r="AM130" s="86"/>
      <c r="AN130" s="86"/>
      <c r="AO130" s="86"/>
      <c r="AP130" s="86"/>
      <c r="AQ130" s="86"/>
      <c r="AR130" s="86"/>
      <c r="AS130" s="86"/>
      <c r="AT130" s="86"/>
      <c r="AU130" s="86"/>
      <c r="AV130" s="86"/>
    </row>
    <row r="131" spans="1:48" x14ac:dyDescent="0.3">
      <c r="A131" s="123">
        <v>465</v>
      </c>
      <c r="B131" s="124" t="s">
        <v>38</v>
      </c>
      <c r="C131" s="124">
        <v>1.5499999999999998</v>
      </c>
      <c r="D131" s="86"/>
      <c r="E131" s="86">
        <v>3.5509617465933662E-3</v>
      </c>
      <c r="F131" s="86"/>
      <c r="G131" s="86">
        <f t="shared" si="3"/>
        <v>69.792611540959101</v>
      </c>
      <c r="H131" s="86">
        <f t="shared" si="4"/>
        <v>0.69792611540959049</v>
      </c>
      <c r="I131" s="86"/>
      <c r="J131" s="86"/>
      <c r="K131" s="86"/>
      <c r="L131" s="86"/>
      <c r="M131" s="86"/>
      <c r="N131" s="86"/>
      <c r="O131" s="86"/>
      <c r="P131" s="86"/>
      <c r="Q131" s="86"/>
      <c r="R131" s="86"/>
      <c r="S131" s="86"/>
      <c r="T131" s="86"/>
      <c r="U131" s="86"/>
      <c r="V131" s="86"/>
      <c r="W131" s="86"/>
      <c r="X131" s="86"/>
      <c r="Y131" s="86"/>
      <c r="Z131" s="86"/>
      <c r="AA131" s="86"/>
      <c r="AB131" s="86"/>
      <c r="AC131" s="86"/>
      <c r="AD131" s="86"/>
      <c r="AE131" s="86"/>
      <c r="AF131" s="86"/>
      <c r="AG131" s="86"/>
      <c r="AH131" s="86"/>
      <c r="AI131" s="86"/>
      <c r="AJ131" s="86"/>
      <c r="AK131" s="86"/>
      <c r="AL131" s="86"/>
      <c r="AM131" s="86"/>
      <c r="AN131" s="86"/>
      <c r="AO131" s="86"/>
      <c r="AP131" s="86"/>
      <c r="AQ131" s="86"/>
      <c r="AR131" s="86"/>
      <c r="AS131" s="86"/>
      <c r="AT131" s="86"/>
      <c r="AU131" s="86"/>
      <c r="AV131" s="86"/>
    </row>
    <row r="132" spans="1:48" x14ac:dyDescent="0.3">
      <c r="A132" s="116">
        <v>466</v>
      </c>
      <c r="B132" s="119" t="s">
        <v>724</v>
      </c>
      <c r="C132" s="115">
        <v>0.42</v>
      </c>
      <c r="G132" s="86">
        <f t="shared" si="3"/>
        <v>18.899999999999999</v>
      </c>
      <c r="H132" s="86">
        <f t="shared" si="4"/>
        <v>0.18899999999999983</v>
      </c>
      <c r="I132" s="86"/>
      <c r="J132" s="86"/>
      <c r="K132" s="86"/>
      <c r="L132" s="86"/>
      <c r="M132" s="86"/>
      <c r="N132" s="86"/>
      <c r="O132" s="86"/>
      <c r="P132" s="86"/>
      <c r="Q132" s="86"/>
      <c r="R132" s="86"/>
      <c r="S132" s="86"/>
      <c r="T132" s="86"/>
      <c r="U132" s="86"/>
      <c r="V132" s="86"/>
      <c r="W132" s="86"/>
      <c r="X132" s="86"/>
      <c r="Y132" s="86"/>
      <c r="Z132" s="86"/>
      <c r="AA132" s="86"/>
      <c r="AB132" s="86"/>
      <c r="AC132" s="86"/>
      <c r="AD132" s="86"/>
      <c r="AE132" s="86"/>
      <c r="AF132" s="86"/>
      <c r="AG132" s="86"/>
      <c r="AH132" s="86"/>
      <c r="AI132" s="86"/>
      <c r="AJ132" s="86"/>
      <c r="AK132" s="86"/>
      <c r="AL132" s="86"/>
      <c r="AM132" s="86"/>
      <c r="AN132" s="86"/>
      <c r="AO132" s="86"/>
      <c r="AP132" s="86"/>
      <c r="AQ132" s="86"/>
      <c r="AR132" s="86"/>
      <c r="AS132" s="86"/>
      <c r="AT132" s="86"/>
      <c r="AU132" s="86"/>
      <c r="AV132" s="86"/>
    </row>
    <row r="133" spans="1:48" x14ac:dyDescent="0.3">
      <c r="A133" s="123">
        <v>479</v>
      </c>
      <c r="B133" s="124" t="s">
        <v>378</v>
      </c>
      <c r="C133" s="124"/>
      <c r="D133" s="86"/>
      <c r="E133" s="86"/>
      <c r="F133" s="86"/>
      <c r="G133" s="86">
        <f t="shared" ref="G133:G196" si="5">C133*$C$1 +D133*$D$1+E133*$E$1+F133*$F$1</f>
        <v>0</v>
      </c>
      <c r="H133" s="86">
        <f t="shared" si="4"/>
        <v>0</v>
      </c>
      <c r="I133" s="86"/>
      <c r="J133" s="86"/>
      <c r="K133" s="86"/>
      <c r="L133" s="86"/>
      <c r="M133" s="86"/>
      <c r="N133" s="86"/>
      <c r="O133" s="86"/>
      <c r="P133" s="86"/>
      <c r="Q133" s="86"/>
      <c r="R133" s="86"/>
      <c r="S133" s="86"/>
      <c r="T133" s="86"/>
      <c r="U133" s="86"/>
      <c r="V133" s="86"/>
      <c r="W133" s="86"/>
      <c r="X133" s="86"/>
      <c r="Y133" s="86"/>
      <c r="Z133" s="86"/>
      <c r="AA133" s="86"/>
      <c r="AB133" s="86"/>
      <c r="AC133" s="86"/>
      <c r="AD133" s="86"/>
      <c r="AE133" s="86"/>
      <c r="AF133" s="86"/>
      <c r="AG133" s="86"/>
      <c r="AH133" s="86"/>
      <c r="AI133" s="86"/>
      <c r="AJ133" s="86"/>
      <c r="AK133" s="86"/>
      <c r="AL133" s="86"/>
      <c r="AM133" s="86"/>
      <c r="AN133" s="86"/>
      <c r="AO133" s="86"/>
      <c r="AP133" s="86"/>
      <c r="AQ133" s="86"/>
      <c r="AR133" s="86"/>
      <c r="AS133" s="86"/>
      <c r="AT133" s="86"/>
      <c r="AU133" s="86"/>
      <c r="AV133" s="86"/>
    </row>
    <row r="134" spans="1:48" x14ac:dyDescent="0.3">
      <c r="A134" s="116">
        <v>482</v>
      </c>
      <c r="B134" s="119" t="s">
        <v>750</v>
      </c>
      <c r="C134" s="115">
        <v>0.36</v>
      </c>
      <c r="G134" s="86">
        <f t="shared" si="5"/>
        <v>16.2</v>
      </c>
      <c r="H134" s="86">
        <f t="shared" ref="H134:H197" si="6">G134/$G$3*100</f>
        <v>0.16199999999999989</v>
      </c>
      <c r="I134" s="86"/>
      <c r="J134" s="86"/>
      <c r="K134" s="86"/>
      <c r="L134" s="86"/>
      <c r="M134" s="86"/>
      <c r="N134" s="86"/>
      <c r="O134" s="86"/>
      <c r="P134" s="86"/>
      <c r="Q134" s="86"/>
      <c r="R134" s="86"/>
      <c r="S134" s="86"/>
      <c r="T134" s="86"/>
      <c r="U134" s="86"/>
      <c r="V134" s="86"/>
      <c r="W134" s="86"/>
      <c r="X134" s="86"/>
      <c r="Y134" s="86"/>
      <c r="Z134" s="86"/>
      <c r="AA134" s="86"/>
      <c r="AB134" s="86"/>
      <c r="AC134" s="86"/>
      <c r="AD134" s="86"/>
      <c r="AE134" s="86"/>
      <c r="AF134" s="86"/>
      <c r="AG134" s="86"/>
      <c r="AH134" s="86"/>
      <c r="AI134" s="86"/>
      <c r="AJ134" s="86"/>
      <c r="AK134" s="86"/>
      <c r="AL134" s="86"/>
      <c r="AM134" s="86"/>
      <c r="AN134" s="86"/>
      <c r="AO134" s="86"/>
      <c r="AP134" s="86"/>
      <c r="AQ134" s="86"/>
      <c r="AR134" s="86"/>
      <c r="AS134" s="86"/>
      <c r="AT134" s="86"/>
      <c r="AU134" s="86"/>
      <c r="AV134" s="86"/>
    </row>
    <row r="135" spans="1:48" x14ac:dyDescent="0.3">
      <c r="A135" s="123">
        <v>491</v>
      </c>
      <c r="B135" s="124" t="s">
        <v>266</v>
      </c>
      <c r="C135" s="124">
        <v>0.43</v>
      </c>
      <c r="D135" s="86"/>
      <c r="E135" s="86">
        <v>0.57906226072282729</v>
      </c>
      <c r="F135" s="118">
        <v>3</v>
      </c>
      <c r="G135" s="86">
        <f t="shared" si="5"/>
        <v>131.29874712867394</v>
      </c>
      <c r="H135" s="86">
        <f t="shared" si="6"/>
        <v>1.3129874712867384</v>
      </c>
      <c r="I135" s="86"/>
      <c r="J135" s="86"/>
      <c r="K135" s="86"/>
      <c r="L135" s="86"/>
      <c r="M135" s="86"/>
      <c r="N135" s="86"/>
      <c r="O135" s="86"/>
      <c r="P135" s="86"/>
      <c r="Q135" s="86"/>
      <c r="R135" s="86"/>
      <c r="S135" s="86"/>
      <c r="T135" s="86"/>
      <c r="U135" s="86"/>
      <c r="V135" s="86"/>
      <c r="W135" s="86"/>
      <c r="X135" s="86"/>
      <c r="Y135" s="86"/>
      <c r="Z135" s="86"/>
      <c r="AA135" s="86"/>
      <c r="AB135" s="86"/>
      <c r="AC135" s="86"/>
      <c r="AD135" s="86"/>
      <c r="AE135" s="86"/>
      <c r="AF135" s="86"/>
      <c r="AG135" s="86"/>
      <c r="AH135" s="86"/>
      <c r="AI135" s="86"/>
      <c r="AJ135" s="86"/>
      <c r="AK135" s="86"/>
      <c r="AL135" s="86"/>
      <c r="AM135" s="86"/>
      <c r="AN135" s="86"/>
      <c r="AO135" s="86"/>
      <c r="AP135" s="86"/>
      <c r="AQ135" s="86"/>
      <c r="AR135" s="86"/>
      <c r="AS135" s="86"/>
      <c r="AT135" s="86"/>
      <c r="AU135" s="86"/>
      <c r="AV135" s="86"/>
    </row>
    <row r="136" spans="1:48" x14ac:dyDescent="0.3">
      <c r="A136" s="116">
        <v>493</v>
      </c>
      <c r="B136" s="119" t="s">
        <v>721</v>
      </c>
      <c r="C136" s="115">
        <v>0.42</v>
      </c>
      <c r="G136" s="86">
        <f t="shared" si="5"/>
        <v>18.899999999999999</v>
      </c>
      <c r="H136" s="86">
        <f t="shared" si="6"/>
        <v>0.18899999999999983</v>
      </c>
      <c r="I136" s="86"/>
      <c r="J136" s="86"/>
      <c r="K136" s="86"/>
      <c r="L136" s="86"/>
      <c r="M136" s="86"/>
      <c r="N136" s="86"/>
      <c r="O136" s="86"/>
      <c r="P136" s="86"/>
      <c r="Q136" s="86"/>
      <c r="R136" s="86"/>
      <c r="S136" s="86"/>
      <c r="T136" s="86"/>
      <c r="U136" s="86"/>
      <c r="V136" s="86"/>
      <c r="W136" s="86"/>
      <c r="X136" s="86"/>
      <c r="Y136" s="86"/>
      <c r="Z136" s="86"/>
      <c r="AA136" s="86"/>
      <c r="AB136" s="86"/>
      <c r="AC136" s="86"/>
      <c r="AD136" s="86"/>
      <c r="AE136" s="86"/>
      <c r="AF136" s="86"/>
      <c r="AG136" s="86"/>
      <c r="AH136" s="86"/>
      <c r="AI136" s="86"/>
      <c r="AJ136" s="86"/>
      <c r="AK136" s="86"/>
      <c r="AL136" s="86"/>
      <c r="AM136" s="86"/>
      <c r="AN136" s="86"/>
      <c r="AO136" s="86"/>
      <c r="AP136" s="86"/>
      <c r="AQ136" s="86"/>
      <c r="AR136" s="86"/>
      <c r="AS136" s="86"/>
      <c r="AT136" s="86"/>
      <c r="AU136" s="86"/>
      <c r="AV136" s="86"/>
    </row>
    <row r="137" spans="1:48" x14ac:dyDescent="0.3">
      <c r="A137" s="116">
        <v>494</v>
      </c>
      <c r="B137" s="119" t="s">
        <v>737</v>
      </c>
      <c r="C137" s="115">
        <v>0.38999999999999996</v>
      </c>
      <c r="G137" s="86">
        <f t="shared" si="5"/>
        <v>17.549999999999997</v>
      </c>
      <c r="H137" s="86">
        <f t="shared" si="6"/>
        <v>0.17549999999999985</v>
      </c>
      <c r="I137" s="86"/>
      <c r="J137" s="86"/>
      <c r="K137" s="86"/>
      <c r="L137" s="86"/>
      <c r="M137" s="86"/>
      <c r="N137" s="86"/>
      <c r="O137" s="86"/>
      <c r="P137" s="86"/>
      <c r="Q137" s="86"/>
      <c r="R137" s="86"/>
      <c r="S137" s="86"/>
      <c r="T137" s="86"/>
      <c r="U137" s="86"/>
      <c r="V137" s="86"/>
      <c r="W137" s="86"/>
      <c r="X137" s="86"/>
      <c r="Y137" s="86"/>
      <c r="Z137" s="86"/>
      <c r="AA137" s="86"/>
      <c r="AB137" s="86"/>
      <c r="AC137" s="86"/>
      <c r="AD137" s="86"/>
      <c r="AE137" s="86"/>
      <c r="AF137" s="86"/>
      <c r="AG137" s="86"/>
      <c r="AH137" s="86"/>
      <c r="AI137" s="86"/>
      <c r="AJ137" s="86"/>
      <c r="AK137" s="86"/>
      <c r="AL137" s="86"/>
      <c r="AM137" s="86"/>
      <c r="AN137" s="86"/>
      <c r="AO137" s="86"/>
      <c r="AP137" s="86"/>
      <c r="AQ137" s="86"/>
      <c r="AR137" s="86"/>
      <c r="AS137" s="86"/>
      <c r="AT137" s="86"/>
      <c r="AU137" s="86"/>
      <c r="AV137" s="86"/>
    </row>
    <row r="138" spans="1:48" x14ac:dyDescent="0.3">
      <c r="A138" s="123">
        <v>497</v>
      </c>
      <c r="B138" s="124" t="s">
        <v>275</v>
      </c>
      <c r="C138" s="124"/>
      <c r="D138" s="86"/>
      <c r="E138" s="86">
        <v>0.48907699266711241</v>
      </c>
      <c r="F138" s="86"/>
      <c r="G138" s="86">
        <f t="shared" si="5"/>
        <v>5.8689239120053491</v>
      </c>
      <c r="H138" s="86">
        <f t="shared" si="6"/>
        <v>5.8689239120053451E-2</v>
      </c>
      <c r="I138" s="86"/>
      <c r="J138" s="86"/>
      <c r="K138" s="86"/>
      <c r="L138" s="86"/>
      <c r="M138" s="86"/>
      <c r="N138" s="86"/>
      <c r="O138" s="86"/>
      <c r="P138" s="86"/>
      <c r="Q138" s="86"/>
      <c r="R138" s="86"/>
      <c r="S138" s="86"/>
      <c r="T138" s="86"/>
      <c r="U138" s="86"/>
      <c r="V138" s="86"/>
      <c r="W138" s="86"/>
      <c r="X138" s="86"/>
      <c r="Y138" s="86"/>
      <c r="Z138" s="86"/>
      <c r="AA138" s="86"/>
      <c r="AB138" s="86"/>
      <c r="AC138" s="86"/>
      <c r="AD138" s="86"/>
      <c r="AE138" s="86"/>
      <c r="AF138" s="86"/>
      <c r="AG138" s="86"/>
      <c r="AH138" s="86"/>
      <c r="AI138" s="86"/>
      <c r="AJ138" s="86"/>
      <c r="AK138" s="86"/>
      <c r="AL138" s="86"/>
      <c r="AM138" s="86"/>
      <c r="AN138" s="86"/>
      <c r="AO138" s="86"/>
      <c r="AP138" s="86"/>
      <c r="AQ138" s="86"/>
      <c r="AR138" s="86"/>
      <c r="AS138" s="86"/>
      <c r="AT138" s="86"/>
      <c r="AU138" s="86"/>
      <c r="AV138" s="86"/>
    </row>
    <row r="139" spans="1:48" x14ac:dyDescent="0.3">
      <c r="A139" s="116">
        <v>499</v>
      </c>
      <c r="B139" s="119" t="s">
        <v>791</v>
      </c>
      <c r="C139" s="115">
        <v>0.06</v>
      </c>
      <c r="G139" s="86">
        <f t="shared" si="5"/>
        <v>2.6999999999999997</v>
      </c>
      <c r="H139" s="86">
        <f t="shared" si="6"/>
        <v>2.6999999999999979E-2</v>
      </c>
      <c r="I139" s="86"/>
      <c r="J139" s="86"/>
      <c r="K139" s="86"/>
      <c r="L139" s="86"/>
      <c r="M139" s="86"/>
      <c r="N139" s="86"/>
      <c r="O139" s="86"/>
      <c r="P139" s="86"/>
      <c r="Q139" s="86"/>
      <c r="R139" s="86"/>
      <c r="S139" s="86"/>
      <c r="T139" s="86"/>
      <c r="U139" s="86"/>
      <c r="V139" s="86"/>
      <c r="W139" s="86"/>
      <c r="X139" s="86"/>
      <c r="Y139" s="86"/>
      <c r="Z139" s="86"/>
      <c r="AA139" s="86"/>
      <c r="AB139" s="86"/>
      <c r="AC139" s="86"/>
      <c r="AD139" s="86"/>
      <c r="AE139" s="86"/>
      <c r="AF139" s="86"/>
      <c r="AG139" s="86"/>
      <c r="AH139" s="86"/>
      <c r="AI139" s="86"/>
      <c r="AJ139" s="86"/>
      <c r="AK139" s="86"/>
      <c r="AL139" s="86"/>
      <c r="AM139" s="86"/>
      <c r="AN139" s="86"/>
      <c r="AO139" s="86"/>
      <c r="AP139" s="86"/>
      <c r="AQ139" s="86"/>
      <c r="AR139" s="86"/>
      <c r="AS139" s="86"/>
      <c r="AT139" s="86"/>
      <c r="AU139" s="86"/>
      <c r="AV139" s="86"/>
    </row>
    <row r="140" spans="1:48" x14ac:dyDescent="0.3">
      <c r="A140" s="116">
        <v>500</v>
      </c>
      <c r="B140" s="119" t="s">
        <v>731</v>
      </c>
      <c r="C140" s="115">
        <v>0.39999999999999997</v>
      </c>
      <c r="G140" s="86">
        <f t="shared" si="5"/>
        <v>18</v>
      </c>
      <c r="H140" s="86">
        <f t="shared" si="6"/>
        <v>0.17999999999999985</v>
      </c>
      <c r="I140" s="86"/>
      <c r="J140" s="86"/>
      <c r="K140" s="86"/>
      <c r="L140" s="86"/>
      <c r="M140" s="86"/>
      <c r="N140" s="86"/>
      <c r="O140" s="86"/>
      <c r="P140" s="86"/>
      <c r="Q140" s="86"/>
      <c r="R140" s="86"/>
      <c r="S140" s="86"/>
      <c r="T140" s="86"/>
      <c r="U140" s="86"/>
      <c r="V140" s="86"/>
      <c r="W140" s="86"/>
      <c r="X140" s="86"/>
      <c r="Y140" s="86"/>
      <c r="Z140" s="86"/>
      <c r="AA140" s="86"/>
      <c r="AB140" s="86"/>
      <c r="AC140" s="86"/>
      <c r="AD140" s="86"/>
      <c r="AE140" s="86"/>
      <c r="AF140" s="86"/>
      <c r="AG140" s="86"/>
      <c r="AH140" s="86"/>
      <c r="AI140" s="86"/>
      <c r="AJ140" s="86"/>
      <c r="AK140" s="86"/>
      <c r="AL140" s="86"/>
      <c r="AM140" s="86"/>
      <c r="AN140" s="86"/>
      <c r="AO140" s="86"/>
      <c r="AP140" s="86"/>
      <c r="AQ140" s="86"/>
      <c r="AR140" s="86"/>
      <c r="AS140" s="86"/>
      <c r="AT140" s="86"/>
      <c r="AU140" s="86"/>
      <c r="AV140" s="86"/>
    </row>
    <row r="141" spans="1:48" x14ac:dyDescent="0.3">
      <c r="A141" s="116">
        <v>502</v>
      </c>
      <c r="B141" s="119" t="s">
        <v>808</v>
      </c>
      <c r="C141" s="115">
        <v>0.03</v>
      </c>
      <c r="G141" s="86">
        <f t="shared" si="5"/>
        <v>1.3499999999999999</v>
      </c>
      <c r="H141" s="86">
        <f t="shared" si="6"/>
        <v>1.3499999999999989E-2</v>
      </c>
      <c r="I141" s="86"/>
      <c r="J141" s="86"/>
      <c r="K141" s="86"/>
      <c r="L141" s="86"/>
      <c r="M141" s="86"/>
      <c r="N141" s="86"/>
      <c r="O141" s="86"/>
      <c r="P141" s="86"/>
      <c r="Q141" s="86"/>
      <c r="R141" s="86"/>
      <c r="S141" s="86"/>
      <c r="T141" s="86"/>
      <c r="U141" s="86"/>
      <c r="V141" s="86"/>
      <c r="W141" s="86"/>
      <c r="X141" s="86"/>
      <c r="Y141" s="86"/>
      <c r="Z141" s="86"/>
      <c r="AA141" s="86"/>
      <c r="AB141" s="86"/>
      <c r="AC141" s="86"/>
      <c r="AD141" s="86"/>
      <c r="AE141" s="86"/>
      <c r="AF141" s="86"/>
      <c r="AG141" s="86"/>
      <c r="AH141" s="86"/>
      <c r="AI141" s="86"/>
      <c r="AJ141" s="86"/>
      <c r="AK141" s="86"/>
      <c r="AL141" s="86"/>
      <c r="AM141" s="86"/>
      <c r="AN141" s="86"/>
      <c r="AO141" s="86"/>
      <c r="AP141" s="86"/>
      <c r="AQ141" s="86"/>
      <c r="AR141" s="86"/>
      <c r="AS141" s="86"/>
      <c r="AT141" s="86"/>
      <c r="AU141" s="86"/>
      <c r="AV141" s="86"/>
    </row>
    <row r="142" spans="1:48" x14ac:dyDescent="0.3">
      <c r="A142" s="116">
        <v>503</v>
      </c>
      <c r="B142" s="119" t="s">
        <v>707</v>
      </c>
      <c r="C142" s="115">
        <v>0.45999999999999996</v>
      </c>
      <c r="G142" s="86">
        <f t="shared" si="5"/>
        <v>20.7</v>
      </c>
      <c r="H142" s="86">
        <f t="shared" si="6"/>
        <v>0.20699999999999985</v>
      </c>
      <c r="I142" s="86"/>
      <c r="J142" s="86"/>
      <c r="K142" s="86"/>
      <c r="L142" s="86"/>
      <c r="M142" s="86"/>
      <c r="N142" s="86"/>
      <c r="O142" s="86"/>
      <c r="P142" s="86"/>
      <c r="Q142" s="86"/>
      <c r="R142" s="86"/>
      <c r="S142" s="86"/>
      <c r="T142" s="86"/>
      <c r="U142" s="86"/>
      <c r="V142" s="86"/>
      <c r="W142" s="86"/>
      <c r="X142" s="86"/>
      <c r="Y142" s="86"/>
      <c r="Z142" s="86"/>
      <c r="AA142" s="86"/>
      <c r="AB142" s="86"/>
      <c r="AC142" s="86"/>
      <c r="AD142" s="86"/>
      <c r="AE142" s="86"/>
      <c r="AF142" s="86"/>
      <c r="AG142" s="86"/>
      <c r="AH142" s="86"/>
      <c r="AI142" s="86"/>
      <c r="AJ142" s="86"/>
      <c r="AK142" s="86"/>
      <c r="AL142" s="86"/>
      <c r="AM142" s="86"/>
      <c r="AN142" s="86"/>
      <c r="AO142" s="86"/>
      <c r="AP142" s="86"/>
      <c r="AQ142" s="86"/>
      <c r="AR142" s="86"/>
      <c r="AS142" s="86"/>
      <c r="AT142" s="86"/>
      <c r="AU142" s="86"/>
      <c r="AV142" s="86"/>
    </row>
    <row r="143" spans="1:48" x14ac:dyDescent="0.3">
      <c r="A143" s="116">
        <v>505</v>
      </c>
      <c r="B143" s="119" t="s">
        <v>797</v>
      </c>
      <c r="C143" s="115">
        <v>4.9999999999999996E-2</v>
      </c>
      <c r="G143" s="86">
        <f t="shared" si="5"/>
        <v>2.25</v>
      </c>
      <c r="H143" s="86">
        <f t="shared" si="6"/>
        <v>2.2499999999999982E-2</v>
      </c>
      <c r="I143" s="86"/>
      <c r="J143" s="86"/>
      <c r="K143" s="86"/>
      <c r="L143" s="86"/>
      <c r="M143" s="86"/>
      <c r="N143" s="86"/>
      <c r="O143" s="86"/>
      <c r="P143" s="86"/>
      <c r="Q143" s="86"/>
      <c r="R143" s="86"/>
      <c r="S143" s="86"/>
      <c r="T143" s="86"/>
      <c r="U143" s="86"/>
      <c r="V143" s="86"/>
      <c r="W143" s="86"/>
      <c r="X143" s="86"/>
      <c r="Y143" s="86"/>
      <c r="Z143" s="86"/>
      <c r="AA143" s="86"/>
      <c r="AB143" s="86"/>
      <c r="AC143" s="86"/>
      <c r="AD143" s="86"/>
      <c r="AE143" s="86"/>
      <c r="AF143" s="86"/>
      <c r="AG143" s="86"/>
      <c r="AH143" s="86"/>
      <c r="AI143" s="86"/>
      <c r="AJ143" s="86"/>
      <c r="AK143" s="86"/>
      <c r="AL143" s="86"/>
      <c r="AM143" s="86"/>
      <c r="AN143" s="86"/>
      <c r="AO143" s="86"/>
      <c r="AP143" s="86"/>
      <c r="AQ143" s="86"/>
      <c r="AR143" s="86"/>
      <c r="AS143" s="86"/>
      <c r="AT143" s="86"/>
      <c r="AU143" s="86"/>
      <c r="AV143" s="86"/>
    </row>
    <row r="144" spans="1:48" x14ac:dyDescent="0.3">
      <c r="A144" s="123">
        <v>507</v>
      </c>
      <c r="B144" s="124" t="s">
        <v>340</v>
      </c>
      <c r="C144" s="124">
        <v>0.7</v>
      </c>
      <c r="D144" s="86"/>
      <c r="E144" s="86"/>
      <c r="F144" s="86"/>
      <c r="G144" s="86">
        <f t="shared" si="5"/>
        <v>31.499999999999996</v>
      </c>
      <c r="H144" s="86">
        <f t="shared" si="6"/>
        <v>0.31499999999999972</v>
      </c>
      <c r="I144" s="86"/>
      <c r="J144" s="86"/>
      <c r="K144" s="86"/>
      <c r="L144" s="86"/>
      <c r="M144" s="86"/>
      <c r="N144" s="86"/>
      <c r="O144" s="86"/>
      <c r="P144" s="86"/>
      <c r="Q144" s="86"/>
      <c r="R144" s="86"/>
      <c r="S144" s="86"/>
      <c r="T144" s="86"/>
      <c r="U144" s="86"/>
      <c r="V144" s="86"/>
      <c r="W144" s="86"/>
      <c r="X144" s="86"/>
      <c r="Y144" s="86"/>
      <c r="Z144" s="86"/>
      <c r="AA144" s="86"/>
      <c r="AB144" s="86"/>
      <c r="AC144" s="86"/>
      <c r="AD144" s="86"/>
      <c r="AE144" s="86"/>
      <c r="AF144" s="86"/>
      <c r="AG144" s="86"/>
      <c r="AH144" s="86"/>
      <c r="AI144" s="86"/>
      <c r="AJ144" s="86"/>
      <c r="AK144" s="86"/>
      <c r="AL144" s="86"/>
      <c r="AM144" s="86"/>
      <c r="AN144" s="86"/>
      <c r="AO144" s="86"/>
      <c r="AP144" s="86"/>
      <c r="AQ144" s="86"/>
      <c r="AR144" s="86"/>
      <c r="AS144" s="86"/>
      <c r="AT144" s="86"/>
      <c r="AU144" s="86"/>
      <c r="AV144" s="86"/>
    </row>
    <row r="145" spans="1:48" x14ac:dyDescent="0.3">
      <c r="A145" s="123">
        <v>508</v>
      </c>
      <c r="B145" s="124" t="s">
        <v>242</v>
      </c>
      <c r="C145" s="124">
        <v>7.9999999999999988E-2</v>
      </c>
      <c r="D145" s="86"/>
      <c r="E145" s="86">
        <v>1.097787618753417</v>
      </c>
      <c r="F145" s="118">
        <v>1.24</v>
      </c>
      <c r="G145" s="86">
        <f t="shared" si="5"/>
        <v>60.173451425041002</v>
      </c>
      <c r="H145" s="86">
        <f t="shared" si="6"/>
        <v>0.60173451425040958</v>
      </c>
      <c r="I145" s="86"/>
      <c r="J145" s="86"/>
      <c r="K145" s="86"/>
      <c r="L145" s="86"/>
      <c r="M145" s="86"/>
      <c r="N145" s="86"/>
      <c r="O145" s="86"/>
      <c r="P145" s="86"/>
      <c r="Q145" s="86"/>
      <c r="R145" s="86"/>
      <c r="S145" s="86"/>
      <c r="T145" s="86"/>
      <c r="U145" s="86"/>
      <c r="V145" s="86"/>
      <c r="W145" s="86"/>
      <c r="X145" s="86"/>
      <c r="Y145" s="86"/>
      <c r="Z145" s="86"/>
      <c r="AA145" s="86"/>
      <c r="AB145" s="86"/>
      <c r="AC145" s="86"/>
      <c r="AD145" s="86"/>
      <c r="AE145" s="86"/>
      <c r="AF145" s="86"/>
      <c r="AG145" s="86"/>
      <c r="AH145" s="86"/>
      <c r="AI145" s="86"/>
      <c r="AJ145" s="86"/>
      <c r="AK145" s="86"/>
      <c r="AL145" s="86"/>
      <c r="AM145" s="86"/>
      <c r="AN145" s="86"/>
      <c r="AO145" s="86"/>
      <c r="AP145" s="86"/>
      <c r="AQ145" s="86"/>
      <c r="AR145" s="86"/>
      <c r="AS145" s="86"/>
      <c r="AT145" s="86"/>
      <c r="AU145" s="86"/>
      <c r="AV145" s="86"/>
    </row>
    <row r="146" spans="1:48" x14ac:dyDescent="0.3">
      <c r="A146" s="123">
        <v>510</v>
      </c>
      <c r="B146" s="124" t="s">
        <v>367</v>
      </c>
      <c r="C146" s="124"/>
      <c r="D146" s="86"/>
      <c r="E146" s="86"/>
      <c r="F146" s="86"/>
      <c r="G146" s="86">
        <f t="shared" si="5"/>
        <v>0</v>
      </c>
      <c r="H146" s="86">
        <f t="shared" si="6"/>
        <v>0</v>
      </c>
      <c r="I146" s="86"/>
      <c r="J146" s="86"/>
      <c r="K146" s="86"/>
      <c r="L146" s="86"/>
      <c r="M146" s="86"/>
      <c r="N146" s="86"/>
      <c r="O146" s="86"/>
      <c r="P146" s="86"/>
      <c r="Q146" s="86"/>
      <c r="R146" s="86"/>
      <c r="S146" s="86"/>
      <c r="T146" s="86"/>
      <c r="U146" s="86"/>
      <c r="V146" s="86"/>
      <c r="W146" s="86"/>
      <c r="X146" s="86"/>
      <c r="Y146" s="86"/>
      <c r="Z146" s="86"/>
      <c r="AA146" s="86"/>
      <c r="AB146" s="86"/>
      <c r="AC146" s="86"/>
      <c r="AD146" s="86"/>
      <c r="AE146" s="86"/>
      <c r="AF146" s="86"/>
      <c r="AG146" s="86"/>
      <c r="AH146" s="86"/>
      <c r="AI146" s="86"/>
      <c r="AJ146" s="86"/>
      <c r="AK146" s="86"/>
      <c r="AL146" s="86"/>
      <c r="AM146" s="86"/>
      <c r="AN146" s="86"/>
      <c r="AO146" s="86"/>
      <c r="AP146" s="86"/>
      <c r="AQ146" s="86"/>
      <c r="AR146" s="86"/>
      <c r="AS146" s="86"/>
      <c r="AT146" s="86"/>
      <c r="AU146" s="86"/>
      <c r="AV146" s="86"/>
    </row>
    <row r="147" spans="1:48" x14ac:dyDescent="0.3">
      <c r="A147" s="123">
        <v>511</v>
      </c>
      <c r="B147" s="124" t="s">
        <v>264</v>
      </c>
      <c r="C147" s="124">
        <v>0.39999999999999997</v>
      </c>
      <c r="D147" s="86"/>
      <c r="E147" s="86">
        <v>0.59409798545495762</v>
      </c>
      <c r="F147" s="86"/>
      <c r="G147" s="86">
        <f t="shared" si="5"/>
        <v>25.129175825459491</v>
      </c>
      <c r="H147" s="86">
        <f t="shared" si="6"/>
        <v>0.25129175825459471</v>
      </c>
      <c r="I147" s="86"/>
      <c r="J147" s="86"/>
      <c r="K147" s="86"/>
      <c r="L147" s="86"/>
      <c r="M147" s="86"/>
      <c r="N147" s="86"/>
      <c r="O147" s="86"/>
      <c r="P147" s="86"/>
      <c r="Q147" s="86"/>
      <c r="R147" s="86"/>
      <c r="S147" s="86"/>
      <c r="T147" s="86"/>
      <c r="U147" s="86"/>
      <c r="V147" s="86"/>
      <c r="W147" s="86"/>
      <c r="X147" s="86"/>
      <c r="Y147" s="86"/>
      <c r="Z147" s="86"/>
      <c r="AA147" s="86"/>
      <c r="AB147" s="86"/>
      <c r="AC147" s="86"/>
      <c r="AD147" s="86"/>
      <c r="AE147" s="86"/>
      <c r="AF147" s="86"/>
      <c r="AG147" s="86"/>
      <c r="AH147" s="86"/>
      <c r="AI147" s="86"/>
      <c r="AJ147" s="86"/>
      <c r="AK147" s="86"/>
      <c r="AL147" s="86"/>
      <c r="AM147" s="86"/>
      <c r="AN147" s="86"/>
      <c r="AO147" s="86"/>
      <c r="AP147" s="86"/>
      <c r="AQ147" s="86"/>
      <c r="AR147" s="86"/>
      <c r="AS147" s="86"/>
      <c r="AT147" s="86"/>
      <c r="AU147" s="86"/>
      <c r="AV147" s="86"/>
    </row>
    <row r="148" spans="1:48" x14ac:dyDescent="0.3">
      <c r="A148" s="116">
        <v>512</v>
      </c>
      <c r="B148" s="119" t="s">
        <v>705</v>
      </c>
      <c r="C148" s="115">
        <v>0.47</v>
      </c>
      <c r="G148" s="86">
        <f t="shared" si="5"/>
        <v>21.15</v>
      </c>
      <c r="H148" s="86">
        <f t="shared" si="6"/>
        <v>0.21149999999999983</v>
      </c>
      <c r="I148" s="86"/>
      <c r="J148" s="86"/>
      <c r="K148" s="86"/>
      <c r="L148" s="86"/>
      <c r="M148" s="86"/>
      <c r="N148" s="86"/>
      <c r="O148" s="86"/>
      <c r="P148" s="86"/>
      <c r="Q148" s="86"/>
      <c r="R148" s="86"/>
      <c r="S148" s="86"/>
      <c r="T148" s="86"/>
      <c r="U148" s="86"/>
      <c r="V148" s="86"/>
      <c r="W148" s="86"/>
      <c r="X148" s="86"/>
      <c r="Y148" s="86"/>
      <c r="Z148" s="86"/>
      <c r="AA148" s="86"/>
      <c r="AB148" s="86"/>
      <c r="AC148" s="86"/>
      <c r="AD148" s="86"/>
      <c r="AE148" s="86"/>
      <c r="AF148" s="86"/>
      <c r="AG148" s="86"/>
      <c r="AH148" s="86"/>
      <c r="AI148" s="86"/>
      <c r="AJ148" s="86"/>
      <c r="AK148" s="86"/>
      <c r="AL148" s="86"/>
      <c r="AM148" s="86"/>
      <c r="AN148" s="86"/>
      <c r="AO148" s="86"/>
      <c r="AP148" s="86"/>
      <c r="AQ148" s="86"/>
      <c r="AR148" s="86"/>
      <c r="AS148" s="86"/>
      <c r="AT148" s="86"/>
      <c r="AU148" s="86"/>
      <c r="AV148" s="86"/>
    </row>
    <row r="149" spans="1:48" x14ac:dyDescent="0.3">
      <c r="A149" s="123">
        <v>513</v>
      </c>
      <c r="B149" s="124" t="s">
        <v>324</v>
      </c>
      <c r="C149" s="124">
        <v>0.73</v>
      </c>
      <c r="D149" s="86"/>
      <c r="E149" s="86"/>
      <c r="F149" s="86"/>
      <c r="G149" s="86">
        <f t="shared" si="5"/>
        <v>32.85</v>
      </c>
      <c r="H149" s="86">
        <f t="shared" si="6"/>
        <v>0.32849999999999974</v>
      </c>
      <c r="I149" s="86"/>
      <c r="J149" s="86"/>
      <c r="K149" s="86"/>
      <c r="L149" s="86"/>
      <c r="M149" s="86"/>
      <c r="N149" s="86"/>
      <c r="O149" s="86"/>
      <c r="P149" s="86"/>
      <c r="Q149" s="86"/>
      <c r="R149" s="86"/>
      <c r="S149" s="86"/>
      <c r="T149" s="86"/>
      <c r="U149" s="86"/>
      <c r="V149" s="86"/>
      <c r="W149" s="86"/>
      <c r="X149" s="86"/>
      <c r="Y149" s="86"/>
      <c r="Z149" s="86"/>
      <c r="AA149" s="86"/>
      <c r="AB149" s="86"/>
      <c r="AC149" s="86"/>
      <c r="AD149" s="86"/>
      <c r="AE149" s="86"/>
      <c r="AF149" s="86"/>
      <c r="AG149" s="86"/>
      <c r="AH149" s="86"/>
      <c r="AI149" s="86"/>
      <c r="AJ149" s="86"/>
      <c r="AK149" s="86"/>
      <c r="AL149" s="86"/>
      <c r="AM149" s="86"/>
      <c r="AN149" s="86"/>
      <c r="AO149" s="86"/>
      <c r="AP149" s="86"/>
      <c r="AQ149" s="86"/>
      <c r="AR149" s="86"/>
      <c r="AS149" s="86"/>
      <c r="AT149" s="86"/>
      <c r="AU149" s="86"/>
      <c r="AV149" s="86"/>
    </row>
    <row r="150" spans="1:48" x14ac:dyDescent="0.3">
      <c r="A150" s="123">
        <v>514</v>
      </c>
      <c r="B150" s="124" t="s">
        <v>254</v>
      </c>
      <c r="C150" s="124">
        <v>0.37999999999999995</v>
      </c>
      <c r="D150" s="86"/>
      <c r="E150" s="86">
        <v>0.81513972460689388</v>
      </c>
      <c r="F150" s="86"/>
      <c r="G150" s="86">
        <f t="shared" si="5"/>
        <v>26.881676695282724</v>
      </c>
      <c r="H150" s="86">
        <f t="shared" si="6"/>
        <v>0.26881676695282702</v>
      </c>
      <c r="I150" s="86"/>
      <c r="J150" s="86"/>
      <c r="K150" s="86"/>
      <c r="L150" s="86"/>
      <c r="M150" s="86"/>
      <c r="N150" s="86"/>
      <c r="O150" s="86"/>
      <c r="P150" s="86"/>
      <c r="Q150" s="86"/>
      <c r="R150" s="86"/>
      <c r="S150" s="86"/>
      <c r="T150" s="86"/>
      <c r="U150" s="86"/>
      <c r="V150" s="86"/>
      <c r="W150" s="86"/>
      <c r="X150" s="86"/>
      <c r="Y150" s="86"/>
      <c r="Z150" s="86"/>
      <c r="AA150" s="86"/>
      <c r="AB150" s="86"/>
      <c r="AC150" s="86"/>
      <c r="AD150" s="86"/>
      <c r="AE150" s="86"/>
      <c r="AF150" s="86"/>
      <c r="AG150" s="86"/>
      <c r="AH150" s="86"/>
      <c r="AI150" s="86"/>
      <c r="AJ150" s="86"/>
      <c r="AK150" s="86"/>
      <c r="AL150" s="86"/>
      <c r="AM150" s="86"/>
      <c r="AN150" s="86"/>
      <c r="AO150" s="86"/>
      <c r="AP150" s="86"/>
      <c r="AQ150" s="86"/>
      <c r="AR150" s="86"/>
      <c r="AS150" s="86"/>
      <c r="AT150" s="86"/>
      <c r="AU150" s="86"/>
      <c r="AV150" s="86"/>
    </row>
    <row r="151" spans="1:48" x14ac:dyDescent="0.3">
      <c r="A151" s="123">
        <v>517</v>
      </c>
      <c r="B151" s="124" t="s">
        <v>298</v>
      </c>
      <c r="C151" s="124"/>
      <c r="D151" s="86"/>
      <c r="E151" s="86">
        <v>0</v>
      </c>
      <c r="F151" s="86"/>
      <c r="G151" s="86">
        <f t="shared" si="5"/>
        <v>0</v>
      </c>
      <c r="H151" s="86">
        <f t="shared" si="6"/>
        <v>0</v>
      </c>
      <c r="I151" s="86"/>
      <c r="J151" s="86"/>
      <c r="K151" s="86"/>
      <c r="L151" s="86"/>
      <c r="M151" s="86"/>
      <c r="N151" s="86"/>
      <c r="O151" s="86"/>
      <c r="P151" s="86"/>
      <c r="Q151" s="86"/>
      <c r="R151" s="86"/>
      <c r="S151" s="86"/>
      <c r="T151" s="86"/>
      <c r="U151" s="86"/>
      <c r="V151" s="86"/>
      <c r="W151" s="86"/>
      <c r="X151" s="86"/>
      <c r="Y151" s="86"/>
      <c r="Z151" s="86"/>
      <c r="AA151" s="86"/>
      <c r="AB151" s="86"/>
      <c r="AC151" s="86"/>
      <c r="AD151" s="86"/>
      <c r="AE151" s="86"/>
      <c r="AF151" s="86"/>
      <c r="AG151" s="86"/>
      <c r="AH151" s="86"/>
      <c r="AI151" s="86"/>
      <c r="AJ151" s="86"/>
      <c r="AK151" s="86"/>
      <c r="AL151" s="86"/>
      <c r="AM151" s="86"/>
      <c r="AN151" s="86"/>
      <c r="AO151" s="86"/>
      <c r="AP151" s="86"/>
      <c r="AQ151" s="86"/>
      <c r="AR151" s="86"/>
      <c r="AS151" s="86"/>
      <c r="AT151" s="86"/>
      <c r="AU151" s="86"/>
      <c r="AV151" s="86"/>
    </row>
    <row r="152" spans="1:48" x14ac:dyDescent="0.3">
      <c r="A152" s="123">
        <v>522</v>
      </c>
      <c r="B152" s="124" t="s">
        <v>257</v>
      </c>
      <c r="C152" s="124">
        <v>0.12999999999999998</v>
      </c>
      <c r="D152" s="86"/>
      <c r="E152" s="86">
        <v>0.76199481858385443</v>
      </c>
      <c r="F152" s="118">
        <v>11.76</v>
      </c>
      <c r="G152" s="86">
        <f t="shared" si="5"/>
        <v>426.59393782300623</v>
      </c>
      <c r="H152" s="86">
        <f t="shared" si="6"/>
        <v>4.2659393782300592</v>
      </c>
      <c r="I152" s="86"/>
      <c r="J152" s="86"/>
      <c r="K152" s="86"/>
      <c r="L152" s="86"/>
      <c r="M152" s="86"/>
      <c r="N152" s="86"/>
      <c r="O152" s="86"/>
      <c r="P152" s="86"/>
      <c r="Q152" s="86"/>
      <c r="R152" s="86"/>
      <c r="S152" s="86"/>
      <c r="T152" s="86"/>
      <c r="U152" s="86"/>
      <c r="V152" s="86"/>
      <c r="W152" s="86"/>
      <c r="X152" s="86"/>
      <c r="Y152" s="86"/>
      <c r="Z152" s="86"/>
      <c r="AA152" s="86"/>
      <c r="AB152" s="86"/>
      <c r="AC152" s="86"/>
      <c r="AD152" s="86"/>
      <c r="AE152" s="86"/>
      <c r="AF152" s="86"/>
      <c r="AG152" s="86"/>
      <c r="AH152" s="86"/>
      <c r="AI152" s="86"/>
      <c r="AJ152" s="86"/>
      <c r="AK152" s="86"/>
      <c r="AL152" s="86"/>
      <c r="AM152" s="86"/>
      <c r="AN152" s="86"/>
      <c r="AO152" s="86"/>
      <c r="AP152" s="86"/>
      <c r="AQ152" s="86"/>
      <c r="AR152" s="86"/>
      <c r="AS152" s="86"/>
      <c r="AT152" s="86"/>
      <c r="AU152" s="86"/>
      <c r="AV152" s="86"/>
    </row>
    <row r="153" spans="1:48" x14ac:dyDescent="0.3">
      <c r="A153" s="123">
        <v>523</v>
      </c>
      <c r="B153" s="124" t="s">
        <v>328</v>
      </c>
      <c r="C153" s="124"/>
      <c r="D153" s="86"/>
      <c r="E153" s="86"/>
      <c r="F153" s="86"/>
      <c r="G153" s="86">
        <f t="shared" si="5"/>
        <v>0</v>
      </c>
      <c r="H153" s="86">
        <f t="shared" si="6"/>
        <v>0</v>
      </c>
      <c r="I153" s="86"/>
      <c r="J153" s="86"/>
      <c r="K153" s="86"/>
      <c r="L153" s="86"/>
      <c r="M153" s="86"/>
      <c r="N153" s="86"/>
      <c r="O153" s="86"/>
      <c r="P153" s="86"/>
      <c r="Q153" s="86"/>
      <c r="R153" s="86"/>
      <c r="S153" s="86"/>
      <c r="T153" s="86"/>
      <c r="U153" s="86"/>
      <c r="V153" s="86"/>
      <c r="W153" s="86"/>
      <c r="X153" s="86"/>
      <c r="Y153" s="86"/>
      <c r="Z153" s="86"/>
      <c r="AA153" s="86"/>
      <c r="AB153" s="86"/>
      <c r="AC153" s="86"/>
      <c r="AD153" s="86"/>
      <c r="AE153" s="86"/>
      <c r="AF153" s="86"/>
      <c r="AG153" s="86"/>
      <c r="AH153" s="86"/>
      <c r="AI153" s="86"/>
      <c r="AJ153" s="86"/>
      <c r="AK153" s="86"/>
      <c r="AL153" s="86"/>
      <c r="AM153" s="86"/>
      <c r="AN153" s="86"/>
      <c r="AO153" s="86"/>
      <c r="AP153" s="86"/>
      <c r="AQ153" s="86"/>
      <c r="AR153" s="86"/>
      <c r="AS153" s="86"/>
      <c r="AT153" s="86"/>
      <c r="AU153" s="86"/>
      <c r="AV153" s="86"/>
    </row>
    <row r="154" spans="1:48" x14ac:dyDescent="0.3">
      <c r="A154" s="116">
        <v>524</v>
      </c>
      <c r="B154" s="119" t="s">
        <v>697</v>
      </c>
      <c r="C154" s="115">
        <v>0.56999999999999995</v>
      </c>
      <c r="G154" s="86">
        <f t="shared" si="5"/>
        <v>25.65</v>
      </c>
      <c r="H154" s="86">
        <f t="shared" si="6"/>
        <v>0.25649999999999978</v>
      </c>
      <c r="I154" s="86"/>
      <c r="J154" s="86"/>
      <c r="K154" s="86"/>
      <c r="L154" s="86"/>
      <c r="M154" s="86"/>
      <c r="N154" s="86"/>
      <c r="O154" s="86"/>
      <c r="P154" s="86"/>
      <c r="Q154" s="86"/>
      <c r="R154" s="86"/>
      <c r="S154" s="86"/>
      <c r="T154" s="86"/>
      <c r="U154" s="86"/>
      <c r="V154" s="86"/>
      <c r="W154" s="86"/>
      <c r="X154" s="86"/>
      <c r="Y154" s="86"/>
      <c r="Z154" s="86"/>
      <c r="AA154" s="86"/>
      <c r="AB154" s="86"/>
      <c r="AC154" s="86"/>
      <c r="AD154" s="86"/>
      <c r="AE154" s="86"/>
      <c r="AF154" s="86"/>
      <c r="AG154" s="86"/>
      <c r="AH154" s="86"/>
      <c r="AI154" s="86"/>
      <c r="AJ154" s="86"/>
      <c r="AK154" s="86"/>
      <c r="AL154" s="86"/>
      <c r="AM154" s="86"/>
      <c r="AN154" s="86"/>
      <c r="AO154" s="86"/>
      <c r="AP154" s="86"/>
      <c r="AQ154" s="86"/>
      <c r="AR154" s="86"/>
      <c r="AS154" s="86"/>
      <c r="AT154" s="86"/>
      <c r="AU154" s="86"/>
      <c r="AV154" s="86"/>
    </row>
    <row r="155" spans="1:48" x14ac:dyDescent="0.3">
      <c r="A155" s="116">
        <v>529</v>
      </c>
      <c r="B155" s="119" t="s">
        <v>680</v>
      </c>
      <c r="C155" s="115">
        <v>7.3599999999999994</v>
      </c>
      <c r="G155" s="86">
        <f t="shared" si="5"/>
        <v>331.2</v>
      </c>
      <c r="H155" s="86">
        <f t="shared" si="6"/>
        <v>3.3119999999999976</v>
      </c>
      <c r="I155" s="86"/>
      <c r="J155" s="86"/>
      <c r="K155" s="86"/>
      <c r="L155" s="86"/>
      <c r="M155" s="86"/>
      <c r="N155" s="86"/>
      <c r="O155" s="86"/>
      <c r="P155" s="86"/>
      <c r="Q155" s="86"/>
      <c r="R155" s="86"/>
      <c r="S155" s="86"/>
      <c r="T155" s="86"/>
      <c r="U155" s="86"/>
      <c r="V155" s="86"/>
      <c r="W155" s="86"/>
      <c r="X155" s="86"/>
      <c r="Y155" s="86"/>
      <c r="Z155" s="86"/>
      <c r="AA155" s="86"/>
      <c r="AB155" s="86"/>
      <c r="AC155" s="86"/>
      <c r="AD155" s="86"/>
      <c r="AE155" s="86"/>
      <c r="AF155" s="86"/>
      <c r="AG155" s="86"/>
      <c r="AH155" s="86"/>
      <c r="AI155" s="86"/>
      <c r="AJ155" s="86"/>
      <c r="AK155" s="86"/>
      <c r="AL155" s="86"/>
      <c r="AM155" s="86"/>
      <c r="AN155" s="86"/>
      <c r="AO155" s="86"/>
      <c r="AP155" s="86"/>
      <c r="AQ155" s="86"/>
      <c r="AR155" s="86"/>
      <c r="AS155" s="86"/>
      <c r="AT155" s="86"/>
      <c r="AU155" s="86"/>
      <c r="AV155" s="86"/>
    </row>
    <row r="156" spans="1:48" x14ac:dyDescent="0.3">
      <c r="A156" s="126">
        <v>531</v>
      </c>
      <c r="B156" s="127" t="s">
        <v>323</v>
      </c>
      <c r="C156" s="127">
        <v>1.4</v>
      </c>
      <c r="D156" s="98"/>
      <c r="E156" s="98"/>
      <c r="F156" s="98"/>
      <c r="G156" s="86">
        <f t="shared" si="5"/>
        <v>62.999999999999993</v>
      </c>
      <c r="H156" s="86">
        <f t="shared" si="6"/>
        <v>0.62999999999999945</v>
      </c>
      <c r="I156" s="86"/>
      <c r="J156" s="86"/>
      <c r="K156" s="86"/>
      <c r="L156" s="86"/>
      <c r="M156" s="86"/>
      <c r="N156" s="86"/>
      <c r="O156" s="86"/>
      <c r="P156" s="86"/>
      <c r="Q156" s="86"/>
      <c r="R156" s="86"/>
      <c r="S156" s="86"/>
      <c r="T156" s="86"/>
      <c r="U156" s="86"/>
      <c r="V156" s="86"/>
      <c r="W156" s="86"/>
      <c r="X156" s="86"/>
      <c r="Y156" s="86"/>
      <c r="Z156" s="86"/>
      <c r="AA156" s="86"/>
      <c r="AB156" s="86"/>
      <c r="AC156" s="86"/>
      <c r="AD156" s="86"/>
      <c r="AE156" s="86"/>
      <c r="AF156" s="86"/>
      <c r="AG156" s="86"/>
      <c r="AH156" s="86"/>
      <c r="AI156" s="86"/>
      <c r="AJ156" s="86"/>
      <c r="AK156" s="86"/>
      <c r="AL156" s="86"/>
      <c r="AM156" s="86"/>
      <c r="AN156" s="86"/>
      <c r="AO156" s="86"/>
      <c r="AP156" s="86"/>
      <c r="AQ156" s="86"/>
      <c r="AR156" s="86"/>
      <c r="AS156" s="86"/>
      <c r="AT156" s="86"/>
      <c r="AU156" s="86"/>
      <c r="AV156" s="86"/>
    </row>
    <row r="157" spans="1:48" x14ac:dyDescent="0.3">
      <c r="A157" s="116">
        <v>532</v>
      </c>
      <c r="B157" s="119" t="s">
        <v>699</v>
      </c>
      <c r="C157" s="115">
        <v>0.5099999999999999</v>
      </c>
      <c r="G157" s="86">
        <f t="shared" si="5"/>
        <v>22.949999999999996</v>
      </c>
      <c r="H157" s="86">
        <f t="shared" si="6"/>
        <v>0.22949999999999979</v>
      </c>
      <c r="I157" s="86"/>
      <c r="J157" s="86"/>
      <c r="K157" s="86"/>
      <c r="L157" s="86"/>
      <c r="M157" s="86"/>
      <c r="N157" s="86"/>
      <c r="O157" s="86"/>
      <c r="P157" s="86"/>
      <c r="Q157" s="86"/>
      <c r="R157" s="86"/>
      <c r="S157" s="86"/>
      <c r="T157" s="86"/>
      <c r="U157" s="86"/>
      <c r="V157" s="86"/>
      <c r="W157" s="86"/>
      <c r="X157" s="86"/>
      <c r="Y157" s="86"/>
      <c r="Z157" s="86"/>
      <c r="AA157" s="86"/>
      <c r="AB157" s="86"/>
      <c r="AC157" s="86"/>
      <c r="AD157" s="86"/>
      <c r="AE157" s="86"/>
      <c r="AF157" s="86"/>
      <c r="AG157" s="86"/>
      <c r="AH157" s="86"/>
      <c r="AI157" s="86"/>
      <c r="AJ157" s="86"/>
      <c r="AK157" s="86"/>
      <c r="AL157" s="86"/>
      <c r="AM157" s="86"/>
      <c r="AN157" s="86"/>
      <c r="AO157" s="86"/>
      <c r="AP157" s="86"/>
      <c r="AQ157" s="86"/>
      <c r="AR157" s="86"/>
      <c r="AS157" s="86"/>
      <c r="AT157" s="86"/>
      <c r="AU157" s="86"/>
      <c r="AV157" s="86"/>
    </row>
    <row r="158" spans="1:48" x14ac:dyDescent="0.3">
      <c r="A158" s="123">
        <v>533</v>
      </c>
      <c r="B158" s="124" t="s">
        <v>365</v>
      </c>
      <c r="C158" s="124"/>
      <c r="D158" s="86"/>
      <c r="E158" s="86"/>
      <c r="F158" s="86"/>
      <c r="G158" s="86">
        <f t="shared" si="5"/>
        <v>0</v>
      </c>
      <c r="H158" s="86">
        <f t="shared" si="6"/>
        <v>0</v>
      </c>
      <c r="I158" s="86"/>
      <c r="J158" s="86"/>
      <c r="K158" s="86"/>
      <c r="L158" s="86"/>
      <c r="M158" s="86"/>
      <c r="N158" s="86"/>
      <c r="O158" s="86"/>
      <c r="P158" s="86"/>
      <c r="Q158" s="86"/>
      <c r="R158" s="86"/>
      <c r="S158" s="86"/>
      <c r="T158" s="86"/>
      <c r="U158" s="86"/>
      <c r="V158" s="86"/>
      <c r="W158" s="86"/>
      <c r="X158" s="86"/>
      <c r="Y158" s="86"/>
      <c r="Z158" s="86"/>
      <c r="AA158" s="86"/>
      <c r="AB158" s="86"/>
      <c r="AC158" s="86"/>
      <c r="AD158" s="86"/>
      <c r="AE158" s="86"/>
      <c r="AF158" s="86"/>
      <c r="AG158" s="86"/>
      <c r="AH158" s="86"/>
      <c r="AI158" s="86"/>
      <c r="AJ158" s="86"/>
      <c r="AK158" s="86"/>
      <c r="AL158" s="86"/>
      <c r="AM158" s="86"/>
      <c r="AN158" s="86"/>
      <c r="AO158" s="86"/>
      <c r="AP158" s="86"/>
      <c r="AQ158" s="86"/>
      <c r="AR158" s="86"/>
      <c r="AS158" s="86"/>
      <c r="AT158" s="86"/>
      <c r="AU158" s="86"/>
      <c r="AV158" s="86"/>
    </row>
    <row r="159" spans="1:48" x14ac:dyDescent="0.3">
      <c r="A159" s="116">
        <v>534</v>
      </c>
      <c r="B159" s="119" t="s">
        <v>740</v>
      </c>
      <c r="C159" s="115">
        <v>0.38999999999999996</v>
      </c>
      <c r="G159" s="86">
        <f t="shared" si="5"/>
        <v>17.549999999999997</v>
      </c>
      <c r="H159" s="86">
        <f t="shared" si="6"/>
        <v>0.17549999999999985</v>
      </c>
      <c r="I159" s="86"/>
      <c r="J159" s="86"/>
      <c r="K159" s="86"/>
      <c r="L159" s="86"/>
      <c r="M159" s="86"/>
      <c r="N159" s="86"/>
      <c r="O159" s="86"/>
      <c r="P159" s="86"/>
      <c r="Q159" s="86"/>
      <c r="R159" s="86"/>
      <c r="S159" s="86"/>
      <c r="T159" s="86"/>
      <c r="U159" s="86"/>
      <c r="V159" s="86"/>
      <c r="W159" s="86"/>
      <c r="X159" s="86"/>
      <c r="Y159" s="86"/>
      <c r="Z159" s="86"/>
      <c r="AA159" s="86"/>
      <c r="AB159" s="86"/>
      <c r="AC159" s="86"/>
      <c r="AD159" s="86"/>
      <c r="AE159" s="86"/>
      <c r="AF159" s="86"/>
      <c r="AG159" s="86"/>
      <c r="AH159" s="86"/>
      <c r="AI159" s="86"/>
      <c r="AJ159" s="86"/>
      <c r="AK159" s="86"/>
      <c r="AL159" s="86"/>
      <c r="AM159" s="86"/>
      <c r="AN159" s="86"/>
      <c r="AO159" s="86"/>
      <c r="AP159" s="86"/>
      <c r="AQ159" s="86"/>
      <c r="AR159" s="86"/>
      <c r="AS159" s="86"/>
      <c r="AT159" s="86"/>
      <c r="AU159" s="86"/>
      <c r="AV159" s="86"/>
    </row>
    <row r="160" spans="1:48" x14ac:dyDescent="0.3">
      <c r="A160" s="123">
        <v>535</v>
      </c>
      <c r="B160" s="124" t="s">
        <v>355</v>
      </c>
      <c r="C160" s="124"/>
      <c r="D160" s="86"/>
      <c r="E160" s="86"/>
      <c r="F160" s="86"/>
      <c r="G160" s="86">
        <f t="shared" si="5"/>
        <v>0</v>
      </c>
      <c r="H160" s="86">
        <f t="shared" si="6"/>
        <v>0</v>
      </c>
      <c r="I160" s="86"/>
      <c r="J160" s="86"/>
      <c r="K160" s="86"/>
      <c r="L160" s="86"/>
      <c r="M160" s="86"/>
      <c r="N160" s="86"/>
      <c r="O160" s="86"/>
      <c r="P160" s="86"/>
      <c r="Q160" s="86"/>
      <c r="R160" s="86"/>
      <c r="S160" s="86"/>
      <c r="T160" s="86"/>
      <c r="U160" s="86"/>
      <c r="V160" s="86"/>
      <c r="W160" s="86"/>
      <c r="X160" s="86"/>
      <c r="Y160" s="86"/>
      <c r="Z160" s="86"/>
      <c r="AA160" s="86"/>
      <c r="AB160" s="86"/>
      <c r="AC160" s="86"/>
      <c r="AD160" s="86"/>
      <c r="AE160" s="86"/>
      <c r="AF160" s="86"/>
      <c r="AG160" s="86"/>
      <c r="AH160" s="86"/>
      <c r="AI160" s="86"/>
      <c r="AJ160" s="86"/>
      <c r="AK160" s="86"/>
      <c r="AL160" s="86"/>
      <c r="AM160" s="86"/>
      <c r="AN160" s="86"/>
      <c r="AO160" s="86"/>
      <c r="AP160" s="86"/>
      <c r="AQ160" s="86"/>
      <c r="AR160" s="86"/>
      <c r="AS160" s="86"/>
      <c r="AT160" s="86"/>
      <c r="AU160" s="86"/>
      <c r="AV160" s="86"/>
    </row>
    <row r="161" spans="1:48" x14ac:dyDescent="0.3">
      <c r="A161" s="123">
        <v>536</v>
      </c>
      <c r="B161" s="124" t="s">
        <v>295</v>
      </c>
      <c r="C161" s="124">
        <v>1.22</v>
      </c>
      <c r="D161" s="86"/>
      <c r="E161" s="86">
        <v>0</v>
      </c>
      <c r="F161" s="86"/>
      <c r="G161" s="86">
        <f t="shared" si="5"/>
        <v>54.9</v>
      </c>
      <c r="H161" s="86">
        <f t="shared" si="6"/>
        <v>0.5489999999999996</v>
      </c>
      <c r="I161" s="86"/>
      <c r="J161" s="86"/>
      <c r="K161" s="86"/>
      <c r="L161" s="86"/>
      <c r="M161" s="86"/>
      <c r="N161" s="86"/>
      <c r="O161" s="86"/>
      <c r="P161" s="86"/>
      <c r="Q161" s="86"/>
      <c r="R161" s="86"/>
      <c r="S161" s="86"/>
      <c r="T161" s="86"/>
      <c r="U161" s="86"/>
      <c r="V161" s="86"/>
      <c r="W161" s="86"/>
      <c r="X161" s="86"/>
      <c r="Y161" s="86"/>
      <c r="Z161" s="86"/>
      <c r="AA161" s="86"/>
      <c r="AB161" s="86"/>
      <c r="AC161" s="86"/>
      <c r="AD161" s="86"/>
      <c r="AE161" s="86"/>
      <c r="AF161" s="86"/>
      <c r="AG161" s="86"/>
      <c r="AH161" s="86"/>
      <c r="AI161" s="86"/>
      <c r="AJ161" s="86"/>
      <c r="AK161" s="86"/>
      <c r="AL161" s="86"/>
      <c r="AM161" s="86"/>
      <c r="AN161" s="86"/>
      <c r="AO161" s="86"/>
      <c r="AP161" s="86"/>
      <c r="AQ161" s="86"/>
      <c r="AR161" s="86"/>
      <c r="AS161" s="86"/>
      <c r="AT161" s="86"/>
      <c r="AU161" s="86"/>
      <c r="AV161" s="86"/>
    </row>
    <row r="162" spans="1:48" x14ac:dyDescent="0.3">
      <c r="A162" s="123">
        <v>539</v>
      </c>
      <c r="B162" s="124" t="s">
        <v>325</v>
      </c>
      <c r="C162" s="124">
        <v>0.55999999999999994</v>
      </c>
      <c r="D162" s="86"/>
      <c r="E162" s="86"/>
      <c r="F162" s="86"/>
      <c r="G162" s="86">
        <f t="shared" si="5"/>
        <v>25.199999999999996</v>
      </c>
      <c r="H162" s="86">
        <f t="shared" si="6"/>
        <v>0.25199999999999978</v>
      </c>
      <c r="I162" s="86"/>
      <c r="J162" s="86"/>
      <c r="K162" s="86"/>
      <c r="L162" s="86"/>
      <c r="M162" s="86"/>
      <c r="N162" s="86"/>
      <c r="O162" s="86"/>
      <c r="P162" s="86"/>
      <c r="Q162" s="86"/>
      <c r="R162" s="86"/>
      <c r="S162" s="86"/>
      <c r="T162" s="86"/>
      <c r="U162" s="86"/>
      <c r="V162" s="86"/>
      <c r="W162" s="86"/>
      <c r="X162" s="86"/>
      <c r="Y162" s="86"/>
      <c r="Z162" s="86"/>
      <c r="AA162" s="86"/>
      <c r="AB162" s="86"/>
      <c r="AC162" s="86"/>
      <c r="AD162" s="86"/>
      <c r="AE162" s="86"/>
      <c r="AF162" s="86"/>
      <c r="AG162" s="86"/>
      <c r="AH162" s="86"/>
      <c r="AI162" s="86"/>
      <c r="AJ162" s="86"/>
      <c r="AK162" s="86"/>
      <c r="AL162" s="86"/>
      <c r="AM162" s="86"/>
      <c r="AN162" s="86"/>
      <c r="AO162" s="86"/>
      <c r="AP162" s="86"/>
      <c r="AQ162" s="86"/>
      <c r="AR162" s="86"/>
      <c r="AS162" s="86"/>
      <c r="AT162" s="86"/>
      <c r="AU162" s="86"/>
      <c r="AV162" s="86"/>
    </row>
    <row r="163" spans="1:48" x14ac:dyDescent="0.3">
      <c r="A163" s="123">
        <v>540</v>
      </c>
      <c r="B163" s="124" t="s">
        <v>331</v>
      </c>
      <c r="C163" s="124"/>
      <c r="D163" s="86"/>
      <c r="E163" s="86"/>
      <c r="F163" s="86"/>
      <c r="G163" s="86">
        <f t="shared" si="5"/>
        <v>0</v>
      </c>
      <c r="H163" s="86">
        <f t="shared" si="6"/>
        <v>0</v>
      </c>
      <c r="I163" s="86"/>
      <c r="J163" s="86"/>
      <c r="K163" s="86"/>
      <c r="L163" s="86"/>
      <c r="M163" s="86"/>
      <c r="N163" s="86"/>
      <c r="O163" s="86"/>
      <c r="P163" s="86"/>
      <c r="Q163" s="86"/>
      <c r="R163" s="86"/>
      <c r="S163" s="86"/>
      <c r="T163" s="86"/>
      <c r="U163" s="86"/>
      <c r="V163" s="86"/>
      <c r="W163" s="86"/>
      <c r="X163" s="86"/>
      <c r="Y163" s="86"/>
      <c r="Z163" s="86"/>
      <c r="AA163" s="86"/>
      <c r="AB163" s="86"/>
      <c r="AC163" s="86"/>
      <c r="AD163" s="86"/>
      <c r="AE163" s="86"/>
      <c r="AF163" s="86"/>
      <c r="AG163" s="86"/>
      <c r="AH163" s="86"/>
      <c r="AI163" s="86"/>
      <c r="AJ163" s="86"/>
      <c r="AK163" s="86"/>
      <c r="AL163" s="86"/>
      <c r="AM163" s="86"/>
      <c r="AN163" s="86"/>
      <c r="AO163" s="86"/>
      <c r="AP163" s="86"/>
      <c r="AQ163" s="86"/>
      <c r="AR163" s="86"/>
      <c r="AS163" s="86"/>
      <c r="AT163" s="86"/>
      <c r="AU163" s="86"/>
      <c r="AV163" s="86"/>
    </row>
    <row r="164" spans="1:48" x14ac:dyDescent="0.3">
      <c r="A164" s="116">
        <v>541</v>
      </c>
      <c r="B164" s="119" t="s">
        <v>708</v>
      </c>
      <c r="C164" s="115">
        <v>0.45999999999999996</v>
      </c>
      <c r="G164" s="86">
        <f t="shared" si="5"/>
        <v>20.7</v>
      </c>
      <c r="H164" s="86">
        <f t="shared" si="6"/>
        <v>0.20699999999999985</v>
      </c>
      <c r="I164" s="86"/>
      <c r="J164" s="86"/>
      <c r="K164" s="86"/>
      <c r="L164" s="86"/>
      <c r="M164" s="86"/>
      <c r="N164" s="86"/>
      <c r="O164" s="86"/>
      <c r="P164" s="86"/>
      <c r="Q164" s="86"/>
      <c r="R164" s="86"/>
      <c r="S164" s="86"/>
      <c r="T164" s="86"/>
      <c r="U164" s="86"/>
      <c r="V164" s="86"/>
      <c r="W164" s="86"/>
      <c r="X164" s="86"/>
      <c r="Y164" s="86"/>
      <c r="Z164" s="86"/>
      <c r="AA164" s="86"/>
      <c r="AB164" s="86"/>
      <c r="AC164" s="86"/>
      <c r="AD164" s="86"/>
      <c r="AE164" s="86"/>
      <c r="AF164" s="86"/>
      <c r="AG164" s="86"/>
      <c r="AH164" s="86"/>
      <c r="AI164" s="86"/>
      <c r="AJ164" s="86"/>
      <c r="AK164" s="86"/>
      <c r="AL164" s="86"/>
      <c r="AM164" s="86"/>
      <c r="AN164" s="86"/>
      <c r="AO164" s="86"/>
      <c r="AP164" s="86"/>
      <c r="AQ164" s="86"/>
      <c r="AR164" s="86"/>
      <c r="AS164" s="86"/>
      <c r="AT164" s="86"/>
      <c r="AU164" s="86"/>
      <c r="AV164" s="86"/>
    </row>
    <row r="165" spans="1:48" x14ac:dyDescent="0.3">
      <c r="A165" s="116">
        <v>547</v>
      </c>
      <c r="B165" s="119" t="s">
        <v>726</v>
      </c>
      <c r="C165" s="115">
        <v>0.41</v>
      </c>
      <c r="G165" s="86">
        <f t="shared" si="5"/>
        <v>18.45</v>
      </c>
      <c r="H165" s="86">
        <f t="shared" si="6"/>
        <v>0.18449999999999986</v>
      </c>
      <c r="I165" s="86"/>
      <c r="J165" s="86"/>
      <c r="K165" s="86"/>
      <c r="L165" s="86"/>
      <c r="M165" s="86"/>
      <c r="N165" s="86"/>
      <c r="O165" s="86"/>
      <c r="P165" s="86"/>
      <c r="Q165" s="86"/>
      <c r="R165" s="86"/>
      <c r="S165" s="86"/>
      <c r="T165" s="86"/>
      <c r="U165" s="86"/>
      <c r="V165" s="86"/>
      <c r="W165" s="86"/>
      <c r="X165" s="86"/>
      <c r="Y165" s="86"/>
      <c r="Z165" s="86"/>
      <c r="AA165" s="86"/>
      <c r="AB165" s="86"/>
      <c r="AC165" s="86"/>
      <c r="AD165" s="86"/>
      <c r="AE165" s="86"/>
      <c r="AF165" s="86"/>
      <c r="AG165" s="86"/>
      <c r="AH165" s="86"/>
      <c r="AI165" s="86"/>
      <c r="AJ165" s="86"/>
      <c r="AK165" s="86"/>
      <c r="AL165" s="86"/>
      <c r="AM165" s="86"/>
      <c r="AN165" s="86"/>
      <c r="AO165" s="86"/>
      <c r="AP165" s="86"/>
      <c r="AQ165" s="86"/>
      <c r="AR165" s="86"/>
      <c r="AS165" s="86"/>
      <c r="AT165" s="86"/>
      <c r="AU165" s="86"/>
      <c r="AV165" s="86"/>
    </row>
    <row r="166" spans="1:48" x14ac:dyDescent="0.3">
      <c r="A166" s="116">
        <v>548</v>
      </c>
      <c r="B166" s="119" t="s">
        <v>758</v>
      </c>
      <c r="C166" s="115">
        <v>0.32999999999999996</v>
      </c>
      <c r="G166" s="86">
        <f t="shared" si="5"/>
        <v>14.849999999999998</v>
      </c>
      <c r="H166" s="86">
        <f t="shared" si="6"/>
        <v>0.14849999999999988</v>
      </c>
      <c r="I166" s="86"/>
      <c r="J166" s="86"/>
      <c r="K166" s="86"/>
      <c r="L166" s="86"/>
      <c r="M166" s="86"/>
      <c r="N166" s="86"/>
      <c r="O166" s="86"/>
      <c r="P166" s="86"/>
      <c r="Q166" s="86"/>
      <c r="R166" s="86"/>
      <c r="S166" s="86"/>
      <c r="T166" s="86"/>
      <c r="U166" s="86"/>
      <c r="V166" s="86"/>
      <c r="W166" s="86"/>
      <c r="X166" s="86"/>
      <c r="Y166" s="86"/>
      <c r="Z166" s="86"/>
      <c r="AA166" s="86"/>
      <c r="AB166" s="86"/>
      <c r="AC166" s="86"/>
      <c r="AD166" s="86"/>
      <c r="AE166" s="86"/>
      <c r="AF166" s="86"/>
      <c r="AG166" s="86"/>
      <c r="AH166" s="86"/>
      <c r="AI166" s="86"/>
      <c r="AJ166" s="86"/>
      <c r="AK166" s="86"/>
      <c r="AL166" s="86"/>
      <c r="AM166" s="86"/>
      <c r="AN166" s="86"/>
      <c r="AO166" s="86"/>
      <c r="AP166" s="86"/>
      <c r="AQ166" s="86"/>
      <c r="AR166" s="86"/>
      <c r="AS166" s="86"/>
      <c r="AT166" s="86"/>
      <c r="AU166" s="86"/>
      <c r="AV166" s="86"/>
    </row>
    <row r="167" spans="1:48" x14ac:dyDescent="0.3">
      <c r="A167" s="123">
        <v>550</v>
      </c>
      <c r="B167" s="124" t="s">
        <v>246</v>
      </c>
      <c r="C167" s="124">
        <v>0.12999999999999998</v>
      </c>
      <c r="D167" s="86"/>
      <c r="E167" s="86">
        <v>1.0382968842627458</v>
      </c>
      <c r="F167" s="86"/>
      <c r="G167" s="86">
        <f t="shared" si="5"/>
        <v>18.309562611152948</v>
      </c>
      <c r="H167" s="86">
        <f t="shared" si="6"/>
        <v>0.18309562611152935</v>
      </c>
      <c r="I167" s="86"/>
      <c r="J167" s="86"/>
      <c r="K167" s="86"/>
      <c r="L167" s="86"/>
      <c r="M167" s="86"/>
      <c r="N167" s="86"/>
      <c r="O167" s="86"/>
      <c r="P167" s="86"/>
      <c r="Q167" s="86"/>
      <c r="R167" s="86"/>
      <c r="S167" s="86"/>
      <c r="T167" s="86"/>
      <c r="U167" s="86"/>
      <c r="V167" s="86"/>
      <c r="W167" s="86"/>
      <c r="X167" s="86"/>
      <c r="Y167" s="86"/>
      <c r="Z167" s="86"/>
      <c r="AA167" s="86"/>
      <c r="AB167" s="86"/>
      <c r="AC167" s="86"/>
      <c r="AD167" s="86"/>
      <c r="AE167" s="86"/>
      <c r="AF167" s="86"/>
      <c r="AG167" s="86"/>
      <c r="AH167" s="86"/>
      <c r="AI167" s="86"/>
      <c r="AJ167" s="86"/>
      <c r="AK167" s="86"/>
      <c r="AL167" s="86"/>
      <c r="AM167" s="86"/>
      <c r="AN167" s="86"/>
      <c r="AO167" s="86"/>
      <c r="AP167" s="86"/>
      <c r="AQ167" s="86"/>
      <c r="AR167" s="86"/>
      <c r="AS167" s="86"/>
      <c r="AT167" s="86"/>
      <c r="AU167" s="86"/>
      <c r="AV167" s="86"/>
    </row>
    <row r="168" spans="1:48" x14ac:dyDescent="0.3">
      <c r="A168" s="123">
        <v>551</v>
      </c>
      <c r="B168" s="124" t="s">
        <v>250</v>
      </c>
      <c r="C168" s="124">
        <v>0.26999999999999996</v>
      </c>
      <c r="D168" s="86"/>
      <c r="E168" s="86">
        <v>0.87251547163776466</v>
      </c>
      <c r="F168" s="118">
        <v>2.9</v>
      </c>
      <c r="G168" s="86">
        <f t="shared" si="5"/>
        <v>124.12018565965317</v>
      </c>
      <c r="H168" s="86">
        <f t="shared" si="6"/>
        <v>1.2412018565965308</v>
      </c>
      <c r="I168" s="86"/>
      <c r="J168" s="86"/>
      <c r="K168" s="86"/>
      <c r="L168" s="86"/>
      <c r="M168" s="86"/>
      <c r="N168" s="86"/>
      <c r="O168" s="86"/>
      <c r="P168" s="86"/>
      <c r="Q168" s="86"/>
      <c r="R168" s="86"/>
      <c r="S168" s="86"/>
      <c r="T168" s="86"/>
      <c r="U168" s="86"/>
      <c r="V168" s="86"/>
      <c r="W168" s="86"/>
      <c r="X168" s="86"/>
      <c r="Y168" s="86"/>
      <c r="Z168" s="86"/>
      <c r="AA168" s="86"/>
      <c r="AB168" s="86"/>
      <c r="AC168" s="86"/>
      <c r="AD168" s="86"/>
      <c r="AE168" s="86"/>
      <c r="AF168" s="86"/>
      <c r="AG168" s="86"/>
      <c r="AH168" s="86"/>
      <c r="AI168" s="86"/>
      <c r="AJ168" s="86"/>
      <c r="AK168" s="86"/>
      <c r="AL168" s="86"/>
      <c r="AM168" s="86"/>
      <c r="AN168" s="86"/>
      <c r="AO168" s="86"/>
      <c r="AP168" s="86"/>
      <c r="AQ168" s="86"/>
      <c r="AR168" s="86"/>
      <c r="AS168" s="86"/>
      <c r="AT168" s="86"/>
      <c r="AU168" s="86"/>
      <c r="AV168" s="86"/>
    </row>
    <row r="169" spans="1:48" x14ac:dyDescent="0.3">
      <c r="A169" s="123">
        <v>592</v>
      </c>
      <c r="B169" s="124" t="s">
        <v>241</v>
      </c>
      <c r="C169" s="124">
        <v>1.8099999999999998</v>
      </c>
      <c r="D169" s="86"/>
      <c r="E169" s="86">
        <v>1.1555864498850712</v>
      </c>
      <c r="F169" s="118">
        <v>6.38</v>
      </c>
      <c r="G169" s="86">
        <f t="shared" si="5"/>
        <v>318.61703739862082</v>
      </c>
      <c r="H169" s="86">
        <f t="shared" si="6"/>
        <v>3.1861703739862057</v>
      </c>
      <c r="I169" s="86"/>
      <c r="J169" s="86"/>
      <c r="K169" s="86"/>
      <c r="L169" s="86"/>
      <c r="M169" s="86"/>
      <c r="N169" s="86"/>
      <c r="O169" s="86"/>
      <c r="P169" s="86"/>
      <c r="Q169" s="86"/>
      <c r="R169" s="86"/>
      <c r="S169" s="86"/>
      <c r="T169" s="86"/>
      <c r="U169" s="86"/>
      <c r="V169" s="86"/>
      <c r="W169" s="86"/>
      <c r="X169" s="86"/>
      <c r="Y169" s="86"/>
      <c r="Z169" s="86"/>
      <c r="AA169" s="86"/>
      <c r="AB169" s="86"/>
      <c r="AC169" s="86"/>
      <c r="AD169" s="86"/>
      <c r="AE169" s="86"/>
      <c r="AF169" s="86"/>
      <c r="AG169" s="86"/>
      <c r="AH169" s="86"/>
      <c r="AI169" s="86"/>
      <c r="AJ169" s="86"/>
      <c r="AK169" s="86"/>
      <c r="AL169" s="86"/>
      <c r="AM169" s="86"/>
      <c r="AN169" s="86"/>
      <c r="AO169" s="86"/>
      <c r="AP169" s="86"/>
      <c r="AQ169" s="86"/>
      <c r="AR169" s="86"/>
      <c r="AS169" s="86"/>
      <c r="AT169" s="86"/>
      <c r="AU169" s="86"/>
      <c r="AV169" s="86"/>
    </row>
    <row r="170" spans="1:48" x14ac:dyDescent="0.3">
      <c r="A170" s="116">
        <v>593</v>
      </c>
      <c r="B170" s="119" t="s">
        <v>696</v>
      </c>
      <c r="C170" s="115">
        <v>0.57999999999999996</v>
      </c>
      <c r="G170" s="86">
        <f t="shared" si="5"/>
        <v>26.099999999999998</v>
      </c>
      <c r="H170" s="86">
        <f t="shared" si="6"/>
        <v>0.26099999999999979</v>
      </c>
      <c r="I170" s="86"/>
      <c r="J170" s="86"/>
      <c r="K170" s="86"/>
      <c r="L170" s="86"/>
      <c r="M170" s="86"/>
      <c r="N170" s="86"/>
      <c r="O170" s="86"/>
      <c r="P170" s="86"/>
      <c r="Q170" s="86"/>
      <c r="R170" s="86"/>
      <c r="S170" s="86"/>
      <c r="T170" s="86"/>
      <c r="U170" s="86"/>
      <c r="V170" s="86"/>
      <c r="W170" s="86"/>
      <c r="X170" s="86"/>
      <c r="Y170" s="86"/>
      <c r="Z170" s="86"/>
      <c r="AA170" s="86"/>
      <c r="AB170" s="86"/>
      <c r="AC170" s="86"/>
      <c r="AD170" s="86"/>
      <c r="AE170" s="86"/>
      <c r="AF170" s="86"/>
      <c r="AG170" s="86"/>
      <c r="AH170" s="86"/>
      <c r="AI170" s="86"/>
      <c r="AJ170" s="86"/>
      <c r="AK170" s="86"/>
      <c r="AL170" s="86"/>
      <c r="AM170" s="86"/>
      <c r="AN170" s="86"/>
      <c r="AO170" s="86"/>
      <c r="AP170" s="86"/>
      <c r="AQ170" s="86"/>
      <c r="AR170" s="86"/>
      <c r="AS170" s="86"/>
      <c r="AT170" s="86"/>
      <c r="AU170" s="86"/>
      <c r="AV170" s="86"/>
    </row>
    <row r="171" spans="1:48" x14ac:dyDescent="0.3">
      <c r="A171" s="116">
        <v>594</v>
      </c>
      <c r="B171" s="119" t="s">
        <v>717</v>
      </c>
      <c r="C171" s="115">
        <v>0.43</v>
      </c>
      <c r="G171" s="86">
        <f t="shared" si="5"/>
        <v>19.350000000000001</v>
      </c>
      <c r="H171" s="86">
        <f t="shared" si="6"/>
        <v>0.19349999999999987</v>
      </c>
      <c r="I171" s="86"/>
      <c r="J171" s="86"/>
      <c r="K171" s="86"/>
      <c r="L171" s="86"/>
      <c r="M171" s="86"/>
      <c r="N171" s="86"/>
      <c r="O171" s="86"/>
      <c r="P171" s="86"/>
      <c r="Q171" s="86"/>
      <c r="R171" s="86"/>
      <c r="S171" s="86"/>
      <c r="T171" s="86"/>
      <c r="U171" s="86"/>
      <c r="V171" s="86"/>
      <c r="W171" s="86"/>
      <c r="X171" s="86"/>
      <c r="Y171" s="86"/>
      <c r="Z171" s="86"/>
      <c r="AA171" s="86"/>
      <c r="AB171" s="86"/>
      <c r="AC171" s="86"/>
      <c r="AD171" s="86"/>
      <c r="AE171" s="86"/>
      <c r="AF171" s="86"/>
      <c r="AG171" s="86"/>
      <c r="AH171" s="86"/>
      <c r="AI171" s="86"/>
      <c r="AJ171" s="86"/>
      <c r="AK171" s="86"/>
      <c r="AL171" s="86"/>
      <c r="AM171" s="86"/>
      <c r="AN171" s="86"/>
      <c r="AO171" s="86"/>
      <c r="AP171" s="86"/>
      <c r="AQ171" s="86"/>
      <c r="AR171" s="86"/>
      <c r="AS171" s="86"/>
      <c r="AT171" s="86"/>
      <c r="AU171" s="86"/>
      <c r="AV171" s="86"/>
    </row>
    <row r="172" spans="1:48" x14ac:dyDescent="0.3">
      <c r="A172" s="116">
        <v>595</v>
      </c>
      <c r="B172" s="119" t="s">
        <v>688</v>
      </c>
      <c r="C172" s="115">
        <v>0.69</v>
      </c>
      <c r="G172" s="86">
        <f t="shared" si="5"/>
        <v>31.049999999999997</v>
      </c>
      <c r="H172" s="86">
        <f t="shared" si="6"/>
        <v>0.31049999999999978</v>
      </c>
      <c r="I172" s="86"/>
      <c r="J172" s="86"/>
      <c r="K172" s="86"/>
      <c r="L172" s="86"/>
      <c r="M172" s="86"/>
      <c r="N172" s="86"/>
      <c r="O172" s="86"/>
      <c r="P172" s="86"/>
      <c r="Q172" s="86"/>
      <c r="R172" s="86"/>
      <c r="S172" s="86"/>
      <c r="T172" s="86"/>
      <c r="U172" s="86"/>
      <c r="V172" s="86"/>
      <c r="W172" s="86"/>
      <c r="X172" s="86"/>
      <c r="Y172" s="86"/>
      <c r="Z172" s="86"/>
      <c r="AA172" s="86"/>
      <c r="AB172" s="86"/>
      <c r="AC172" s="86"/>
      <c r="AD172" s="86"/>
      <c r="AE172" s="86"/>
      <c r="AF172" s="86"/>
      <c r="AG172" s="86"/>
      <c r="AH172" s="86"/>
      <c r="AI172" s="86"/>
      <c r="AJ172" s="86"/>
      <c r="AK172" s="86"/>
      <c r="AL172" s="86"/>
      <c r="AM172" s="86"/>
      <c r="AN172" s="86"/>
      <c r="AO172" s="86"/>
      <c r="AP172" s="86"/>
      <c r="AQ172" s="86"/>
      <c r="AR172" s="86"/>
      <c r="AS172" s="86"/>
      <c r="AT172" s="86"/>
      <c r="AU172" s="86"/>
      <c r="AV172" s="86"/>
    </row>
    <row r="173" spans="1:48" x14ac:dyDescent="0.3">
      <c r="A173" s="123">
        <v>598</v>
      </c>
      <c r="B173" s="124" t="s">
        <v>274</v>
      </c>
      <c r="C173" s="124">
        <v>0.53999999999999992</v>
      </c>
      <c r="D173" s="86"/>
      <c r="E173" s="86">
        <v>0.52253268189352264</v>
      </c>
      <c r="F173" s="86"/>
      <c r="G173" s="86">
        <f t="shared" si="5"/>
        <v>30.570392182722269</v>
      </c>
      <c r="H173" s="86">
        <f t="shared" si="6"/>
        <v>0.30570392182722245</v>
      </c>
      <c r="I173" s="86"/>
      <c r="J173" s="86"/>
      <c r="K173" s="86"/>
      <c r="L173" s="86"/>
      <c r="M173" s="86"/>
      <c r="N173" s="86"/>
      <c r="O173" s="86"/>
      <c r="P173" s="86"/>
      <c r="Q173" s="86"/>
      <c r="R173" s="86"/>
      <c r="S173" s="86"/>
      <c r="T173" s="86"/>
      <c r="U173" s="86"/>
      <c r="V173" s="86"/>
      <c r="W173" s="86"/>
      <c r="X173" s="86"/>
      <c r="Y173" s="86"/>
      <c r="Z173" s="86"/>
      <c r="AA173" s="86"/>
      <c r="AB173" s="86"/>
      <c r="AC173" s="86"/>
      <c r="AD173" s="86"/>
      <c r="AE173" s="86"/>
      <c r="AF173" s="86"/>
      <c r="AG173" s="86"/>
      <c r="AH173" s="86"/>
      <c r="AI173" s="86"/>
      <c r="AJ173" s="86"/>
      <c r="AK173" s="86"/>
      <c r="AL173" s="86"/>
      <c r="AM173" s="86"/>
      <c r="AN173" s="86"/>
      <c r="AO173" s="86"/>
      <c r="AP173" s="86"/>
      <c r="AQ173" s="86"/>
      <c r="AR173" s="86"/>
      <c r="AS173" s="86"/>
      <c r="AT173" s="86"/>
      <c r="AU173" s="86"/>
      <c r="AV173" s="86"/>
    </row>
    <row r="174" spans="1:48" x14ac:dyDescent="0.3">
      <c r="A174" s="123">
        <v>599</v>
      </c>
      <c r="B174" s="124" t="s">
        <v>313</v>
      </c>
      <c r="C174" s="124">
        <v>0.18999999999999997</v>
      </c>
      <c r="D174" s="86"/>
      <c r="E174" s="86">
        <v>0</v>
      </c>
      <c r="F174" s="86"/>
      <c r="G174" s="86">
        <f t="shared" si="5"/>
        <v>8.5499999999999989</v>
      </c>
      <c r="H174" s="86">
        <f t="shared" si="6"/>
        <v>8.5499999999999937E-2</v>
      </c>
      <c r="I174" s="86"/>
      <c r="J174" s="86"/>
      <c r="K174" s="86"/>
      <c r="L174" s="86"/>
      <c r="M174" s="86"/>
      <c r="N174" s="86"/>
      <c r="O174" s="86"/>
      <c r="P174" s="86"/>
      <c r="Q174" s="86"/>
      <c r="R174" s="86"/>
      <c r="S174" s="86"/>
      <c r="T174" s="86"/>
      <c r="U174" s="86"/>
      <c r="V174" s="86"/>
      <c r="W174" s="86"/>
      <c r="X174" s="86"/>
      <c r="Y174" s="86"/>
      <c r="Z174" s="86"/>
      <c r="AA174" s="86"/>
      <c r="AB174" s="86"/>
      <c r="AC174" s="86"/>
      <c r="AD174" s="86"/>
      <c r="AE174" s="86"/>
      <c r="AF174" s="86"/>
      <c r="AG174" s="86"/>
      <c r="AH174" s="86"/>
      <c r="AI174" s="86"/>
      <c r="AJ174" s="86"/>
      <c r="AK174" s="86"/>
      <c r="AL174" s="86"/>
      <c r="AM174" s="86"/>
      <c r="AN174" s="86"/>
      <c r="AO174" s="86"/>
      <c r="AP174" s="86"/>
      <c r="AQ174" s="86"/>
      <c r="AR174" s="86"/>
      <c r="AS174" s="86"/>
      <c r="AT174" s="86"/>
      <c r="AU174" s="86"/>
      <c r="AV174" s="86"/>
    </row>
    <row r="175" spans="1:48" x14ac:dyDescent="0.3">
      <c r="A175" s="123">
        <v>600</v>
      </c>
      <c r="B175" s="124" t="s">
        <v>259</v>
      </c>
      <c r="C175" s="124">
        <v>1.4</v>
      </c>
      <c r="D175" s="86"/>
      <c r="E175" s="86">
        <v>0.72346212014804656</v>
      </c>
      <c r="F175" s="86"/>
      <c r="G175" s="86">
        <f t="shared" si="5"/>
        <v>71.681545441776549</v>
      </c>
      <c r="H175" s="86">
        <f t="shared" si="6"/>
        <v>0.71681545441776495</v>
      </c>
      <c r="I175" s="86"/>
      <c r="J175" s="86"/>
      <c r="K175" s="86"/>
      <c r="L175" s="86"/>
      <c r="M175" s="86"/>
      <c r="N175" s="86"/>
      <c r="O175" s="86"/>
      <c r="P175" s="86"/>
      <c r="Q175" s="86"/>
      <c r="R175" s="86"/>
      <c r="S175" s="86"/>
      <c r="T175" s="86"/>
      <c r="U175" s="86"/>
      <c r="V175" s="86"/>
      <c r="W175" s="86"/>
      <c r="X175" s="86"/>
      <c r="Y175" s="86"/>
      <c r="Z175" s="86"/>
      <c r="AA175" s="86"/>
      <c r="AB175" s="86"/>
      <c r="AC175" s="86"/>
      <c r="AD175" s="86"/>
      <c r="AE175" s="86"/>
      <c r="AF175" s="86"/>
      <c r="AG175" s="86"/>
      <c r="AH175" s="86"/>
      <c r="AI175" s="86"/>
      <c r="AJ175" s="86"/>
      <c r="AK175" s="86"/>
      <c r="AL175" s="86"/>
      <c r="AM175" s="86"/>
      <c r="AN175" s="86"/>
      <c r="AO175" s="86"/>
      <c r="AP175" s="86"/>
      <c r="AQ175" s="86"/>
      <c r="AR175" s="86"/>
      <c r="AS175" s="86"/>
      <c r="AT175" s="86"/>
      <c r="AU175" s="86"/>
      <c r="AV175" s="86"/>
    </row>
    <row r="176" spans="1:48" x14ac:dyDescent="0.3">
      <c r="A176" s="123">
        <v>601</v>
      </c>
      <c r="B176" s="124" t="s">
        <v>247</v>
      </c>
      <c r="C176" s="124">
        <v>1.3699999999999999</v>
      </c>
      <c r="D176" s="86"/>
      <c r="E176" s="86">
        <v>1.0027257745324198</v>
      </c>
      <c r="F176" s="118">
        <v>7.8</v>
      </c>
      <c r="G176" s="86">
        <f t="shared" si="5"/>
        <v>346.68270929438904</v>
      </c>
      <c r="H176" s="86">
        <f t="shared" si="6"/>
        <v>3.466827092943888</v>
      </c>
      <c r="I176" s="86"/>
      <c r="J176" s="86"/>
      <c r="K176" s="86"/>
      <c r="L176" s="86"/>
      <c r="M176" s="86"/>
      <c r="N176" s="86"/>
      <c r="O176" s="86"/>
      <c r="P176" s="86"/>
      <c r="Q176" s="86"/>
      <c r="R176" s="86"/>
      <c r="S176" s="86"/>
      <c r="T176" s="86"/>
      <c r="U176" s="86"/>
      <c r="V176" s="86"/>
      <c r="W176" s="86"/>
      <c r="X176" s="86"/>
      <c r="Y176" s="86"/>
      <c r="Z176" s="86"/>
      <c r="AA176" s="86"/>
      <c r="AB176" s="86"/>
      <c r="AC176" s="86"/>
      <c r="AD176" s="86"/>
      <c r="AE176" s="86"/>
      <c r="AF176" s="86"/>
      <c r="AG176" s="86"/>
      <c r="AH176" s="86"/>
      <c r="AI176" s="86"/>
      <c r="AJ176" s="86"/>
      <c r="AK176" s="86"/>
      <c r="AL176" s="86"/>
      <c r="AM176" s="86"/>
      <c r="AN176" s="86"/>
      <c r="AO176" s="86"/>
      <c r="AP176" s="86"/>
      <c r="AQ176" s="86"/>
      <c r="AR176" s="86"/>
      <c r="AS176" s="86"/>
      <c r="AT176" s="86"/>
      <c r="AU176" s="86"/>
      <c r="AV176" s="86"/>
    </row>
    <row r="177" spans="1:8" x14ac:dyDescent="0.3">
      <c r="A177" s="123">
        <v>603</v>
      </c>
      <c r="B177" s="124" t="s">
        <v>278</v>
      </c>
      <c r="C177" s="124">
        <v>0.09</v>
      </c>
      <c r="D177" s="86"/>
      <c r="E177" s="86">
        <v>0.44673697036837179</v>
      </c>
      <c r="F177" s="86"/>
      <c r="G177" s="86">
        <f t="shared" si="5"/>
        <v>9.41084364442046</v>
      </c>
      <c r="H177" s="86">
        <f t="shared" si="6"/>
        <v>9.4108436444204538E-2</v>
      </c>
    </row>
    <row r="178" spans="1:8" x14ac:dyDescent="0.3">
      <c r="A178" s="117">
        <v>604</v>
      </c>
      <c r="B178" s="120" t="s">
        <v>251</v>
      </c>
      <c r="C178" s="120">
        <v>0.21</v>
      </c>
      <c r="D178" s="86"/>
      <c r="E178" s="86">
        <v>0.83356012214528918</v>
      </c>
      <c r="F178" s="86"/>
      <c r="G178" s="86">
        <f t="shared" si="5"/>
        <v>19.452721465743469</v>
      </c>
      <c r="H178" s="86">
        <f t="shared" si="6"/>
        <v>0.19452721465743453</v>
      </c>
    </row>
    <row r="179" spans="1:8" x14ac:dyDescent="0.3">
      <c r="A179" s="117">
        <v>605</v>
      </c>
      <c r="B179" s="120" t="s">
        <v>256</v>
      </c>
      <c r="C179" s="120">
        <v>0.71</v>
      </c>
      <c r="D179" s="86"/>
      <c r="E179" s="86">
        <v>0.76199481858385443</v>
      </c>
      <c r="F179" s="118">
        <v>1.18</v>
      </c>
      <c r="G179" s="86">
        <f t="shared" si="5"/>
        <v>82.39393782300624</v>
      </c>
      <c r="H179" s="86">
        <f t="shared" si="6"/>
        <v>0.8239393782300618</v>
      </c>
    </row>
    <row r="180" spans="1:8" x14ac:dyDescent="0.3">
      <c r="A180" s="110">
        <v>607</v>
      </c>
      <c r="B180" s="84" t="s">
        <v>723</v>
      </c>
      <c r="C180" s="85">
        <v>0.42</v>
      </c>
      <c r="G180" s="86">
        <f t="shared" si="5"/>
        <v>18.899999999999999</v>
      </c>
      <c r="H180" s="86">
        <f t="shared" si="6"/>
        <v>0.18899999999999983</v>
      </c>
    </row>
    <row r="181" spans="1:8" x14ac:dyDescent="0.3">
      <c r="A181" s="117">
        <v>608</v>
      </c>
      <c r="B181" s="120" t="s">
        <v>277</v>
      </c>
      <c r="C181" s="120"/>
      <c r="D181" s="86"/>
      <c r="E181" s="86">
        <v>0.46431119970520085</v>
      </c>
      <c r="F181" s="86"/>
      <c r="G181" s="86">
        <f t="shared" si="5"/>
        <v>5.5717343964624106</v>
      </c>
      <c r="H181" s="86">
        <f t="shared" si="6"/>
        <v>5.5717343964624064E-2</v>
      </c>
    </row>
    <row r="182" spans="1:8" x14ac:dyDescent="0.3">
      <c r="A182" s="117">
        <v>609</v>
      </c>
      <c r="B182" s="120" t="s">
        <v>294</v>
      </c>
      <c r="C182" s="120">
        <v>9.9999999999999992E-2</v>
      </c>
      <c r="D182" s="86"/>
      <c r="E182" s="86">
        <v>0</v>
      </c>
      <c r="F182" s="86"/>
      <c r="G182" s="86">
        <f t="shared" si="5"/>
        <v>4.5</v>
      </c>
      <c r="H182" s="86">
        <f t="shared" si="6"/>
        <v>4.4999999999999964E-2</v>
      </c>
    </row>
    <row r="183" spans="1:8" x14ac:dyDescent="0.3">
      <c r="A183" s="117">
        <v>610</v>
      </c>
      <c r="B183" s="120" t="s">
        <v>268</v>
      </c>
      <c r="C183" s="120">
        <v>0.13999999999999999</v>
      </c>
      <c r="D183" s="86"/>
      <c r="E183" s="86">
        <v>0.56487270419226321</v>
      </c>
      <c r="F183" s="86"/>
      <c r="G183" s="86">
        <f t="shared" si="5"/>
        <v>13.078472450307157</v>
      </c>
      <c r="H183" s="86">
        <f t="shared" si="6"/>
        <v>0.13078472450307146</v>
      </c>
    </row>
    <row r="184" spans="1:8" x14ac:dyDescent="0.3">
      <c r="A184" s="117">
        <v>611</v>
      </c>
      <c r="B184" s="120" t="s">
        <v>352</v>
      </c>
      <c r="C184" s="120">
        <v>0.18</v>
      </c>
      <c r="D184" s="86"/>
      <c r="E184" s="86"/>
      <c r="F184" s="86"/>
      <c r="G184" s="86">
        <f t="shared" si="5"/>
        <v>8.1</v>
      </c>
      <c r="H184" s="86">
        <f t="shared" si="6"/>
        <v>8.0999999999999947E-2</v>
      </c>
    </row>
    <row r="185" spans="1:8" x14ac:dyDescent="0.3">
      <c r="A185" s="117">
        <v>618</v>
      </c>
      <c r="B185" s="120" t="s">
        <v>335</v>
      </c>
      <c r="C185" s="120"/>
      <c r="D185" s="86"/>
      <c r="E185" s="86"/>
      <c r="F185" s="86"/>
      <c r="G185" s="86">
        <f t="shared" si="5"/>
        <v>0</v>
      </c>
      <c r="H185" s="86">
        <f t="shared" si="6"/>
        <v>0</v>
      </c>
    </row>
    <row r="186" spans="1:8" x14ac:dyDescent="0.3">
      <c r="A186" s="110">
        <v>619</v>
      </c>
      <c r="B186" s="84" t="s">
        <v>729</v>
      </c>
      <c r="C186" s="85">
        <v>0.39999999999999997</v>
      </c>
      <c r="G186" s="86">
        <f t="shared" si="5"/>
        <v>18</v>
      </c>
      <c r="H186" s="86">
        <f t="shared" si="6"/>
        <v>0.17999999999999985</v>
      </c>
    </row>
    <row r="187" spans="1:8" x14ac:dyDescent="0.3">
      <c r="A187" s="117">
        <v>620</v>
      </c>
      <c r="B187" s="120" t="s">
        <v>271</v>
      </c>
      <c r="C187" s="120">
        <v>0.59</v>
      </c>
      <c r="D187" s="86"/>
      <c r="E187" s="86">
        <v>0.55768070752306542</v>
      </c>
      <c r="F187" s="118">
        <v>2.5999999999999996</v>
      </c>
      <c r="G187" s="86">
        <f t="shared" si="5"/>
        <v>124.24216849027677</v>
      </c>
      <c r="H187" s="86">
        <f t="shared" si="6"/>
        <v>1.2424216849027667</v>
      </c>
    </row>
    <row r="188" spans="1:8" x14ac:dyDescent="0.3">
      <c r="A188" s="110">
        <v>647</v>
      </c>
      <c r="B188" s="84" t="s">
        <v>685</v>
      </c>
      <c r="C188" s="85">
        <v>0.72</v>
      </c>
      <c r="G188" s="86">
        <f t="shared" si="5"/>
        <v>32.4</v>
      </c>
      <c r="H188" s="86">
        <f t="shared" si="6"/>
        <v>0.32399999999999979</v>
      </c>
    </row>
    <row r="189" spans="1:8" x14ac:dyDescent="0.3">
      <c r="A189" s="110">
        <v>648</v>
      </c>
      <c r="B189" s="84" t="s">
        <v>730</v>
      </c>
      <c r="C189" s="85">
        <v>0.39999999999999997</v>
      </c>
      <c r="G189" s="86">
        <f t="shared" si="5"/>
        <v>18</v>
      </c>
      <c r="H189" s="86">
        <f t="shared" si="6"/>
        <v>0.17999999999999985</v>
      </c>
    </row>
    <row r="190" spans="1:8" x14ac:dyDescent="0.3">
      <c r="A190" s="117">
        <v>661</v>
      </c>
      <c r="B190" s="120" t="s">
        <v>342</v>
      </c>
      <c r="C190" s="120">
        <v>0.7</v>
      </c>
      <c r="D190" s="86"/>
      <c r="E190" s="86"/>
      <c r="F190" s="86"/>
      <c r="G190" s="86">
        <f t="shared" si="5"/>
        <v>31.499999999999996</v>
      </c>
      <c r="H190" s="86">
        <f t="shared" si="6"/>
        <v>0.31499999999999972</v>
      </c>
    </row>
    <row r="191" spans="1:8" x14ac:dyDescent="0.3">
      <c r="A191" s="117">
        <v>663</v>
      </c>
      <c r="B191" s="120" t="s">
        <v>337</v>
      </c>
      <c r="C191" s="120">
        <v>0.43999999999999995</v>
      </c>
      <c r="D191" s="86"/>
      <c r="E191" s="86"/>
      <c r="F191" s="86"/>
      <c r="G191" s="86">
        <f t="shared" si="5"/>
        <v>19.799999999999997</v>
      </c>
      <c r="H191" s="86">
        <f t="shared" si="6"/>
        <v>0.19799999999999982</v>
      </c>
    </row>
    <row r="192" spans="1:8" x14ac:dyDescent="0.3">
      <c r="A192" s="117">
        <v>671</v>
      </c>
      <c r="B192" s="120" t="s">
        <v>233</v>
      </c>
      <c r="C192" s="120">
        <v>2.4</v>
      </c>
      <c r="D192" s="86">
        <v>0.03</v>
      </c>
      <c r="E192" s="86">
        <v>1.2431557648207561</v>
      </c>
      <c r="F192" s="118">
        <v>5.1999999999999993</v>
      </c>
      <c r="G192" s="86">
        <f t="shared" si="5"/>
        <v>305.15786917784902</v>
      </c>
      <c r="H192" s="86">
        <f t="shared" si="6"/>
        <v>3.051578691778488</v>
      </c>
    </row>
    <row r="193" spans="1:8" x14ac:dyDescent="0.3">
      <c r="A193" s="117">
        <v>673</v>
      </c>
      <c r="B193" s="120" t="s">
        <v>39</v>
      </c>
      <c r="C193" s="120">
        <v>0.42</v>
      </c>
      <c r="D193" s="86"/>
      <c r="E193" s="86">
        <v>0</v>
      </c>
      <c r="F193" s="86"/>
      <c r="G193" s="86">
        <f t="shared" si="5"/>
        <v>18.899999999999999</v>
      </c>
      <c r="H193" s="86">
        <f t="shared" si="6"/>
        <v>0.18899999999999983</v>
      </c>
    </row>
    <row r="194" spans="1:8" x14ac:dyDescent="0.3">
      <c r="A194" s="110">
        <v>674</v>
      </c>
      <c r="B194" s="84" t="s">
        <v>704</v>
      </c>
      <c r="C194" s="85">
        <v>0.49</v>
      </c>
      <c r="G194" s="86">
        <f t="shared" si="5"/>
        <v>22.05</v>
      </c>
      <c r="H194" s="86">
        <f t="shared" si="6"/>
        <v>0.22049999999999986</v>
      </c>
    </row>
    <row r="195" spans="1:8" x14ac:dyDescent="0.3">
      <c r="A195" s="110">
        <v>676</v>
      </c>
      <c r="B195" s="84" t="s">
        <v>869</v>
      </c>
      <c r="C195" s="85">
        <v>9.9999999999999985E-3</v>
      </c>
      <c r="G195" s="86">
        <f t="shared" si="5"/>
        <v>0.44999999999999996</v>
      </c>
      <c r="H195" s="86">
        <f t="shared" si="6"/>
        <v>4.4999999999999962E-3</v>
      </c>
    </row>
    <row r="196" spans="1:8" x14ac:dyDescent="0.3">
      <c r="A196" s="117">
        <v>678</v>
      </c>
      <c r="B196" s="120" t="s">
        <v>252</v>
      </c>
      <c r="C196" s="120">
        <v>1.4</v>
      </c>
      <c r="D196" s="86"/>
      <c r="E196" s="86">
        <v>0.83163827236097443</v>
      </c>
      <c r="F196" s="118">
        <v>0.76999999999999991</v>
      </c>
      <c r="G196" s="86">
        <f t="shared" si="5"/>
        <v>99.929659268331676</v>
      </c>
      <c r="H196" s="86">
        <f t="shared" si="6"/>
        <v>0.99929659268331605</v>
      </c>
    </row>
    <row r="197" spans="1:8" x14ac:dyDescent="0.3">
      <c r="A197" s="110">
        <v>680</v>
      </c>
      <c r="B197" s="84" t="s">
        <v>743</v>
      </c>
      <c r="C197" s="85">
        <v>0.37999999999999995</v>
      </c>
      <c r="G197" s="86">
        <f t="shared" ref="G197:G260" si="7">C197*$C$1 +D197*$D$1+E197*$E$1+F197*$F$1</f>
        <v>17.099999999999998</v>
      </c>
      <c r="H197" s="86">
        <f t="shared" si="6"/>
        <v>0.17099999999999987</v>
      </c>
    </row>
    <row r="198" spans="1:8" x14ac:dyDescent="0.3">
      <c r="A198" s="110">
        <v>687</v>
      </c>
      <c r="B198" s="84" t="s">
        <v>701</v>
      </c>
      <c r="C198" s="85">
        <v>0.5</v>
      </c>
      <c r="G198" s="86">
        <f t="shared" si="7"/>
        <v>22.5</v>
      </c>
      <c r="H198" s="86">
        <f t="shared" ref="H198:H261" si="8">G198/$G$3*100</f>
        <v>0.22499999999999987</v>
      </c>
    </row>
    <row r="199" spans="1:8" x14ac:dyDescent="0.3">
      <c r="A199" s="110">
        <v>692</v>
      </c>
      <c r="B199" s="84" t="s">
        <v>757</v>
      </c>
      <c r="C199" s="85">
        <v>0.33999999999999997</v>
      </c>
      <c r="G199" s="86">
        <f t="shared" si="7"/>
        <v>15.299999999999999</v>
      </c>
      <c r="H199" s="86">
        <f t="shared" si="8"/>
        <v>0.15299999999999989</v>
      </c>
    </row>
    <row r="200" spans="1:8" x14ac:dyDescent="0.3">
      <c r="A200" s="117">
        <v>698</v>
      </c>
      <c r="B200" s="120" t="s">
        <v>322</v>
      </c>
      <c r="C200" s="120">
        <v>1.2</v>
      </c>
      <c r="D200" s="86"/>
      <c r="E200" s="86">
        <v>0</v>
      </c>
      <c r="F200" s="86"/>
      <c r="G200" s="86">
        <f t="shared" si="7"/>
        <v>54</v>
      </c>
      <c r="H200" s="86">
        <f t="shared" si="8"/>
        <v>0.53999999999999959</v>
      </c>
    </row>
    <row r="201" spans="1:8" x14ac:dyDescent="0.3">
      <c r="A201" s="117">
        <v>705</v>
      </c>
      <c r="B201" s="120" t="s">
        <v>360</v>
      </c>
      <c r="C201" s="120"/>
      <c r="D201" s="86"/>
      <c r="E201" s="86"/>
      <c r="F201" s="86"/>
      <c r="G201" s="86">
        <f t="shared" si="7"/>
        <v>0</v>
      </c>
      <c r="H201" s="86">
        <f t="shared" si="8"/>
        <v>0</v>
      </c>
    </row>
    <row r="202" spans="1:8" x14ac:dyDescent="0.3">
      <c r="A202" s="110">
        <v>706</v>
      </c>
      <c r="B202" s="84" t="s">
        <v>720</v>
      </c>
      <c r="C202" s="85">
        <v>0.42</v>
      </c>
      <c r="G202" s="86">
        <f t="shared" si="7"/>
        <v>18.899999999999999</v>
      </c>
      <c r="H202" s="86">
        <f t="shared" si="8"/>
        <v>0.18899999999999983</v>
      </c>
    </row>
    <row r="203" spans="1:8" x14ac:dyDescent="0.3">
      <c r="A203" s="117">
        <v>716</v>
      </c>
      <c r="B203" s="120" t="s">
        <v>289</v>
      </c>
      <c r="C203" s="120"/>
      <c r="D203" s="86"/>
      <c r="E203" s="86">
        <v>0</v>
      </c>
      <c r="F203" s="86"/>
      <c r="G203" s="86">
        <f t="shared" si="7"/>
        <v>0</v>
      </c>
      <c r="H203" s="86">
        <f t="shared" si="8"/>
        <v>0</v>
      </c>
    </row>
    <row r="204" spans="1:8" x14ac:dyDescent="0.3">
      <c r="A204" s="117">
        <v>717</v>
      </c>
      <c r="B204" s="120" t="s">
        <v>243</v>
      </c>
      <c r="C204" s="120">
        <v>2.0399999999999996</v>
      </c>
      <c r="D204" s="86"/>
      <c r="E204" s="86">
        <v>1.0973645346526339</v>
      </c>
      <c r="F204" s="118">
        <v>8.3899999999999988</v>
      </c>
      <c r="G204" s="86">
        <f t="shared" si="7"/>
        <v>398.61837441583157</v>
      </c>
      <c r="H204" s="86">
        <f t="shared" si="8"/>
        <v>3.9861837441583128</v>
      </c>
    </row>
    <row r="205" spans="1:8" x14ac:dyDescent="0.3">
      <c r="A205" s="117">
        <v>737</v>
      </c>
      <c r="B205" s="120" t="s">
        <v>263</v>
      </c>
      <c r="C205" s="120">
        <v>9.9999999999999985E-3</v>
      </c>
      <c r="D205" s="86"/>
      <c r="E205" s="86">
        <v>0.64935874502602819</v>
      </c>
      <c r="F205" s="86"/>
      <c r="G205" s="86">
        <f t="shared" si="7"/>
        <v>8.2423049403123372</v>
      </c>
      <c r="H205" s="86">
        <f t="shared" si="8"/>
        <v>8.2423049403123311E-2</v>
      </c>
    </row>
    <row r="206" spans="1:8" x14ac:dyDescent="0.3">
      <c r="A206" s="117">
        <v>740</v>
      </c>
      <c r="B206" s="120" t="s">
        <v>303</v>
      </c>
      <c r="C206" s="120"/>
      <c r="D206" s="86"/>
      <c r="E206" s="86">
        <v>0</v>
      </c>
      <c r="F206" s="86"/>
      <c r="G206" s="86">
        <f t="shared" si="7"/>
        <v>0</v>
      </c>
      <c r="H206" s="86">
        <f t="shared" si="8"/>
        <v>0</v>
      </c>
    </row>
    <row r="207" spans="1:8" x14ac:dyDescent="0.3">
      <c r="A207" s="117">
        <v>742</v>
      </c>
      <c r="B207" s="120" t="s">
        <v>309</v>
      </c>
      <c r="C207" s="120">
        <v>9.9999999999999985E-3</v>
      </c>
      <c r="D207" s="86"/>
      <c r="E207" s="86">
        <v>0</v>
      </c>
      <c r="F207" s="86"/>
      <c r="G207" s="86">
        <f t="shared" si="7"/>
        <v>0.44999999999999996</v>
      </c>
      <c r="H207" s="86">
        <f t="shared" si="8"/>
        <v>4.4999999999999962E-3</v>
      </c>
    </row>
    <row r="208" spans="1:8" x14ac:dyDescent="0.3">
      <c r="A208" s="117">
        <v>747</v>
      </c>
      <c r="B208" s="120" t="s">
        <v>345</v>
      </c>
      <c r="C208" s="120">
        <v>0.43</v>
      </c>
      <c r="D208" s="86"/>
      <c r="E208" s="86"/>
      <c r="F208" s="86"/>
      <c r="G208" s="86">
        <f t="shared" si="7"/>
        <v>19.350000000000001</v>
      </c>
      <c r="H208" s="86">
        <f t="shared" si="8"/>
        <v>0.19349999999999987</v>
      </c>
    </row>
    <row r="209" spans="1:8" x14ac:dyDescent="0.3">
      <c r="A209" s="117">
        <v>748</v>
      </c>
      <c r="B209" s="120" t="s">
        <v>364</v>
      </c>
      <c r="C209" s="120">
        <v>0.61</v>
      </c>
      <c r="D209" s="86"/>
      <c r="E209" s="86"/>
      <c r="F209" s="86"/>
      <c r="G209" s="86">
        <f t="shared" si="7"/>
        <v>27.45</v>
      </c>
      <c r="H209" s="86">
        <f t="shared" si="8"/>
        <v>0.2744999999999998</v>
      </c>
    </row>
    <row r="210" spans="1:8" x14ac:dyDescent="0.3">
      <c r="A210" s="110">
        <v>749</v>
      </c>
      <c r="B210" s="84" t="s">
        <v>727</v>
      </c>
      <c r="C210" s="85">
        <v>0.39999999999999997</v>
      </c>
      <c r="G210" s="86">
        <f t="shared" si="7"/>
        <v>18</v>
      </c>
      <c r="H210" s="86">
        <f t="shared" si="8"/>
        <v>0.17999999999999985</v>
      </c>
    </row>
    <row r="211" spans="1:8" x14ac:dyDescent="0.3">
      <c r="A211" s="110">
        <v>755</v>
      </c>
      <c r="B211" s="84" t="s">
        <v>778</v>
      </c>
      <c r="C211" s="85">
        <v>0.10999999999999999</v>
      </c>
      <c r="G211" s="86">
        <f t="shared" si="7"/>
        <v>4.9499999999999993</v>
      </c>
      <c r="H211" s="86">
        <f t="shared" si="8"/>
        <v>4.9499999999999954E-2</v>
      </c>
    </row>
    <row r="212" spans="1:8" x14ac:dyDescent="0.3">
      <c r="A212" s="117">
        <v>768</v>
      </c>
      <c r="B212" s="120" t="s">
        <v>368</v>
      </c>
      <c r="C212" s="120">
        <v>0.54999999999999993</v>
      </c>
      <c r="D212" s="86"/>
      <c r="E212" s="86"/>
      <c r="F212" s="86"/>
      <c r="G212" s="86">
        <f t="shared" si="7"/>
        <v>24.749999999999996</v>
      </c>
      <c r="H212" s="86">
        <f t="shared" si="8"/>
        <v>0.2474999999999998</v>
      </c>
    </row>
    <row r="213" spans="1:8" x14ac:dyDescent="0.3">
      <c r="A213" s="117">
        <v>769</v>
      </c>
      <c r="B213" s="120" t="s">
        <v>354</v>
      </c>
      <c r="C213" s="120">
        <v>0.42</v>
      </c>
      <c r="D213" s="86"/>
      <c r="E213" s="86"/>
      <c r="F213" s="86"/>
      <c r="G213" s="86">
        <f t="shared" si="7"/>
        <v>18.899999999999999</v>
      </c>
      <c r="H213" s="86">
        <f t="shared" si="8"/>
        <v>0.18899999999999983</v>
      </c>
    </row>
    <row r="214" spans="1:8" x14ac:dyDescent="0.3">
      <c r="A214" s="117">
        <v>839</v>
      </c>
      <c r="B214" s="120" t="s">
        <v>280</v>
      </c>
      <c r="C214" s="120">
        <v>1.9999999999999997E-2</v>
      </c>
      <c r="D214" s="86"/>
      <c r="E214" s="86">
        <v>3.594266158137188E-4</v>
      </c>
      <c r="F214" s="86"/>
      <c r="G214" s="86">
        <f t="shared" si="7"/>
        <v>0.90431311938976455</v>
      </c>
      <c r="H214" s="86">
        <f t="shared" si="8"/>
        <v>9.0431311938976387E-3</v>
      </c>
    </row>
    <row r="215" spans="1:8" x14ac:dyDescent="0.3">
      <c r="A215" s="117">
        <v>840</v>
      </c>
      <c r="B215" s="120" t="s">
        <v>287</v>
      </c>
      <c r="C215" s="120"/>
      <c r="D215" s="86"/>
      <c r="E215" s="86">
        <v>3.6808749812248312E-5</v>
      </c>
      <c r="F215" s="86"/>
      <c r="G215" s="86">
        <f t="shared" si="7"/>
        <v>4.4170499774697977E-4</v>
      </c>
      <c r="H215" s="86">
        <f t="shared" si="8"/>
        <v>4.4170499774697947E-6</v>
      </c>
    </row>
    <row r="216" spans="1:8" x14ac:dyDescent="0.3">
      <c r="A216" s="117">
        <v>845</v>
      </c>
      <c r="B216" s="120" t="s">
        <v>301</v>
      </c>
      <c r="C216" s="120"/>
      <c r="D216" s="86"/>
      <c r="E216" s="86">
        <v>0</v>
      </c>
      <c r="F216" s="86"/>
      <c r="G216" s="86">
        <f t="shared" si="7"/>
        <v>0</v>
      </c>
      <c r="H216" s="86">
        <f t="shared" si="8"/>
        <v>0</v>
      </c>
    </row>
    <row r="217" spans="1:8" x14ac:dyDescent="0.3">
      <c r="A217" s="110">
        <v>847</v>
      </c>
      <c r="B217" s="84" t="s">
        <v>829</v>
      </c>
      <c r="C217" s="85">
        <v>1.9999999999999997E-2</v>
      </c>
      <c r="G217" s="86">
        <f t="shared" si="7"/>
        <v>0.89999999999999991</v>
      </c>
      <c r="H217" s="86">
        <f t="shared" si="8"/>
        <v>8.9999999999999924E-3</v>
      </c>
    </row>
    <row r="218" spans="1:8" x14ac:dyDescent="0.3">
      <c r="A218" s="110">
        <v>849</v>
      </c>
      <c r="B218" s="84" t="s">
        <v>840</v>
      </c>
      <c r="C218" s="85">
        <v>9.9999999999999985E-3</v>
      </c>
      <c r="G218" s="86">
        <f t="shared" si="7"/>
        <v>0.44999999999999996</v>
      </c>
      <c r="H218" s="86">
        <f t="shared" si="8"/>
        <v>4.4999999999999962E-3</v>
      </c>
    </row>
    <row r="219" spans="1:8" x14ac:dyDescent="0.3">
      <c r="A219" s="117">
        <v>860</v>
      </c>
      <c r="B219" s="120" t="s">
        <v>394</v>
      </c>
      <c r="C219" s="120">
        <v>9.9999999999999985E-3</v>
      </c>
      <c r="D219" s="86"/>
      <c r="E219" s="86"/>
      <c r="F219" s="86"/>
      <c r="G219" s="86">
        <f t="shared" si="7"/>
        <v>0.44999999999999996</v>
      </c>
      <c r="H219" s="86">
        <f t="shared" si="8"/>
        <v>4.4999999999999962E-3</v>
      </c>
    </row>
    <row r="220" spans="1:8" x14ac:dyDescent="0.3">
      <c r="A220" s="110">
        <v>867</v>
      </c>
      <c r="B220" s="84" t="s">
        <v>861</v>
      </c>
      <c r="C220" s="85">
        <v>9.9999999999999985E-3</v>
      </c>
      <c r="G220" s="86">
        <f t="shared" si="7"/>
        <v>0.44999999999999996</v>
      </c>
      <c r="H220" s="86">
        <f t="shared" si="8"/>
        <v>4.4999999999999962E-3</v>
      </c>
    </row>
    <row r="221" spans="1:8" x14ac:dyDescent="0.3">
      <c r="A221" s="110">
        <v>882</v>
      </c>
      <c r="B221" s="84" t="s">
        <v>848</v>
      </c>
      <c r="C221" s="85">
        <v>9.9999999999999985E-3</v>
      </c>
      <c r="G221" s="86">
        <f t="shared" si="7"/>
        <v>0.44999999999999996</v>
      </c>
      <c r="H221" s="86">
        <f t="shared" si="8"/>
        <v>4.4999999999999962E-3</v>
      </c>
    </row>
    <row r="222" spans="1:8" x14ac:dyDescent="0.3">
      <c r="A222" s="110">
        <v>883</v>
      </c>
      <c r="B222" s="84" t="s">
        <v>845</v>
      </c>
      <c r="C222" s="85">
        <v>9.9999999999999985E-3</v>
      </c>
      <c r="G222" s="86">
        <f t="shared" si="7"/>
        <v>0.44999999999999996</v>
      </c>
      <c r="H222" s="86">
        <f t="shared" si="8"/>
        <v>4.4999999999999962E-3</v>
      </c>
    </row>
    <row r="223" spans="1:8" x14ac:dyDescent="0.3">
      <c r="A223" s="110">
        <v>902</v>
      </c>
      <c r="B223" s="84" t="s">
        <v>790</v>
      </c>
      <c r="C223" s="85">
        <v>0.06</v>
      </c>
      <c r="G223" s="86">
        <f t="shared" si="7"/>
        <v>2.6999999999999997</v>
      </c>
      <c r="H223" s="86">
        <f t="shared" si="8"/>
        <v>2.6999999999999979E-2</v>
      </c>
    </row>
    <row r="224" spans="1:8" x14ac:dyDescent="0.3">
      <c r="A224" s="110">
        <v>904</v>
      </c>
      <c r="B224" s="84" t="s">
        <v>867</v>
      </c>
      <c r="C224" s="85">
        <v>9.9999999999999985E-3</v>
      </c>
      <c r="G224" s="86">
        <f t="shared" si="7"/>
        <v>0.44999999999999996</v>
      </c>
      <c r="H224" s="86">
        <f t="shared" si="8"/>
        <v>4.4999999999999962E-3</v>
      </c>
    </row>
    <row r="225" spans="1:8" x14ac:dyDescent="0.3">
      <c r="A225" s="117">
        <v>937</v>
      </c>
      <c r="B225" s="120" t="s">
        <v>375</v>
      </c>
      <c r="C225" s="120">
        <v>3.9999999999999994E-2</v>
      </c>
      <c r="D225" s="86"/>
      <c r="E225" s="86"/>
      <c r="F225" s="86"/>
      <c r="G225" s="86">
        <f t="shared" si="7"/>
        <v>1.7999999999999998</v>
      </c>
      <c r="H225" s="86">
        <f t="shared" si="8"/>
        <v>1.7999999999999985E-2</v>
      </c>
    </row>
    <row r="226" spans="1:8" x14ac:dyDescent="0.3">
      <c r="A226" s="110">
        <v>951</v>
      </c>
      <c r="B226" s="84" t="s">
        <v>734</v>
      </c>
      <c r="C226" s="85">
        <v>0.39999999999999997</v>
      </c>
      <c r="G226" s="86">
        <f t="shared" si="7"/>
        <v>18</v>
      </c>
      <c r="H226" s="86">
        <f t="shared" si="8"/>
        <v>0.17999999999999985</v>
      </c>
    </row>
    <row r="227" spans="1:8" x14ac:dyDescent="0.3">
      <c r="A227" s="110">
        <v>961</v>
      </c>
      <c r="B227" s="84" t="s">
        <v>768</v>
      </c>
      <c r="C227" s="85">
        <v>0.19999999999999998</v>
      </c>
      <c r="G227" s="86">
        <f t="shared" si="7"/>
        <v>9</v>
      </c>
      <c r="H227" s="86">
        <f t="shared" si="8"/>
        <v>8.9999999999999927E-2</v>
      </c>
    </row>
    <row r="228" spans="1:8" x14ac:dyDescent="0.3">
      <c r="A228" s="117">
        <v>976</v>
      </c>
      <c r="B228" s="120" t="s">
        <v>292</v>
      </c>
      <c r="C228" s="120"/>
      <c r="D228" s="86"/>
      <c r="E228" s="86">
        <v>0</v>
      </c>
      <c r="F228" s="86"/>
      <c r="G228" s="86">
        <f t="shared" si="7"/>
        <v>0</v>
      </c>
      <c r="H228" s="86">
        <f t="shared" si="8"/>
        <v>0</v>
      </c>
    </row>
    <row r="229" spans="1:8" x14ac:dyDescent="0.3">
      <c r="A229" s="117">
        <v>977</v>
      </c>
      <c r="B229" s="120" t="s">
        <v>228</v>
      </c>
      <c r="C229" s="120">
        <v>0.22999999999999998</v>
      </c>
      <c r="D229" s="86">
        <v>34.44</v>
      </c>
      <c r="E229" s="86">
        <v>0.55937304392619791</v>
      </c>
      <c r="F229" s="86"/>
      <c r="G229" s="86">
        <f t="shared" si="7"/>
        <v>292.58247652711435</v>
      </c>
      <c r="H229" s="86">
        <f t="shared" si="8"/>
        <v>2.9258247652711415</v>
      </c>
    </row>
    <row r="230" spans="1:8" x14ac:dyDescent="0.3">
      <c r="A230" s="117">
        <v>996</v>
      </c>
      <c r="B230" s="120" t="s">
        <v>319</v>
      </c>
      <c r="C230" s="120">
        <v>9.9999999999999985E-3</v>
      </c>
      <c r="D230" s="86"/>
      <c r="E230" s="86">
        <v>0</v>
      </c>
      <c r="F230" s="86"/>
      <c r="G230" s="86">
        <f t="shared" si="7"/>
        <v>0.44999999999999996</v>
      </c>
      <c r="H230" s="86">
        <f t="shared" si="8"/>
        <v>4.4999999999999962E-3</v>
      </c>
    </row>
    <row r="231" spans="1:8" x14ac:dyDescent="0.3">
      <c r="A231" s="110">
        <v>1007</v>
      </c>
      <c r="B231" s="84" t="s">
        <v>703</v>
      </c>
      <c r="C231" s="85">
        <v>0.5</v>
      </c>
      <c r="G231" s="86">
        <f t="shared" si="7"/>
        <v>22.5</v>
      </c>
      <c r="H231" s="86">
        <f t="shared" si="8"/>
        <v>0.22499999999999987</v>
      </c>
    </row>
    <row r="232" spans="1:8" x14ac:dyDescent="0.3">
      <c r="A232" s="117">
        <v>1030</v>
      </c>
      <c r="B232" s="120" t="s">
        <v>357</v>
      </c>
      <c r="C232" s="120"/>
      <c r="D232" s="86"/>
      <c r="E232" s="86"/>
      <c r="F232" s="86"/>
      <c r="G232" s="86">
        <f t="shared" si="7"/>
        <v>0</v>
      </c>
      <c r="H232" s="86">
        <f t="shared" si="8"/>
        <v>0</v>
      </c>
    </row>
    <row r="233" spans="1:8" x14ac:dyDescent="0.3">
      <c r="A233" s="110">
        <v>1045</v>
      </c>
      <c r="B233" s="84" t="s">
        <v>849</v>
      </c>
      <c r="C233" s="85">
        <v>9.9999999999999985E-3</v>
      </c>
      <c r="G233" s="86">
        <f t="shared" si="7"/>
        <v>0.44999999999999996</v>
      </c>
      <c r="H233" s="86">
        <f t="shared" si="8"/>
        <v>4.4999999999999962E-3</v>
      </c>
    </row>
    <row r="234" spans="1:8" x14ac:dyDescent="0.3">
      <c r="A234" s="110">
        <v>1049</v>
      </c>
      <c r="B234" s="84" t="s">
        <v>771</v>
      </c>
      <c r="C234" s="85">
        <v>0.16999999999999998</v>
      </c>
      <c r="G234" s="86">
        <f t="shared" si="7"/>
        <v>7.6499999999999995</v>
      </c>
      <c r="H234" s="86">
        <f t="shared" si="8"/>
        <v>7.6499999999999943E-2</v>
      </c>
    </row>
    <row r="235" spans="1:8" x14ac:dyDescent="0.3">
      <c r="A235" s="110">
        <v>1051</v>
      </c>
      <c r="B235" s="84" t="s">
        <v>787</v>
      </c>
      <c r="C235" s="85">
        <v>6.9999999999999993E-2</v>
      </c>
      <c r="G235" s="86">
        <f t="shared" si="7"/>
        <v>3.1499999999999995</v>
      </c>
      <c r="H235" s="86">
        <f t="shared" si="8"/>
        <v>3.1499999999999972E-2</v>
      </c>
    </row>
    <row r="236" spans="1:8" x14ac:dyDescent="0.3">
      <c r="A236" s="117">
        <v>1057</v>
      </c>
      <c r="B236" s="120" t="s">
        <v>291</v>
      </c>
      <c r="C236" s="120"/>
      <c r="D236" s="86"/>
      <c r="E236" s="86">
        <v>0</v>
      </c>
      <c r="F236" s="86"/>
      <c r="G236" s="86">
        <f t="shared" si="7"/>
        <v>0</v>
      </c>
      <c r="H236" s="86">
        <f t="shared" si="8"/>
        <v>0</v>
      </c>
    </row>
    <row r="237" spans="1:8" x14ac:dyDescent="0.3">
      <c r="A237" s="117">
        <v>1065</v>
      </c>
      <c r="B237" s="120" t="s">
        <v>283</v>
      </c>
      <c r="C237" s="120"/>
      <c r="D237" s="86"/>
      <c r="E237" s="86">
        <v>1.1692191116831815E-4</v>
      </c>
      <c r="F237" s="86"/>
      <c r="G237" s="86">
        <f t="shared" si="7"/>
        <v>1.4030629340198177E-3</v>
      </c>
      <c r="H237" s="86">
        <f t="shared" si="8"/>
        <v>1.4030629340198166E-5</v>
      </c>
    </row>
    <row r="238" spans="1:8" x14ac:dyDescent="0.3">
      <c r="A238" s="117">
        <v>1082</v>
      </c>
      <c r="B238" s="120" t="s">
        <v>315</v>
      </c>
      <c r="C238" s="120"/>
      <c r="D238" s="86"/>
      <c r="E238" s="86">
        <v>0</v>
      </c>
      <c r="F238" s="86"/>
      <c r="G238" s="86">
        <f t="shared" si="7"/>
        <v>0</v>
      </c>
      <c r="H238" s="86">
        <f t="shared" si="8"/>
        <v>0</v>
      </c>
    </row>
    <row r="239" spans="1:8" x14ac:dyDescent="0.3">
      <c r="A239" s="117">
        <v>1083</v>
      </c>
      <c r="B239" s="120" t="s">
        <v>227</v>
      </c>
      <c r="C239" s="120">
        <v>0.35</v>
      </c>
      <c r="D239" s="86">
        <v>52.709999999999994</v>
      </c>
      <c r="E239" s="86">
        <v>0</v>
      </c>
      <c r="F239" s="86"/>
      <c r="G239" s="86">
        <f t="shared" si="7"/>
        <v>437.42999999999995</v>
      </c>
      <c r="H239" s="86">
        <f t="shared" si="8"/>
        <v>4.3742999999999963</v>
      </c>
    </row>
    <row r="240" spans="1:8" x14ac:dyDescent="0.3">
      <c r="A240" s="117">
        <v>1462</v>
      </c>
      <c r="B240" s="120" t="s">
        <v>284</v>
      </c>
      <c r="C240" s="120"/>
      <c r="D240" s="86"/>
      <c r="E240" s="86">
        <v>1.017653671279806E-4</v>
      </c>
      <c r="F240" s="86"/>
      <c r="G240" s="86">
        <f t="shared" si="7"/>
        <v>1.2211844055357672E-3</v>
      </c>
      <c r="H240" s="86">
        <f t="shared" si="8"/>
        <v>1.2211844055357663E-5</v>
      </c>
    </row>
    <row r="241" spans="1:8" x14ac:dyDescent="0.3">
      <c r="A241" s="117">
        <v>1463</v>
      </c>
      <c r="B241" s="120" t="s">
        <v>296</v>
      </c>
      <c r="C241" s="120"/>
      <c r="D241" s="86"/>
      <c r="E241" s="86">
        <v>0</v>
      </c>
      <c r="F241" s="86"/>
      <c r="G241" s="86">
        <f t="shared" si="7"/>
        <v>0</v>
      </c>
      <c r="H241" s="86">
        <f t="shared" si="8"/>
        <v>0</v>
      </c>
    </row>
    <row r="242" spans="1:8" x14ac:dyDescent="0.3">
      <c r="A242" s="117">
        <v>1464</v>
      </c>
      <c r="B242" s="120" t="s">
        <v>281</v>
      </c>
      <c r="C242" s="120"/>
      <c r="D242" s="86"/>
      <c r="E242" s="86">
        <v>2.0353073425596121E-4</v>
      </c>
      <c r="F242" s="86"/>
      <c r="G242" s="86">
        <f t="shared" si="7"/>
        <v>2.4423688110715345E-3</v>
      </c>
      <c r="H242" s="86">
        <f t="shared" si="8"/>
        <v>2.4423688110715326E-5</v>
      </c>
    </row>
    <row r="243" spans="1:8" x14ac:dyDescent="0.3">
      <c r="A243" s="117">
        <v>1465</v>
      </c>
      <c r="B243" s="120" t="s">
        <v>314</v>
      </c>
      <c r="C243" s="120"/>
      <c r="D243" s="86"/>
      <c r="E243" s="86">
        <v>0</v>
      </c>
      <c r="F243" s="86"/>
      <c r="G243" s="86">
        <f t="shared" si="7"/>
        <v>0</v>
      </c>
      <c r="H243" s="86">
        <f t="shared" si="8"/>
        <v>0</v>
      </c>
    </row>
    <row r="244" spans="1:8" x14ac:dyDescent="0.3">
      <c r="A244" s="117">
        <v>1466</v>
      </c>
      <c r="B244" s="120" t="s">
        <v>302</v>
      </c>
      <c r="C244" s="120"/>
      <c r="D244" s="86"/>
      <c r="E244" s="86">
        <v>0</v>
      </c>
      <c r="F244" s="86"/>
      <c r="G244" s="86">
        <f t="shared" si="7"/>
        <v>0</v>
      </c>
      <c r="H244" s="86">
        <f t="shared" si="8"/>
        <v>0</v>
      </c>
    </row>
    <row r="245" spans="1:8" x14ac:dyDescent="0.3">
      <c r="A245" s="117">
        <v>1467</v>
      </c>
      <c r="B245" s="120" t="s">
        <v>285</v>
      </c>
      <c r="C245" s="120">
        <v>3.9999999999999994E-2</v>
      </c>
      <c r="D245" s="86"/>
      <c r="E245" s="86">
        <v>6.7121837892923389E-5</v>
      </c>
      <c r="F245" s="86"/>
      <c r="G245" s="86">
        <f t="shared" si="7"/>
        <v>1.8008054620547149</v>
      </c>
      <c r="H245" s="86">
        <f t="shared" si="8"/>
        <v>1.8008054620547137E-2</v>
      </c>
    </row>
    <row r="246" spans="1:8" x14ac:dyDescent="0.3">
      <c r="A246" s="110">
        <v>1469</v>
      </c>
      <c r="B246" s="84" t="s">
        <v>856</v>
      </c>
      <c r="C246" s="85">
        <v>9.9999999999999985E-3</v>
      </c>
      <c r="G246" s="86">
        <f t="shared" si="7"/>
        <v>0.44999999999999996</v>
      </c>
      <c r="H246" s="86">
        <f t="shared" si="8"/>
        <v>4.4999999999999962E-3</v>
      </c>
    </row>
    <row r="247" spans="1:8" x14ac:dyDescent="0.3">
      <c r="A247" s="110">
        <v>1670</v>
      </c>
      <c r="B247" s="84" t="s">
        <v>747</v>
      </c>
      <c r="C247" s="85">
        <v>0.37</v>
      </c>
      <c r="G247" s="86">
        <f t="shared" si="7"/>
        <v>16.649999999999999</v>
      </c>
      <c r="H247" s="86">
        <f t="shared" si="8"/>
        <v>0.16649999999999987</v>
      </c>
    </row>
    <row r="248" spans="1:8" x14ac:dyDescent="0.3">
      <c r="A248" s="117">
        <v>1711</v>
      </c>
      <c r="B248" s="120" t="s">
        <v>362</v>
      </c>
      <c r="C248" s="120"/>
      <c r="D248" s="86"/>
      <c r="E248" s="86"/>
      <c r="F248" s="86"/>
      <c r="G248" s="86">
        <f t="shared" si="7"/>
        <v>0</v>
      </c>
      <c r="H248" s="86">
        <f t="shared" si="8"/>
        <v>0</v>
      </c>
    </row>
    <row r="249" spans="1:8" x14ac:dyDescent="0.3">
      <c r="A249" s="117">
        <v>1712</v>
      </c>
      <c r="B249" s="120" t="s">
        <v>293</v>
      </c>
      <c r="C249" s="120"/>
      <c r="D249" s="86"/>
      <c r="E249" s="86">
        <v>0</v>
      </c>
      <c r="F249" s="86"/>
      <c r="G249" s="86">
        <f t="shared" si="7"/>
        <v>0</v>
      </c>
      <c r="H249" s="86">
        <f t="shared" si="8"/>
        <v>0</v>
      </c>
    </row>
    <row r="250" spans="1:8" x14ac:dyDescent="0.3">
      <c r="A250" s="110">
        <v>1888</v>
      </c>
      <c r="B250" s="84" t="s">
        <v>855</v>
      </c>
      <c r="C250" s="85">
        <v>9.9999999999999985E-3</v>
      </c>
      <c r="G250" s="86">
        <f t="shared" si="7"/>
        <v>0.44999999999999996</v>
      </c>
      <c r="H250" s="86">
        <f t="shared" si="8"/>
        <v>4.4999999999999962E-3</v>
      </c>
    </row>
    <row r="251" spans="1:8" x14ac:dyDescent="0.3">
      <c r="A251" s="110">
        <v>1892</v>
      </c>
      <c r="B251" s="84" t="s">
        <v>785</v>
      </c>
      <c r="C251" s="85">
        <v>6.9999999999999993E-2</v>
      </c>
      <c r="G251" s="86">
        <f t="shared" si="7"/>
        <v>3.1499999999999995</v>
      </c>
      <c r="H251" s="86">
        <f t="shared" si="8"/>
        <v>3.1499999999999972E-2</v>
      </c>
    </row>
    <row r="252" spans="1:8" x14ac:dyDescent="0.3">
      <c r="A252" s="110">
        <v>1898</v>
      </c>
      <c r="B252" s="84" t="s">
        <v>812</v>
      </c>
      <c r="C252" s="85">
        <v>0.03</v>
      </c>
      <c r="G252" s="86">
        <f t="shared" si="7"/>
        <v>1.3499999999999999</v>
      </c>
      <c r="H252" s="86">
        <f t="shared" si="8"/>
        <v>1.3499999999999989E-2</v>
      </c>
    </row>
    <row r="253" spans="1:8" x14ac:dyDescent="0.3">
      <c r="A253" s="110">
        <v>1901</v>
      </c>
      <c r="B253" s="84" t="s">
        <v>756</v>
      </c>
      <c r="C253" s="85">
        <v>0.35</v>
      </c>
      <c r="G253" s="86">
        <f t="shared" si="7"/>
        <v>15.749999999999998</v>
      </c>
      <c r="H253" s="86">
        <f t="shared" si="8"/>
        <v>0.15749999999999986</v>
      </c>
    </row>
    <row r="254" spans="1:8" x14ac:dyDescent="0.3">
      <c r="A254" s="110">
        <v>1903</v>
      </c>
      <c r="B254" s="84" t="s">
        <v>711</v>
      </c>
      <c r="C254" s="85">
        <v>0.44999999999999996</v>
      </c>
      <c r="G254" s="86">
        <f t="shared" si="7"/>
        <v>20.249999999999996</v>
      </c>
      <c r="H254" s="86">
        <f t="shared" si="8"/>
        <v>0.20249999999999982</v>
      </c>
    </row>
    <row r="255" spans="1:8" x14ac:dyDescent="0.3">
      <c r="A255" s="117">
        <v>1904</v>
      </c>
      <c r="B255" s="120" t="s">
        <v>327</v>
      </c>
      <c r="C255" s="120"/>
      <c r="D255" s="86"/>
      <c r="E255" s="86"/>
      <c r="F255" s="86"/>
      <c r="G255" s="86">
        <f t="shared" si="7"/>
        <v>0</v>
      </c>
      <c r="H255" s="86">
        <f t="shared" si="8"/>
        <v>0</v>
      </c>
    </row>
    <row r="256" spans="1:8" x14ac:dyDescent="0.3">
      <c r="A256" s="117">
        <v>1906</v>
      </c>
      <c r="B256" s="120" t="s">
        <v>33</v>
      </c>
      <c r="C256" s="120">
        <v>0.78999999999999992</v>
      </c>
      <c r="D256" s="86"/>
      <c r="E256" s="86"/>
      <c r="F256" s="86"/>
      <c r="G256" s="86">
        <f t="shared" si="7"/>
        <v>35.549999999999997</v>
      </c>
      <c r="H256" s="86">
        <f t="shared" si="8"/>
        <v>0.35549999999999971</v>
      </c>
    </row>
    <row r="257" spans="1:8" x14ac:dyDescent="0.3">
      <c r="A257" s="110">
        <v>1909</v>
      </c>
      <c r="B257" s="84" t="s">
        <v>722</v>
      </c>
      <c r="C257" s="85">
        <v>0.42</v>
      </c>
      <c r="G257" s="86">
        <f t="shared" si="7"/>
        <v>18.899999999999999</v>
      </c>
      <c r="H257" s="86">
        <f t="shared" si="8"/>
        <v>0.18899999999999983</v>
      </c>
    </row>
    <row r="258" spans="1:8" x14ac:dyDescent="0.3">
      <c r="A258" s="117">
        <v>1914</v>
      </c>
      <c r="B258" s="120" t="s">
        <v>231</v>
      </c>
      <c r="C258" s="120">
        <v>9.9999999999999985E-3</v>
      </c>
      <c r="D258" s="86">
        <v>1.69</v>
      </c>
      <c r="E258" s="86"/>
      <c r="F258" s="86"/>
      <c r="G258" s="86">
        <f t="shared" si="7"/>
        <v>13.969999999999999</v>
      </c>
      <c r="H258" s="86">
        <f t="shared" si="8"/>
        <v>0.13969999999999988</v>
      </c>
    </row>
    <row r="259" spans="1:8" x14ac:dyDescent="0.3">
      <c r="A259" s="110">
        <v>1916</v>
      </c>
      <c r="B259" s="84" t="s">
        <v>846</v>
      </c>
      <c r="C259" s="85">
        <v>9.9999999999999985E-3</v>
      </c>
      <c r="G259" s="86">
        <f t="shared" si="7"/>
        <v>0.44999999999999996</v>
      </c>
      <c r="H259" s="86">
        <f t="shared" si="8"/>
        <v>4.4999999999999962E-3</v>
      </c>
    </row>
    <row r="260" spans="1:8" x14ac:dyDescent="0.3">
      <c r="A260" s="110">
        <v>1918</v>
      </c>
      <c r="B260" s="84" t="s">
        <v>854</v>
      </c>
      <c r="C260" s="85">
        <v>9.9999999999999985E-3</v>
      </c>
      <c r="G260" s="86">
        <f t="shared" si="7"/>
        <v>0.44999999999999996</v>
      </c>
      <c r="H260" s="86">
        <f t="shared" si="8"/>
        <v>4.4999999999999962E-3</v>
      </c>
    </row>
    <row r="261" spans="1:8" x14ac:dyDescent="0.3">
      <c r="A261" s="110">
        <v>1920</v>
      </c>
      <c r="B261" s="84" t="s">
        <v>766</v>
      </c>
      <c r="C261" s="85">
        <v>0.21</v>
      </c>
      <c r="G261" s="86">
        <f t="shared" ref="G261:G324" si="9">C261*$C$1 +D261*$D$1+E261*$E$1+F261*$F$1</f>
        <v>9.4499999999999993</v>
      </c>
      <c r="H261" s="86">
        <f t="shared" si="8"/>
        <v>9.4499999999999917E-2</v>
      </c>
    </row>
    <row r="262" spans="1:8" x14ac:dyDescent="0.3">
      <c r="A262" s="110">
        <v>1921</v>
      </c>
      <c r="B262" s="84" t="s">
        <v>794</v>
      </c>
      <c r="C262" s="85">
        <v>4.9999999999999996E-2</v>
      </c>
      <c r="G262" s="86">
        <f t="shared" si="9"/>
        <v>2.25</v>
      </c>
      <c r="H262" s="86">
        <f t="shared" ref="H262:H325" si="10">G262/$G$3*100</f>
        <v>2.2499999999999982E-2</v>
      </c>
    </row>
    <row r="263" spans="1:8" x14ac:dyDescent="0.3">
      <c r="A263" s="110">
        <v>1923</v>
      </c>
      <c r="B263" s="84" t="s">
        <v>868</v>
      </c>
      <c r="C263" s="85">
        <v>9.9999999999999985E-3</v>
      </c>
      <c r="G263" s="86">
        <f t="shared" si="9"/>
        <v>0.44999999999999996</v>
      </c>
      <c r="H263" s="86">
        <f t="shared" si="10"/>
        <v>4.4999999999999962E-3</v>
      </c>
    </row>
    <row r="264" spans="1:8" x14ac:dyDescent="0.3">
      <c r="A264" s="110">
        <v>1925</v>
      </c>
      <c r="B264" s="84" t="s">
        <v>809</v>
      </c>
      <c r="C264" s="85">
        <v>0.03</v>
      </c>
      <c r="G264" s="86">
        <f t="shared" si="9"/>
        <v>1.3499999999999999</v>
      </c>
      <c r="H264" s="86">
        <f t="shared" si="10"/>
        <v>1.3499999999999989E-2</v>
      </c>
    </row>
    <row r="265" spans="1:8" x14ac:dyDescent="0.3">
      <c r="A265" s="110">
        <v>1945</v>
      </c>
      <c r="B265" s="84" t="s">
        <v>799</v>
      </c>
      <c r="C265" s="85">
        <v>3.9999999999999994E-2</v>
      </c>
      <c r="G265" s="86">
        <f t="shared" si="9"/>
        <v>1.7999999999999998</v>
      </c>
      <c r="H265" s="86">
        <f t="shared" si="10"/>
        <v>1.7999999999999985E-2</v>
      </c>
    </row>
    <row r="266" spans="1:8" x14ac:dyDescent="0.3">
      <c r="A266" s="110">
        <v>1947</v>
      </c>
      <c r="B266" s="84" t="s">
        <v>865</v>
      </c>
      <c r="C266" s="85">
        <v>9.9999999999999985E-3</v>
      </c>
      <c r="G266" s="86">
        <f t="shared" si="9"/>
        <v>0.44999999999999996</v>
      </c>
      <c r="H266" s="86">
        <f t="shared" si="10"/>
        <v>4.4999999999999962E-3</v>
      </c>
    </row>
    <row r="267" spans="1:8" x14ac:dyDescent="0.3">
      <c r="A267" s="110">
        <v>1963</v>
      </c>
      <c r="B267" s="84" t="s">
        <v>873</v>
      </c>
      <c r="C267" s="85">
        <v>9.9999999999999985E-3</v>
      </c>
      <c r="G267" s="86">
        <f t="shared" si="9"/>
        <v>0.44999999999999996</v>
      </c>
      <c r="H267" s="86">
        <f t="shared" si="10"/>
        <v>4.4999999999999962E-3</v>
      </c>
    </row>
    <row r="268" spans="1:8" x14ac:dyDescent="0.3">
      <c r="A268" s="110">
        <v>1964</v>
      </c>
      <c r="B268" s="84" t="s">
        <v>803</v>
      </c>
      <c r="C268" s="85">
        <v>0.03</v>
      </c>
      <c r="G268" s="86">
        <f t="shared" si="9"/>
        <v>1.3499999999999999</v>
      </c>
      <c r="H268" s="86">
        <f t="shared" si="10"/>
        <v>1.3499999999999989E-2</v>
      </c>
    </row>
    <row r="269" spans="1:8" x14ac:dyDescent="0.3">
      <c r="A269" s="110">
        <v>1975</v>
      </c>
      <c r="B269" s="84" t="s">
        <v>866</v>
      </c>
      <c r="C269" s="85">
        <v>9.9999999999999985E-3</v>
      </c>
      <c r="G269" s="86">
        <f t="shared" si="9"/>
        <v>0.44999999999999996</v>
      </c>
      <c r="H269" s="86">
        <f t="shared" si="10"/>
        <v>4.4999999999999962E-3</v>
      </c>
    </row>
    <row r="270" spans="1:8" x14ac:dyDescent="0.3">
      <c r="A270" s="110">
        <v>1977</v>
      </c>
      <c r="B270" s="84" t="s">
        <v>874</v>
      </c>
      <c r="C270" s="85">
        <v>9.9999999999999985E-3</v>
      </c>
      <c r="G270" s="86">
        <f t="shared" si="9"/>
        <v>0.44999999999999996</v>
      </c>
      <c r="H270" s="86">
        <f t="shared" si="10"/>
        <v>4.4999999999999962E-3</v>
      </c>
    </row>
    <row r="271" spans="1:8" x14ac:dyDescent="0.3">
      <c r="A271" s="110">
        <v>1978</v>
      </c>
      <c r="B271" s="84" t="s">
        <v>880</v>
      </c>
      <c r="C271" s="85">
        <v>9.9999999999999985E-3</v>
      </c>
      <c r="G271" s="86">
        <f t="shared" si="9"/>
        <v>0.44999999999999996</v>
      </c>
      <c r="H271" s="86">
        <f t="shared" si="10"/>
        <v>4.4999999999999962E-3</v>
      </c>
    </row>
    <row r="272" spans="1:8" x14ac:dyDescent="0.3">
      <c r="A272" s="110">
        <v>1988</v>
      </c>
      <c r="B272" s="84" t="s">
        <v>819</v>
      </c>
      <c r="C272" s="85">
        <v>1.9999999999999997E-2</v>
      </c>
      <c r="G272" s="86">
        <f t="shared" si="9"/>
        <v>0.89999999999999991</v>
      </c>
      <c r="H272" s="86">
        <f t="shared" si="10"/>
        <v>8.9999999999999924E-3</v>
      </c>
    </row>
    <row r="273" spans="1:8" x14ac:dyDescent="0.3">
      <c r="A273" s="110">
        <v>1989</v>
      </c>
      <c r="B273" s="84" t="s">
        <v>877</v>
      </c>
      <c r="C273" s="85">
        <v>9.9999999999999985E-3</v>
      </c>
      <c r="G273" s="86">
        <f t="shared" si="9"/>
        <v>0.44999999999999996</v>
      </c>
      <c r="H273" s="86">
        <f t="shared" si="10"/>
        <v>4.4999999999999962E-3</v>
      </c>
    </row>
    <row r="274" spans="1:8" x14ac:dyDescent="0.3">
      <c r="A274" s="110">
        <v>1990</v>
      </c>
      <c r="B274" s="84" t="s">
        <v>879</v>
      </c>
      <c r="C274" s="85">
        <v>9.9999999999999985E-3</v>
      </c>
      <c r="G274" s="86">
        <f t="shared" si="9"/>
        <v>0.44999999999999996</v>
      </c>
      <c r="H274" s="86">
        <f t="shared" si="10"/>
        <v>4.4999999999999962E-3</v>
      </c>
    </row>
    <row r="275" spans="1:8" x14ac:dyDescent="0.3">
      <c r="A275" s="110">
        <v>1992</v>
      </c>
      <c r="B275" s="84" t="s">
        <v>875</v>
      </c>
      <c r="C275" s="85">
        <v>9.9999999999999985E-3</v>
      </c>
      <c r="G275" s="86">
        <f t="shared" si="9"/>
        <v>0.44999999999999996</v>
      </c>
      <c r="H275" s="86">
        <f t="shared" si="10"/>
        <v>4.4999999999999962E-3</v>
      </c>
    </row>
    <row r="276" spans="1:8" x14ac:dyDescent="0.3">
      <c r="A276" s="110">
        <v>2001</v>
      </c>
      <c r="B276" s="84" t="s">
        <v>872</v>
      </c>
      <c r="C276" s="85">
        <v>9.9999999999999985E-3</v>
      </c>
      <c r="G276" s="86">
        <f t="shared" si="9"/>
        <v>0.44999999999999996</v>
      </c>
      <c r="H276" s="86">
        <f t="shared" si="10"/>
        <v>4.4999999999999962E-3</v>
      </c>
    </row>
    <row r="277" spans="1:8" x14ac:dyDescent="0.3">
      <c r="A277" s="110">
        <v>2003</v>
      </c>
      <c r="B277" s="84" t="s">
        <v>781</v>
      </c>
      <c r="C277" s="85">
        <v>0.09</v>
      </c>
      <c r="G277" s="86">
        <f t="shared" si="9"/>
        <v>4.05</v>
      </c>
      <c r="H277" s="86">
        <f t="shared" si="10"/>
        <v>4.0499999999999974E-2</v>
      </c>
    </row>
    <row r="278" spans="1:8" x14ac:dyDescent="0.3">
      <c r="A278" s="110">
        <v>2006</v>
      </c>
      <c r="B278" s="84" t="s">
        <v>686</v>
      </c>
      <c r="C278" s="85">
        <v>0.71</v>
      </c>
      <c r="G278" s="86">
        <f t="shared" si="9"/>
        <v>31.95</v>
      </c>
      <c r="H278" s="86">
        <f t="shared" si="10"/>
        <v>0.31949999999999978</v>
      </c>
    </row>
    <row r="279" spans="1:8" x14ac:dyDescent="0.3">
      <c r="A279" s="110">
        <v>2009</v>
      </c>
      <c r="B279" s="84" t="s">
        <v>773</v>
      </c>
      <c r="C279" s="85">
        <v>0.15</v>
      </c>
      <c r="G279" s="86">
        <f t="shared" si="9"/>
        <v>6.75</v>
      </c>
      <c r="H279" s="86">
        <f t="shared" si="10"/>
        <v>6.7499999999999949E-2</v>
      </c>
    </row>
    <row r="280" spans="1:8" x14ac:dyDescent="0.3">
      <c r="A280" s="110">
        <v>2012</v>
      </c>
      <c r="B280" s="84" t="s">
        <v>793</v>
      </c>
      <c r="C280" s="85">
        <v>4.9999999999999996E-2</v>
      </c>
      <c r="G280" s="86">
        <f t="shared" si="9"/>
        <v>2.25</v>
      </c>
      <c r="H280" s="86">
        <f t="shared" si="10"/>
        <v>2.2499999999999982E-2</v>
      </c>
    </row>
    <row r="281" spans="1:8" x14ac:dyDescent="0.3">
      <c r="A281" s="110">
        <v>2014</v>
      </c>
      <c r="B281" s="84" t="s">
        <v>818</v>
      </c>
      <c r="C281" s="85">
        <v>1.9999999999999997E-2</v>
      </c>
      <c r="G281" s="86">
        <f t="shared" si="9"/>
        <v>0.89999999999999991</v>
      </c>
      <c r="H281" s="86">
        <f t="shared" si="10"/>
        <v>8.9999999999999924E-3</v>
      </c>
    </row>
    <row r="282" spans="1:8" x14ac:dyDescent="0.3">
      <c r="A282" s="110">
        <v>2017</v>
      </c>
      <c r="B282" s="84" t="s">
        <v>804</v>
      </c>
      <c r="C282" s="85">
        <v>0.03</v>
      </c>
      <c r="G282" s="86">
        <f t="shared" si="9"/>
        <v>1.3499999999999999</v>
      </c>
      <c r="H282" s="86">
        <f t="shared" si="10"/>
        <v>1.3499999999999989E-2</v>
      </c>
    </row>
    <row r="283" spans="1:8" x14ac:dyDescent="0.3">
      <c r="A283" s="117">
        <v>2023</v>
      </c>
      <c r="B283" s="120" t="s">
        <v>232</v>
      </c>
      <c r="C283" s="120">
        <v>9.9999999999999985E-3</v>
      </c>
      <c r="D283" s="86">
        <v>1.2699999999999998</v>
      </c>
      <c r="E283" s="86"/>
      <c r="F283" s="86"/>
      <c r="G283" s="86">
        <f t="shared" si="9"/>
        <v>10.609999999999998</v>
      </c>
      <c r="H283" s="86">
        <f t="shared" si="10"/>
        <v>0.1060999999999999</v>
      </c>
    </row>
    <row r="284" spans="1:8" x14ac:dyDescent="0.3">
      <c r="A284" s="110">
        <v>2024</v>
      </c>
      <c r="B284" s="84" t="s">
        <v>814</v>
      </c>
      <c r="C284" s="85">
        <v>0.03</v>
      </c>
      <c r="G284" s="86">
        <f t="shared" si="9"/>
        <v>1.3499999999999999</v>
      </c>
      <c r="H284" s="86">
        <f t="shared" si="10"/>
        <v>1.3499999999999989E-2</v>
      </c>
    </row>
    <row r="285" spans="1:8" x14ac:dyDescent="0.3">
      <c r="A285" s="110">
        <v>2026</v>
      </c>
      <c r="B285" s="84" t="s">
        <v>832</v>
      </c>
      <c r="C285" s="85">
        <v>1.9999999999999997E-2</v>
      </c>
      <c r="G285" s="86">
        <f t="shared" si="9"/>
        <v>0.89999999999999991</v>
      </c>
      <c r="H285" s="86">
        <f t="shared" si="10"/>
        <v>8.9999999999999924E-3</v>
      </c>
    </row>
    <row r="286" spans="1:8" x14ac:dyDescent="0.3">
      <c r="A286" s="117">
        <v>2027</v>
      </c>
      <c r="B286" s="120" t="s">
        <v>372</v>
      </c>
      <c r="C286" s="120">
        <v>0.33999999999999997</v>
      </c>
      <c r="D286" s="86"/>
      <c r="E286" s="86"/>
      <c r="F286" s="86"/>
      <c r="G286" s="86">
        <f t="shared" si="9"/>
        <v>15.299999999999999</v>
      </c>
      <c r="H286" s="86">
        <f t="shared" si="10"/>
        <v>0.15299999999999989</v>
      </c>
    </row>
    <row r="287" spans="1:8" x14ac:dyDescent="0.3">
      <c r="A287" s="110">
        <v>2029</v>
      </c>
      <c r="B287" s="84" t="s">
        <v>796</v>
      </c>
      <c r="C287" s="85">
        <v>4.9999999999999996E-2</v>
      </c>
      <c r="G287" s="86">
        <f t="shared" si="9"/>
        <v>2.25</v>
      </c>
      <c r="H287" s="86">
        <f t="shared" si="10"/>
        <v>2.2499999999999982E-2</v>
      </c>
    </row>
    <row r="288" spans="1:8" x14ac:dyDescent="0.3">
      <c r="A288" s="110">
        <v>2034</v>
      </c>
      <c r="B288" s="84" t="s">
        <v>748</v>
      </c>
      <c r="C288" s="85">
        <v>0.37</v>
      </c>
      <c r="G288" s="86">
        <f t="shared" si="9"/>
        <v>16.649999999999999</v>
      </c>
      <c r="H288" s="86">
        <f t="shared" si="10"/>
        <v>0.16649999999999987</v>
      </c>
    </row>
    <row r="289" spans="1:8" x14ac:dyDescent="0.3">
      <c r="A289" s="110">
        <v>2039</v>
      </c>
      <c r="B289" s="84" t="s">
        <v>780</v>
      </c>
      <c r="C289" s="85">
        <v>9.9999999999999992E-2</v>
      </c>
      <c r="G289" s="86">
        <f t="shared" si="9"/>
        <v>4.5</v>
      </c>
      <c r="H289" s="86">
        <f t="shared" si="10"/>
        <v>4.4999999999999964E-2</v>
      </c>
    </row>
    <row r="290" spans="1:8" x14ac:dyDescent="0.3">
      <c r="A290" s="110">
        <v>2046</v>
      </c>
      <c r="B290" s="84" t="s">
        <v>870</v>
      </c>
      <c r="C290" s="85">
        <v>9.9999999999999985E-3</v>
      </c>
      <c r="G290" s="86">
        <f t="shared" si="9"/>
        <v>0.44999999999999996</v>
      </c>
      <c r="H290" s="86">
        <f t="shared" si="10"/>
        <v>4.4999999999999962E-3</v>
      </c>
    </row>
    <row r="291" spans="1:8" x14ac:dyDescent="0.3">
      <c r="A291" s="110">
        <v>2052</v>
      </c>
      <c r="B291" s="84" t="s">
        <v>745</v>
      </c>
      <c r="C291" s="85">
        <v>0.37999999999999995</v>
      </c>
      <c r="G291" s="86">
        <f t="shared" si="9"/>
        <v>17.099999999999998</v>
      </c>
      <c r="H291" s="86">
        <f t="shared" si="10"/>
        <v>0.17099999999999987</v>
      </c>
    </row>
    <row r="292" spans="1:8" x14ac:dyDescent="0.3">
      <c r="A292" s="110">
        <v>2061</v>
      </c>
      <c r="B292" s="84" t="s">
        <v>792</v>
      </c>
      <c r="C292" s="85">
        <v>4.9999999999999996E-2</v>
      </c>
      <c r="G292" s="86">
        <f t="shared" si="9"/>
        <v>2.25</v>
      </c>
      <c r="H292" s="86">
        <f t="shared" si="10"/>
        <v>2.2499999999999982E-2</v>
      </c>
    </row>
    <row r="293" spans="1:8" x14ac:dyDescent="0.3">
      <c r="A293" s="110">
        <v>2073</v>
      </c>
      <c r="B293" s="84" t="s">
        <v>806</v>
      </c>
      <c r="C293" s="85">
        <v>0.03</v>
      </c>
      <c r="G293" s="86">
        <f t="shared" si="9"/>
        <v>1.3499999999999999</v>
      </c>
      <c r="H293" s="86">
        <f t="shared" si="10"/>
        <v>1.3499999999999989E-2</v>
      </c>
    </row>
    <row r="294" spans="1:8" x14ac:dyDescent="0.3">
      <c r="A294" s="110">
        <v>2083</v>
      </c>
      <c r="B294" s="84" t="s">
        <v>719</v>
      </c>
      <c r="C294" s="85">
        <v>0.42</v>
      </c>
      <c r="G294" s="86">
        <f t="shared" si="9"/>
        <v>18.899999999999999</v>
      </c>
      <c r="H294" s="86">
        <f t="shared" si="10"/>
        <v>0.18899999999999983</v>
      </c>
    </row>
    <row r="295" spans="1:8" x14ac:dyDescent="0.3">
      <c r="A295" s="110">
        <v>2084</v>
      </c>
      <c r="B295" s="84" t="s">
        <v>807</v>
      </c>
      <c r="C295" s="85">
        <v>0.03</v>
      </c>
      <c r="G295" s="86">
        <f t="shared" si="9"/>
        <v>1.3499999999999999</v>
      </c>
      <c r="H295" s="86">
        <f t="shared" si="10"/>
        <v>1.3499999999999989E-2</v>
      </c>
    </row>
    <row r="296" spans="1:8" x14ac:dyDescent="0.3">
      <c r="A296" s="110">
        <v>2091</v>
      </c>
      <c r="B296" s="84" t="s">
        <v>712</v>
      </c>
      <c r="C296" s="85">
        <v>0.43999999999999995</v>
      </c>
      <c r="G296" s="86">
        <f t="shared" si="9"/>
        <v>19.799999999999997</v>
      </c>
      <c r="H296" s="86">
        <f t="shared" si="10"/>
        <v>0.19799999999999982</v>
      </c>
    </row>
    <row r="297" spans="1:8" x14ac:dyDescent="0.3">
      <c r="A297" s="110">
        <v>2094</v>
      </c>
      <c r="B297" s="84" t="s">
        <v>839</v>
      </c>
      <c r="C297" s="85">
        <v>9.9999999999999985E-3</v>
      </c>
      <c r="G297" s="86">
        <f t="shared" si="9"/>
        <v>0.44999999999999996</v>
      </c>
      <c r="H297" s="86">
        <f t="shared" si="10"/>
        <v>4.4999999999999962E-3</v>
      </c>
    </row>
    <row r="298" spans="1:8" x14ac:dyDescent="0.3">
      <c r="A298" s="110">
        <v>2097</v>
      </c>
      <c r="B298" s="84" t="s">
        <v>834</v>
      </c>
      <c r="C298" s="85">
        <v>1.9999999999999997E-2</v>
      </c>
      <c r="G298" s="86">
        <f t="shared" si="9"/>
        <v>0.89999999999999991</v>
      </c>
      <c r="H298" s="86">
        <f t="shared" si="10"/>
        <v>8.9999999999999924E-3</v>
      </c>
    </row>
    <row r="299" spans="1:8" x14ac:dyDescent="0.3">
      <c r="A299" s="110">
        <v>2102</v>
      </c>
      <c r="B299" s="84" t="s">
        <v>871</v>
      </c>
      <c r="C299" s="85">
        <v>9.9999999999999985E-3</v>
      </c>
      <c r="G299" s="86">
        <f t="shared" si="9"/>
        <v>0.44999999999999996</v>
      </c>
      <c r="H299" s="86">
        <f t="shared" si="10"/>
        <v>4.4999999999999962E-3</v>
      </c>
    </row>
    <row r="300" spans="1:8" x14ac:dyDescent="0.3">
      <c r="A300" s="110">
        <v>2105</v>
      </c>
      <c r="B300" s="84" t="s">
        <v>835</v>
      </c>
      <c r="C300" s="85">
        <v>1.9999999999999997E-2</v>
      </c>
      <c r="G300" s="86">
        <f t="shared" si="9"/>
        <v>0.89999999999999991</v>
      </c>
      <c r="H300" s="86">
        <f t="shared" si="10"/>
        <v>8.9999999999999924E-3</v>
      </c>
    </row>
    <row r="301" spans="1:8" x14ac:dyDescent="0.3">
      <c r="A301" s="110">
        <v>2108</v>
      </c>
      <c r="B301" s="84" t="s">
        <v>700</v>
      </c>
      <c r="C301" s="85">
        <v>0.5099999999999999</v>
      </c>
      <c r="G301" s="86">
        <f t="shared" si="9"/>
        <v>22.949999999999996</v>
      </c>
      <c r="H301" s="86">
        <f t="shared" si="10"/>
        <v>0.22949999999999979</v>
      </c>
    </row>
    <row r="302" spans="1:8" x14ac:dyDescent="0.3">
      <c r="A302" s="117">
        <v>2109</v>
      </c>
      <c r="B302" s="120" t="s">
        <v>330</v>
      </c>
      <c r="C302" s="120"/>
      <c r="D302" s="86"/>
      <c r="E302" s="86"/>
      <c r="F302" s="86"/>
      <c r="G302" s="86">
        <f t="shared" si="9"/>
        <v>0</v>
      </c>
      <c r="H302" s="86">
        <f t="shared" si="10"/>
        <v>0</v>
      </c>
    </row>
    <row r="303" spans="1:8" x14ac:dyDescent="0.3">
      <c r="A303" s="110">
        <v>2111</v>
      </c>
      <c r="B303" s="84" t="s">
        <v>733</v>
      </c>
      <c r="C303" s="85">
        <v>0.39999999999999997</v>
      </c>
      <c r="G303" s="86">
        <f t="shared" si="9"/>
        <v>18</v>
      </c>
      <c r="H303" s="86">
        <f t="shared" si="10"/>
        <v>0.17999999999999985</v>
      </c>
    </row>
    <row r="304" spans="1:8" x14ac:dyDescent="0.3">
      <c r="A304" s="110">
        <v>2113</v>
      </c>
      <c r="B304" s="84" t="s">
        <v>690</v>
      </c>
      <c r="C304" s="85">
        <v>0.66999999999999993</v>
      </c>
      <c r="G304" s="86">
        <f t="shared" si="9"/>
        <v>30.15</v>
      </c>
      <c r="H304" s="86">
        <f t="shared" si="10"/>
        <v>0.30149999999999977</v>
      </c>
    </row>
    <row r="305" spans="1:8" x14ac:dyDescent="0.3">
      <c r="A305" s="110">
        <v>2118</v>
      </c>
      <c r="B305" s="84" t="s">
        <v>741</v>
      </c>
      <c r="C305" s="85">
        <v>0.37999999999999995</v>
      </c>
      <c r="G305" s="86">
        <f t="shared" si="9"/>
        <v>17.099999999999998</v>
      </c>
      <c r="H305" s="86">
        <f t="shared" si="10"/>
        <v>0.17099999999999987</v>
      </c>
    </row>
    <row r="306" spans="1:8" x14ac:dyDescent="0.3">
      <c r="A306" s="110">
        <v>2119</v>
      </c>
      <c r="B306" s="84" t="s">
        <v>718</v>
      </c>
      <c r="C306" s="85">
        <v>0.42</v>
      </c>
      <c r="G306" s="86">
        <f t="shared" si="9"/>
        <v>18.899999999999999</v>
      </c>
      <c r="H306" s="86">
        <f t="shared" si="10"/>
        <v>0.18899999999999983</v>
      </c>
    </row>
    <row r="307" spans="1:8" x14ac:dyDescent="0.3">
      <c r="A307" s="110">
        <v>2120</v>
      </c>
      <c r="B307" s="84" t="s">
        <v>795</v>
      </c>
      <c r="C307" s="85">
        <v>4.9999999999999996E-2</v>
      </c>
      <c r="G307" s="86">
        <f t="shared" si="9"/>
        <v>2.25</v>
      </c>
      <c r="H307" s="86">
        <f t="shared" si="10"/>
        <v>2.2499999999999982E-2</v>
      </c>
    </row>
    <row r="308" spans="1:8" x14ac:dyDescent="0.3">
      <c r="A308" s="110">
        <v>2121</v>
      </c>
      <c r="B308" s="84" t="s">
        <v>881</v>
      </c>
      <c r="C308" s="85">
        <v>9.9999999999999985E-3</v>
      </c>
      <c r="G308" s="86">
        <f t="shared" si="9"/>
        <v>0.44999999999999996</v>
      </c>
      <c r="H308" s="86">
        <f t="shared" si="10"/>
        <v>4.4999999999999962E-3</v>
      </c>
    </row>
    <row r="309" spans="1:8" x14ac:dyDescent="0.3">
      <c r="A309" s="110">
        <v>2124</v>
      </c>
      <c r="B309" s="84" t="s">
        <v>802</v>
      </c>
      <c r="C309" s="85">
        <v>3.9999999999999994E-2</v>
      </c>
      <c r="G309" s="86">
        <f t="shared" si="9"/>
        <v>1.7999999999999998</v>
      </c>
      <c r="H309" s="86">
        <f t="shared" si="10"/>
        <v>1.7999999999999985E-2</v>
      </c>
    </row>
    <row r="310" spans="1:8" x14ac:dyDescent="0.3">
      <c r="A310" s="110">
        <v>2125</v>
      </c>
      <c r="B310" s="84" t="s">
        <v>844</v>
      </c>
      <c r="C310" s="85">
        <v>9.9999999999999985E-3</v>
      </c>
      <c r="G310" s="86">
        <f t="shared" si="9"/>
        <v>0.44999999999999996</v>
      </c>
      <c r="H310" s="86">
        <f t="shared" si="10"/>
        <v>4.4999999999999962E-3</v>
      </c>
    </row>
    <row r="311" spans="1:8" x14ac:dyDescent="0.3">
      <c r="A311" s="110">
        <v>2126</v>
      </c>
      <c r="B311" s="84" t="s">
        <v>764</v>
      </c>
      <c r="C311" s="85">
        <v>0.25</v>
      </c>
      <c r="G311" s="86">
        <f t="shared" si="9"/>
        <v>11.25</v>
      </c>
      <c r="H311" s="86">
        <f t="shared" si="10"/>
        <v>0.11249999999999993</v>
      </c>
    </row>
    <row r="312" spans="1:8" x14ac:dyDescent="0.3">
      <c r="A312" s="110">
        <v>2127</v>
      </c>
      <c r="B312" s="84" t="s">
        <v>698</v>
      </c>
      <c r="C312" s="85">
        <v>0.53999999999999992</v>
      </c>
      <c r="G312" s="86">
        <f t="shared" si="9"/>
        <v>24.299999999999997</v>
      </c>
      <c r="H312" s="86">
        <f t="shared" si="10"/>
        <v>0.24299999999999983</v>
      </c>
    </row>
    <row r="313" spans="1:8" x14ac:dyDescent="0.3">
      <c r="A313" s="110">
        <v>2128</v>
      </c>
      <c r="B313" s="84" t="s">
        <v>769</v>
      </c>
      <c r="C313" s="85">
        <v>0.18999999999999997</v>
      </c>
      <c r="G313" s="86">
        <f t="shared" si="9"/>
        <v>8.5499999999999989</v>
      </c>
      <c r="H313" s="86">
        <f t="shared" si="10"/>
        <v>8.5499999999999937E-2</v>
      </c>
    </row>
    <row r="314" spans="1:8" x14ac:dyDescent="0.3">
      <c r="A314" s="110">
        <v>2129</v>
      </c>
      <c r="B314" s="84" t="s">
        <v>853</v>
      </c>
      <c r="C314" s="85">
        <v>9.9999999999999985E-3</v>
      </c>
      <c r="G314" s="86">
        <f t="shared" si="9"/>
        <v>0.44999999999999996</v>
      </c>
      <c r="H314" s="86">
        <f t="shared" si="10"/>
        <v>4.4999999999999962E-3</v>
      </c>
    </row>
    <row r="315" spans="1:8" x14ac:dyDescent="0.3">
      <c r="A315" s="110">
        <v>2130</v>
      </c>
      <c r="B315" s="84" t="s">
        <v>774</v>
      </c>
      <c r="C315" s="85">
        <v>0.15</v>
      </c>
      <c r="G315" s="86">
        <f t="shared" si="9"/>
        <v>6.75</v>
      </c>
      <c r="H315" s="86">
        <f t="shared" si="10"/>
        <v>6.7499999999999949E-2</v>
      </c>
    </row>
    <row r="316" spans="1:8" x14ac:dyDescent="0.3">
      <c r="A316" s="110">
        <v>2131</v>
      </c>
      <c r="B316" s="84" t="s">
        <v>725</v>
      </c>
      <c r="C316" s="85">
        <v>0.42</v>
      </c>
      <c r="G316" s="86">
        <f t="shared" si="9"/>
        <v>18.899999999999999</v>
      </c>
      <c r="H316" s="86">
        <f t="shared" si="10"/>
        <v>0.18899999999999983</v>
      </c>
    </row>
    <row r="317" spans="1:8" x14ac:dyDescent="0.3">
      <c r="A317" s="110">
        <v>2132</v>
      </c>
      <c r="B317" s="84" t="s">
        <v>683</v>
      </c>
      <c r="C317" s="85">
        <v>1.1099999999999999</v>
      </c>
      <c r="G317" s="86">
        <f t="shared" si="9"/>
        <v>49.949999999999996</v>
      </c>
      <c r="H317" s="86">
        <f t="shared" si="10"/>
        <v>0.49949999999999961</v>
      </c>
    </row>
    <row r="318" spans="1:8" x14ac:dyDescent="0.3">
      <c r="A318" s="110">
        <v>2133</v>
      </c>
      <c r="B318" s="84" t="s">
        <v>798</v>
      </c>
      <c r="C318" s="85">
        <v>4.9999999999999996E-2</v>
      </c>
      <c r="G318" s="86">
        <f t="shared" si="9"/>
        <v>2.25</v>
      </c>
      <c r="H318" s="86">
        <f t="shared" si="10"/>
        <v>2.2499999999999982E-2</v>
      </c>
    </row>
    <row r="319" spans="1:8" x14ac:dyDescent="0.3">
      <c r="A319" s="110">
        <v>2134</v>
      </c>
      <c r="B319" s="84" t="s">
        <v>820</v>
      </c>
      <c r="C319" s="85">
        <v>1.9999999999999997E-2</v>
      </c>
      <c r="G319" s="86">
        <f t="shared" si="9"/>
        <v>0.89999999999999991</v>
      </c>
      <c r="H319" s="86">
        <f t="shared" si="10"/>
        <v>8.9999999999999924E-3</v>
      </c>
    </row>
    <row r="320" spans="1:8" x14ac:dyDescent="0.3">
      <c r="A320" s="110">
        <v>2135</v>
      </c>
      <c r="B320" s="84" t="s">
        <v>838</v>
      </c>
      <c r="C320" s="85">
        <v>9.9999999999999985E-3</v>
      </c>
      <c r="G320" s="86">
        <f t="shared" si="9"/>
        <v>0.44999999999999996</v>
      </c>
      <c r="H320" s="86">
        <f t="shared" si="10"/>
        <v>4.4999999999999962E-3</v>
      </c>
    </row>
    <row r="321" spans="1:8" x14ac:dyDescent="0.3">
      <c r="A321" s="110">
        <v>2138</v>
      </c>
      <c r="B321" s="84" t="s">
        <v>752</v>
      </c>
      <c r="C321" s="85">
        <v>0.36</v>
      </c>
      <c r="G321" s="86">
        <f t="shared" si="9"/>
        <v>16.2</v>
      </c>
      <c r="H321" s="86">
        <f t="shared" si="10"/>
        <v>0.16199999999999989</v>
      </c>
    </row>
    <row r="322" spans="1:8" x14ac:dyDescent="0.3">
      <c r="A322" s="110">
        <v>2140</v>
      </c>
      <c r="B322" s="84" t="s">
        <v>786</v>
      </c>
      <c r="C322" s="85">
        <v>6.9999999999999993E-2</v>
      </c>
      <c r="G322" s="86">
        <f t="shared" si="9"/>
        <v>3.1499999999999995</v>
      </c>
      <c r="H322" s="86">
        <f t="shared" si="10"/>
        <v>3.1499999999999972E-2</v>
      </c>
    </row>
    <row r="323" spans="1:8" x14ac:dyDescent="0.3">
      <c r="A323" s="110">
        <v>2144</v>
      </c>
      <c r="B323" s="84" t="s">
        <v>744</v>
      </c>
      <c r="C323" s="85">
        <v>0.37999999999999995</v>
      </c>
      <c r="G323" s="86">
        <f t="shared" si="9"/>
        <v>17.099999999999998</v>
      </c>
      <c r="H323" s="86">
        <f t="shared" si="10"/>
        <v>0.17099999999999987</v>
      </c>
    </row>
    <row r="324" spans="1:8" x14ac:dyDescent="0.3">
      <c r="A324" s="110">
        <v>2154</v>
      </c>
      <c r="B324" s="84" t="s">
        <v>765</v>
      </c>
      <c r="C324" s="85">
        <v>0.21</v>
      </c>
      <c r="G324" s="86">
        <f t="shared" si="9"/>
        <v>9.4499999999999993</v>
      </c>
      <c r="H324" s="86">
        <f t="shared" si="10"/>
        <v>9.4499999999999917E-2</v>
      </c>
    </row>
    <row r="325" spans="1:8" x14ac:dyDescent="0.3">
      <c r="A325" s="110">
        <v>2157</v>
      </c>
      <c r="B325" s="84" t="s">
        <v>801</v>
      </c>
      <c r="C325" s="85">
        <v>3.9999999999999994E-2</v>
      </c>
      <c r="G325" s="86">
        <f t="shared" ref="G325:G361" si="11">C325*$C$1 +D325*$D$1+E325*$E$1+F325*$F$1</f>
        <v>1.7999999999999998</v>
      </c>
      <c r="H325" s="86">
        <f t="shared" si="10"/>
        <v>1.7999999999999985E-2</v>
      </c>
    </row>
    <row r="326" spans="1:8" x14ac:dyDescent="0.3">
      <c r="A326" s="110">
        <v>2158</v>
      </c>
      <c r="B326" s="84" t="s">
        <v>784</v>
      </c>
      <c r="C326" s="85">
        <v>7.9999999999999988E-2</v>
      </c>
      <c r="G326" s="86">
        <f t="shared" si="11"/>
        <v>3.5999999999999996</v>
      </c>
      <c r="H326" s="86">
        <f t="shared" ref="H326:H361" si="12">G326/$G$3*100</f>
        <v>3.599999999999997E-2</v>
      </c>
    </row>
    <row r="327" spans="1:8" x14ac:dyDescent="0.3">
      <c r="A327" s="110">
        <v>2159</v>
      </c>
      <c r="B327" s="84" t="s">
        <v>777</v>
      </c>
      <c r="C327" s="85">
        <v>0.10999999999999999</v>
      </c>
      <c r="G327" s="86">
        <f t="shared" si="11"/>
        <v>4.9499999999999993</v>
      </c>
      <c r="H327" s="86">
        <f t="shared" si="12"/>
        <v>4.9499999999999954E-2</v>
      </c>
    </row>
    <row r="328" spans="1:8" x14ac:dyDescent="0.3">
      <c r="A328" s="110">
        <v>2160</v>
      </c>
      <c r="B328" s="84" t="s">
        <v>687</v>
      </c>
      <c r="C328" s="85">
        <v>0.71</v>
      </c>
      <c r="G328" s="86">
        <f t="shared" si="11"/>
        <v>31.95</v>
      </c>
      <c r="H328" s="86">
        <f t="shared" si="12"/>
        <v>0.31949999999999978</v>
      </c>
    </row>
    <row r="329" spans="1:8" x14ac:dyDescent="0.3">
      <c r="A329" s="110">
        <v>2161</v>
      </c>
      <c r="B329" s="84" t="s">
        <v>735</v>
      </c>
      <c r="C329" s="85">
        <v>0.39999999999999997</v>
      </c>
      <c r="G329" s="86">
        <f t="shared" si="11"/>
        <v>18</v>
      </c>
      <c r="H329" s="86">
        <f t="shared" si="12"/>
        <v>0.17999999999999985</v>
      </c>
    </row>
    <row r="330" spans="1:8" x14ac:dyDescent="0.3">
      <c r="A330" s="110">
        <v>2172</v>
      </c>
      <c r="B330" s="84" t="s">
        <v>830</v>
      </c>
      <c r="C330" s="85">
        <v>1.9999999999999997E-2</v>
      </c>
      <c r="G330" s="86">
        <f t="shared" si="11"/>
        <v>0.89999999999999991</v>
      </c>
      <c r="H330" s="86">
        <f t="shared" si="12"/>
        <v>8.9999999999999924E-3</v>
      </c>
    </row>
    <row r="331" spans="1:8" x14ac:dyDescent="0.3">
      <c r="A331" s="110">
        <v>2175</v>
      </c>
      <c r="B331" s="84" t="s">
        <v>810</v>
      </c>
      <c r="C331" s="85">
        <v>0.03</v>
      </c>
      <c r="G331" s="86">
        <f t="shared" si="11"/>
        <v>1.3499999999999999</v>
      </c>
      <c r="H331" s="86">
        <f t="shared" si="12"/>
        <v>1.3499999999999989E-2</v>
      </c>
    </row>
    <row r="332" spans="1:8" x14ac:dyDescent="0.3">
      <c r="A332" s="110">
        <v>2184</v>
      </c>
      <c r="B332" s="84" t="s">
        <v>813</v>
      </c>
      <c r="C332" s="85">
        <v>0.03</v>
      </c>
      <c r="G332" s="86">
        <f t="shared" si="11"/>
        <v>1.3499999999999999</v>
      </c>
      <c r="H332" s="86">
        <f t="shared" si="12"/>
        <v>1.3499999999999989E-2</v>
      </c>
    </row>
    <row r="333" spans="1:8" x14ac:dyDescent="0.3">
      <c r="A333" s="110">
        <v>2191</v>
      </c>
      <c r="B333" s="84" t="s">
        <v>833</v>
      </c>
      <c r="C333" s="85">
        <v>1.9999999999999997E-2</v>
      </c>
      <c r="G333" s="86">
        <f t="shared" si="11"/>
        <v>0.89999999999999991</v>
      </c>
      <c r="H333" s="86">
        <f t="shared" si="12"/>
        <v>8.9999999999999924E-3</v>
      </c>
    </row>
    <row r="334" spans="1:8" x14ac:dyDescent="0.3">
      <c r="A334" s="110">
        <v>2193</v>
      </c>
      <c r="B334" s="84" t="s">
        <v>860</v>
      </c>
      <c r="C334" s="85">
        <v>9.9999999999999985E-3</v>
      </c>
      <c r="D334" s="124"/>
      <c r="E334" s="124"/>
      <c r="F334" s="124"/>
      <c r="G334" s="86">
        <f t="shared" si="11"/>
        <v>0.44999999999999996</v>
      </c>
      <c r="H334" s="86">
        <f t="shared" si="12"/>
        <v>4.4999999999999962E-3</v>
      </c>
    </row>
    <row r="335" spans="1:8" x14ac:dyDescent="0.3">
      <c r="A335" s="110">
        <v>2194</v>
      </c>
      <c r="B335" s="84" t="s">
        <v>852</v>
      </c>
      <c r="C335" s="85">
        <v>9.9999999999999985E-3</v>
      </c>
      <c r="D335" s="124"/>
      <c r="E335" s="124"/>
      <c r="F335" s="124"/>
      <c r="G335" s="86">
        <f t="shared" si="11"/>
        <v>0.44999999999999996</v>
      </c>
      <c r="H335" s="86">
        <f t="shared" si="12"/>
        <v>4.4999999999999962E-3</v>
      </c>
    </row>
    <row r="336" spans="1:8" x14ac:dyDescent="0.3">
      <c r="A336" s="110">
        <v>2197</v>
      </c>
      <c r="B336" s="84" t="s">
        <v>858</v>
      </c>
      <c r="C336" s="85">
        <v>9.9999999999999985E-3</v>
      </c>
      <c r="D336" s="124"/>
      <c r="E336" s="124"/>
      <c r="F336" s="124"/>
      <c r="G336" s="86">
        <f t="shared" si="11"/>
        <v>0.44999999999999996</v>
      </c>
      <c r="H336" s="86">
        <f t="shared" si="12"/>
        <v>4.4999999999999962E-3</v>
      </c>
    </row>
    <row r="337" spans="1:8" x14ac:dyDescent="0.3">
      <c r="A337" s="110">
        <v>2199</v>
      </c>
      <c r="B337" s="84" t="s">
        <v>864</v>
      </c>
      <c r="C337" s="85">
        <v>9.9999999999999985E-3</v>
      </c>
      <c r="D337" s="124"/>
      <c r="E337" s="124"/>
      <c r="F337" s="124"/>
      <c r="G337" s="86">
        <f t="shared" si="11"/>
        <v>0.44999999999999996</v>
      </c>
      <c r="H337" s="86">
        <f t="shared" si="12"/>
        <v>4.4999999999999962E-3</v>
      </c>
    </row>
    <row r="338" spans="1:8" x14ac:dyDescent="0.3">
      <c r="A338" s="117">
        <v>2201</v>
      </c>
      <c r="B338" s="120" t="s">
        <v>230</v>
      </c>
      <c r="C338" s="120">
        <v>9.9999999999999985E-3</v>
      </c>
      <c r="D338" s="86">
        <v>1.8699999999999999</v>
      </c>
      <c r="E338" s="86"/>
      <c r="F338" s="86"/>
      <c r="G338" s="86">
        <f t="shared" si="11"/>
        <v>15.409999999999998</v>
      </c>
      <c r="H338" s="86">
        <f t="shared" si="12"/>
        <v>0.15409999999999988</v>
      </c>
    </row>
    <row r="339" spans="1:8" x14ac:dyDescent="0.3">
      <c r="A339" s="110">
        <v>2203</v>
      </c>
      <c r="B339" s="84" t="s">
        <v>706</v>
      </c>
      <c r="C339" s="85">
        <v>0.47</v>
      </c>
      <c r="G339" s="86">
        <f t="shared" si="11"/>
        <v>21.15</v>
      </c>
      <c r="H339" s="86">
        <f t="shared" si="12"/>
        <v>0.21149999999999983</v>
      </c>
    </row>
    <row r="340" spans="1:8" x14ac:dyDescent="0.3">
      <c r="A340" s="110">
        <v>2206</v>
      </c>
      <c r="B340" s="84" t="s">
        <v>759</v>
      </c>
      <c r="C340" s="85">
        <v>0.32999999999999996</v>
      </c>
      <c r="G340" s="86">
        <f t="shared" si="11"/>
        <v>14.849999999999998</v>
      </c>
      <c r="H340" s="86">
        <f t="shared" si="12"/>
        <v>0.14849999999999988</v>
      </c>
    </row>
    <row r="341" spans="1:8" x14ac:dyDescent="0.3">
      <c r="A341" s="110">
        <v>2207</v>
      </c>
      <c r="B341" s="84" t="s">
        <v>827</v>
      </c>
      <c r="C341" s="85">
        <v>1.9999999999999997E-2</v>
      </c>
      <c r="G341" s="86">
        <f t="shared" si="11"/>
        <v>0.89999999999999991</v>
      </c>
      <c r="H341" s="86">
        <f t="shared" si="12"/>
        <v>8.9999999999999924E-3</v>
      </c>
    </row>
    <row r="342" spans="1:8" x14ac:dyDescent="0.3">
      <c r="A342" s="110">
        <v>2209</v>
      </c>
      <c r="B342" s="84" t="s">
        <v>876</v>
      </c>
      <c r="C342" s="85">
        <v>9.9999999999999985E-3</v>
      </c>
      <c r="D342" s="124"/>
      <c r="E342" s="124"/>
      <c r="F342" s="124"/>
      <c r="G342" s="86">
        <f t="shared" si="11"/>
        <v>0.44999999999999996</v>
      </c>
      <c r="H342" s="86">
        <f t="shared" si="12"/>
        <v>4.4999999999999962E-3</v>
      </c>
    </row>
    <row r="343" spans="1:8" x14ac:dyDescent="0.3">
      <c r="A343" s="110">
        <v>2211</v>
      </c>
      <c r="B343" s="84" t="s">
        <v>859</v>
      </c>
      <c r="C343" s="85">
        <v>9.9999999999999985E-3</v>
      </c>
      <c r="D343" s="124"/>
      <c r="E343" s="124"/>
      <c r="F343" s="124"/>
      <c r="G343" s="86">
        <f t="shared" si="11"/>
        <v>0.44999999999999996</v>
      </c>
      <c r="H343" s="86">
        <f t="shared" si="12"/>
        <v>4.4999999999999962E-3</v>
      </c>
    </row>
    <row r="344" spans="1:8" x14ac:dyDescent="0.3">
      <c r="A344" s="110">
        <v>2216</v>
      </c>
      <c r="B344" s="84" t="s">
        <v>816</v>
      </c>
      <c r="C344" s="85">
        <v>1.9999999999999997E-2</v>
      </c>
      <c r="G344" s="86">
        <f t="shared" si="11"/>
        <v>0.89999999999999991</v>
      </c>
      <c r="H344" s="86">
        <f t="shared" si="12"/>
        <v>8.9999999999999924E-3</v>
      </c>
    </row>
    <row r="345" spans="1:8" x14ac:dyDescent="0.3">
      <c r="A345" s="110">
        <v>2227</v>
      </c>
      <c r="B345" s="84" t="s">
        <v>775</v>
      </c>
      <c r="C345" s="85">
        <v>0.12</v>
      </c>
      <c r="G345" s="86">
        <f t="shared" si="11"/>
        <v>5.3999999999999995</v>
      </c>
      <c r="H345" s="86">
        <f t="shared" si="12"/>
        <v>5.3999999999999958E-2</v>
      </c>
    </row>
    <row r="346" spans="1:8" x14ac:dyDescent="0.3">
      <c r="A346" s="110">
        <v>2228</v>
      </c>
      <c r="B346" s="84" t="s">
        <v>767</v>
      </c>
      <c r="C346" s="85">
        <v>0.19999999999999998</v>
      </c>
      <c r="G346" s="86">
        <f t="shared" si="11"/>
        <v>9</v>
      </c>
      <c r="H346" s="86">
        <f t="shared" si="12"/>
        <v>8.9999999999999927E-2</v>
      </c>
    </row>
    <row r="347" spans="1:8" x14ac:dyDescent="0.3">
      <c r="A347" s="110">
        <v>2230</v>
      </c>
      <c r="B347" s="84" t="s">
        <v>732</v>
      </c>
      <c r="C347" s="85">
        <v>0.39999999999999997</v>
      </c>
      <c r="G347" s="86">
        <f t="shared" si="11"/>
        <v>18</v>
      </c>
      <c r="H347" s="86">
        <f t="shared" si="12"/>
        <v>0.17999999999999985</v>
      </c>
    </row>
    <row r="348" spans="1:8" x14ac:dyDescent="0.3">
      <c r="A348" s="110">
        <v>2233</v>
      </c>
      <c r="B348" s="84" t="s">
        <v>736</v>
      </c>
      <c r="C348" s="85">
        <v>0.39999999999999997</v>
      </c>
      <c r="G348" s="86">
        <f t="shared" si="11"/>
        <v>18</v>
      </c>
      <c r="H348" s="86">
        <f t="shared" si="12"/>
        <v>0.17999999999999985</v>
      </c>
    </row>
    <row r="349" spans="1:8" x14ac:dyDescent="0.3">
      <c r="A349" s="110">
        <v>2234</v>
      </c>
      <c r="B349" s="84" t="s">
        <v>817</v>
      </c>
      <c r="C349" s="85">
        <v>1.9999999999999997E-2</v>
      </c>
      <c r="G349" s="86">
        <f t="shared" si="11"/>
        <v>0.89999999999999991</v>
      </c>
      <c r="H349" s="86">
        <f t="shared" si="12"/>
        <v>8.9999999999999924E-3</v>
      </c>
    </row>
    <row r="350" spans="1:8" x14ac:dyDescent="0.3">
      <c r="A350" s="110">
        <v>2242</v>
      </c>
      <c r="B350" s="84" t="s">
        <v>783</v>
      </c>
      <c r="C350" s="85">
        <v>0.09</v>
      </c>
      <c r="G350" s="86">
        <f t="shared" si="11"/>
        <v>4.05</v>
      </c>
      <c r="H350" s="86">
        <f t="shared" si="12"/>
        <v>4.0499999999999974E-2</v>
      </c>
    </row>
    <row r="351" spans="1:8" x14ac:dyDescent="0.3">
      <c r="A351" s="117">
        <v>2248</v>
      </c>
      <c r="B351" s="120" t="s">
        <v>326</v>
      </c>
      <c r="C351" s="120"/>
      <c r="D351" s="86"/>
      <c r="E351" s="86"/>
      <c r="F351" s="86"/>
      <c r="G351" s="86">
        <f t="shared" si="11"/>
        <v>0</v>
      </c>
      <c r="H351" s="86">
        <f t="shared" si="12"/>
        <v>0</v>
      </c>
    </row>
    <row r="352" spans="1:8" x14ac:dyDescent="0.3">
      <c r="A352" s="110">
        <v>2252</v>
      </c>
      <c r="B352" s="84" t="s">
        <v>811</v>
      </c>
      <c r="C352" s="85">
        <v>0.03</v>
      </c>
      <c r="G352" s="86">
        <f t="shared" si="11"/>
        <v>1.3499999999999999</v>
      </c>
      <c r="H352" s="86">
        <f t="shared" si="12"/>
        <v>1.3499999999999989E-2</v>
      </c>
    </row>
    <row r="353" spans="1:8" x14ac:dyDescent="0.3">
      <c r="A353" s="110">
        <v>2256</v>
      </c>
      <c r="B353" s="84" t="s">
        <v>800</v>
      </c>
      <c r="C353" s="85">
        <v>3.9999999999999994E-2</v>
      </c>
      <c r="G353" s="86">
        <f t="shared" si="11"/>
        <v>1.7999999999999998</v>
      </c>
      <c r="H353" s="86">
        <f t="shared" si="12"/>
        <v>1.7999999999999985E-2</v>
      </c>
    </row>
    <row r="354" spans="1:8" x14ac:dyDescent="0.3">
      <c r="A354" s="110">
        <v>2257</v>
      </c>
      <c r="B354" s="84" t="s">
        <v>776</v>
      </c>
      <c r="C354" s="85">
        <v>0.12</v>
      </c>
      <c r="G354" s="86">
        <f t="shared" si="11"/>
        <v>5.3999999999999995</v>
      </c>
      <c r="H354" s="86">
        <f t="shared" si="12"/>
        <v>5.3999999999999958E-2</v>
      </c>
    </row>
    <row r="355" spans="1:8" x14ac:dyDescent="0.3">
      <c r="A355" s="110">
        <v>2259</v>
      </c>
      <c r="B355" s="84" t="s">
        <v>841</v>
      </c>
      <c r="C355" s="85">
        <v>9.9999999999999985E-3</v>
      </c>
      <c r="D355" s="124"/>
      <c r="E355" s="124"/>
      <c r="F355" s="124"/>
      <c r="G355" s="86">
        <f t="shared" si="11"/>
        <v>0.44999999999999996</v>
      </c>
      <c r="H355" s="86">
        <f t="shared" si="12"/>
        <v>4.4999999999999962E-3</v>
      </c>
    </row>
    <row r="356" spans="1:8" x14ac:dyDescent="0.3">
      <c r="A356" s="110">
        <v>2263</v>
      </c>
      <c r="B356" s="84" t="s">
        <v>761</v>
      </c>
      <c r="C356" s="85">
        <v>0.3</v>
      </c>
      <c r="G356" s="86">
        <f t="shared" si="11"/>
        <v>13.5</v>
      </c>
      <c r="H356" s="86">
        <f t="shared" si="12"/>
        <v>0.1349999999999999</v>
      </c>
    </row>
    <row r="357" spans="1:8" x14ac:dyDescent="0.3">
      <c r="A357" s="110">
        <v>2266</v>
      </c>
      <c r="B357" s="84" t="s">
        <v>826</v>
      </c>
      <c r="C357" s="85">
        <v>1.9999999999999997E-2</v>
      </c>
      <c r="G357" s="86">
        <f t="shared" si="11"/>
        <v>0.89999999999999991</v>
      </c>
      <c r="H357" s="86">
        <f t="shared" si="12"/>
        <v>8.9999999999999924E-3</v>
      </c>
    </row>
    <row r="358" spans="1:8" x14ac:dyDescent="0.3">
      <c r="A358" s="110">
        <v>2267</v>
      </c>
      <c r="B358" s="84" t="s">
        <v>689</v>
      </c>
      <c r="C358" s="85">
        <v>0.69</v>
      </c>
      <c r="G358" s="86">
        <f t="shared" si="11"/>
        <v>31.049999999999997</v>
      </c>
      <c r="H358" s="86">
        <f t="shared" si="12"/>
        <v>0.31049999999999978</v>
      </c>
    </row>
    <row r="359" spans="1:8" x14ac:dyDescent="0.3">
      <c r="A359" s="110">
        <v>2268</v>
      </c>
      <c r="B359" s="84" t="s">
        <v>828</v>
      </c>
      <c r="C359" s="85">
        <v>1.9999999999999997E-2</v>
      </c>
      <c r="G359" s="86">
        <f t="shared" si="11"/>
        <v>0.89999999999999991</v>
      </c>
      <c r="H359" s="86">
        <f t="shared" si="12"/>
        <v>8.9999999999999924E-3</v>
      </c>
    </row>
    <row r="360" spans="1:8" x14ac:dyDescent="0.3">
      <c r="A360" s="110">
        <v>2284</v>
      </c>
      <c r="B360" s="84" t="s">
        <v>763</v>
      </c>
      <c r="C360" s="85">
        <v>0.28999999999999998</v>
      </c>
      <c r="G360" s="86">
        <f t="shared" si="11"/>
        <v>13.049999999999999</v>
      </c>
      <c r="H360" s="86">
        <f t="shared" si="12"/>
        <v>0.13049999999999989</v>
      </c>
    </row>
    <row r="361" spans="1:8" x14ac:dyDescent="0.3">
      <c r="A361" s="117">
        <v>2297</v>
      </c>
      <c r="B361" s="120" t="s">
        <v>74</v>
      </c>
      <c r="C361" s="120"/>
      <c r="D361" s="86"/>
      <c r="E361" s="86">
        <v>52.335951467533498</v>
      </c>
      <c r="F361" s="86"/>
      <c r="G361" s="86">
        <f t="shared" si="11"/>
        <v>628.03141761040195</v>
      </c>
      <c r="H361" s="86">
        <f t="shared" si="12"/>
        <v>6.2803141761040155</v>
      </c>
    </row>
    <row r="362" spans="1:8" x14ac:dyDescent="0.3">
      <c r="A362" s="3">
        <v>2334</v>
      </c>
      <c r="B362" t="s">
        <v>46</v>
      </c>
      <c r="C362" s="121"/>
      <c r="D362" s="121"/>
      <c r="E362" s="121"/>
      <c r="F362" s="121"/>
      <c r="G362" s="86"/>
    </row>
    <row r="363" spans="1:8" x14ac:dyDescent="0.3">
      <c r="A363" s="3">
        <v>2355</v>
      </c>
      <c r="B363" t="s">
        <v>369</v>
      </c>
    </row>
    <row r="364" spans="1:8" x14ac:dyDescent="0.3">
      <c r="A364" s="3">
        <v>2367</v>
      </c>
      <c r="B364" t="s">
        <v>356</v>
      </c>
    </row>
    <row r="365" spans="1:8" x14ac:dyDescent="0.3">
      <c r="A365" s="3">
        <v>2372</v>
      </c>
      <c r="B365" t="s">
        <v>343</v>
      </c>
    </row>
    <row r="366" spans="1:8" x14ac:dyDescent="0.3">
      <c r="A366" s="3">
        <v>2647</v>
      </c>
      <c r="B366" t="s">
        <v>366</v>
      </c>
    </row>
    <row r="367" spans="1:8" x14ac:dyDescent="0.3">
      <c r="A367" s="3">
        <v>2692</v>
      </c>
      <c r="B367" t="s">
        <v>333</v>
      </c>
    </row>
    <row r="368" spans="1:8" x14ac:dyDescent="0.3">
      <c r="A368" s="3">
        <v>2693</v>
      </c>
      <c r="B368" t="s">
        <v>338</v>
      </c>
    </row>
    <row r="369" spans="1:2" x14ac:dyDescent="0.3">
      <c r="A369" s="3">
        <v>2694</v>
      </c>
      <c r="B369" t="s">
        <v>387</v>
      </c>
    </row>
    <row r="370" spans="1:2" x14ac:dyDescent="0.3">
      <c r="A370" s="3">
        <v>2695</v>
      </c>
      <c r="B370" t="s">
        <v>381</v>
      </c>
    </row>
    <row r="371" spans="1:2" x14ac:dyDescent="0.3">
      <c r="A371" s="3">
        <v>2696</v>
      </c>
      <c r="B371" t="s">
        <v>379</v>
      </c>
    </row>
    <row r="372" spans="1:2" x14ac:dyDescent="0.3">
      <c r="A372" s="3">
        <v>2697</v>
      </c>
      <c r="B372" t="s">
        <v>385</v>
      </c>
    </row>
    <row r="373" spans="1:2" x14ac:dyDescent="0.3">
      <c r="A373" s="3">
        <v>2698</v>
      </c>
      <c r="B373" t="s">
        <v>341</v>
      </c>
    </row>
    <row r="374" spans="1:2" x14ac:dyDescent="0.3">
      <c r="A374" s="3">
        <v>2699</v>
      </c>
      <c r="B374" t="s">
        <v>377</v>
      </c>
    </row>
    <row r="375" spans="1:2" x14ac:dyDescent="0.3">
      <c r="A375" s="3">
        <v>2700</v>
      </c>
      <c r="B375" t="s">
        <v>382</v>
      </c>
    </row>
    <row r="376" spans="1:2" x14ac:dyDescent="0.3">
      <c r="A376" s="3">
        <v>2701</v>
      </c>
      <c r="B376" t="s">
        <v>380</v>
      </c>
    </row>
    <row r="377" spans="1:2" x14ac:dyDescent="0.3">
      <c r="A377" s="3">
        <v>2702</v>
      </c>
      <c r="B377" t="s">
        <v>386</v>
      </c>
    </row>
    <row r="378" spans="1:2" x14ac:dyDescent="0.3">
      <c r="A378" s="3">
        <v>2703</v>
      </c>
      <c r="B378" t="s">
        <v>393</v>
      </c>
    </row>
    <row r="379" spans="1:2" x14ac:dyDescent="0.3">
      <c r="A379" s="3">
        <v>2704</v>
      </c>
      <c r="B379" t="s">
        <v>391</v>
      </c>
    </row>
    <row r="380" spans="1:2" x14ac:dyDescent="0.3">
      <c r="A380" s="3">
        <v>2705</v>
      </c>
      <c r="B380" t="s">
        <v>383</v>
      </c>
    </row>
    <row r="381" spans="1:2" x14ac:dyDescent="0.3">
      <c r="A381" s="3">
        <v>2706</v>
      </c>
      <c r="B381" t="s">
        <v>392</v>
      </c>
    </row>
    <row r="382" spans="1:2" x14ac:dyDescent="0.3">
      <c r="A382" s="3">
        <v>2707</v>
      </c>
      <c r="B382" t="s">
        <v>332</v>
      </c>
    </row>
    <row r="383" spans="1:2" x14ac:dyDescent="0.3">
      <c r="A383" s="3">
        <v>2708</v>
      </c>
      <c r="B383" t="s">
        <v>390</v>
      </c>
    </row>
    <row r="384" spans="1:2" x14ac:dyDescent="0.3">
      <c r="A384" s="3">
        <v>2709</v>
      </c>
      <c r="B384" t="s">
        <v>384</v>
      </c>
    </row>
    <row r="385" spans="1:2" x14ac:dyDescent="0.3">
      <c r="A385" s="3">
        <v>2710</v>
      </c>
      <c r="B385" t="s">
        <v>389</v>
      </c>
    </row>
    <row r="386" spans="1:2" x14ac:dyDescent="0.3">
      <c r="A386" s="3">
        <v>2711</v>
      </c>
      <c r="B386" t="s">
        <v>388</v>
      </c>
    </row>
    <row r="387" spans="1:2" x14ac:dyDescent="0.3">
      <c r="A387" s="3">
        <v>2712</v>
      </c>
      <c r="B387" t="s">
        <v>359</v>
      </c>
    </row>
    <row r="388" spans="1:2" x14ac:dyDescent="0.3">
      <c r="A388" s="3">
        <v>2713</v>
      </c>
      <c r="B388" t="s">
        <v>395</v>
      </c>
    </row>
  </sheetData>
  <sortState ref="A5:G389">
    <sortCondition ref="A5:A389"/>
  </sortState>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filterMode="1"/>
  <dimension ref="A1:E216"/>
  <sheetViews>
    <sheetView workbookViewId="0">
      <pane ySplit="8" topLeftCell="A34" activePane="bottomLeft" state="frozen"/>
      <selection pane="bottomLeft" activeCell="B49" sqref="B49"/>
    </sheetView>
  </sheetViews>
  <sheetFormatPr defaultRowHeight="14.4" x14ac:dyDescent="0.3"/>
  <cols>
    <col min="1" max="1" width="11.44140625" style="3" customWidth="1"/>
    <col min="2" max="2" width="93.6640625" style="43" customWidth="1"/>
    <col min="3" max="3" width="10.44140625" style="34" bestFit="1" customWidth="1"/>
    <col min="4" max="4" width="10.5546875" customWidth="1"/>
    <col min="5" max="5" width="32.5546875" customWidth="1"/>
    <col min="6" max="6" width="13" customWidth="1"/>
    <col min="7" max="7" width="15.88671875" customWidth="1"/>
    <col min="8" max="8" width="64.5546875" customWidth="1"/>
  </cols>
  <sheetData>
    <row r="1" spans="1:5" ht="15" x14ac:dyDescent="0.25">
      <c r="A1" s="37" t="s">
        <v>602</v>
      </c>
      <c r="C1" s="41" t="s">
        <v>396</v>
      </c>
      <c r="D1" t="s">
        <v>660</v>
      </c>
    </row>
    <row r="2" spans="1:5" s="42" customFormat="1" ht="12.75" x14ac:dyDescent="0.2">
      <c r="A2" s="48"/>
      <c r="B2" s="129">
        <f>GETPIVOTDATA("VOC(tpy)",$C$1,"gsref Prof",0)/SUM($D$2:$D$7) *100</f>
        <v>45.313840464426988</v>
      </c>
      <c r="C2" s="49">
        <v>0</v>
      </c>
      <c r="D2" s="50">
        <v>54738.174210412893</v>
      </c>
      <c r="E2" s="42" t="s">
        <v>24</v>
      </c>
    </row>
    <row r="3" spans="1:5" s="42" customFormat="1" ht="12.75" x14ac:dyDescent="0.2">
      <c r="A3" s="48"/>
      <c r="B3" s="129">
        <f>GETPIVOTDATA("VOC(tpy)",$C$2,"gsref Prof",1185)/SUM($D$2:$D$7) *100</f>
        <v>34.741559320703509</v>
      </c>
      <c r="C3" s="49">
        <v>1185</v>
      </c>
      <c r="D3" s="50">
        <v>41967.079085493926</v>
      </c>
      <c r="E3" s="52" t="s">
        <v>40</v>
      </c>
    </row>
    <row r="4" spans="1:5" s="42" customFormat="1" ht="12.75" x14ac:dyDescent="0.2">
      <c r="A4" s="48"/>
      <c r="B4" s="129">
        <f>GETPIVOTDATA("VOC(tpy)",$C$3,"gsref Prof",4730)/SUM($D$2:$D$7) *100</f>
        <v>11.900507538087613</v>
      </c>
      <c r="C4" s="49">
        <v>4730</v>
      </c>
      <c r="D4" s="50">
        <v>14375.564907669957</v>
      </c>
      <c r="E4" s="51" t="s">
        <v>58</v>
      </c>
    </row>
    <row r="5" spans="1:5" s="42" customFormat="1" ht="12.75" x14ac:dyDescent="0.2">
      <c r="A5" s="48"/>
      <c r="B5" s="129">
        <f>GETPIVOTDATA("VOC(tpy)",$C$4,"gsref Prof",1189)/SUM($D$2:$D$7) *100</f>
        <v>7.7019429533435018</v>
      </c>
      <c r="C5" s="49">
        <v>1189</v>
      </c>
      <c r="D5" s="50">
        <v>9303.7864550399845</v>
      </c>
      <c r="E5" s="51" t="s">
        <v>42</v>
      </c>
    </row>
    <row r="6" spans="1:5" s="42" customFormat="1" ht="12.75" x14ac:dyDescent="0.2">
      <c r="A6" s="48"/>
      <c r="B6" s="111" t="s">
        <v>901</v>
      </c>
      <c r="C6" s="49">
        <v>2405</v>
      </c>
      <c r="D6" s="50">
        <v>263.29014999999976</v>
      </c>
      <c r="E6" s="62" t="s">
        <v>30</v>
      </c>
    </row>
    <row r="7" spans="1:5" s="42" customFormat="1" ht="12.75" x14ac:dyDescent="0.2">
      <c r="A7" s="48"/>
      <c r="C7" s="49">
        <v>1088</v>
      </c>
      <c r="D7" s="50">
        <v>150.01957999999999</v>
      </c>
      <c r="E7" s="53" t="s">
        <v>48</v>
      </c>
    </row>
    <row r="8" spans="1:5" ht="12.75" customHeight="1" x14ac:dyDescent="0.25">
      <c r="A8" s="2" t="s">
        <v>600</v>
      </c>
      <c r="B8" s="44" t="s">
        <v>661</v>
      </c>
      <c r="C8" s="36" t="s">
        <v>601</v>
      </c>
      <c r="D8" s="45" t="s">
        <v>657</v>
      </c>
    </row>
    <row r="9" spans="1:5" ht="15" hidden="1" x14ac:dyDescent="0.25">
      <c r="A9" s="3">
        <v>30700101</v>
      </c>
      <c r="B9" s="43" t="s">
        <v>397</v>
      </c>
      <c r="C9" s="34">
        <v>646.48287449999964</v>
      </c>
      <c r="D9">
        <f>VLOOKUP(A9,gsref_307!$B$3:$C$272,2,FALSE)</f>
        <v>0</v>
      </c>
    </row>
    <row r="10" spans="1:5" ht="15" hidden="1" x14ac:dyDescent="0.25">
      <c r="A10" s="3">
        <v>30700103</v>
      </c>
      <c r="B10" s="43" t="s">
        <v>399</v>
      </c>
      <c r="C10" s="34">
        <v>11.636737335999978</v>
      </c>
      <c r="D10">
        <f>VLOOKUP(A10,gsref_307!$B$3:$C$272,2,FALSE)</f>
        <v>0</v>
      </c>
    </row>
    <row r="11" spans="1:5" ht="15" hidden="1" x14ac:dyDescent="0.25">
      <c r="A11" s="3">
        <v>30700107</v>
      </c>
      <c r="B11" s="43" t="s">
        <v>403</v>
      </c>
      <c r="C11" s="34">
        <v>125.34250184999989</v>
      </c>
      <c r="D11">
        <f>VLOOKUP(A11,gsref_307!$B$3:$C$272,2,FALSE)</f>
        <v>0</v>
      </c>
    </row>
    <row r="12" spans="1:5" ht="15" hidden="1" x14ac:dyDescent="0.25">
      <c r="A12" s="3">
        <v>30700112</v>
      </c>
      <c r="B12" s="43" t="s">
        <v>406</v>
      </c>
      <c r="C12" s="34">
        <v>296.11359799999883</v>
      </c>
      <c r="D12">
        <f>VLOOKUP(A12,gsref_307!$B$3:$C$272,2,FALSE)</f>
        <v>0</v>
      </c>
    </row>
    <row r="13" spans="1:5" ht="15" hidden="1" x14ac:dyDescent="0.25">
      <c r="A13" s="3">
        <v>30700113</v>
      </c>
      <c r="B13" s="43" t="s">
        <v>407</v>
      </c>
      <c r="C13" s="34">
        <v>134.66313999999988</v>
      </c>
      <c r="D13">
        <f>VLOOKUP(A13,gsref_307!$B$3:$C$272,2,FALSE)</f>
        <v>0</v>
      </c>
    </row>
    <row r="14" spans="1:5" ht="15" hidden="1" x14ac:dyDescent="0.25">
      <c r="A14" s="3">
        <v>30700115</v>
      </c>
      <c r="B14" s="43" t="s">
        <v>409</v>
      </c>
      <c r="C14" s="34">
        <v>148.96520629999989</v>
      </c>
      <c r="D14">
        <f>VLOOKUP(A14,gsref_307!$B$3:$C$272,2,FALSE)</f>
        <v>0</v>
      </c>
    </row>
    <row r="15" spans="1:5" ht="15" hidden="1" x14ac:dyDescent="0.25">
      <c r="A15" s="3">
        <v>30700116</v>
      </c>
      <c r="B15" s="43" t="s">
        <v>410</v>
      </c>
      <c r="C15" s="34">
        <v>183.45</v>
      </c>
      <c r="D15">
        <f>VLOOKUP(A15,gsref_307!$B$3:$C$272,2,FALSE)</f>
        <v>0</v>
      </c>
    </row>
    <row r="16" spans="1:5" ht="15" hidden="1" x14ac:dyDescent="0.25">
      <c r="A16" s="3">
        <v>30700117</v>
      </c>
      <c r="B16" s="43" t="s">
        <v>411</v>
      </c>
      <c r="C16" s="34">
        <v>122.93799999999987</v>
      </c>
      <c r="D16">
        <f>VLOOKUP(A16,gsref_307!$B$3:$C$272,2,FALSE)</f>
        <v>0</v>
      </c>
    </row>
    <row r="17" spans="1:4" ht="15" hidden="1" x14ac:dyDescent="0.25">
      <c r="A17" s="3">
        <v>30700119</v>
      </c>
      <c r="B17" s="43" t="s">
        <v>412</v>
      </c>
      <c r="C17" s="34">
        <v>42.991999999999997</v>
      </c>
      <c r="D17">
        <f>VLOOKUP(A17,gsref_307!$B$3:$C$272,2,FALSE)</f>
        <v>0</v>
      </c>
    </row>
    <row r="18" spans="1:4" ht="15" hidden="1" x14ac:dyDescent="0.25">
      <c r="A18" s="3">
        <v>30700122</v>
      </c>
      <c r="B18" s="43" t="s">
        <v>415</v>
      </c>
      <c r="C18" s="34">
        <v>674.68439499999886</v>
      </c>
      <c r="D18">
        <f>VLOOKUP(A18,gsref_307!$B$3:$C$272,2,FALSE)</f>
        <v>0</v>
      </c>
    </row>
    <row r="19" spans="1:4" ht="15" x14ac:dyDescent="0.25">
      <c r="A19" s="3">
        <v>30700211</v>
      </c>
      <c r="B19" s="43" t="s">
        <v>429</v>
      </c>
      <c r="C19" s="34">
        <v>62.277867999999899</v>
      </c>
      <c r="D19">
        <f>VLOOKUP(A19,gsref_307!$B$3:$C$272,2,FALSE)</f>
        <v>0</v>
      </c>
    </row>
    <row r="20" spans="1:4" ht="15" x14ac:dyDescent="0.25">
      <c r="A20" s="3">
        <v>30700214</v>
      </c>
      <c r="B20" s="43" t="s">
        <v>430</v>
      </c>
      <c r="C20" s="34">
        <v>10.902999999999899</v>
      </c>
      <c r="D20">
        <f>VLOOKUP(A20,gsref_307!$B$3:$C$272,2,FALSE)</f>
        <v>0</v>
      </c>
    </row>
    <row r="21" spans="1:4" ht="15" x14ac:dyDescent="0.25">
      <c r="A21" s="3">
        <v>30700216</v>
      </c>
      <c r="B21" s="43" t="s">
        <v>431</v>
      </c>
      <c r="C21" s="34">
        <v>1.62</v>
      </c>
      <c r="D21">
        <f>VLOOKUP(A21,gsref_307!$B$3:$C$272,2,FALSE)</f>
        <v>0</v>
      </c>
    </row>
    <row r="22" spans="1:4" ht="15" x14ac:dyDescent="0.25">
      <c r="A22" s="3">
        <v>30700222</v>
      </c>
      <c r="B22" s="43" t="s">
        <v>432</v>
      </c>
      <c r="C22" s="34">
        <v>280.9994999999999</v>
      </c>
      <c r="D22">
        <f>VLOOKUP(A22,gsref_307!$B$3:$C$272,2,FALSE)</f>
        <v>0</v>
      </c>
    </row>
    <row r="23" spans="1:4" ht="15" x14ac:dyDescent="0.25">
      <c r="A23" s="3">
        <v>30700231</v>
      </c>
      <c r="B23" s="43" t="s">
        <v>433</v>
      </c>
      <c r="C23" s="34">
        <v>20.18</v>
      </c>
      <c r="D23">
        <f>VLOOKUP(A23,gsref_307!$B$3:$C$272,2,FALSE)</f>
        <v>0</v>
      </c>
    </row>
    <row r="24" spans="1:4" ht="15" x14ac:dyDescent="0.25">
      <c r="A24" s="3">
        <v>30700233</v>
      </c>
      <c r="B24" s="43" t="s">
        <v>434</v>
      </c>
      <c r="C24" s="34">
        <v>101.1509484999999</v>
      </c>
      <c r="D24">
        <f>VLOOKUP(A24,gsref_307!$B$3:$C$272,2,FALSE)</f>
        <v>0</v>
      </c>
    </row>
    <row r="25" spans="1:4" ht="15" x14ac:dyDescent="0.25">
      <c r="A25" s="3">
        <v>30700234</v>
      </c>
      <c r="B25" s="43" t="s">
        <v>435</v>
      </c>
      <c r="C25" s="34">
        <v>10.083149519999989</v>
      </c>
      <c r="D25">
        <f>VLOOKUP(A25,gsref_307!$B$3:$C$272,2,FALSE)</f>
        <v>0</v>
      </c>
    </row>
    <row r="26" spans="1:4" ht="15" x14ac:dyDescent="0.25">
      <c r="A26" s="3">
        <v>30700299</v>
      </c>
      <c r="B26" s="43" t="s">
        <v>436</v>
      </c>
      <c r="C26" s="34">
        <v>115.7601999999999</v>
      </c>
      <c r="D26">
        <f>VLOOKUP(A26,gsref_307!$B$3:$C$272,2,FALSE)</f>
        <v>0</v>
      </c>
    </row>
    <row r="27" spans="1:4" ht="15" x14ac:dyDescent="0.25">
      <c r="A27" s="3">
        <v>30700301</v>
      </c>
      <c r="B27" s="43" t="s">
        <v>437</v>
      </c>
      <c r="C27" s="34">
        <v>675.86853100000008</v>
      </c>
      <c r="D27">
        <f>VLOOKUP(A27,gsref_307!$B$3:$C$272,2,FALSE)</f>
        <v>0</v>
      </c>
    </row>
    <row r="28" spans="1:4" ht="15" x14ac:dyDescent="0.25">
      <c r="A28" s="3">
        <v>30700304</v>
      </c>
      <c r="B28" s="43" t="s">
        <v>438</v>
      </c>
      <c r="C28" s="34">
        <v>4.0960000000000001</v>
      </c>
      <c r="D28">
        <f>VLOOKUP(A28,gsref_307!$B$3:$C$272,2,FALSE)</f>
        <v>0</v>
      </c>
    </row>
    <row r="29" spans="1:4" ht="15" x14ac:dyDescent="0.25">
      <c r="A29" s="3">
        <v>30700307</v>
      </c>
      <c r="B29" s="43" t="s">
        <v>439</v>
      </c>
      <c r="C29" s="34">
        <v>22.44</v>
      </c>
      <c r="D29">
        <f>VLOOKUP(A29,gsref_307!$B$3:$C$272,2,FALSE)</f>
        <v>0</v>
      </c>
    </row>
    <row r="30" spans="1:4" ht="15" x14ac:dyDescent="0.25">
      <c r="A30" s="3">
        <v>30700326</v>
      </c>
      <c r="B30" s="43" t="s">
        <v>440</v>
      </c>
      <c r="C30" s="34">
        <v>11.2875</v>
      </c>
      <c r="D30">
        <f>VLOOKUP(A30,gsref_307!$B$3:$C$272,2,FALSE)</f>
        <v>0</v>
      </c>
    </row>
    <row r="31" spans="1:4" ht="15" x14ac:dyDescent="0.25">
      <c r="A31" s="3">
        <v>30700399</v>
      </c>
      <c r="B31" s="43" t="s">
        <v>441</v>
      </c>
      <c r="C31" s="34">
        <v>121.527999999999</v>
      </c>
      <c r="D31">
        <f>VLOOKUP(A31,gsref_307!$B$3:$C$272,2,FALSE)</f>
        <v>0</v>
      </c>
    </row>
    <row r="32" spans="1:4" ht="15" x14ac:dyDescent="0.25">
      <c r="A32" s="3">
        <v>30700403</v>
      </c>
      <c r="B32" s="43" t="s">
        <v>443</v>
      </c>
      <c r="C32" s="34">
        <v>519.34357199999874</v>
      </c>
      <c r="D32">
        <f>VLOOKUP(A32,gsref_307!$B$3:$C$272,2,FALSE)</f>
        <v>0</v>
      </c>
    </row>
    <row r="33" spans="1:4" ht="15" x14ac:dyDescent="0.25">
      <c r="A33" s="3">
        <v>30700404</v>
      </c>
      <c r="B33" s="43" t="s">
        <v>444</v>
      </c>
      <c r="C33" s="34">
        <v>378.63003399999786</v>
      </c>
      <c r="D33">
        <f>VLOOKUP(A33,gsref_307!$B$3:$C$272,2,FALSE)</f>
        <v>0</v>
      </c>
    </row>
    <row r="34" spans="1:4" ht="15" x14ac:dyDescent="0.25">
      <c r="A34" s="3">
        <v>30700407</v>
      </c>
      <c r="B34" s="43" t="s">
        <v>445</v>
      </c>
      <c r="C34" s="34">
        <v>560.08459899999866</v>
      </c>
      <c r="D34">
        <f>VLOOKUP(A34,gsref_307!$B$3:$C$272,2,FALSE)</f>
        <v>0</v>
      </c>
    </row>
    <row r="35" spans="1:4" ht="15" x14ac:dyDescent="0.25">
      <c r="A35" s="3">
        <v>30700409</v>
      </c>
      <c r="B35" s="43" t="s">
        <v>446</v>
      </c>
      <c r="C35" s="34">
        <v>0.48999999999999899</v>
      </c>
      <c r="D35">
        <f>VLOOKUP(A35,gsref_307!$B$3:$C$272,2,FALSE)</f>
        <v>0</v>
      </c>
    </row>
    <row r="36" spans="1:4" ht="15" x14ac:dyDescent="0.25">
      <c r="A36" s="3">
        <v>30700499</v>
      </c>
      <c r="B36" s="43" t="s">
        <v>447</v>
      </c>
      <c r="C36" s="34">
        <v>1278.404849999999</v>
      </c>
      <c r="D36">
        <f>VLOOKUP(A36,gsref_307!$B$3:$C$272,2,FALSE)</f>
        <v>0</v>
      </c>
    </row>
    <row r="37" spans="1:4" ht="15" x14ac:dyDescent="0.25">
      <c r="A37" s="3">
        <v>30700501</v>
      </c>
      <c r="B37" s="43" t="s">
        <v>448</v>
      </c>
      <c r="C37" s="34">
        <v>11.30613999999998</v>
      </c>
      <c r="D37">
        <f>VLOOKUP(A37,gsref_307!$B$3:$C$272,2,FALSE)</f>
        <v>0</v>
      </c>
    </row>
    <row r="38" spans="1:4" ht="15" x14ac:dyDescent="0.25">
      <c r="A38" s="3">
        <v>30700505</v>
      </c>
      <c r="B38" s="43" t="s">
        <v>449</v>
      </c>
      <c r="C38" s="34">
        <v>0.78</v>
      </c>
      <c r="D38">
        <f>VLOOKUP(A38,gsref_307!$B$3:$C$272,2,FALSE)</f>
        <v>0</v>
      </c>
    </row>
    <row r="39" spans="1:4" ht="15" x14ac:dyDescent="0.25">
      <c r="A39" s="3">
        <v>30700514</v>
      </c>
      <c r="B39" s="43" t="s">
        <v>451</v>
      </c>
      <c r="C39" s="34">
        <v>20</v>
      </c>
      <c r="D39">
        <f>VLOOKUP(A39,gsref_307!$B$3:$C$272,2,FALSE)</f>
        <v>0</v>
      </c>
    </row>
    <row r="40" spans="1:4" ht="15" x14ac:dyDescent="0.25">
      <c r="A40" s="3">
        <v>30700530</v>
      </c>
      <c r="B40" s="43" t="s">
        <v>452</v>
      </c>
      <c r="C40" s="34">
        <v>46.677449999999894</v>
      </c>
      <c r="D40">
        <f>VLOOKUP(A40,gsref_307!$B$3:$C$272,2,FALSE)</f>
        <v>0</v>
      </c>
    </row>
    <row r="41" spans="1:4" ht="15" x14ac:dyDescent="0.25">
      <c r="A41" s="3">
        <v>30700541</v>
      </c>
      <c r="B41" s="43" t="s">
        <v>453</v>
      </c>
      <c r="C41" s="34">
        <v>5.03</v>
      </c>
      <c r="D41">
        <f>VLOOKUP(A41,gsref_307!$B$3:$C$272,2,FALSE)</f>
        <v>0</v>
      </c>
    </row>
    <row r="42" spans="1:4" ht="15" x14ac:dyDescent="0.25">
      <c r="A42" s="3">
        <v>30700573</v>
      </c>
      <c r="B42" s="43" t="s">
        <v>454</v>
      </c>
      <c r="C42" s="34">
        <v>9.0002776950000002E-2</v>
      </c>
      <c r="D42">
        <f>VLOOKUP(A42,gsref_307!$B$3:$C$272,2,FALSE)</f>
        <v>0</v>
      </c>
    </row>
    <row r="43" spans="1:4" ht="15" x14ac:dyDescent="0.25">
      <c r="A43" s="3">
        <v>30700574</v>
      </c>
      <c r="B43" s="43" t="s">
        <v>455</v>
      </c>
      <c r="C43" s="34">
        <v>12.6099999999999</v>
      </c>
      <c r="D43">
        <f>VLOOKUP(A43,gsref_307!$B$3:$C$272,2,FALSE)</f>
        <v>0</v>
      </c>
    </row>
    <row r="44" spans="1:4" x14ac:dyDescent="0.3">
      <c r="A44" s="3">
        <v>30700581</v>
      </c>
      <c r="B44" s="43" t="s">
        <v>456</v>
      </c>
      <c r="C44" s="34">
        <v>2.9366680000000001</v>
      </c>
      <c r="D44">
        <f>VLOOKUP(A44,gsref_307!$B$3:$C$272,2,FALSE)</f>
        <v>0</v>
      </c>
    </row>
    <row r="45" spans="1:4" x14ac:dyDescent="0.3">
      <c r="A45" s="3">
        <v>30700590</v>
      </c>
      <c r="B45" s="43" t="s">
        <v>457</v>
      </c>
      <c r="C45" s="34">
        <v>8.49</v>
      </c>
      <c r="D45">
        <f>VLOOKUP(A45,gsref_307!$B$3:$C$272,2,FALSE)</f>
        <v>0</v>
      </c>
    </row>
    <row r="46" spans="1:4" x14ac:dyDescent="0.3">
      <c r="A46" s="3">
        <v>30700597</v>
      </c>
      <c r="B46" s="43" t="s">
        <v>458</v>
      </c>
      <c r="C46" s="34">
        <v>29.800149999999999</v>
      </c>
      <c r="D46">
        <f>VLOOKUP(A46,gsref_307!$B$3:$C$272,2,FALSE)</f>
        <v>0</v>
      </c>
    </row>
    <row r="47" spans="1:4" x14ac:dyDescent="0.3">
      <c r="A47" s="3">
        <v>30700598</v>
      </c>
      <c r="B47" s="43" t="s">
        <v>458</v>
      </c>
      <c r="C47" s="34">
        <v>13.485500099999991</v>
      </c>
      <c r="D47">
        <f>VLOOKUP(A47,gsref_307!$B$3:$C$272,2,FALSE)</f>
        <v>0</v>
      </c>
    </row>
    <row r="48" spans="1:4" x14ac:dyDescent="0.3">
      <c r="A48" s="3">
        <v>30700599</v>
      </c>
      <c r="B48" s="43" t="s">
        <v>458</v>
      </c>
      <c r="C48" s="34">
        <v>43.065959999999997</v>
      </c>
      <c r="D48">
        <f>VLOOKUP(A48,gsref_307!$B$3:$C$272,2,FALSE)</f>
        <v>0</v>
      </c>
    </row>
    <row r="49" spans="1:4" x14ac:dyDescent="0.3">
      <c r="A49" s="3">
        <v>30700602</v>
      </c>
      <c r="B49" s="43" t="s">
        <v>459</v>
      </c>
      <c r="C49" s="34">
        <v>55.676849999999888</v>
      </c>
      <c r="D49">
        <f>VLOOKUP(A49,gsref_307!$B$3:$C$272,2,FALSE)</f>
        <v>0</v>
      </c>
    </row>
    <row r="50" spans="1:4" x14ac:dyDescent="0.3">
      <c r="A50" s="3">
        <v>30700606</v>
      </c>
      <c r="B50" s="43" t="s">
        <v>460</v>
      </c>
      <c r="C50" s="34">
        <v>324.56999999999994</v>
      </c>
      <c r="D50">
        <f>VLOOKUP(A50,gsref_307!$B$3:$C$272,2,FALSE)</f>
        <v>0</v>
      </c>
    </row>
    <row r="51" spans="1:4" x14ac:dyDescent="0.3">
      <c r="A51" s="3">
        <v>30700610</v>
      </c>
      <c r="B51" s="43" t="s">
        <v>463</v>
      </c>
      <c r="C51" s="34">
        <v>181.61449999999999</v>
      </c>
      <c r="D51">
        <f>VLOOKUP(A51,gsref_307!$B$3:$C$272,2,FALSE)</f>
        <v>0</v>
      </c>
    </row>
    <row r="52" spans="1:4" x14ac:dyDescent="0.3">
      <c r="A52" s="3">
        <v>30700611</v>
      </c>
      <c r="B52" s="43" t="s">
        <v>464</v>
      </c>
      <c r="C52" s="34">
        <v>15.77999999999999</v>
      </c>
      <c r="D52">
        <f>VLOOKUP(A52,gsref_307!$B$3:$C$272,2,FALSE)</f>
        <v>0</v>
      </c>
    </row>
    <row r="53" spans="1:4" x14ac:dyDescent="0.3">
      <c r="A53" s="3">
        <v>30700621</v>
      </c>
      <c r="B53" s="43" t="s">
        <v>465</v>
      </c>
      <c r="C53" s="34">
        <v>67.38000000000001</v>
      </c>
      <c r="D53">
        <f>VLOOKUP(A53,gsref_307!$B$3:$C$272,2,FALSE)</f>
        <v>0</v>
      </c>
    </row>
    <row r="54" spans="1:4" x14ac:dyDescent="0.3">
      <c r="A54" s="3">
        <v>30700630</v>
      </c>
      <c r="B54" s="43" t="s">
        <v>467</v>
      </c>
      <c r="C54" s="34">
        <v>197.79999999999899</v>
      </c>
      <c r="D54">
        <f>VLOOKUP(A54,gsref_307!$B$3:$C$272,2,FALSE)</f>
        <v>0</v>
      </c>
    </row>
    <row r="55" spans="1:4" x14ac:dyDescent="0.3">
      <c r="A55" s="3">
        <v>30700651</v>
      </c>
      <c r="B55" s="43" t="s">
        <v>469</v>
      </c>
      <c r="C55" s="34">
        <v>498.27108499999804</v>
      </c>
      <c r="D55">
        <f>VLOOKUP(A55,gsref_307!$B$3:$C$272,2,FALSE)</f>
        <v>0</v>
      </c>
    </row>
    <row r="56" spans="1:4" x14ac:dyDescent="0.3">
      <c r="A56" s="3">
        <v>30700655</v>
      </c>
      <c r="B56" s="43" t="s">
        <v>470</v>
      </c>
      <c r="C56" s="34">
        <v>55.299999999999898</v>
      </c>
      <c r="D56">
        <f>VLOOKUP(A56,gsref_307!$B$3:$C$272,2,FALSE)</f>
        <v>0</v>
      </c>
    </row>
    <row r="57" spans="1:4" x14ac:dyDescent="0.3">
      <c r="A57" s="3">
        <v>30700661</v>
      </c>
      <c r="B57" s="43" t="s">
        <v>471</v>
      </c>
      <c r="C57" s="34">
        <v>194.72202999999979</v>
      </c>
      <c r="D57">
        <f>VLOOKUP(A57,gsref_307!$B$3:$C$272,2,FALSE)</f>
        <v>0</v>
      </c>
    </row>
    <row r="58" spans="1:4" x14ac:dyDescent="0.3">
      <c r="A58" s="3">
        <v>30700664</v>
      </c>
      <c r="B58" s="43" t="s">
        <v>472</v>
      </c>
      <c r="C58" s="34">
        <v>84.861999999999895</v>
      </c>
      <c r="D58">
        <f>VLOOKUP(A58,gsref_307!$B$3:$C$272,2,FALSE)</f>
        <v>0</v>
      </c>
    </row>
    <row r="59" spans="1:4" x14ac:dyDescent="0.3">
      <c r="A59" s="3">
        <v>30700665</v>
      </c>
      <c r="B59" s="43" t="s">
        <v>473</v>
      </c>
      <c r="C59" s="34">
        <v>17.1131999999999</v>
      </c>
      <c r="D59">
        <f>VLOOKUP(A59,gsref_307!$B$3:$C$272,2,FALSE)</f>
        <v>0</v>
      </c>
    </row>
    <row r="60" spans="1:4" x14ac:dyDescent="0.3">
      <c r="A60" s="3">
        <v>30700699</v>
      </c>
      <c r="B60" s="43" t="s">
        <v>474</v>
      </c>
      <c r="C60" s="34">
        <v>190.52435999999989</v>
      </c>
      <c r="D60">
        <f>VLOOKUP(A60,gsref_307!$B$3:$C$272,2,FALSE)</f>
        <v>0</v>
      </c>
    </row>
    <row r="61" spans="1:4" x14ac:dyDescent="0.3">
      <c r="A61" s="3">
        <v>30700702</v>
      </c>
      <c r="B61" s="43" t="s">
        <v>475</v>
      </c>
      <c r="C61" s="34">
        <v>69.31019999999981</v>
      </c>
      <c r="D61">
        <f>VLOOKUP(A61,gsref_307!$B$3:$C$272,2,FALSE)</f>
        <v>0</v>
      </c>
    </row>
    <row r="62" spans="1:4" x14ac:dyDescent="0.3">
      <c r="A62" s="3">
        <v>30700725</v>
      </c>
      <c r="B62" s="43" t="s">
        <v>492</v>
      </c>
      <c r="C62" s="34">
        <v>14.9499999999999</v>
      </c>
      <c r="D62">
        <f>VLOOKUP(A62,gsref_307!$B$3:$C$272,2,FALSE)</f>
        <v>0</v>
      </c>
    </row>
    <row r="63" spans="1:4" x14ac:dyDescent="0.3">
      <c r="A63" s="3">
        <v>30700746</v>
      </c>
      <c r="B63" s="43" t="s">
        <v>498</v>
      </c>
      <c r="C63" s="34">
        <v>4</v>
      </c>
      <c r="D63">
        <f>VLOOKUP(A63,gsref_307!$B$3:$C$272,2,FALSE)</f>
        <v>0</v>
      </c>
    </row>
    <row r="64" spans="1:4" x14ac:dyDescent="0.3">
      <c r="A64" s="3">
        <v>30700752</v>
      </c>
      <c r="B64" s="43" t="s">
        <v>500</v>
      </c>
      <c r="C64" s="34">
        <v>36.087799999999888</v>
      </c>
      <c r="D64">
        <f>VLOOKUP(A64,gsref_307!$B$3:$C$272,2,FALSE)</f>
        <v>0</v>
      </c>
    </row>
    <row r="65" spans="1:4" x14ac:dyDescent="0.3">
      <c r="A65" s="3">
        <v>30700753</v>
      </c>
      <c r="B65" s="43" t="s">
        <v>501</v>
      </c>
      <c r="C65" s="34">
        <v>7.1099999999999897</v>
      </c>
      <c r="D65">
        <f>VLOOKUP(A65,gsref_307!$B$3:$C$272,2,FALSE)</f>
        <v>0</v>
      </c>
    </row>
    <row r="66" spans="1:4" x14ac:dyDescent="0.3">
      <c r="A66" s="3">
        <v>30700766</v>
      </c>
      <c r="B66" s="43" t="s">
        <v>507</v>
      </c>
      <c r="C66" s="34">
        <v>78.75</v>
      </c>
      <c r="D66">
        <f>VLOOKUP(A66,gsref_307!$B$3:$C$272,2,FALSE)</f>
        <v>0</v>
      </c>
    </row>
    <row r="67" spans="1:4" x14ac:dyDescent="0.3">
      <c r="A67" s="3">
        <v>30700767</v>
      </c>
      <c r="B67" s="43" t="s">
        <v>508</v>
      </c>
      <c r="C67" s="34">
        <v>4.8099999999999898</v>
      </c>
      <c r="D67">
        <f>VLOOKUP(A67,gsref_307!$B$3:$C$272,2,FALSE)</f>
        <v>0</v>
      </c>
    </row>
    <row r="68" spans="1:4" x14ac:dyDescent="0.3">
      <c r="A68" s="3">
        <v>30700785</v>
      </c>
      <c r="B68" s="43" t="s">
        <v>513</v>
      </c>
      <c r="C68" s="34">
        <v>2.7999999999999901</v>
      </c>
      <c r="D68">
        <f>VLOOKUP(A68,gsref_307!$B$3:$C$272,2,FALSE)</f>
        <v>0</v>
      </c>
    </row>
    <row r="69" spans="1:4" x14ac:dyDescent="0.3">
      <c r="A69" s="3">
        <v>30700789</v>
      </c>
      <c r="B69" s="43" t="s">
        <v>515</v>
      </c>
      <c r="C69" s="34">
        <v>166.31861000000001</v>
      </c>
      <c r="D69">
        <f>VLOOKUP(A69,gsref_307!$B$3:$C$272,2,FALSE)</f>
        <v>0</v>
      </c>
    </row>
    <row r="70" spans="1:4" x14ac:dyDescent="0.3">
      <c r="A70" s="3">
        <v>30700792</v>
      </c>
      <c r="B70" s="43" t="s">
        <v>518</v>
      </c>
      <c r="C70" s="34">
        <v>15.705459999999899</v>
      </c>
      <c r="D70">
        <f>VLOOKUP(A70,gsref_307!$B$3:$C$272,2,FALSE)</f>
        <v>0</v>
      </c>
    </row>
    <row r="71" spans="1:4" x14ac:dyDescent="0.3">
      <c r="A71" s="3">
        <v>30700793</v>
      </c>
      <c r="B71" s="43" t="s">
        <v>519</v>
      </c>
      <c r="C71" s="34">
        <v>9.6416099999999805</v>
      </c>
      <c r="D71">
        <f>VLOOKUP(A71,gsref_307!$B$3:$C$272,2,FALSE)</f>
        <v>0</v>
      </c>
    </row>
    <row r="72" spans="1:4" x14ac:dyDescent="0.3">
      <c r="A72" s="3">
        <v>30700801</v>
      </c>
      <c r="B72" s="43" t="s">
        <v>521</v>
      </c>
      <c r="C72" s="34">
        <v>3429.2144585999999</v>
      </c>
      <c r="D72">
        <f>VLOOKUP(A72,gsref_307!$B$3:$C$272,2,FALSE)</f>
        <v>0</v>
      </c>
    </row>
    <row r="73" spans="1:4" x14ac:dyDescent="0.3">
      <c r="A73" s="3">
        <v>30700802</v>
      </c>
      <c r="B73" s="43" t="s">
        <v>522</v>
      </c>
      <c r="C73" s="34">
        <v>22.106161619999998</v>
      </c>
      <c r="D73">
        <f>VLOOKUP(A73,gsref_307!$B$3:$C$272,2,FALSE)</f>
        <v>0</v>
      </c>
    </row>
    <row r="74" spans="1:4" x14ac:dyDescent="0.3">
      <c r="A74" s="3">
        <v>30700803</v>
      </c>
      <c r="B74" s="43" t="s">
        <v>523</v>
      </c>
      <c r="C74" s="34">
        <v>169.76890264999986</v>
      </c>
      <c r="D74">
        <f>VLOOKUP(A74,gsref_307!$B$3:$C$272,2,FALSE)</f>
        <v>0</v>
      </c>
    </row>
    <row r="75" spans="1:4" x14ac:dyDescent="0.3">
      <c r="A75" s="3">
        <v>30700804</v>
      </c>
      <c r="B75" s="43" t="s">
        <v>524</v>
      </c>
      <c r="C75" s="34">
        <v>29.885800000000003</v>
      </c>
      <c r="D75">
        <f>VLOOKUP(A75,gsref_307!$B$3:$C$272,2,FALSE)</f>
        <v>0</v>
      </c>
    </row>
    <row r="76" spans="1:4" x14ac:dyDescent="0.3">
      <c r="A76" s="3">
        <v>30700805</v>
      </c>
      <c r="B76" s="43" t="s">
        <v>525</v>
      </c>
      <c r="C76" s="34">
        <v>63.062364999999964</v>
      </c>
      <c r="D76">
        <f>VLOOKUP(A76,gsref_307!$B$3:$C$272,2,FALSE)</f>
        <v>0</v>
      </c>
    </row>
    <row r="77" spans="1:4" x14ac:dyDescent="0.3">
      <c r="A77" s="3">
        <v>30700806</v>
      </c>
      <c r="B77" s="43" t="s">
        <v>526</v>
      </c>
      <c r="C77" s="34">
        <v>25.5913</v>
      </c>
      <c r="D77">
        <f>VLOOKUP(A77,gsref_307!$B$3:$C$272,2,FALSE)</f>
        <v>0</v>
      </c>
    </row>
    <row r="78" spans="1:4" x14ac:dyDescent="0.3">
      <c r="A78" s="3">
        <v>30700807</v>
      </c>
      <c r="B78" s="43" t="s">
        <v>527</v>
      </c>
      <c r="C78" s="34">
        <v>66.526484999999894</v>
      </c>
      <c r="D78">
        <f>VLOOKUP(A78,gsref_307!$B$3:$C$272,2,FALSE)</f>
        <v>0</v>
      </c>
    </row>
    <row r="79" spans="1:4" x14ac:dyDescent="0.3">
      <c r="A79" s="3">
        <v>30700808</v>
      </c>
      <c r="B79" s="43" t="s">
        <v>528</v>
      </c>
      <c r="C79" s="34">
        <v>225.41349999999889</v>
      </c>
      <c r="D79">
        <f>VLOOKUP(A79,gsref_307!$B$3:$C$272,2,FALSE)</f>
        <v>0</v>
      </c>
    </row>
    <row r="80" spans="1:4" x14ac:dyDescent="0.3">
      <c r="A80" s="3">
        <v>30700820</v>
      </c>
      <c r="B80" s="43" t="s">
        <v>529</v>
      </c>
      <c r="C80" s="34">
        <v>20.171864999999979</v>
      </c>
      <c r="D80">
        <f>VLOOKUP(A80,gsref_307!$B$3:$C$272,2,FALSE)</f>
        <v>0</v>
      </c>
    </row>
    <row r="81" spans="1:4" x14ac:dyDescent="0.3">
      <c r="A81" s="3">
        <v>30700821</v>
      </c>
      <c r="B81" s="43" t="s">
        <v>530</v>
      </c>
      <c r="C81" s="34">
        <v>755.93299999999999</v>
      </c>
      <c r="D81">
        <f>VLOOKUP(A81,gsref_307!$B$3:$C$272,2,FALSE)</f>
        <v>0</v>
      </c>
    </row>
    <row r="82" spans="1:4" x14ac:dyDescent="0.3">
      <c r="A82" s="3">
        <v>30700822</v>
      </c>
      <c r="B82" s="43" t="s">
        <v>531</v>
      </c>
      <c r="C82" s="34">
        <v>108.93478599999999</v>
      </c>
      <c r="D82">
        <f>VLOOKUP(A82,gsref_307!$B$3:$C$272,2,FALSE)</f>
        <v>0</v>
      </c>
    </row>
    <row r="83" spans="1:4" x14ac:dyDescent="0.3">
      <c r="A83" s="3">
        <v>30700895</v>
      </c>
      <c r="B83" s="43" t="s">
        <v>532</v>
      </c>
      <c r="C83" s="34">
        <v>291.99</v>
      </c>
      <c r="D83">
        <f>VLOOKUP(A83,gsref_307!$B$3:$C$272,2,FALSE)</f>
        <v>0</v>
      </c>
    </row>
    <row r="84" spans="1:4" x14ac:dyDescent="0.3">
      <c r="A84" s="3">
        <v>30700896</v>
      </c>
      <c r="B84" s="43" t="s">
        <v>533</v>
      </c>
      <c r="C84" s="34">
        <v>4950.3012353999984</v>
      </c>
      <c r="D84">
        <f>VLOOKUP(A84,gsref_307!$B$3:$C$272,2,FALSE)</f>
        <v>0</v>
      </c>
    </row>
    <row r="85" spans="1:4" x14ac:dyDescent="0.3">
      <c r="A85" s="3">
        <v>30700897</v>
      </c>
      <c r="B85" s="43" t="s">
        <v>533</v>
      </c>
      <c r="C85" s="34">
        <v>89.327120000000008</v>
      </c>
      <c r="D85">
        <f>VLOOKUP(A85,gsref_307!$B$3:$C$272,2,FALSE)</f>
        <v>0</v>
      </c>
    </row>
    <row r="86" spans="1:4" x14ac:dyDescent="0.3">
      <c r="A86" s="3">
        <v>30700898</v>
      </c>
      <c r="B86" s="43" t="s">
        <v>533</v>
      </c>
      <c r="C86" s="34">
        <v>13413.035227999977</v>
      </c>
      <c r="D86">
        <f>VLOOKUP(A86,gsref_307!$B$3:$C$272,2,FALSE)</f>
        <v>0</v>
      </c>
    </row>
    <row r="87" spans="1:4" x14ac:dyDescent="0.3">
      <c r="A87" s="3">
        <v>30700899</v>
      </c>
      <c r="B87" s="43" t="s">
        <v>533</v>
      </c>
      <c r="C87" s="34">
        <v>2163.9757966999987</v>
      </c>
      <c r="D87">
        <f>VLOOKUP(A87,gsref_307!$B$3:$C$272,2,FALSE)</f>
        <v>0</v>
      </c>
    </row>
    <row r="88" spans="1:4" x14ac:dyDescent="0.3">
      <c r="A88" s="3">
        <v>30700921</v>
      </c>
      <c r="B88" s="43" t="s">
        <v>534</v>
      </c>
      <c r="C88" s="34">
        <v>479.91</v>
      </c>
      <c r="D88">
        <f>VLOOKUP(A88,gsref_307!$B$3:$C$272,2,FALSE)</f>
        <v>0</v>
      </c>
    </row>
    <row r="89" spans="1:4" x14ac:dyDescent="0.3">
      <c r="A89" s="3">
        <v>30700950</v>
      </c>
      <c r="B89" s="43" t="s">
        <v>542</v>
      </c>
      <c r="C89" s="34">
        <v>54.959999999999887</v>
      </c>
      <c r="D89">
        <f>VLOOKUP(A89,gsref_307!$B$3:$C$272,2,FALSE)</f>
        <v>0</v>
      </c>
    </row>
    <row r="90" spans="1:4" x14ac:dyDescent="0.3">
      <c r="A90" s="3">
        <v>30700960</v>
      </c>
      <c r="B90" s="43" t="s">
        <v>543</v>
      </c>
      <c r="C90" s="34">
        <v>228.224422</v>
      </c>
      <c r="D90">
        <f>VLOOKUP(A90,gsref_307!$B$3:$C$272,2,FALSE)</f>
        <v>0</v>
      </c>
    </row>
    <row r="91" spans="1:4" x14ac:dyDescent="0.3">
      <c r="A91" s="3">
        <v>30700971</v>
      </c>
      <c r="B91" s="43" t="s">
        <v>544</v>
      </c>
      <c r="C91" s="34">
        <v>22.59</v>
      </c>
      <c r="D91">
        <f>VLOOKUP(A91,gsref_307!$B$3:$C$272,2,FALSE)</f>
        <v>0</v>
      </c>
    </row>
    <row r="92" spans="1:4" x14ac:dyDescent="0.3">
      <c r="A92" s="3">
        <v>30700981</v>
      </c>
      <c r="B92" s="43" t="s">
        <v>545</v>
      </c>
      <c r="C92" s="34">
        <v>2.1800000000000002</v>
      </c>
      <c r="D92">
        <f>VLOOKUP(A92,gsref_307!$B$3:$C$272,2,FALSE)</f>
        <v>0</v>
      </c>
    </row>
    <row r="93" spans="1:4" x14ac:dyDescent="0.3">
      <c r="A93" s="3">
        <v>30700983</v>
      </c>
      <c r="B93" s="43" t="s">
        <v>546</v>
      </c>
      <c r="C93" s="34">
        <v>16.972000000000001</v>
      </c>
      <c r="D93">
        <f>VLOOKUP(A93,gsref_307!$B$3:$C$272,2,FALSE)</f>
        <v>0</v>
      </c>
    </row>
    <row r="94" spans="1:4" x14ac:dyDescent="0.3">
      <c r="A94" s="3">
        <v>30700984</v>
      </c>
      <c r="B94" s="43" t="s">
        <v>547</v>
      </c>
      <c r="C94" s="34">
        <v>7.0006500000000003</v>
      </c>
      <c r="D94">
        <f>VLOOKUP(A94,gsref_307!$B$3:$C$272,2,FALSE)</f>
        <v>0</v>
      </c>
    </row>
    <row r="95" spans="1:4" x14ac:dyDescent="0.3">
      <c r="A95" s="3">
        <v>30701030</v>
      </c>
      <c r="B95" s="43" t="s">
        <v>554</v>
      </c>
      <c r="C95" s="34">
        <v>26.159780000000001</v>
      </c>
      <c r="D95">
        <f>VLOOKUP(A95,gsref_307!$B$3:$C$272,2,FALSE)</f>
        <v>0</v>
      </c>
    </row>
    <row r="96" spans="1:4" x14ac:dyDescent="0.3">
      <c r="A96" s="3">
        <v>30701055</v>
      </c>
      <c r="B96" s="43" t="s">
        <v>556</v>
      </c>
      <c r="C96" s="34">
        <v>50.240899999999897</v>
      </c>
      <c r="D96">
        <f>VLOOKUP(A96,gsref_307!$B$3:$C$272,2,FALSE)</f>
        <v>0</v>
      </c>
    </row>
    <row r="97" spans="1:4" x14ac:dyDescent="0.3">
      <c r="A97" s="3">
        <v>30701060</v>
      </c>
      <c r="B97" s="43" t="s">
        <v>558</v>
      </c>
      <c r="C97" s="34">
        <v>44.773699999999799</v>
      </c>
      <c r="D97">
        <f>VLOOKUP(A97,gsref_307!$B$3:$C$272,2,FALSE)</f>
        <v>0</v>
      </c>
    </row>
    <row r="98" spans="1:4" x14ac:dyDescent="0.3">
      <c r="A98" s="3">
        <v>30701062</v>
      </c>
      <c r="B98" s="43" t="s">
        <v>559</v>
      </c>
      <c r="C98" s="34">
        <v>24.283714999999901</v>
      </c>
      <c r="D98">
        <f>VLOOKUP(A98,gsref_307!$B$3:$C$272,2,FALSE)</f>
        <v>0</v>
      </c>
    </row>
    <row r="99" spans="1:4" x14ac:dyDescent="0.3">
      <c r="A99" s="3">
        <v>30701064</v>
      </c>
      <c r="B99" s="43" t="s">
        <v>560</v>
      </c>
      <c r="C99" s="34">
        <v>1.03</v>
      </c>
      <c r="D99">
        <f>VLOOKUP(A99,gsref_307!$B$3:$C$272,2,FALSE)</f>
        <v>0</v>
      </c>
    </row>
    <row r="100" spans="1:4" x14ac:dyDescent="0.3">
      <c r="A100" s="3">
        <v>30701199</v>
      </c>
      <c r="B100" s="43" t="s">
        <v>561</v>
      </c>
      <c r="C100" s="34">
        <v>120.7872</v>
      </c>
      <c r="D100">
        <f>VLOOKUP(A100,gsref_307!$B$3:$C$272,2,FALSE)</f>
        <v>0</v>
      </c>
    </row>
    <row r="101" spans="1:4" x14ac:dyDescent="0.3">
      <c r="A101" s="3">
        <v>30701201</v>
      </c>
      <c r="B101" s="43" t="s">
        <v>562</v>
      </c>
      <c r="C101" s="34">
        <v>2.5459999999999998</v>
      </c>
      <c r="D101">
        <f>VLOOKUP(A101,gsref_307!$B$3:$C$272,2,FALSE)</f>
        <v>0</v>
      </c>
    </row>
    <row r="102" spans="1:4" x14ac:dyDescent="0.3">
      <c r="A102" s="3">
        <v>30701220</v>
      </c>
      <c r="B102" s="43" t="s">
        <v>563</v>
      </c>
      <c r="C102" s="34">
        <v>895.602609999999</v>
      </c>
      <c r="D102">
        <f>VLOOKUP(A102,gsref_307!$B$3:$C$272,2,FALSE)</f>
        <v>0</v>
      </c>
    </row>
    <row r="103" spans="1:4" x14ac:dyDescent="0.3">
      <c r="A103" s="3">
        <v>30701221</v>
      </c>
      <c r="B103" s="43" t="s">
        <v>564</v>
      </c>
      <c r="C103" s="34">
        <v>72.099999999999895</v>
      </c>
      <c r="D103">
        <f>VLOOKUP(A103,gsref_307!$B$3:$C$272,2,FALSE)</f>
        <v>0</v>
      </c>
    </row>
    <row r="104" spans="1:4" x14ac:dyDescent="0.3">
      <c r="A104" s="3">
        <v>30701301</v>
      </c>
      <c r="B104" s="43" t="s">
        <v>565</v>
      </c>
      <c r="C104" s="34">
        <v>27.963100000000001</v>
      </c>
      <c r="D104">
        <f>VLOOKUP(A104,gsref_307!$B$3:$C$272,2,FALSE)</f>
        <v>0</v>
      </c>
    </row>
    <row r="105" spans="1:4" x14ac:dyDescent="0.3">
      <c r="A105" s="3">
        <v>30701399</v>
      </c>
      <c r="B105" s="43" t="s">
        <v>566</v>
      </c>
      <c r="C105" s="34">
        <v>3479.5828021499956</v>
      </c>
      <c r="D105">
        <f>VLOOKUP(A105,gsref_307!$B$3:$C$272,2,FALSE)</f>
        <v>0</v>
      </c>
    </row>
    <row r="106" spans="1:4" x14ac:dyDescent="0.3">
      <c r="A106" s="3">
        <v>30701420</v>
      </c>
      <c r="B106" s="43" t="s">
        <v>568</v>
      </c>
      <c r="C106" s="34">
        <v>2.00999999999999</v>
      </c>
      <c r="D106">
        <f>VLOOKUP(A106,gsref_307!$B$3:$C$272,2,FALSE)</f>
        <v>0</v>
      </c>
    </row>
    <row r="107" spans="1:4" x14ac:dyDescent="0.3">
      <c r="A107" s="3">
        <v>30701425</v>
      </c>
      <c r="B107" s="43" t="s">
        <v>569</v>
      </c>
      <c r="C107" s="34">
        <v>142.85660000000001</v>
      </c>
      <c r="D107">
        <f>VLOOKUP(A107,gsref_307!$B$3:$C$272,2,FALSE)</f>
        <v>0</v>
      </c>
    </row>
    <row r="108" spans="1:4" x14ac:dyDescent="0.3">
      <c r="A108" s="3">
        <v>30701430</v>
      </c>
      <c r="B108" s="43" t="s">
        <v>570</v>
      </c>
      <c r="C108" s="34">
        <v>29.3</v>
      </c>
      <c r="D108">
        <f>VLOOKUP(A108,gsref_307!$B$3:$C$272,2,FALSE)</f>
        <v>0</v>
      </c>
    </row>
    <row r="109" spans="1:4" x14ac:dyDescent="0.3">
      <c r="A109" s="3">
        <v>30701440</v>
      </c>
      <c r="B109" s="43" t="s">
        <v>571</v>
      </c>
      <c r="C109" s="34">
        <v>14.4</v>
      </c>
      <c r="D109">
        <f>VLOOKUP(A109,gsref_307!$B$3:$C$272,2,FALSE)</f>
        <v>0</v>
      </c>
    </row>
    <row r="110" spans="1:4" x14ac:dyDescent="0.3">
      <c r="A110" s="3">
        <v>30701482</v>
      </c>
      <c r="B110" s="43" t="s">
        <v>572</v>
      </c>
      <c r="C110" s="34">
        <v>11.955</v>
      </c>
      <c r="D110">
        <f>VLOOKUP(A110,gsref_307!$B$3:$C$272,2,FALSE)</f>
        <v>0</v>
      </c>
    </row>
    <row r="111" spans="1:4" x14ac:dyDescent="0.3">
      <c r="A111" s="3">
        <v>30701484</v>
      </c>
      <c r="B111" s="43" t="s">
        <v>573</v>
      </c>
      <c r="C111" s="34">
        <v>1.2099500000000001</v>
      </c>
      <c r="D111">
        <f>VLOOKUP(A111,gsref_307!$B$3:$C$272,2,FALSE)</f>
        <v>0</v>
      </c>
    </row>
    <row r="112" spans="1:4" x14ac:dyDescent="0.3">
      <c r="A112" s="3">
        <v>30701510</v>
      </c>
      <c r="B112" s="43" t="s">
        <v>574</v>
      </c>
      <c r="C112" s="34">
        <v>0.45500000000000002</v>
      </c>
      <c r="D112">
        <f>VLOOKUP(A112,gsref_307!$B$3:$C$272,2,FALSE)</f>
        <v>0</v>
      </c>
    </row>
    <row r="113" spans="1:4" x14ac:dyDescent="0.3">
      <c r="A113" s="3">
        <v>30701540</v>
      </c>
      <c r="B113" s="43" t="s">
        <v>575</v>
      </c>
      <c r="C113" s="34">
        <v>5.8235000000000001</v>
      </c>
      <c r="D113">
        <f>VLOOKUP(A113,gsref_307!$B$3:$C$272,2,FALSE)</f>
        <v>0</v>
      </c>
    </row>
    <row r="114" spans="1:4" x14ac:dyDescent="0.3">
      <c r="A114" s="3">
        <v>30701602</v>
      </c>
      <c r="B114" s="43" t="s">
        <v>576</v>
      </c>
      <c r="C114" s="34">
        <v>5.2521899999999899</v>
      </c>
      <c r="D114">
        <f>VLOOKUP(A114,gsref_307!$B$3:$C$272,2,FALSE)</f>
        <v>0</v>
      </c>
    </row>
    <row r="115" spans="1:4" x14ac:dyDescent="0.3">
      <c r="A115" s="3">
        <v>30701612</v>
      </c>
      <c r="B115" s="43" t="s">
        <v>577</v>
      </c>
      <c r="C115" s="34">
        <v>66.81</v>
      </c>
      <c r="D115">
        <f>VLOOKUP(A115,gsref_307!$B$3:$C$272,2,FALSE)</f>
        <v>0</v>
      </c>
    </row>
    <row r="116" spans="1:4" x14ac:dyDescent="0.3">
      <c r="A116" s="3">
        <v>30701650</v>
      </c>
      <c r="B116" s="43" t="s">
        <v>580</v>
      </c>
      <c r="C116" s="34">
        <v>2.2050999999999901</v>
      </c>
      <c r="D116">
        <f>VLOOKUP(A116,gsref_307!$B$3:$C$272,2,FALSE)</f>
        <v>0</v>
      </c>
    </row>
    <row r="117" spans="1:4" x14ac:dyDescent="0.3">
      <c r="A117" s="3">
        <v>30701660</v>
      </c>
      <c r="B117" s="43" t="s">
        <v>581</v>
      </c>
      <c r="C117" s="34">
        <v>0.34999999999999898</v>
      </c>
      <c r="D117">
        <f>VLOOKUP(A117,gsref_307!$B$3:$C$272,2,FALSE)</f>
        <v>0</v>
      </c>
    </row>
    <row r="118" spans="1:4" x14ac:dyDescent="0.3">
      <c r="A118" s="3">
        <v>30702001</v>
      </c>
      <c r="B118" s="43" t="s">
        <v>582</v>
      </c>
      <c r="C118" s="34">
        <v>0</v>
      </c>
      <c r="D118">
        <f>VLOOKUP(A118,gsref_307!$B$3:$C$272,2,FALSE)</f>
        <v>0</v>
      </c>
    </row>
    <row r="119" spans="1:4" x14ac:dyDescent="0.3">
      <c r="A119" s="3">
        <v>30702003</v>
      </c>
      <c r="B119" s="43" t="s">
        <v>584</v>
      </c>
      <c r="C119" s="34">
        <v>2.0624999999999991</v>
      </c>
      <c r="D119">
        <f>VLOOKUP(A119,gsref_307!$B$3:$C$272,2,FALSE)</f>
        <v>0</v>
      </c>
    </row>
    <row r="120" spans="1:4" x14ac:dyDescent="0.3">
      <c r="A120" s="3">
        <v>30703001</v>
      </c>
      <c r="B120" s="43" t="s">
        <v>587</v>
      </c>
      <c r="C120" s="34">
        <v>52.025399999999877</v>
      </c>
      <c r="D120">
        <f>VLOOKUP(A120,gsref_307!$B$3:$C$272,2,FALSE)</f>
        <v>0</v>
      </c>
    </row>
    <row r="121" spans="1:4" x14ac:dyDescent="0.3">
      <c r="A121" s="3">
        <v>30703002</v>
      </c>
      <c r="B121" s="43" t="s">
        <v>588</v>
      </c>
      <c r="C121" s="34">
        <v>673.34484239999892</v>
      </c>
      <c r="D121">
        <f>VLOOKUP(A121,gsref_307!$B$3:$C$272,2,FALSE)</f>
        <v>0</v>
      </c>
    </row>
    <row r="122" spans="1:4" x14ac:dyDescent="0.3">
      <c r="A122" s="3">
        <v>30703099</v>
      </c>
      <c r="B122" s="43" t="s">
        <v>589</v>
      </c>
      <c r="C122" s="34">
        <v>120.01106646</v>
      </c>
      <c r="D122">
        <f>VLOOKUP(A122,gsref_307!$B$3:$C$272,2,FALSE)</f>
        <v>0</v>
      </c>
    </row>
    <row r="123" spans="1:4" x14ac:dyDescent="0.3">
      <c r="A123" s="3">
        <v>30704001</v>
      </c>
      <c r="B123" s="43" t="s">
        <v>590</v>
      </c>
      <c r="C123" s="34">
        <v>43.876499999999901</v>
      </c>
      <c r="D123">
        <f>VLOOKUP(A123,gsref_307!$B$3:$C$272,2,FALSE)</f>
        <v>0</v>
      </c>
    </row>
    <row r="124" spans="1:4" x14ac:dyDescent="0.3">
      <c r="A124" s="3">
        <v>30704002</v>
      </c>
      <c r="B124" s="43" t="s">
        <v>591</v>
      </c>
      <c r="C124" s="34">
        <v>1452.3537249999981</v>
      </c>
      <c r="D124">
        <f>VLOOKUP(A124,gsref_307!$B$3:$C$272,2,FALSE)</f>
        <v>0</v>
      </c>
    </row>
    <row r="125" spans="1:4" x14ac:dyDescent="0.3">
      <c r="A125" s="3">
        <v>30704003</v>
      </c>
      <c r="B125" s="43" t="s">
        <v>592</v>
      </c>
      <c r="C125" s="34">
        <v>99.591446999999803</v>
      </c>
      <c r="D125">
        <f>VLOOKUP(A125,gsref_307!$B$3:$C$272,2,FALSE)</f>
        <v>0</v>
      </c>
    </row>
    <row r="126" spans="1:4" x14ac:dyDescent="0.3">
      <c r="A126" s="3">
        <v>30704004</v>
      </c>
      <c r="B126" s="43" t="s">
        <v>593</v>
      </c>
      <c r="C126" s="34">
        <v>4.1899999999999995</v>
      </c>
      <c r="D126">
        <f>VLOOKUP(A126,gsref_307!$B$3:$C$272,2,FALSE)</f>
        <v>0</v>
      </c>
    </row>
    <row r="127" spans="1:4" x14ac:dyDescent="0.3">
      <c r="A127" s="3">
        <v>30704005</v>
      </c>
      <c r="B127" s="43" t="s">
        <v>594</v>
      </c>
      <c r="C127" s="34">
        <v>156.39999999999986</v>
      </c>
      <c r="D127">
        <f>VLOOKUP(A127,gsref_307!$B$3:$C$272,2,FALSE)</f>
        <v>0</v>
      </c>
    </row>
    <row r="128" spans="1:4" x14ac:dyDescent="0.3">
      <c r="A128" s="3">
        <v>30788801</v>
      </c>
      <c r="B128" s="43" t="s">
        <v>595</v>
      </c>
      <c r="C128" s="34">
        <v>7123.3710076499956</v>
      </c>
      <c r="D128">
        <f>VLOOKUP(A128,gsref_307!$B$3:$C$272,2,FALSE)</f>
        <v>0</v>
      </c>
    </row>
    <row r="129" spans="1:5" x14ac:dyDescent="0.3">
      <c r="A129" s="3">
        <v>30799901</v>
      </c>
      <c r="B129" s="43" t="s">
        <v>596</v>
      </c>
      <c r="C129" s="34">
        <v>0.77208399999999899</v>
      </c>
      <c r="D129">
        <f>VLOOKUP(A129,gsref_307!$B$3:$C$272,2,FALSE)</f>
        <v>0</v>
      </c>
    </row>
    <row r="130" spans="1:5" x14ac:dyDescent="0.3">
      <c r="A130" s="3">
        <v>30799998</v>
      </c>
      <c r="B130" s="43" t="s">
        <v>597</v>
      </c>
      <c r="C130" s="34">
        <v>1783.1450763999962</v>
      </c>
      <c r="D130">
        <f>VLOOKUP(A130,gsref_307!$B$3:$C$272,2,FALSE)</f>
        <v>0</v>
      </c>
    </row>
    <row r="131" spans="1:5" x14ac:dyDescent="0.3">
      <c r="A131" s="3">
        <v>30799999</v>
      </c>
      <c r="B131" s="43" t="s">
        <v>598</v>
      </c>
      <c r="C131" s="34">
        <v>2512.472557499997</v>
      </c>
      <c r="D131">
        <f>VLOOKUP(A131,gsref_307!$B$3:$C$272,2,FALSE)</f>
        <v>0</v>
      </c>
    </row>
    <row r="132" spans="1:5" x14ac:dyDescent="0.3">
      <c r="A132" s="14">
        <v>30700727</v>
      </c>
      <c r="B132" s="56" t="s">
        <v>493</v>
      </c>
      <c r="C132" s="57">
        <v>150.01957999999999</v>
      </c>
      <c r="D132" s="13">
        <f>VLOOKUP(A132,gsref_307!$B$3:$C$272,2,FALSE)</f>
        <v>1088</v>
      </c>
      <c r="E132" t="s">
        <v>663</v>
      </c>
    </row>
    <row r="133" spans="1:5" ht="15" hidden="1" x14ac:dyDescent="0.25">
      <c r="A133" s="9">
        <v>30700102</v>
      </c>
      <c r="B133" s="54" t="s">
        <v>398</v>
      </c>
      <c r="C133" s="55">
        <v>3625.8709649999973</v>
      </c>
      <c r="D133" s="8">
        <f>VLOOKUP(A133,gsref_307!$B$3:$C$272,2,FALSE)</f>
        <v>1185</v>
      </c>
      <c r="E133" s="6" t="s">
        <v>662</v>
      </c>
    </row>
    <row r="134" spans="1:5" ht="15" hidden="1" x14ac:dyDescent="0.25">
      <c r="A134" s="9">
        <v>30700104</v>
      </c>
      <c r="B134" s="54" t="s">
        <v>400</v>
      </c>
      <c r="C134" s="55">
        <v>2353.8791899999983</v>
      </c>
      <c r="D134" s="8">
        <f>VLOOKUP(A134,gsref_307!$B$3:$C$272,2,FALSE)</f>
        <v>1185</v>
      </c>
      <c r="E134" s="6">
        <v>8806</v>
      </c>
    </row>
    <row r="135" spans="1:5" ht="15" hidden="1" x14ac:dyDescent="0.25">
      <c r="A135" s="9">
        <v>30700105</v>
      </c>
      <c r="B135" s="54" t="s">
        <v>401</v>
      </c>
      <c r="C135" s="55">
        <v>1723.788691399998</v>
      </c>
      <c r="D135" s="8">
        <f>VLOOKUP(A135,gsref_307!$B$3:$C$272,2,FALSE)</f>
        <v>1185</v>
      </c>
      <c r="E135" s="6">
        <v>8810</v>
      </c>
    </row>
    <row r="136" spans="1:5" ht="15" hidden="1" x14ac:dyDescent="0.25">
      <c r="A136" s="9">
        <v>30700106</v>
      </c>
      <c r="B136" s="54" t="s">
        <v>402</v>
      </c>
      <c r="C136" s="55">
        <v>584.35962499999903</v>
      </c>
      <c r="D136" s="8">
        <f>VLOOKUP(A136,gsref_307!$B$3:$C$272,2,FALSE)</f>
        <v>1185</v>
      </c>
      <c r="E136" s="6">
        <v>8809</v>
      </c>
    </row>
    <row r="137" spans="1:5" ht="15" hidden="1" x14ac:dyDescent="0.25">
      <c r="A137" s="9">
        <v>30700109</v>
      </c>
      <c r="B137" s="54" t="s">
        <v>404</v>
      </c>
      <c r="C137" s="55">
        <v>1727.967369999998</v>
      </c>
      <c r="D137" s="8">
        <f>VLOOKUP(A137,gsref_307!$B$3:$C$272,2,FALSE)</f>
        <v>1185</v>
      </c>
      <c r="E137" s="6">
        <v>8805</v>
      </c>
    </row>
    <row r="138" spans="1:5" ht="15" hidden="1" x14ac:dyDescent="0.25">
      <c r="A138" s="9">
        <v>30700110</v>
      </c>
      <c r="B138" s="54" t="s">
        <v>405</v>
      </c>
      <c r="C138" s="55">
        <v>1979.0129299999958</v>
      </c>
      <c r="D138" s="8">
        <f>VLOOKUP(A138,gsref_307!$B$3:$C$272,2,FALSE)</f>
        <v>1185</v>
      </c>
      <c r="E138" s="6">
        <v>8807</v>
      </c>
    </row>
    <row r="139" spans="1:5" ht="15" hidden="1" x14ac:dyDescent="0.25">
      <c r="A139" s="9">
        <v>30700114</v>
      </c>
      <c r="B139" s="54" t="s">
        <v>408</v>
      </c>
      <c r="C139" s="55">
        <v>1599.1645999999976</v>
      </c>
      <c r="D139" s="8">
        <f>VLOOKUP(A139,gsref_307!$B$3:$C$272,2,FALSE)</f>
        <v>1185</v>
      </c>
      <c r="E139" s="6">
        <v>8783</v>
      </c>
    </row>
    <row r="140" spans="1:5" ht="15" hidden="1" x14ac:dyDescent="0.25">
      <c r="A140" s="9">
        <v>30700120</v>
      </c>
      <c r="B140" s="54" t="s">
        <v>413</v>
      </c>
      <c r="C140" s="55">
        <v>2880.9875039999974</v>
      </c>
      <c r="D140" s="8">
        <f>VLOOKUP(A140,gsref_307!$B$3:$C$272,2,FALSE)</f>
        <v>1185</v>
      </c>
      <c r="E140" s="6" t="s">
        <v>662</v>
      </c>
    </row>
    <row r="141" spans="1:5" ht="15" hidden="1" x14ac:dyDescent="0.25">
      <c r="A141" s="9">
        <v>30700121</v>
      </c>
      <c r="B141" s="54" t="s">
        <v>414</v>
      </c>
      <c r="C141" s="55">
        <v>13076.597274999976</v>
      </c>
      <c r="D141" s="8">
        <f>VLOOKUP(A141,gsref_307!$B$3:$C$272,2,FALSE)</f>
        <v>1185</v>
      </c>
      <c r="E141" s="6" t="s">
        <v>662</v>
      </c>
    </row>
    <row r="142" spans="1:5" ht="15" hidden="1" x14ac:dyDescent="0.25">
      <c r="A142" s="9">
        <v>30700123</v>
      </c>
      <c r="B142" s="54" t="s">
        <v>416</v>
      </c>
      <c r="C142" s="55">
        <v>12.054</v>
      </c>
      <c r="D142" s="8">
        <f>VLOOKUP(A142,gsref_307!$B$3:$C$272,2,FALSE)</f>
        <v>1185</v>
      </c>
      <c r="E142" s="6" t="s">
        <v>662</v>
      </c>
    </row>
    <row r="143" spans="1:5" ht="15" hidden="1" x14ac:dyDescent="0.25">
      <c r="A143" s="9">
        <v>30700124</v>
      </c>
      <c r="B143" s="54" t="s">
        <v>417</v>
      </c>
      <c r="C143" s="55">
        <v>656.36879999999985</v>
      </c>
      <c r="D143" s="8">
        <f>VLOOKUP(A143,gsref_307!$B$3:$C$272,2,FALSE)</f>
        <v>1185</v>
      </c>
      <c r="E143" s="6" t="s">
        <v>662</v>
      </c>
    </row>
    <row r="144" spans="1:5" ht="15" hidden="1" x14ac:dyDescent="0.25">
      <c r="A144" s="9">
        <v>30700125</v>
      </c>
      <c r="B144" s="54" t="s">
        <v>418</v>
      </c>
      <c r="C144" s="55">
        <v>1.7553791000000001</v>
      </c>
      <c r="D144" s="8">
        <f>VLOOKUP(A144,gsref_307!$B$3:$C$272,2,FALSE)</f>
        <v>1185</v>
      </c>
      <c r="E144" s="6" t="s">
        <v>662</v>
      </c>
    </row>
    <row r="145" spans="1:5" ht="15" hidden="1" x14ac:dyDescent="0.25">
      <c r="A145" s="9">
        <v>30700126</v>
      </c>
      <c r="B145" s="54" t="s">
        <v>419</v>
      </c>
      <c r="C145" s="55">
        <v>14</v>
      </c>
      <c r="D145" s="8">
        <f>VLOOKUP(A145,gsref_307!$B$3:$C$272,2,FALSE)</f>
        <v>1185</v>
      </c>
      <c r="E145" s="6" t="s">
        <v>662</v>
      </c>
    </row>
    <row r="146" spans="1:5" ht="15" hidden="1" x14ac:dyDescent="0.25">
      <c r="A146" s="9">
        <v>30700127</v>
      </c>
      <c r="B146" s="54" t="s">
        <v>420</v>
      </c>
      <c r="C146" s="55">
        <v>8.728689999999979</v>
      </c>
      <c r="D146" s="8">
        <f>VLOOKUP(A146,gsref_307!$B$3:$C$272,2,FALSE)</f>
        <v>1185</v>
      </c>
      <c r="E146" s="6" t="s">
        <v>662</v>
      </c>
    </row>
    <row r="147" spans="1:5" ht="15" hidden="1" x14ac:dyDescent="0.25">
      <c r="A147" s="9">
        <v>30700128</v>
      </c>
      <c r="B147" s="54" t="s">
        <v>421</v>
      </c>
      <c r="C147" s="55">
        <v>28.757045999999889</v>
      </c>
      <c r="D147" s="8">
        <f>VLOOKUP(A147,gsref_307!$B$3:$C$272,2,FALSE)</f>
        <v>1185</v>
      </c>
      <c r="E147" s="6">
        <v>8800</v>
      </c>
    </row>
    <row r="148" spans="1:5" ht="15" hidden="1" x14ac:dyDescent="0.25">
      <c r="A148" s="9">
        <v>30700132</v>
      </c>
      <c r="B148" s="54" t="s">
        <v>423</v>
      </c>
      <c r="C148" s="55">
        <v>14.508506999999989</v>
      </c>
      <c r="D148" s="8">
        <f>VLOOKUP(A148,gsref_307!$B$3:$C$272,2,FALSE)</f>
        <v>1185</v>
      </c>
      <c r="E148" s="6" t="s">
        <v>662</v>
      </c>
    </row>
    <row r="149" spans="1:5" ht="15" hidden="1" x14ac:dyDescent="0.25">
      <c r="A149" s="9">
        <v>30700133</v>
      </c>
      <c r="B149" s="54" t="s">
        <v>424</v>
      </c>
      <c r="C149" s="55">
        <v>0.47999999999999898</v>
      </c>
      <c r="D149" s="8">
        <f>VLOOKUP(A149,gsref_307!$B$3:$C$272,2,FALSE)</f>
        <v>1185</v>
      </c>
      <c r="E149" s="6" t="s">
        <v>662</v>
      </c>
    </row>
    <row r="150" spans="1:5" ht="15" hidden="1" x14ac:dyDescent="0.25">
      <c r="A150" s="9">
        <v>30700134</v>
      </c>
      <c r="B150" s="54" t="s">
        <v>425</v>
      </c>
      <c r="C150" s="55">
        <v>38.520000000000003</v>
      </c>
      <c r="D150" s="8">
        <f>VLOOKUP(A150,gsref_307!$B$3:$C$272,2,FALSE)</f>
        <v>1185</v>
      </c>
      <c r="E150" s="6">
        <v>8784</v>
      </c>
    </row>
    <row r="151" spans="1:5" ht="15" hidden="1" x14ac:dyDescent="0.25">
      <c r="A151" s="9">
        <v>30700135</v>
      </c>
      <c r="B151" s="54" t="s">
        <v>426</v>
      </c>
      <c r="C151" s="55">
        <v>32.579999999999899</v>
      </c>
      <c r="D151" s="8">
        <f>VLOOKUP(A151,gsref_307!$B$3:$C$272,2,FALSE)</f>
        <v>1185</v>
      </c>
      <c r="E151" s="6">
        <v>8804</v>
      </c>
    </row>
    <row r="152" spans="1:5" ht="15" hidden="1" x14ac:dyDescent="0.25">
      <c r="A152" s="9">
        <v>30700136</v>
      </c>
      <c r="B152" s="54" t="s">
        <v>427</v>
      </c>
      <c r="C152" s="55">
        <v>267.59000000000003</v>
      </c>
      <c r="D152" s="8">
        <f>VLOOKUP(A152,gsref_307!$B$3:$C$272,2,FALSE)</f>
        <v>1185</v>
      </c>
      <c r="E152" s="6">
        <v>8811</v>
      </c>
    </row>
    <row r="153" spans="1:5" x14ac:dyDescent="0.3">
      <c r="A153" s="9">
        <v>30700401</v>
      </c>
      <c r="B153" s="54" t="s">
        <v>442</v>
      </c>
      <c r="C153" s="55">
        <v>11340.108512993975</v>
      </c>
      <c r="D153" s="8">
        <f>VLOOKUP(A153,gsref_307!$B$3:$C$272,2,FALSE)</f>
        <v>1185</v>
      </c>
      <c r="E153" s="6" t="s">
        <v>896</v>
      </c>
    </row>
    <row r="154" spans="1:5" x14ac:dyDescent="0.3">
      <c r="A154" s="60">
        <v>30700607</v>
      </c>
      <c r="B154" s="47" t="s">
        <v>461</v>
      </c>
      <c r="C154" s="61">
        <v>81.406999999999798</v>
      </c>
      <c r="D154" s="46">
        <f>VLOOKUP(A154,gsref_307!$B$3:$C$272,2,FALSE)</f>
        <v>1189</v>
      </c>
    </row>
    <row r="155" spans="1:5" x14ac:dyDescent="0.3">
      <c r="A155" s="60">
        <v>30700608</v>
      </c>
      <c r="B155" s="47" t="s">
        <v>462</v>
      </c>
      <c r="C155" s="61">
        <v>21.4804674999999</v>
      </c>
      <c r="D155" s="46">
        <f>VLOOKUP(A155,gsref_307!$B$3:$C$272,2,FALSE)</f>
        <v>1189</v>
      </c>
    </row>
    <row r="156" spans="1:5" x14ac:dyDescent="0.3">
      <c r="A156" s="60">
        <v>30700625</v>
      </c>
      <c r="B156" s="47" t="s">
        <v>466</v>
      </c>
      <c r="C156" s="61">
        <v>193.68799999999899</v>
      </c>
      <c r="D156" s="46">
        <f>VLOOKUP(A156,gsref_307!$B$3:$C$272,2,FALSE)</f>
        <v>1189</v>
      </c>
    </row>
    <row r="157" spans="1:5" x14ac:dyDescent="0.3">
      <c r="A157" s="60">
        <v>30700635</v>
      </c>
      <c r="B157" s="47" t="s">
        <v>468</v>
      </c>
      <c r="C157" s="61">
        <v>22.269999999999989</v>
      </c>
      <c r="D157" s="46">
        <f>VLOOKUP(A157,gsref_307!$B$3:$C$272,2,FALSE)</f>
        <v>1189</v>
      </c>
    </row>
    <row r="158" spans="1:5" x14ac:dyDescent="0.3">
      <c r="A158" s="60">
        <v>30700703</v>
      </c>
      <c r="B158" s="47" t="s">
        <v>476</v>
      </c>
      <c r="C158" s="61">
        <v>454.72269999999969</v>
      </c>
      <c r="D158" s="46">
        <f>VLOOKUP(A158,gsref_307!$B$3:$C$272,2,FALSE)</f>
        <v>1189</v>
      </c>
    </row>
    <row r="159" spans="1:5" x14ac:dyDescent="0.3">
      <c r="A159" s="60">
        <v>30700704</v>
      </c>
      <c r="B159" s="47" t="s">
        <v>477</v>
      </c>
      <c r="C159" s="61">
        <v>122.8501</v>
      </c>
      <c r="D159" s="46">
        <f>VLOOKUP(A159,gsref_307!$B$3:$C$272,2,FALSE)</f>
        <v>1189</v>
      </c>
    </row>
    <row r="160" spans="1:5" x14ac:dyDescent="0.3">
      <c r="A160" s="60">
        <v>30700705</v>
      </c>
      <c r="B160" s="47" t="s">
        <v>478</v>
      </c>
      <c r="C160" s="61">
        <v>290.05656999999979</v>
      </c>
      <c r="D160" s="46">
        <f>VLOOKUP(A160,gsref_307!$B$3:$C$272,2,FALSE)</f>
        <v>1189</v>
      </c>
    </row>
    <row r="161" spans="1:4" x14ac:dyDescent="0.3">
      <c r="A161" s="60">
        <v>30700706</v>
      </c>
      <c r="B161" s="47" t="s">
        <v>479</v>
      </c>
      <c r="C161" s="61">
        <v>135.83390999999992</v>
      </c>
      <c r="D161" s="46">
        <f>VLOOKUP(A161,gsref_307!$B$3:$C$272,2,FALSE)</f>
        <v>1189</v>
      </c>
    </row>
    <row r="162" spans="1:4" x14ac:dyDescent="0.3">
      <c r="A162" s="60">
        <v>30700707</v>
      </c>
      <c r="B162" s="47" t="s">
        <v>480</v>
      </c>
      <c r="C162" s="61">
        <v>365.99968899999976</v>
      </c>
      <c r="D162" s="46">
        <f>VLOOKUP(A162,gsref_307!$B$3:$C$272,2,FALSE)</f>
        <v>1189</v>
      </c>
    </row>
    <row r="163" spans="1:4" x14ac:dyDescent="0.3">
      <c r="A163" s="60">
        <v>30700708</v>
      </c>
      <c r="B163" s="47" t="s">
        <v>481</v>
      </c>
      <c r="C163" s="61">
        <v>6.10679999999999</v>
      </c>
      <c r="D163" s="46">
        <f>VLOOKUP(A163,gsref_307!$B$3:$C$272,2,FALSE)</f>
        <v>1189</v>
      </c>
    </row>
    <row r="164" spans="1:4" x14ac:dyDescent="0.3">
      <c r="A164" s="60">
        <v>30700709</v>
      </c>
      <c r="B164" s="47" t="s">
        <v>482</v>
      </c>
      <c r="C164" s="61">
        <v>28.573220000000003</v>
      </c>
      <c r="D164" s="46">
        <f>VLOOKUP(A164,gsref_307!$B$3:$C$272,2,FALSE)</f>
        <v>1189</v>
      </c>
    </row>
    <row r="165" spans="1:4" x14ac:dyDescent="0.3">
      <c r="A165" s="60">
        <v>30700710</v>
      </c>
      <c r="B165" s="47" t="s">
        <v>483</v>
      </c>
      <c r="C165" s="61">
        <v>73.783099999999962</v>
      </c>
      <c r="D165" s="46">
        <f>VLOOKUP(A165,gsref_307!$B$3:$C$272,2,FALSE)</f>
        <v>1189</v>
      </c>
    </row>
    <row r="166" spans="1:4" x14ac:dyDescent="0.3">
      <c r="A166" s="60">
        <v>30700711</v>
      </c>
      <c r="B166" s="47" t="s">
        <v>484</v>
      </c>
      <c r="C166" s="61">
        <v>399.8012289999989</v>
      </c>
      <c r="D166" s="46">
        <f>VLOOKUP(A166,gsref_307!$B$3:$C$272,2,FALSE)</f>
        <v>1189</v>
      </c>
    </row>
    <row r="167" spans="1:4" x14ac:dyDescent="0.3">
      <c r="A167" s="60">
        <v>30700712</v>
      </c>
      <c r="B167" s="47" t="s">
        <v>485</v>
      </c>
      <c r="C167" s="61">
        <v>68.625</v>
      </c>
      <c r="D167" s="46">
        <f>VLOOKUP(A167,gsref_307!$B$3:$C$272,2,FALSE)</f>
        <v>1189</v>
      </c>
    </row>
    <row r="168" spans="1:4" x14ac:dyDescent="0.3">
      <c r="A168" s="60">
        <v>30700713</v>
      </c>
      <c r="B168" s="47" t="s">
        <v>486</v>
      </c>
      <c r="C168" s="61">
        <v>177.8177999999989</v>
      </c>
      <c r="D168" s="46">
        <f>VLOOKUP(A168,gsref_307!$B$3:$C$272,2,FALSE)</f>
        <v>1189</v>
      </c>
    </row>
    <row r="169" spans="1:4" x14ac:dyDescent="0.3">
      <c r="A169" s="60">
        <v>30700714</v>
      </c>
      <c r="B169" s="47" t="s">
        <v>487</v>
      </c>
      <c r="C169" s="61">
        <v>2.0277899999999991</v>
      </c>
      <c r="D169" s="46">
        <f>VLOOKUP(A169,gsref_307!$B$3:$C$272,2,FALSE)</f>
        <v>1189</v>
      </c>
    </row>
    <row r="170" spans="1:4" x14ac:dyDescent="0.3">
      <c r="A170" s="60">
        <v>30700715</v>
      </c>
      <c r="B170" s="47" t="s">
        <v>488</v>
      </c>
      <c r="C170" s="61">
        <v>617.19420999999988</v>
      </c>
      <c r="D170" s="46">
        <f>VLOOKUP(A170,gsref_307!$B$3:$C$272,2,FALSE)</f>
        <v>1189</v>
      </c>
    </row>
    <row r="171" spans="1:4" x14ac:dyDescent="0.3">
      <c r="A171" s="60">
        <v>30700716</v>
      </c>
      <c r="B171" s="47" t="s">
        <v>489</v>
      </c>
      <c r="C171" s="61">
        <v>14.04</v>
      </c>
      <c r="D171" s="46">
        <f>VLOOKUP(A171,gsref_307!$B$3:$C$272,2,FALSE)</f>
        <v>1189</v>
      </c>
    </row>
    <row r="172" spans="1:4" x14ac:dyDescent="0.3">
      <c r="A172" s="60">
        <v>30700718</v>
      </c>
      <c r="B172" s="47" t="s">
        <v>490</v>
      </c>
      <c r="C172" s="61">
        <v>124.00079999999988</v>
      </c>
      <c r="D172" s="46">
        <f>VLOOKUP(A172,gsref_307!$B$3:$C$272,2,FALSE)</f>
        <v>1189</v>
      </c>
    </row>
    <row r="173" spans="1:4" x14ac:dyDescent="0.3">
      <c r="A173" s="60">
        <v>30700720</v>
      </c>
      <c r="B173" s="47" t="s">
        <v>491</v>
      </c>
      <c r="C173" s="61">
        <v>113.60567</v>
      </c>
      <c r="D173" s="46">
        <f>VLOOKUP(A173,gsref_307!$B$3:$C$272,2,FALSE)</f>
        <v>1189</v>
      </c>
    </row>
    <row r="174" spans="1:4" x14ac:dyDescent="0.3">
      <c r="A174" s="60">
        <v>30700730</v>
      </c>
      <c r="B174" s="47" t="s">
        <v>494</v>
      </c>
      <c r="C174" s="61">
        <v>157.78299999999999</v>
      </c>
      <c r="D174" s="46">
        <f>VLOOKUP(A174,gsref_307!$B$3:$C$272,2,FALSE)</f>
        <v>1189</v>
      </c>
    </row>
    <row r="175" spans="1:4" x14ac:dyDescent="0.3">
      <c r="A175" s="60">
        <v>30700734</v>
      </c>
      <c r="B175" s="47" t="s">
        <v>495</v>
      </c>
      <c r="C175" s="61">
        <v>14.162544</v>
      </c>
      <c r="D175" s="46">
        <f>VLOOKUP(A175,gsref_307!$B$3:$C$272,2,FALSE)</f>
        <v>1189</v>
      </c>
    </row>
    <row r="176" spans="1:4" x14ac:dyDescent="0.3">
      <c r="A176" s="60">
        <v>30700736</v>
      </c>
      <c r="B176" s="47" t="s">
        <v>496</v>
      </c>
      <c r="C176" s="61">
        <v>0.13</v>
      </c>
      <c r="D176" s="46">
        <f>VLOOKUP(A176,gsref_307!$B$3:$C$272,2,FALSE)</f>
        <v>1189</v>
      </c>
    </row>
    <row r="177" spans="1:5" x14ac:dyDescent="0.3">
      <c r="A177" s="60">
        <v>30700740</v>
      </c>
      <c r="B177" s="47" t="s">
        <v>497</v>
      </c>
      <c r="C177" s="61">
        <v>500.13699999999886</v>
      </c>
      <c r="D177" s="46">
        <f>VLOOKUP(A177,gsref_307!$B$3:$C$272,2,FALSE)</f>
        <v>1189</v>
      </c>
    </row>
    <row r="178" spans="1:5" x14ac:dyDescent="0.3">
      <c r="A178" s="60">
        <v>30700750</v>
      </c>
      <c r="B178" s="47" t="s">
        <v>499</v>
      </c>
      <c r="C178" s="61">
        <v>1.1729999999999898</v>
      </c>
      <c r="D178" s="46">
        <f>VLOOKUP(A178,gsref_307!$B$3:$C$272,2,FALSE)</f>
        <v>1189</v>
      </c>
    </row>
    <row r="179" spans="1:5" x14ac:dyDescent="0.3">
      <c r="A179" s="60">
        <v>30700756</v>
      </c>
      <c r="B179" s="47" t="s">
        <v>502</v>
      </c>
      <c r="C179" s="61">
        <v>34.006563039999797</v>
      </c>
      <c r="D179" s="46">
        <f>VLOOKUP(A179,gsref_307!$B$3:$C$272,2,FALSE)</f>
        <v>1189</v>
      </c>
    </row>
    <row r="180" spans="1:5" x14ac:dyDescent="0.3">
      <c r="A180" s="60">
        <v>30700757</v>
      </c>
      <c r="B180" s="47" t="s">
        <v>503</v>
      </c>
      <c r="C180" s="61">
        <v>1.81999799999999</v>
      </c>
      <c r="D180" s="46">
        <f>VLOOKUP(A180,gsref_307!$B$3:$C$272,2,FALSE)</f>
        <v>1189</v>
      </c>
    </row>
    <row r="181" spans="1:5" x14ac:dyDescent="0.3">
      <c r="A181" s="60">
        <v>30700760</v>
      </c>
      <c r="B181" s="47" t="s">
        <v>504</v>
      </c>
      <c r="C181" s="61">
        <v>638.21954999999878</v>
      </c>
      <c r="D181" s="46">
        <f>VLOOKUP(A181,gsref_307!$B$3:$C$272,2,FALSE)</f>
        <v>1189</v>
      </c>
    </row>
    <row r="182" spans="1:5" x14ac:dyDescent="0.3">
      <c r="A182" s="60">
        <v>30700762</v>
      </c>
      <c r="B182" s="47" t="s">
        <v>505</v>
      </c>
      <c r="C182" s="61">
        <v>66.644119999999987</v>
      </c>
      <c r="D182" s="46">
        <f>VLOOKUP(A182,gsref_307!$B$3:$C$272,2,FALSE)</f>
        <v>1189</v>
      </c>
    </row>
    <row r="183" spans="1:5" x14ac:dyDescent="0.3">
      <c r="A183" s="60">
        <v>30700763</v>
      </c>
      <c r="B183" s="47" t="s">
        <v>506</v>
      </c>
      <c r="C183" s="61">
        <v>34.676659999999885</v>
      </c>
      <c r="D183" s="46">
        <f>VLOOKUP(A183,gsref_307!$B$3:$C$272,2,FALSE)</f>
        <v>1189</v>
      </c>
    </row>
    <row r="184" spans="1:5" x14ac:dyDescent="0.3">
      <c r="A184" s="60">
        <v>30700769</v>
      </c>
      <c r="B184" s="47" t="s">
        <v>509</v>
      </c>
      <c r="C184" s="61">
        <v>35.617349999999981</v>
      </c>
      <c r="D184" s="46">
        <f>VLOOKUP(A184,gsref_307!$B$3:$C$272,2,FALSE)</f>
        <v>1189</v>
      </c>
    </row>
    <row r="185" spans="1:5" x14ac:dyDescent="0.3">
      <c r="A185" s="60">
        <v>30700780</v>
      </c>
      <c r="B185" s="47" t="s">
        <v>510</v>
      </c>
      <c r="C185" s="61">
        <v>429.00589999999966</v>
      </c>
      <c r="D185" s="46">
        <f>VLOOKUP(A185,gsref_307!$B$3:$C$272,2,FALSE)</f>
        <v>1189</v>
      </c>
      <c r="E185" t="s">
        <v>664</v>
      </c>
    </row>
    <row r="186" spans="1:5" x14ac:dyDescent="0.3">
      <c r="A186" s="60">
        <v>30700781</v>
      </c>
      <c r="B186" s="47" t="s">
        <v>511</v>
      </c>
      <c r="C186" s="61">
        <v>3.1327834999999902</v>
      </c>
      <c r="D186" s="46">
        <f>VLOOKUP(A186,gsref_307!$B$3:$C$272,2,FALSE)</f>
        <v>1189</v>
      </c>
    </row>
    <row r="187" spans="1:5" x14ac:dyDescent="0.3">
      <c r="A187" s="60">
        <v>30700783</v>
      </c>
      <c r="B187" s="47" t="s">
        <v>512</v>
      </c>
      <c r="C187" s="61">
        <v>248.28749999999948</v>
      </c>
      <c r="D187" s="46">
        <f>VLOOKUP(A187,gsref_307!$B$3:$C$272,2,FALSE)</f>
        <v>1189</v>
      </c>
    </row>
    <row r="188" spans="1:5" x14ac:dyDescent="0.3">
      <c r="A188" s="60">
        <v>30700788</v>
      </c>
      <c r="B188" s="47" t="s">
        <v>514</v>
      </c>
      <c r="C188" s="61">
        <v>26.989999999999899</v>
      </c>
      <c r="D188" s="46">
        <f>VLOOKUP(A188,gsref_307!$B$3:$C$272,2,FALSE)</f>
        <v>1189</v>
      </c>
    </row>
    <row r="189" spans="1:5" x14ac:dyDescent="0.3">
      <c r="A189" s="60">
        <v>30700790</v>
      </c>
      <c r="B189" s="47" t="s">
        <v>516</v>
      </c>
      <c r="C189" s="61">
        <v>7.8319999999999901</v>
      </c>
      <c r="D189" s="46">
        <f>VLOOKUP(A189,gsref_307!$B$3:$C$272,2,FALSE)</f>
        <v>1189</v>
      </c>
    </row>
    <row r="190" spans="1:5" x14ac:dyDescent="0.3">
      <c r="A190" s="60">
        <v>30700791</v>
      </c>
      <c r="B190" s="47" t="s">
        <v>517</v>
      </c>
      <c r="C190" s="61">
        <v>1</v>
      </c>
      <c r="D190" s="46">
        <f>VLOOKUP(A190,gsref_307!$B$3:$C$272,2,FALSE)</f>
        <v>1189</v>
      </c>
    </row>
    <row r="191" spans="1:5" x14ac:dyDescent="0.3">
      <c r="A191" s="60">
        <v>30700799</v>
      </c>
      <c r="B191" s="47" t="s">
        <v>520</v>
      </c>
      <c r="C191" s="61">
        <v>2205.0569819999942</v>
      </c>
      <c r="D191" s="46">
        <f>VLOOKUP(A191,gsref_307!$B$3:$C$272,2,FALSE)</f>
        <v>1189</v>
      </c>
    </row>
    <row r="192" spans="1:5" x14ac:dyDescent="0.3">
      <c r="A192" s="60">
        <v>30700923</v>
      </c>
      <c r="B192" s="47" t="s">
        <v>535</v>
      </c>
      <c r="C192" s="61">
        <v>134.88</v>
      </c>
      <c r="D192" s="46">
        <f>VLOOKUP(A192,gsref_307!$B$3:$C$272,2,FALSE)</f>
        <v>1189</v>
      </c>
    </row>
    <row r="193" spans="1:4" x14ac:dyDescent="0.3">
      <c r="A193" s="60">
        <v>30700925</v>
      </c>
      <c r="B193" s="47" t="s">
        <v>536</v>
      </c>
      <c r="C193" s="61">
        <v>54.7127499999999</v>
      </c>
      <c r="D193" s="46">
        <f>VLOOKUP(A193,gsref_307!$B$3:$C$272,2,FALSE)</f>
        <v>1189</v>
      </c>
    </row>
    <row r="194" spans="1:4" x14ac:dyDescent="0.3">
      <c r="A194" s="60">
        <v>30700927</v>
      </c>
      <c r="B194" s="47" t="s">
        <v>537</v>
      </c>
      <c r="C194" s="61">
        <v>8.9999999999999906E-3</v>
      </c>
      <c r="D194" s="46">
        <f>VLOOKUP(A194,gsref_307!$B$3:$C$272,2,FALSE)</f>
        <v>1189</v>
      </c>
    </row>
    <row r="195" spans="1:4" x14ac:dyDescent="0.3">
      <c r="A195" s="60">
        <v>30700931</v>
      </c>
      <c r="B195" s="47" t="s">
        <v>538</v>
      </c>
      <c r="C195" s="61">
        <v>76.167030000000011</v>
      </c>
      <c r="D195" s="46">
        <f>VLOOKUP(A195,gsref_307!$B$3:$C$272,2,FALSE)</f>
        <v>1189</v>
      </c>
    </row>
    <row r="196" spans="1:4" x14ac:dyDescent="0.3">
      <c r="A196" s="60">
        <v>30700932</v>
      </c>
      <c r="B196" s="47" t="s">
        <v>539</v>
      </c>
      <c r="C196" s="61">
        <v>201.60699999999991</v>
      </c>
      <c r="D196" s="46">
        <f>VLOOKUP(A196,gsref_307!$B$3:$C$272,2,FALSE)</f>
        <v>1189</v>
      </c>
    </row>
    <row r="197" spans="1:4" x14ac:dyDescent="0.3">
      <c r="A197" s="60">
        <v>30700935</v>
      </c>
      <c r="B197" s="47" t="s">
        <v>540</v>
      </c>
      <c r="C197" s="61">
        <v>23.928449999999998</v>
      </c>
      <c r="D197" s="46">
        <f>VLOOKUP(A197,gsref_307!$B$3:$C$272,2,FALSE)</f>
        <v>1189</v>
      </c>
    </row>
    <row r="198" spans="1:4" x14ac:dyDescent="0.3">
      <c r="A198" s="60">
        <v>30700939</v>
      </c>
      <c r="B198" s="47" t="s">
        <v>541</v>
      </c>
      <c r="C198" s="61">
        <v>46.71</v>
      </c>
      <c r="D198" s="46">
        <f>VLOOKUP(A198,gsref_307!$B$3:$C$272,2,FALSE)</f>
        <v>1189</v>
      </c>
    </row>
    <row r="199" spans="1:4" x14ac:dyDescent="0.3">
      <c r="A199" s="60">
        <v>30701001</v>
      </c>
      <c r="B199" s="47" t="s">
        <v>548</v>
      </c>
      <c r="C199" s="61">
        <v>406.74549999999886</v>
      </c>
      <c r="D199" s="46">
        <f>VLOOKUP(A199,gsref_307!$B$3:$C$272,2,FALSE)</f>
        <v>1189</v>
      </c>
    </row>
    <row r="200" spans="1:4" x14ac:dyDescent="0.3">
      <c r="A200" s="60">
        <v>30701008</v>
      </c>
      <c r="B200" s="47" t="s">
        <v>549</v>
      </c>
      <c r="C200" s="61">
        <v>42.134300000000003</v>
      </c>
      <c r="D200" s="46">
        <f>VLOOKUP(A200,gsref_307!$B$3:$C$272,2,FALSE)</f>
        <v>1189</v>
      </c>
    </row>
    <row r="201" spans="1:4" x14ac:dyDescent="0.3">
      <c r="A201" s="60">
        <v>30701009</v>
      </c>
      <c r="B201" s="47" t="s">
        <v>550</v>
      </c>
      <c r="C201" s="61">
        <v>83.147199999999884</v>
      </c>
      <c r="D201" s="46">
        <f>VLOOKUP(A201,gsref_307!$B$3:$C$272,2,FALSE)</f>
        <v>1189</v>
      </c>
    </row>
    <row r="202" spans="1:4" x14ac:dyDescent="0.3">
      <c r="A202" s="60">
        <v>30701010</v>
      </c>
      <c r="B202" s="47" t="s">
        <v>551</v>
      </c>
      <c r="C202" s="61">
        <v>45.179177999999887</v>
      </c>
      <c r="D202" s="46">
        <f>VLOOKUP(A202,gsref_307!$B$3:$C$272,2,FALSE)</f>
        <v>1189</v>
      </c>
    </row>
    <row r="203" spans="1:4" x14ac:dyDescent="0.3">
      <c r="A203" s="60">
        <v>30701015</v>
      </c>
      <c r="B203" s="47" t="s">
        <v>552</v>
      </c>
      <c r="C203" s="61">
        <v>6.6942000000000004</v>
      </c>
      <c r="D203" s="46">
        <f>VLOOKUP(A203,gsref_307!$B$3:$C$272,2,FALSE)</f>
        <v>1189</v>
      </c>
    </row>
    <row r="204" spans="1:4" x14ac:dyDescent="0.3">
      <c r="A204" s="60">
        <v>30701020</v>
      </c>
      <c r="B204" s="47" t="s">
        <v>553</v>
      </c>
      <c r="C204" s="61">
        <v>1.4850000000000001</v>
      </c>
      <c r="D204" s="46">
        <f>VLOOKUP(A204,gsref_307!$B$3:$C$272,2,FALSE)</f>
        <v>1189</v>
      </c>
    </row>
    <row r="205" spans="1:4" x14ac:dyDescent="0.3">
      <c r="A205" s="60">
        <v>30701053</v>
      </c>
      <c r="B205" s="47" t="s">
        <v>555</v>
      </c>
      <c r="C205" s="61">
        <v>294.03903999999989</v>
      </c>
      <c r="D205" s="46">
        <f>VLOOKUP(A205,gsref_307!$B$3:$C$272,2,FALSE)</f>
        <v>1189</v>
      </c>
    </row>
    <row r="206" spans="1:4" x14ac:dyDescent="0.3">
      <c r="A206" s="60">
        <v>30701057</v>
      </c>
      <c r="B206" s="47" t="s">
        <v>557</v>
      </c>
      <c r="C206" s="61">
        <v>157.89699999999999</v>
      </c>
      <c r="D206" s="46">
        <f>VLOOKUP(A206,gsref_307!$B$3:$C$272,2,FALSE)</f>
        <v>1189</v>
      </c>
    </row>
    <row r="207" spans="1:4" x14ac:dyDescent="0.3">
      <c r="A207" s="60">
        <v>30701410</v>
      </c>
      <c r="B207" s="47" t="s">
        <v>567</v>
      </c>
      <c r="C207" s="61">
        <v>6.2918009999999995</v>
      </c>
      <c r="D207" s="46">
        <f>VLOOKUP(A207,gsref_307!$B$3:$C$272,2,FALSE)</f>
        <v>1189</v>
      </c>
    </row>
    <row r="208" spans="1:4" x14ac:dyDescent="0.3">
      <c r="A208" s="60">
        <v>30701630</v>
      </c>
      <c r="B208" s="47" t="s">
        <v>579</v>
      </c>
      <c r="C208" s="61">
        <v>2.6</v>
      </c>
      <c r="D208" s="46">
        <f>VLOOKUP(A208,gsref_307!$B$3:$C$272,2,FALSE)</f>
        <v>1189</v>
      </c>
    </row>
    <row r="209" spans="1:5" x14ac:dyDescent="0.3">
      <c r="A209" s="25">
        <v>30702002</v>
      </c>
      <c r="B209" s="58" t="s">
        <v>583</v>
      </c>
      <c r="C209" s="59">
        <v>18.31614999999999</v>
      </c>
      <c r="D209" s="24">
        <f>VLOOKUP(A209,gsref_307!$B$3:$C$272,2,FALSE)</f>
        <v>2405</v>
      </c>
    </row>
    <row r="210" spans="1:5" x14ac:dyDescent="0.3">
      <c r="A210" s="25">
        <v>30702021</v>
      </c>
      <c r="B210" s="58" t="s">
        <v>585</v>
      </c>
      <c r="C210" s="59">
        <v>1.0740000000000001</v>
      </c>
      <c r="D210" s="24">
        <f>VLOOKUP(A210,gsref_307!$B$3:$C$272,2,FALSE)</f>
        <v>2405</v>
      </c>
    </row>
    <row r="211" spans="1:5" x14ac:dyDescent="0.3">
      <c r="A211" s="25">
        <v>30702099</v>
      </c>
      <c r="B211" s="58" t="s">
        <v>586</v>
      </c>
      <c r="C211" s="59">
        <v>243.89999999999975</v>
      </c>
      <c r="D211" s="24">
        <f>VLOOKUP(A211,gsref_307!$B$3:$C$272,2,FALSE)</f>
        <v>2405</v>
      </c>
    </row>
    <row r="212" spans="1:5" ht="15" hidden="1" x14ac:dyDescent="0.25">
      <c r="A212" s="60">
        <v>30700199</v>
      </c>
      <c r="B212" s="47" t="s">
        <v>428</v>
      </c>
      <c r="C212" s="61">
        <v>14375.564907669957</v>
      </c>
      <c r="D212" s="46">
        <f>VLOOKUP(A212,gsref_307!$B$3:$C$272,2,FALSE)</f>
        <v>4730</v>
      </c>
      <c r="E212" s="6" t="s">
        <v>662</v>
      </c>
    </row>
    <row r="213" spans="1:5" ht="15" hidden="1" x14ac:dyDescent="0.25">
      <c r="A213" s="3">
        <v>30700130</v>
      </c>
      <c r="B213" s="43" t="s">
        <v>422</v>
      </c>
      <c r="C213" s="34">
        <v>0</v>
      </c>
      <c r="D213" t="e">
        <f>VLOOKUP(A213,gsref_307!$B$3:$C$272,2,FALSE)</f>
        <v>#N/A</v>
      </c>
    </row>
    <row r="214" spans="1:5" x14ac:dyDescent="0.3">
      <c r="A214" s="3">
        <v>30700510</v>
      </c>
      <c r="B214" s="43" t="s">
        <v>450</v>
      </c>
      <c r="C214" s="34">
        <v>0</v>
      </c>
      <c r="D214" t="e">
        <f>VLOOKUP(A214,gsref_307!$B$3:$C$272,2,FALSE)</f>
        <v>#N/A</v>
      </c>
    </row>
    <row r="215" spans="1:5" x14ac:dyDescent="0.3">
      <c r="A215" s="3">
        <v>30701620</v>
      </c>
      <c r="B215" s="43" t="s">
        <v>578</v>
      </c>
      <c r="C215" s="34">
        <v>5.5000000000000003E-8</v>
      </c>
      <c r="D215" t="e">
        <f>VLOOKUP(A215,gsref_307!$B$3:$C$272,2,FALSE)</f>
        <v>#N/A</v>
      </c>
    </row>
    <row r="216" spans="1:5" x14ac:dyDescent="0.3">
      <c r="C216" s="38">
        <f>SUM(C9:C215)</f>
        <v>120797.91438867187</v>
      </c>
    </row>
  </sheetData>
  <autoFilter ref="A8:D216">
    <filterColumn colId="1">
      <customFilters>
        <customFilter operator="notEqual" val="*kraft*"/>
      </customFilters>
    </filterColumn>
    <sortState ref="A3:D210">
      <sortCondition ref="D3:D210"/>
    </sortState>
  </autoFilter>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293"/>
  <sheetViews>
    <sheetView workbookViewId="0">
      <pane ySplit="2" topLeftCell="A3" activePane="bottomLeft" state="frozen"/>
      <selection pane="bottomLeft" activeCell="D13" sqref="D13"/>
    </sheetView>
  </sheetViews>
  <sheetFormatPr defaultRowHeight="14.25" customHeight="1" x14ac:dyDescent="0.3"/>
  <cols>
    <col min="1" max="1" width="10.6640625" customWidth="1"/>
    <col min="2" max="2" width="21.33203125" customWidth="1"/>
    <col min="3" max="3" width="11.109375" customWidth="1"/>
    <col min="4" max="4" width="28.6640625" customWidth="1"/>
    <col min="5" max="5" width="11.6640625" customWidth="1"/>
    <col min="6" max="6" width="21.88671875" customWidth="1"/>
  </cols>
  <sheetData>
    <row r="2" spans="1:6" ht="14.25" customHeight="1" x14ac:dyDescent="0.25">
      <c r="A2" s="83" t="s">
        <v>0</v>
      </c>
      <c r="B2" s="83" t="s">
        <v>223</v>
      </c>
      <c r="C2" s="83" t="s">
        <v>224</v>
      </c>
      <c r="D2" s="83" t="s">
        <v>225</v>
      </c>
      <c r="E2" s="83" t="s">
        <v>226</v>
      </c>
      <c r="F2" s="88" t="s">
        <v>885</v>
      </c>
    </row>
    <row r="3" spans="1:6" ht="14.25" customHeight="1" x14ac:dyDescent="0.25">
      <c r="A3" s="84" t="s">
        <v>679</v>
      </c>
      <c r="B3" s="84" t="s">
        <v>24</v>
      </c>
      <c r="C3" s="85">
        <v>4</v>
      </c>
      <c r="D3" s="84" t="s">
        <v>347</v>
      </c>
      <c r="E3" s="85">
        <v>0.43</v>
      </c>
      <c r="F3" t="str">
        <f>IFERROR(VLOOKUP(C3,wtFrac_transposed!BA$5:BB$186,2,FALSE),"not found")</f>
        <v>1,1,1-trichloroethane</v>
      </c>
    </row>
    <row r="4" spans="1:6" ht="14.25" customHeight="1" x14ac:dyDescent="0.25">
      <c r="A4" s="84" t="s">
        <v>679</v>
      </c>
      <c r="B4" s="84" t="s">
        <v>24</v>
      </c>
      <c r="C4" s="85">
        <v>7</v>
      </c>
      <c r="D4" s="84" t="s">
        <v>350</v>
      </c>
      <c r="E4" s="85">
        <v>0.35</v>
      </c>
      <c r="F4" t="str">
        <f>IFERROR(VLOOKUP(C4,wtFrac_transposed!BA$5:BB$186,2,FALSE),"not found")</f>
        <v>1,1,2-trichloroethane</v>
      </c>
    </row>
    <row r="5" spans="1:6" ht="14.25" customHeight="1" x14ac:dyDescent="0.25">
      <c r="A5" s="84" t="s">
        <v>679</v>
      </c>
      <c r="B5" s="84" t="s">
        <v>24</v>
      </c>
      <c r="C5" s="85">
        <v>12</v>
      </c>
      <c r="D5" s="84" t="s">
        <v>823</v>
      </c>
      <c r="E5" s="85">
        <v>1.9999999999999997E-2</v>
      </c>
      <c r="F5" s="35" t="str">
        <f>IFERROR(VLOOKUP(C5,wtFrac_transposed!BA$5:BB$186,2,FALSE),"not found")</f>
        <v>1,1,3-trimethylcyclohexane</v>
      </c>
    </row>
    <row r="6" spans="1:6" ht="14.25" customHeight="1" x14ac:dyDescent="0.25">
      <c r="A6" s="84" t="s">
        <v>679</v>
      </c>
      <c r="B6" s="84" t="s">
        <v>24</v>
      </c>
      <c r="C6" s="85">
        <v>30</v>
      </c>
      <c r="D6" s="84" t="s">
        <v>269</v>
      </c>
      <c r="E6" s="85">
        <v>9.9999999999999985E-3</v>
      </c>
      <c r="F6" t="str">
        <f>IFERROR(VLOOKUP(C6,wtFrac_transposed!BA$5:BB$186,2,FALSE),"not found")</f>
        <v>1,2,4-trimethylbenzene  (1,3,4-trimethylbenzene)</v>
      </c>
    </row>
    <row r="7" spans="1:6" ht="14.25" customHeight="1" x14ac:dyDescent="0.25">
      <c r="A7" s="84" t="s">
        <v>679</v>
      </c>
      <c r="B7" s="84" t="s">
        <v>24</v>
      </c>
      <c r="C7" s="85">
        <v>44</v>
      </c>
      <c r="D7" s="84" t="s">
        <v>276</v>
      </c>
      <c r="E7" s="85">
        <v>0.03</v>
      </c>
      <c r="F7" t="str">
        <f>IFERROR(VLOOKUP(C7,wtFrac_transposed!BA$5:BB$186,2,FALSE),"not found")</f>
        <v>1,3,5-trimethylbenzene</v>
      </c>
    </row>
    <row r="8" spans="1:6" ht="14.25" customHeight="1" x14ac:dyDescent="0.25">
      <c r="A8" s="84" t="s">
        <v>679</v>
      </c>
      <c r="B8" s="84" t="s">
        <v>24</v>
      </c>
      <c r="C8" s="85">
        <v>46</v>
      </c>
      <c r="D8" s="84" t="s">
        <v>320</v>
      </c>
      <c r="E8" s="85">
        <v>0.66999999999999993</v>
      </c>
      <c r="F8" t="str">
        <f>IFERROR(VLOOKUP(C8,wtFrac_transposed!BA$5:BB$186,2,FALSE),"not found")</f>
        <v>1,3-butadiene</v>
      </c>
    </row>
    <row r="9" spans="1:6" ht="14.25" customHeight="1" x14ac:dyDescent="0.25">
      <c r="A9" s="84" t="s">
        <v>679</v>
      </c>
      <c r="B9" s="84" t="s">
        <v>24</v>
      </c>
      <c r="C9" s="85">
        <v>64</v>
      </c>
      <c r="D9" s="84" t="s">
        <v>728</v>
      </c>
      <c r="E9" s="85">
        <v>0.39999999999999997</v>
      </c>
      <c r="F9" s="35" t="str">
        <f>IFERROR(VLOOKUP(C9,wtFrac_transposed!BA$5:BB$186,2,FALSE),"not found")</f>
        <v>1-butene</v>
      </c>
    </row>
    <row r="10" spans="1:6" ht="14.25" customHeight="1" x14ac:dyDescent="0.25">
      <c r="A10" s="84" t="s">
        <v>679</v>
      </c>
      <c r="B10" s="84" t="s">
        <v>24</v>
      </c>
      <c r="C10" s="85">
        <v>65</v>
      </c>
      <c r="D10" s="84" t="s">
        <v>825</v>
      </c>
      <c r="E10" s="85">
        <v>1.9999999999999997E-2</v>
      </c>
      <c r="F10" s="35" t="str">
        <f>IFERROR(VLOOKUP(C10,wtFrac_transposed!BA$5:BB$186,2,FALSE),"not found")</f>
        <v>1-butyne</v>
      </c>
    </row>
    <row r="11" spans="1:6" ht="14.25" customHeight="1" x14ac:dyDescent="0.25">
      <c r="A11" s="84" t="s">
        <v>679</v>
      </c>
      <c r="B11" s="84" t="s">
        <v>24</v>
      </c>
      <c r="C11" s="85">
        <v>78</v>
      </c>
      <c r="D11" s="84" t="s">
        <v>237</v>
      </c>
      <c r="E11" s="85">
        <v>0.03</v>
      </c>
      <c r="F11" t="str">
        <f>IFERROR(VLOOKUP(C11,wtFrac_transposed!BA$5:BB$186,2,FALSE),"not found")</f>
        <v>1-hexene</v>
      </c>
    </row>
    <row r="12" spans="1:6" ht="14.25" customHeight="1" x14ac:dyDescent="0.25">
      <c r="A12" s="84" t="s">
        <v>679</v>
      </c>
      <c r="B12" s="84" t="s">
        <v>24</v>
      </c>
      <c r="C12" s="85">
        <v>89</v>
      </c>
      <c r="D12" s="84" t="s">
        <v>279</v>
      </c>
      <c r="E12" s="85">
        <v>0.03</v>
      </c>
      <c r="F12" t="str">
        <f>IFERROR(VLOOKUP(C12,wtFrac_transposed!BA$5:BB$186,2,FALSE),"not found")</f>
        <v>1-Methyl-3-ethylbenzene (3-Ethyltoluene)</v>
      </c>
    </row>
    <row r="13" spans="1:6" ht="14.25" customHeight="1" x14ac:dyDescent="0.25">
      <c r="A13" s="84" t="s">
        <v>679</v>
      </c>
      <c r="B13" s="84" t="s">
        <v>24</v>
      </c>
      <c r="C13" s="85">
        <v>108</v>
      </c>
      <c r="D13" s="84" t="s">
        <v>261</v>
      </c>
      <c r="E13" s="85">
        <v>0.53999999999999992</v>
      </c>
      <c r="F13" t="str">
        <f>IFERROR(VLOOKUP(C13,wtFrac_transposed!BA$5:BB$186,2,FALSE),"not found")</f>
        <v>1-pentene</v>
      </c>
    </row>
    <row r="14" spans="1:6" ht="14.25" customHeight="1" x14ac:dyDescent="0.3">
      <c r="A14" s="84" t="s">
        <v>679</v>
      </c>
      <c r="B14" s="84" t="s">
        <v>24</v>
      </c>
      <c r="C14" s="85">
        <v>118</v>
      </c>
      <c r="D14" s="84" t="s">
        <v>240</v>
      </c>
      <c r="E14" s="85">
        <v>9.9999999999999985E-3</v>
      </c>
      <c r="F14" t="str">
        <f>IFERROR(VLOOKUP(C14,wtFrac_transposed!BA$5:BB$186,2,FALSE),"not found")</f>
        <v>2,2,4-trimethylpentane</v>
      </c>
    </row>
    <row r="15" spans="1:6" ht="14.25" customHeight="1" x14ac:dyDescent="0.3">
      <c r="A15" s="84" t="s">
        <v>679</v>
      </c>
      <c r="B15" s="84" t="s">
        <v>24</v>
      </c>
      <c r="C15" s="85">
        <v>136</v>
      </c>
      <c r="D15" s="84" t="s">
        <v>238</v>
      </c>
      <c r="E15" s="85">
        <v>9.9999999999999985E-3</v>
      </c>
      <c r="F15" t="str">
        <f>IFERROR(VLOOKUP(C15,wtFrac_transposed!BA$5:BB$186,2,FALSE),"not found")</f>
        <v>2,3-dimethylbutane</v>
      </c>
    </row>
    <row r="16" spans="1:6" ht="14.25" customHeight="1" x14ac:dyDescent="0.3">
      <c r="A16" s="84" t="s">
        <v>679</v>
      </c>
      <c r="B16" s="84" t="s">
        <v>24</v>
      </c>
      <c r="C16" s="85">
        <v>141</v>
      </c>
      <c r="D16" s="84" t="s">
        <v>847</v>
      </c>
      <c r="E16" s="85">
        <v>9.9999999999999985E-3</v>
      </c>
      <c r="F16" s="35" t="str">
        <f>IFERROR(VLOOKUP(C16,wtFrac_transposed!BA$5:BB$186,2,FALSE),"not found")</f>
        <v>2,4,4-trimethyl-1-pentene</v>
      </c>
    </row>
    <row r="17" spans="1:6" ht="14.25" customHeight="1" x14ac:dyDescent="0.3">
      <c r="A17" s="84" t="s">
        <v>679</v>
      </c>
      <c r="B17" s="84" t="s">
        <v>24</v>
      </c>
      <c r="C17" s="85">
        <v>149</v>
      </c>
      <c r="D17" s="84" t="s">
        <v>789</v>
      </c>
      <c r="E17" s="85">
        <v>0.06</v>
      </c>
      <c r="F17" s="35" t="str">
        <f>IFERROR(VLOOKUP(C17,wtFrac_transposed!BA$5:BB$186,2,FALSE),"not found")</f>
        <v>2,4-dimethylhexane</v>
      </c>
    </row>
    <row r="18" spans="1:6" ht="14.25" customHeight="1" x14ac:dyDescent="0.3">
      <c r="A18" s="84" t="s">
        <v>679</v>
      </c>
      <c r="B18" s="84" t="s">
        <v>24</v>
      </c>
      <c r="C18" s="85">
        <v>152</v>
      </c>
      <c r="D18" s="84" t="s">
        <v>248</v>
      </c>
      <c r="E18" s="85">
        <v>3.9999999999999994E-2</v>
      </c>
      <c r="F18" t="str">
        <f>IFERROR(VLOOKUP(C18,wtFrac_transposed!BA$5:BB$186,2,FALSE),"not found")</f>
        <v>2,4-dimethylpentane</v>
      </c>
    </row>
    <row r="19" spans="1:6" ht="14.25" customHeight="1" x14ac:dyDescent="0.3">
      <c r="A19" s="84" t="s">
        <v>679</v>
      </c>
      <c r="B19" s="84" t="s">
        <v>24</v>
      </c>
      <c r="C19" s="85">
        <v>154</v>
      </c>
      <c r="D19" s="84" t="s">
        <v>691</v>
      </c>
      <c r="E19" s="85">
        <v>0.65999999999999992</v>
      </c>
      <c r="F19" s="35" t="str">
        <f>IFERROR(VLOOKUP(C19,wtFrac_transposed!BA$5:BB$186,2,FALSE),"not found")</f>
        <v>2,4-toluene diisocyanate</v>
      </c>
    </row>
    <row r="20" spans="1:6" ht="14.25" customHeight="1" x14ac:dyDescent="0.3">
      <c r="A20" s="84" t="s">
        <v>679</v>
      </c>
      <c r="B20" s="84" t="s">
        <v>24</v>
      </c>
      <c r="C20" s="85">
        <v>167</v>
      </c>
      <c r="D20" s="84" t="s">
        <v>739</v>
      </c>
      <c r="E20" s="85">
        <v>0.38999999999999996</v>
      </c>
      <c r="F20" s="35" t="str">
        <f>IFERROR(VLOOKUP(C20,wtFrac_transposed!BA$5:BB$186,2,FALSE),"not found")</f>
        <v>2-(2-butoxyethoxy)ethanol  (butyl carbitol)</v>
      </c>
    </row>
    <row r="21" spans="1:6" ht="14.25" customHeight="1" x14ac:dyDescent="0.3">
      <c r="A21" s="84" t="s">
        <v>679</v>
      </c>
      <c r="B21" s="84" t="s">
        <v>24</v>
      </c>
      <c r="C21" s="85">
        <v>170</v>
      </c>
      <c r="D21" s="84" t="s">
        <v>850</v>
      </c>
      <c r="E21" s="85">
        <v>9.9999999999999985E-3</v>
      </c>
      <c r="F21" s="35" t="str">
        <f>IFERROR(VLOOKUP(C21,wtFrac_transposed!BA$5:BB$186,2,FALSE),"not found")</f>
        <v>2-butyne</v>
      </c>
    </row>
    <row r="22" spans="1:6" ht="14.25" customHeight="1" x14ac:dyDescent="0.3">
      <c r="A22" s="84" t="s">
        <v>679</v>
      </c>
      <c r="B22" s="84" t="s">
        <v>24</v>
      </c>
      <c r="C22" s="85">
        <v>172</v>
      </c>
      <c r="D22" s="84" t="s">
        <v>754</v>
      </c>
      <c r="E22" s="85">
        <v>0.36</v>
      </c>
      <c r="F22" s="35" t="str">
        <f>IFERROR(VLOOKUP(C22,wtFrac_transposed!BA$5:BB$186,2,FALSE),"not found")</f>
        <v>2-ethoxyethanol (cellosolve) (egee)</v>
      </c>
    </row>
    <row r="23" spans="1:6" ht="14.25" customHeight="1" x14ac:dyDescent="0.3">
      <c r="A23" s="84" t="s">
        <v>679</v>
      </c>
      <c r="B23" s="84" t="s">
        <v>24</v>
      </c>
      <c r="C23" s="85">
        <v>173</v>
      </c>
      <c r="D23" s="84" t="s">
        <v>753</v>
      </c>
      <c r="E23" s="85">
        <v>0.36</v>
      </c>
      <c r="F23" s="35" t="str">
        <f>IFERROR(VLOOKUP(C23,wtFrac_transposed!BA$5:BB$186,2,FALSE),"not found")</f>
        <v>2-ethoxyethyl acetate (cellosolve acetate)</v>
      </c>
    </row>
    <row r="24" spans="1:6" ht="14.25" customHeight="1" x14ac:dyDescent="0.3">
      <c r="A24" s="84" t="s">
        <v>679</v>
      </c>
      <c r="B24" s="84" t="s">
        <v>24</v>
      </c>
      <c r="C24" s="85">
        <v>177</v>
      </c>
      <c r="D24" s="84" t="s">
        <v>836</v>
      </c>
      <c r="E24" s="85">
        <v>9.9999999999999985E-3</v>
      </c>
      <c r="F24" s="35" t="str">
        <f>IFERROR(VLOOKUP(C24,wtFrac_transposed!BA$5:BB$186,2,FALSE),"not found")</f>
        <v>2-hexenes</v>
      </c>
    </row>
    <row r="25" spans="1:6" ht="14.25" customHeight="1" x14ac:dyDescent="0.3">
      <c r="A25" s="84" t="s">
        <v>679</v>
      </c>
      <c r="B25" s="84" t="s">
        <v>24</v>
      </c>
      <c r="C25" s="85">
        <v>180</v>
      </c>
      <c r="D25" s="84" t="s">
        <v>738</v>
      </c>
      <c r="E25" s="85">
        <v>0.38999999999999996</v>
      </c>
      <c r="F25" s="35" t="str">
        <f>IFERROR(VLOOKUP(C25,wtFrac_transposed!BA$5:BB$186,2,FALSE),"not found")</f>
        <v>2-methoxyethanol (methyl cellosolve) (egme)</v>
      </c>
    </row>
    <row r="26" spans="1:6" ht="14.25" customHeight="1" x14ac:dyDescent="0.3">
      <c r="A26" s="84" t="s">
        <v>679</v>
      </c>
      <c r="B26" s="84" t="s">
        <v>24</v>
      </c>
      <c r="C26" s="85">
        <v>181</v>
      </c>
      <c r="D26" s="84" t="s">
        <v>311</v>
      </c>
      <c r="E26" s="85">
        <v>9.9999999999999985E-3</v>
      </c>
      <c r="F26" t="str">
        <f>IFERROR(VLOOKUP(C26,wtFrac_transposed!BA$5:BB$186,2,FALSE),"not found")</f>
        <v>2-methyl-1-butene</v>
      </c>
    </row>
    <row r="27" spans="1:6" ht="14.25" customHeight="1" x14ac:dyDescent="0.3">
      <c r="A27" s="84" t="s">
        <v>679</v>
      </c>
      <c r="B27" s="84" t="s">
        <v>24</v>
      </c>
      <c r="C27" s="85">
        <v>187</v>
      </c>
      <c r="D27" s="84" t="s">
        <v>862</v>
      </c>
      <c r="E27" s="85">
        <v>9.9999999999999985E-3</v>
      </c>
      <c r="F27" s="35" t="str">
        <f>IFERROR(VLOOKUP(C27,wtFrac_transposed!BA$5:BB$186,2,FALSE),"not found")</f>
        <v>2-methyl-2-pentene</v>
      </c>
    </row>
    <row r="28" spans="1:6" ht="14.25" customHeight="1" x14ac:dyDescent="0.3">
      <c r="A28" s="84" t="s">
        <v>679</v>
      </c>
      <c r="B28" s="84" t="s">
        <v>24</v>
      </c>
      <c r="C28" s="85">
        <v>199</v>
      </c>
      <c r="D28" s="84" t="s">
        <v>235</v>
      </c>
      <c r="E28" s="85">
        <v>1.9999999999999997E-2</v>
      </c>
      <c r="F28" t="str">
        <f>IFERROR(VLOOKUP(C28,wtFrac_transposed!BA$5:BB$186,2,FALSE),"not found")</f>
        <v>2-methylpentane (isohexane)</v>
      </c>
    </row>
    <row r="29" spans="1:6" ht="14.25" customHeight="1" x14ac:dyDescent="0.3">
      <c r="A29" s="84" t="s">
        <v>679</v>
      </c>
      <c r="B29" s="84" t="s">
        <v>24</v>
      </c>
      <c r="C29" s="85">
        <v>226</v>
      </c>
      <c r="D29" s="84" t="s">
        <v>824</v>
      </c>
      <c r="E29" s="85">
        <v>1.9999999999999997E-2</v>
      </c>
      <c r="F29" s="35" t="str">
        <f>IFERROR(VLOOKUP(C29,wtFrac_transposed!BA$5:BB$186,2,FALSE),"not found")</f>
        <v>3-ethylhexane</v>
      </c>
    </row>
    <row r="30" spans="1:6" ht="14.25" customHeight="1" x14ac:dyDescent="0.3">
      <c r="A30" s="84" t="s">
        <v>679</v>
      </c>
      <c r="B30" s="84" t="s">
        <v>24</v>
      </c>
      <c r="C30" s="85">
        <v>245</v>
      </c>
      <c r="D30" s="84" t="s">
        <v>239</v>
      </c>
      <c r="E30" s="85">
        <v>9.9999999999999985E-3</v>
      </c>
      <c r="F30" t="str">
        <f>IFERROR(VLOOKUP(C30,wtFrac_transposed!BA$5:BB$186,2,FALSE),"not found")</f>
        <v>3-methylhexane</v>
      </c>
    </row>
    <row r="31" spans="1:6" ht="14.25" customHeight="1" x14ac:dyDescent="0.3">
      <c r="A31" s="84" t="s">
        <v>679</v>
      </c>
      <c r="B31" s="84" t="s">
        <v>24</v>
      </c>
      <c r="C31" s="85">
        <v>248</v>
      </c>
      <c r="D31" s="84" t="s">
        <v>244</v>
      </c>
      <c r="E31" s="85">
        <v>0.03</v>
      </c>
      <c r="F31" t="str">
        <f>IFERROR(VLOOKUP(C31,wtFrac_transposed!BA$5:BB$186,2,FALSE),"not found")</f>
        <v>3-methylpentane</v>
      </c>
    </row>
    <row r="32" spans="1:6" ht="14.25" customHeight="1" x14ac:dyDescent="0.3">
      <c r="A32" s="84" t="s">
        <v>679</v>
      </c>
      <c r="B32" s="84" t="s">
        <v>24</v>
      </c>
      <c r="C32" s="85">
        <v>279</v>
      </c>
      <c r="D32" s="84" t="s">
        <v>31</v>
      </c>
      <c r="E32" s="85">
        <v>0.84</v>
      </c>
      <c r="F32" t="str">
        <f>IFERROR(VLOOKUP(C32,wtFrac_transposed!BA$5:BB$186,2,FALSE),"not found")</f>
        <v>Acetaldehyde</v>
      </c>
    </row>
    <row r="33" spans="1:6" ht="14.25" customHeight="1" x14ac:dyDescent="0.3">
      <c r="A33" s="84" t="s">
        <v>679</v>
      </c>
      <c r="B33" s="84" t="s">
        <v>24</v>
      </c>
      <c r="C33" s="85">
        <v>280</v>
      </c>
      <c r="D33" s="84" t="s">
        <v>684</v>
      </c>
      <c r="E33" s="85">
        <v>0.73</v>
      </c>
      <c r="F33" s="35" t="str">
        <f>IFERROR(VLOOKUP(C33,wtFrac_transposed!BA$5:BB$186,2,FALSE),"not found")</f>
        <v>Acetic acid</v>
      </c>
    </row>
    <row r="34" spans="1:6" ht="14.25" customHeight="1" x14ac:dyDescent="0.3">
      <c r="A34" s="84" t="s">
        <v>679</v>
      </c>
      <c r="B34" s="84" t="s">
        <v>24</v>
      </c>
      <c r="C34" s="85">
        <v>281</v>
      </c>
      <c r="D34" s="84" t="s">
        <v>290</v>
      </c>
      <c r="E34" s="85">
        <v>1.47</v>
      </c>
      <c r="F34" t="str">
        <f>IFERROR(VLOOKUP(C34,wtFrac_transposed!BA$5:BB$186,2,FALSE),"not found")</f>
        <v>Acetone</v>
      </c>
    </row>
    <row r="35" spans="1:6" ht="14.25" customHeight="1" x14ac:dyDescent="0.3">
      <c r="A35" s="84" t="s">
        <v>679</v>
      </c>
      <c r="B35" s="84" t="s">
        <v>24</v>
      </c>
      <c r="C35" s="85">
        <v>282</v>
      </c>
      <c r="D35" s="84" t="s">
        <v>34</v>
      </c>
      <c r="E35" s="85">
        <v>0.86</v>
      </c>
      <c r="F35" t="str">
        <f>IFERROR(VLOOKUP(C35,wtFrac_transposed!BA$5:BB$186,2,FALSE),"not found")</f>
        <v>Acetylene</v>
      </c>
    </row>
    <row r="36" spans="1:6" ht="14.25" customHeight="1" x14ac:dyDescent="0.3">
      <c r="A36" s="84" t="s">
        <v>679</v>
      </c>
      <c r="B36" s="84" t="s">
        <v>24</v>
      </c>
      <c r="C36" s="85">
        <v>283</v>
      </c>
      <c r="D36" s="84" t="s">
        <v>351</v>
      </c>
      <c r="E36" s="85">
        <v>0.76999999999999991</v>
      </c>
      <c r="F36" t="str">
        <f>IFERROR(VLOOKUP(C36,wtFrac_transposed!BA$5:BB$186,2,FALSE),"not found")</f>
        <v>Acrolein (2-propenal)</v>
      </c>
    </row>
    <row r="37" spans="1:6" ht="14.25" customHeight="1" x14ac:dyDescent="0.3">
      <c r="A37" s="84" t="s">
        <v>679</v>
      </c>
      <c r="B37" s="84" t="s">
        <v>24</v>
      </c>
      <c r="C37" s="85">
        <v>285</v>
      </c>
      <c r="D37" s="84" t="s">
        <v>32</v>
      </c>
      <c r="E37" s="85">
        <v>0.57999999999999996</v>
      </c>
      <c r="F37" t="str">
        <f>IFERROR(VLOOKUP(C37,wtFrac_transposed!BA$5:BB$186,2,FALSE),"not found")</f>
        <v>Acrylonitrile</v>
      </c>
    </row>
    <row r="38" spans="1:6" ht="14.25" customHeight="1" x14ac:dyDescent="0.3">
      <c r="A38" s="84" t="s">
        <v>679</v>
      </c>
      <c r="B38" s="84" t="s">
        <v>24</v>
      </c>
      <c r="C38" s="85">
        <v>290</v>
      </c>
      <c r="D38" s="84" t="s">
        <v>779</v>
      </c>
      <c r="E38" s="85">
        <v>9.9999999999999992E-2</v>
      </c>
      <c r="F38" s="35" t="str">
        <f>IFERROR(VLOOKUP(C38,wtFrac_transposed!BA$5:BB$186,2,FALSE),"not found")</f>
        <v>Aliphatics</v>
      </c>
    </row>
    <row r="39" spans="1:6" ht="14.25" customHeight="1" x14ac:dyDescent="0.3">
      <c r="A39" s="84" t="s">
        <v>679</v>
      </c>
      <c r="B39" s="84" t="s">
        <v>24</v>
      </c>
      <c r="C39" s="85">
        <v>291</v>
      </c>
      <c r="D39" s="84" t="s">
        <v>837</v>
      </c>
      <c r="E39" s="85">
        <v>9.9999999999999985E-3</v>
      </c>
      <c r="F39" s="35" t="str">
        <f>IFERROR(VLOOKUP(C39,wtFrac_transposed!BA$5:BB$186,2,FALSE),"not found")</f>
        <v>Alkene ketone</v>
      </c>
    </row>
    <row r="40" spans="1:6" ht="14.25" customHeight="1" x14ac:dyDescent="0.3">
      <c r="A40" s="84" t="s">
        <v>679</v>
      </c>
      <c r="B40" s="84" t="s">
        <v>24</v>
      </c>
      <c r="C40" s="85">
        <v>301</v>
      </c>
      <c r="D40" s="84" t="s">
        <v>286</v>
      </c>
      <c r="E40" s="85">
        <v>1.9999999999999997E-2</v>
      </c>
      <c r="F40" t="str">
        <f>IFERROR(VLOOKUP(C40,wtFrac_transposed!BA$5:BB$186,2,FALSE),"not found")</f>
        <v>Benzaldehyde</v>
      </c>
    </row>
    <row r="41" spans="1:6" ht="14.25" customHeight="1" x14ac:dyDescent="0.3">
      <c r="A41" s="84" t="s">
        <v>679</v>
      </c>
      <c r="B41" s="84" t="s">
        <v>24</v>
      </c>
      <c r="C41" s="85">
        <v>302</v>
      </c>
      <c r="D41" s="84" t="s">
        <v>29</v>
      </c>
      <c r="E41" s="85">
        <v>2.82</v>
      </c>
      <c r="F41" t="str">
        <f>IFERROR(VLOOKUP(C41,wtFrac_transposed!BA$5:BB$186,2,FALSE),"not found")</f>
        <v>Benzene</v>
      </c>
    </row>
    <row r="42" spans="1:6" ht="14.25" customHeight="1" x14ac:dyDescent="0.3">
      <c r="A42" s="84" t="s">
        <v>679</v>
      </c>
      <c r="B42" s="84" t="s">
        <v>24</v>
      </c>
      <c r="C42" s="85">
        <v>310</v>
      </c>
      <c r="D42" s="84" t="s">
        <v>713</v>
      </c>
      <c r="E42" s="85">
        <v>0.43999999999999995</v>
      </c>
      <c r="F42" s="35" t="str">
        <f>IFERROR(VLOOKUP(C42,wtFrac_transposed!BA$5:BB$186,2,FALSE),"not found")</f>
        <v>Butyl cellosolve (2-butoxyethanol) (egbe)</v>
      </c>
    </row>
    <row r="43" spans="1:6" ht="14.25" customHeight="1" x14ac:dyDescent="0.3">
      <c r="A43" s="84" t="s">
        <v>679</v>
      </c>
      <c r="B43" s="84" t="s">
        <v>24</v>
      </c>
      <c r="C43" s="85">
        <v>312</v>
      </c>
      <c r="D43" s="84" t="s">
        <v>842</v>
      </c>
      <c r="E43" s="85">
        <v>9.9999999999999985E-3</v>
      </c>
      <c r="F43" s="35" t="str">
        <f>IFERROR(VLOOKUP(C43,wtFrac_transposed!BA$5:BB$186,2,FALSE),"not found")</f>
        <v>Butylcyclohexane</v>
      </c>
    </row>
    <row r="44" spans="1:6" ht="14.25" customHeight="1" x14ac:dyDescent="0.3">
      <c r="A44" s="84" t="s">
        <v>679</v>
      </c>
      <c r="B44" s="84" t="s">
        <v>24</v>
      </c>
      <c r="C44" s="85">
        <v>313</v>
      </c>
      <c r="D44" s="84" t="s">
        <v>282</v>
      </c>
      <c r="E44" s="85">
        <v>0.43999999999999995</v>
      </c>
      <c r="F44" t="str">
        <f>IFERROR(VLOOKUP(C44,wtFrac_transposed!BA$5:BB$186,2,FALSE),"not found")</f>
        <v>Butyraldehyde or butanal</v>
      </c>
    </row>
    <row r="45" spans="1:6" ht="14.25" customHeight="1" x14ac:dyDescent="0.3">
      <c r="A45" s="84" t="s">
        <v>679</v>
      </c>
      <c r="B45" s="84" t="s">
        <v>24</v>
      </c>
      <c r="C45" s="85">
        <v>331</v>
      </c>
      <c r="D45" s="84" t="s">
        <v>709</v>
      </c>
      <c r="E45" s="85">
        <v>0.45999999999999996</v>
      </c>
      <c r="F45" s="35" t="str">
        <f>IFERROR(VLOOKUP(C45,wtFrac_transposed!BA$5:BB$186,2,FALSE),"not found")</f>
        <v>Carbitol (degee) (2-(2-ethoxyethoxy)ethanol)</v>
      </c>
    </row>
    <row r="46" spans="1:6" ht="14.25" customHeight="1" x14ac:dyDescent="0.3">
      <c r="A46" s="84" t="s">
        <v>679</v>
      </c>
      <c r="B46" s="84" t="s">
        <v>24</v>
      </c>
      <c r="C46" s="85">
        <v>332</v>
      </c>
      <c r="D46" s="84" t="s">
        <v>782</v>
      </c>
      <c r="E46" s="85">
        <v>0.09</v>
      </c>
      <c r="F46" s="35" t="str">
        <f>IFERROR(VLOOKUP(C46,wtFrac_transposed!BA$5:BB$186,2,FALSE),"not found")</f>
        <v>Carbon disulfide</v>
      </c>
    </row>
    <row r="47" spans="1:6" ht="14.25" customHeight="1" x14ac:dyDescent="0.3">
      <c r="A47" s="84" t="s">
        <v>679</v>
      </c>
      <c r="B47" s="84" t="s">
        <v>24</v>
      </c>
      <c r="C47" s="85">
        <v>333</v>
      </c>
      <c r="D47" s="84" t="s">
        <v>693</v>
      </c>
      <c r="E47" s="85">
        <v>0.64999999999999991</v>
      </c>
      <c r="F47" s="35" t="str">
        <f>IFERROR(VLOOKUP(C47,wtFrac_transposed!BA$5:BB$186,2,FALSE),"not found")</f>
        <v>Carbon tetrachloride</v>
      </c>
    </row>
    <row r="48" spans="1:6" ht="14.25" customHeight="1" x14ac:dyDescent="0.3">
      <c r="A48" s="84" t="s">
        <v>679</v>
      </c>
      <c r="B48" s="84" t="s">
        <v>24</v>
      </c>
      <c r="C48" s="85">
        <v>335</v>
      </c>
      <c r="D48" s="84" t="s">
        <v>353</v>
      </c>
      <c r="E48" s="85">
        <v>0.03</v>
      </c>
      <c r="F48" t="str">
        <f>IFERROR(VLOOKUP(C48,wtFrac_transposed!BA$5:BB$186,2,FALSE),"not found")</f>
        <v>Carbonyl sulfide</v>
      </c>
    </row>
    <row r="49" spans="1:6" ht="14.25" customHeight="1" x14ac:dyDescent="0.3">
      <c r="A49" s="84" t="s">
        <v>679</v>
      </c>
      <c r="B49" s="84" t="s">
        <v>24</v>
      </c>
      <c r="C49" s="85">
        <v>340</v>
      </c>
      <c r="D49" s="84" t="s">
        <v>348</v>
      </c>
      <c r="E49" s="85">
        <v>0.71</v>
      </c>
      <c r="F49" t="str">
        <f>IFERROR(VLOOKUP(C49,wtFrac_transposed!BA$5:BB$186,2,FALSE),"not found")</f>
        <v>Chlorobenzene</v>
      </c>
    </row>
    <row r="50" spans="1:6" ht="14.25" customHeight="1" x14ac:dyDescent="0.3">
      <c r="A50" s="84" t="s">
        <v>679</v>
      </c>
      <c r="B50" s="84" t="s">
        <v>24</v>
      </c>
      <c r="C50" s="85">
        <v>341</v>
      </c>
      <c r="D50" s="84" t="s">
        <v>772</v>
      </c>
      <c r="E50" s="85">
        <v>0.15999999999999998</v>
      </c>
      <c r="F50" s="35" t="str">
        <f>IFERROR(VLOOKUP(C50,wtFrac_transposed!BA$5:BB$186,2,FALSE),"not found")</f>
        <v>Chlorodifluoromethane</v>
      </c>
    </row>
    <row r="51" spans="1:6" ht="14.25" customHeight="1" x14ac:dyDescent="0.3">
      <c r="A51" s="84" t="s">
        <v>679</v>
      </c>
      <c r="B51" s="84" t="s">
        <v>24</v>
      </c>
      <c r="C51" s="85">
        <v>343</v>
      </c>
      <c r="D51" s="84" t="s">
        <v>35</v>
      </c>
      <c r="E51" s="85">
        <v>0.5099999999999999</v>
      </c>
      <c r="F51" t="str">
        <f>IFERROR(VLOOKUP(C51,wtFrac_transposed!BA$5:BB$186,2,FALSE),"not found")</f>
        <v>Chloroform</v>
      </c>
    </row>
    <row r="52" spans="1:6" ht="14.25" customHeight="1" x14ac:dyDescent="0.3">
      <c r="A52" s="84" t="s">
        <v>679</v>
      </c>
      <c r="B52" s="84" t="s">
        <v>24</v>
      </c>
      <c r="C52" s="85">
        <v>357</v>
      </c>
      <c r="D52" s="84" t="s">
        <v>843</v>
      </c>
      <c r="E52" s="85">
        <v>9.9999999999999985E-3</v>
      </c>
      <c r="F52" s="35" t="str">
        <f>IFERROR(VLOOKUP(C52,wtFrac_transposed!BA$5:BB$186,2,FALSE),"not found")</f>
        <v>Cis-1,trans-2,3-trimethylcyclopentane</v>
      </c>
    </row>
    <row r="53" spans="1:6" ht="14.25" customHeight="1" x14ac:dyDescent="0.3">
      <c r="A53" s="84" t="s">
        <v>679</v>
      </c>
      <c r="B53" s="84" t="s">
        <v>24</v>
      </c>
      <c r="C53" s="85">
        <v>381</v>
      </c>
      <c r="D53" s="84" t="s">
        <v>746</v>
      </c>
      <c r="E53" s="85">
        <v>0.37999999999999995</v>
      </c>
      <c r="F53" s="35" t="str">
        <f>IFERROR(VLOOKUP(C53,wtFrac_transposed!BA$5:BB$186,2,FALSE),"not found")</f>
        <v>Cresylic acid (mixed cresols)</v>
      </c>
    </row>
    <row r="54" spans="1:6" ht="14.25" customHeight="1" x14ac:dyDescent="0.3">
      <c r="A54" s="84" t="s">
        <v>679</v>
      </c>
      <c r="B54" s="84" t="s">
        <v>24</v>
      </c>
      <c r="C54" s="85">
        <v>385</v>
      </c>
      <c r="D54" s="84" t="s">
        <v>258</v>
      </c>
      <c r="E54" s="85">
        <v>0.89999999999999991</v>
      </c>
      <c r="F54" t="str">
        <f>IFERROR(VLOOKUP(C54,wtFrac_transposed!BA$5:BB$186,2,FALSE),"not found")</f>
        <v>Cyclohexane</v>
      </c>
    </row>
    <row r="55" spans="1:6" ht="14.25" customHeight="1" x14ac:dyDescent="0.3">
      <c r="A55" s="84" t="s">
        <v>679</v>
      </c>
      <c r="B55" s="84" t="s">
        <v>24</v>
      </c>
      <c r="C55" s="85">
        <v>386</v>
      </c>
      <c r="D55" s="84" t="s">
        <v>710</v>
      </c>
      <c r="E55" s="85">
        <v>0.44999999999999996</v>
      </c>
      <c r="F55" s="35" t="str">
        <f>IFERROR(VLOOKUP(C55,wtFrac_transposed!BA$5:BB$186,2,FALSE),"not found")</f>
        <v>Cyclohexanol</v>
      </c>
    </row>
    <row r="56" spans="1:6" ht="14.25" customHeight="1" x14ac:dyDescent="0.3">
      <c r="A56" s="84" t="s">
        <v>679</v>
      </c>
      <c r="B56" s="84" t="s">
        <v>24</v>
      </c>
      <c r="C56" s="85">
        <v>387</v>
      </c>
      <c r="D56" s="84" t="s">
        <v>36</v>
      </c>
      <c r="E56" s="85">
        <v>0.52999999999999992</v>
      </c>
      <c r="F56" t="str">
        <f>IFERROR(VLOOKUP(C56,wtFrac_transposed!BA$5:BB$186,2,FALSE),"not found")</f>
        <v>Cyclohexanone</v>
      </c>
    </row>
    <row r="57" spans="1:6" ht="14.25" customHeight="1" x14ac:dyDescent="0.3">
      <c r="A57" s="84" t="s">
        <v>679</v>
      </c>
      <c r="B57" s="84" t="s">
        <v>24</v>
      </c>
      <c r="C57" s="85">
        <v>388</v>
      </c>
      <c r="D57" s="84" t="s">
        <v>878</v>
      </c>
      <c r="E57" s="85">
        <v>9.9999999999999985E-3</v>
      </c>
      <c r="F57" s="35" t="str">
        <f>IFERROR(VLOOKUP(C57,wtFrac_transposed!BA$5:BB$186,2,FALSE),"not found")</f>
        <v>Cyclohexene</v>
      </c>
    </row>
    <row r="58" spans="1:6" ht="14.25" customHeight="1" x14ac:dyDescent="0.3">
      <c r="A58" s="84" t="s">
        <v>679</v>
      </c>
      <c r="B58" s="84" t="s">
        <v>24</v>
      </c>
      <c r="C58" s="85">
        <v>390</v>
      </c>
      <c r="D58" s="84" t="s">
        <v>47</v>
      </c>
      <c r="E58" s="85">
        <v>9.9999999999999985E-3</v>
      </c>
      <c r="F58" t="str">
        <f>IFERROR(VLOOKUP(C58,wtFrac_transposed!BA$5:BB$186,2,FALSE),"not found")</f>
        <v>Cyclopentane</v>
      </c>
    </row>
    <row r="59" spans="1:6" ht="14.25" customHeight="1" x14ac:dyDescent="0.3">
      <c r="A59" s="84" t="s">
        <v>679</v>
      </c>
      <c r="B59" s="84" t="s">
        <v>24</v>
      </c>
      <c r="C59" s="85">
        <v>391</v>
      </c>
      <c r="D59" s="84" t="s">
        <v>37</v>
      </c>
      <c r="E59" s="85">
        <v>0.39999999999999997</v>
      </c>
      <c r="F59" t="str">
        <f>IFERROR(VLOOKUP(C59,wtFrac_transposed!BA$5:BB$186,2,FALSE),"not found")</f>
        <v>Cyclopentene</v>
      </c>
    </row>
    <row r="60" spans="1:6" ht="14.25" customHeight="1" x14ac:dyDescent="0.3">
      <c r="A60" s="84" t="s">
        <v>679</v>
      </c>
      <c r="B60" s="84" t="s">
        <v>24</v>
      </c>
      <c r="C60" s="85">
        <v>392</v>
      </c>
      <c r="D60" s="84" t="s">
        <v>229</v>
      </c>
      <c r="E60" s="85">
        <v>4.9999999999999996E-2</v>
      </c>
      <c r="F60" t="str">
        <f>IFERROR(VLOOKUP(C60,wtFrac_transposed!BA$5:BB$186,2,FALSE),"not found")</f>
        <v>D-limonene (4-isopropenyl-1-methylcycohexane)</v>
      </c>
    </row>
    <row r="61" spans="1:6" ht="14.25" customHeight="1" x14ac:dyDescent="0.3">
      <c r="A61" s="84" t="s">
        <v>679</v>
      </c>
      <c r="B61" s="84" t="s">
        <v>24</v>
      </c>
      <c r="C61" s="85">
        <v>398</v>
      </c>
      <c r="D61" s="84" t="s">
        <v>363</v>
      </c>
      <c r="E61" s="85">
        <v>3.9999999999999994E-2</v>
      </c>
      <c r="F61" t="str">
        <f>IFERROR(VLOOKUP(C61,wtFrac_transposed!BA$5:BB$186,2,FALSE),"not found")</f>
        <v>Dibutyl phthalate</v>
      </c>
    </row>
    <row r="62" spans="1:6" ht="14.25" customHeight="1" x14ac:dyDescent="0.3">
      <c r="A62" s="84" t="s">
        <v>679</v>
      </c>
      <c r="B62" s="84" t="s">
        <v>24</v>
      </c>
      <c r="C62" s="85">
        <v>399</v>
      </c>
      <c r="D62" s="84" t="s">
        <v>831</v>
      </c>
      <c r="E62" s="85">
        <v>1.9999999999999997E-2</v>
      </c>
      <c r="F62" s="35" t="str">
        <f>IFERROR(VLOOKUP(C62,wtFrac_transposed!BA$5:BB$186,2,FALSE),"not found")</f>
        <v>Dichlorobenzene (mixed isomers)</v>
      </c>
    </row>
    <row r="63" spans="1:6" ht="14.25" customHeight="1" x14ac:dyDescent="0.3">
      <c r="A63" s="84" t="s">
        <v>679</v>
      </c>
      <c r="B63" s="84" t="s">
        <v>24</v>
      </c>
      <c r="C63" s="85">
        <v>400</v>
      </c>
      <c r="D63" s="84" t="s">
        <v>755</v>
      </c>
      <c r="E63" s="85">
        <v>0.35</v>
      </c>
      <c r="F63" s="35" t="str">
        <f>IFERROR(VLOOKUP(C63,wtFrac_transposed!BA$5:BB$186,2,FALSE),"not found")</f>
        <v>Dichlorodifluoromethane</v>
      </c>
    </row>
    <row r="64" spans="1:6" ht="14.25" customHeight="1" x14ac:dyDescent="0.3">
      <c r="A64" s="84" t="s">
        <v>679</v>
      </c>
      <c r="B64" s="84" t="s">
        <v>24</v>
      </c>
      <c r="C64" s="85">
        <v>401</v>
      </c>
      <c r="D64" s="84" t="s">
        <v>344</v>
      </c>
      <c r="E64" s="85">
        <v>0.75</v>
      </c>
      <c r="F64" t="str">
        <f>IFERROR(VLOOKUP(C64,wtFrac_transposed!BA$5:BB$186,2,FALSE),"not found")</f>
        <v>Dichloromethane (methylene chloride)</v>
      </c>
    </row>
    <row r="65" spans="1:6" ht="14.25" customHeight="1" x14ac:dyDescent="0.3">
      <c r="A65" s="84" t="s">
        <v>679</v>
      </c>
      <c r="B65" s="84" t="s">
        <v>24</v>
      </c>
      <c r="C65" s="85">
        <v>405</v>
      </c>
      <c r="D65" s="84" t="s">
        <v>805</v>
      </c>
      <c r="E65" s="85">
        <v>0.03</v>
      </c>
      <c r="F65" s="35" t="str">
        <f>IFERROR(VLOOKUP(C65,wtFrac_transposed!BA$5:BB$186,2,FALSE),"not found")</f>
        <v>Diethylcyclohexane</v>
      </c>
    </row>
    <row r="66" spans="1:6" ht="14.25" customHeight="1" x14ac:dyDescent="0.3">
      <c r="A66" s="84" t="s">
        <v>679</v>
      </c>
      <c r="B66" s="84" t="s">
        <v>24</v>
      </c>
      <c r="C66" s="85">
        <v>406</v>
      </c>
      <c r="D66" s="84" t="s">
        <v>714</v>
      </c>
      <c r="E66" s="85">
        <v>0.43999999999999995</v>
      </c>
      <c r="F66" s="35" t="str">
        <f>IFERROR(VLOOKUP(C66,wtFrac_transposed!BA$5:BB$186,2,FALSE),"not found")</f>
        <v>Diethylene glycol</v>
      </c>
    </row>
    <row r="67" spans="1:6" ht="14.25" customHeight="1" x14ac:dyDescent="0.3">
      <c r="A67" s="84" t="s">
        <v>679</v>
      </c>
      <c r="B67" s="84" t="s">
        <v>24</v>
      </c>
      <c r="C67" s="85">
        <v>407</v>
      </c>
      <c r="D67" s="84" t="s">
        <v>851</v>
      </c>
      <c r="E67" s="85">
        <v>9.9999999999999985E-3</v>
      </c>
      <c r="F67" s="35" t="str">
        <f>IFERROR(VLOOKUP(C67,wtFrac_transposed!BA$5:BB$186,2,FALSE),"not found")</f>
        <v>Diethylene glycol butyl ether acetate (2-2-(butoxyethoxy)ethyl acetate)</v>
      </c>
    </row>
    <row r="68" spans="1:6" ht="14.25" customHeight="1" x14ac:dyDescent="0.3">
      <c r="A68" s="84" t="s">
        <v>679</v>
      </c>
      <c r="B68" s="84" t="s">
        <v>24</v>
      </c>
      <c r="C68" s="85">
        <v>415</v>
      </c>
      <c r="D68" s="84" t="s">
        <v>770</v>
      </c>
      <c r="E68" s="85">
        <v>0.16999999999999998</v>
      </c>
      <c r="F68" s="35" t="str">
        <f>IFERROR(VLOOKUP(C68,wtFrac_transposed!BA$5:BB$186,2,FALSE),"not found")</f>
        <v>Dimethoxymethane</v>
      </c>
    </row>
    <row r="69" spans="1:6" ht="14.25" customHeight="1" x14ac:dyDescent="0.3">
      <c r="A69" s="84" t="s">
        <v>679</v>
      </c>
      <c r="B69" s="84" t="s">
        <v>24</v>
      </c>
      <c r="C69" s="85">
        <v>417</v>
      </c>
      <c r="D69" s="84" t="s">
        <v>682</v>
      </c>
      <c r="E69" s="85">
        <v>1.1199999999999999</v>
      </c>
      <c r="F69" s="35" t="str">
        <f>IFERROR(VLOOKUP(C69,wtFrac_transposed!BA$5:BB$186,2,FALSE),"not found")</f>
        <v>Dimethyl ether</v>
      </c>
    </row>
    <row r="70" spans="1:6" ht="14.25" customHeight="1" x14ac:dyDescent="0.3">
      <c r="A70" s="84" t="s">
        <v>679</v>
      </c>
      <c r="B70" s="84" t="s">
        <v>24</v>
      </c>
      <c r="C70" s="85">
        <v>418</v>
      </c>
      <c r="D70" s="84" t="s">
        <v>751</v>
      </c>
      <c r="E70" s="85">
        <v>0.36</v>
      </c>
      <c r="F70" s="35" t="str">
        <f>IFERROR(VLOOKUP(C70,wtFrac_transposed!BA$5:BB$186,2,FALSE),"not found")</f>
        <v>Dimethyl formamide</v>
      </c>
    </row>
    <row r="71" spans="1:6" ht="14.25" customHeight="1" x14ac:dyDescent="0.3">
      <c r="A71" s="84" t="s">
        <v>679</v>
      </c>
      <c r="B71" s="84" t="s">
        <v>24</v>
      </c>
      <c r="C71" s="85">
        <v>419</v>
      </c>
      <c r="D71" s="84" t="s">
        <v>788</v>
      </c>
      <c r="E71" s="85">
        <v>0.06</v>
      </c>
      <c r="F71" s="35" t="str">
        <f>IFERROR(VLOOKUP(C71,wtFrac_transposed!BA$5:BB$186,2,FALSE),"not found")</f>
        <v>Dimethyl phthalate</v>
      </c>
    </row>
    <row r="72" spans="1:6" ht="14.25" customHeight="1" x14ac:dyDescent="0.3">
      <c r="A72" s="84" t="s">
        <v>679</v>
      </c>
      <c r="B72" s="84" t="s">
        <v>24</v>
      </c>
      <c r="C72" s="85">
        <v>425</v>
      </c>
      <c r="D72" s="84" t="s">
        <v>857</v>
      </c>
      <c r="E72" s="85">
        <v>9.9999999999999985E-3</v>
      </c>
      <c r="F72" s="35" t="str">
        <f>IFERROR(VLOOKUP(C72,wtFrac_transposed!BA$5:BB$186,2,FALSE),"not found")</f>
        <v>Dimethylcyclopentane</v>
      </c>
    </row>
    <row r="73" spans="1:6" ht="14.25" customHeight="1" x14ac:dyDescent="0.3">
      <c r="A73" s="84" t="s">
        <v>679</v>
      </c>
      <c r="B73" s="84" t="s">
        <v>24</v>
      </c>
      <c r="C73" s="85">
        <v>432</v>
      </c>
      <c r="D73" s="84" t="s">
        <v>692</v>
      </c>
      <c r="E73" s="85">
        <v>0.65999999999999992</v>
      </c>
      <c r="F73" s="35" t="str">
        <f>IFERROR(VLOOKUP(C73,wtFrac_transposed!BA$5:BB$186,2,FALSE),"not found")</f>
        <v>Dipropylene glycol</v>
      </c>
    </row>
    <row r="74" spans="1:6" ht="14.25" customHeight="1" x14ac:dyDescent="0.3">
      <c r="A74" s="84" t="s">
        <v>679</v>
      </c>
      <c r="B74" s="84" t="s">
        <v>24</v>
      </c>
      <c r="C74" s="85">
        <v>434</v>
      </c>
      <c r="D74" s="84" t="s">
        <v>694</v>
      </c>
      <c r="E74" s="85">
        <v>0.6399999999999999</v>
      </c>
      <c r="F74" s="35" t="str">
        <f>IFERROR(VLOOKUP(C74,wtFrac_transposed!BA$5:BB$186,2,FALSE),"not found")</f>
        <v>Mineral spirits</v>
      </c>
    </row>
    <row r="75" spans="1:6" ht="14.25" customHeight="1" x14ac:dyDescent="0.3">
      <c r="A75" s="84" t="s">
        <v>679</v>
      </c>
      <c r="B75" s="84" t="s">
        <v>24</v>
      </c>
      <c r="C75" s="85">
        <v>438</v>
      </c>
      <c r="D75" s="84" t="s">
        <v>681</v>
      </c>
      <c r="E75" s="85">
        <v>1.39</v>
      </c>
      <c r="F75" s="35" t="str">
        <f>IFERROR(VLOOKUP(C75,wtFrac_transposed!BA$5:BB$186,2,FALSE),"not found")</f>
        <v>Ethane</v>
      </c>
    </row>
    <row r="76" spans="1:6" ht="14.25" customHeight="1" x14ac:dyDescent="0.3">
      <c r="A76" s="84" t="s">
        <v>679</v>
      </c>
      <c r="B76" s="84" t="s">
        <v>24</v>
      </c>
      <c r="C76" s="85">
        <v>439</v>
      </c>
      <c r="D76" s="84" t="s">
        <v>715</v>
      </c>
      <c r="E76" s="85">
        <v>0.43999999999999995</v>
      </c>
      <c r="F76" s="35" t="str">
        <f>IFERROR(VLOOKUP(C76,wtFrac_transposed!BA$5:BB$186,2,FALSE),"not found")</f>
        <v>Ethanolamine</v>
      </c>
    </row>
    <row r="77" spans="1:6" ht="14.25" customHeight="1" x14ac:dyDescent="0.3">
      <c r="A77" s="84" t="s">
        <v>679</v>
      </c>
      <c r="B77" s="84" t="s">
        <v>24</v>
      </c>
      <c r="C77" s="85">
        <v>440</v>
      </c>
      <c r="D77" s="84" t="s">
        <v>716</v>
      </c>
      <c r="E77" s="85">
        <v>0.43999999999999995</v>
      </c>
      <c r="F77" s="35" t="str">
        <f>IFERROR(VLOOKUP(C77,wtFrac_transposed!BA$5:BB$186,2,FALSE),"not found")</f>
        <v>Ethyl acetate</v>
      </c>
    </row>
    <row r="78" spans="1:6" ht="14.25" customHeight="1" x14ac:dyDescent="0.3">
      <c r="A78" s="84" t="s">
        <v>679</v>
      </c>
      <c r="B78" s="84" t="s">
        <v>24</v>
      </c>
      <c r="C78" s="85">
        <v>441</v>
      </c>
      <c r="D78" s="84" t="s">
        <v>702</v>
      </c>
      <c r="E78" s="85">
        <v>0.5</v>
      </c>
      <c r="F78" s="35" t="str">
        <f>IFERROR(VLOOKUP(C78,wtFrac_transposed!BA$5:BB$186,2,FALSE),"not found")</f>
        <v>Ethyl acrylate</v>
      </c>
    </row>
    <row r="79" spans="1:6" ht="14.25" customHeight="1" x14ac:dyDescent="0.3">
      <c r="A79" s="84" t="s">
        <v>679</v>
      </c>
      <c r="B79" s="84" t="s">
        <v>24</v>
      </c>
      <c r="C79" s="85">
        <v>442</v>
      </c>
      <c r="D79" s="84" t="s">
        <v>336</v>
      </c>
      <c r="E79" s="85">
        <v>1.3599999999999999</v>
      </c>
      <c r="F79" t="str">
        <f>IFERROR(VLOOKUP(C79,wtFrac_transposed!BA$5:BB$186,2,FALSE),"not found")</f>
        <v>Ethyl alcohol (ethanol)</v>
      </c>
    </row>
    <row r="80" spans="1:6" ht="14.25" customHeight="1" x14ac:dyDescent="0.3">
      <c r="A80" s="84" t="s">
        <v>679</v>
      </c>
      <c r="B80" s="84" t="s">
        <v>24</v>
      </c>
      <c r="C80" s="85">
        <v>443</v>
      </c>
      <c r="D80" s="84" t="s">
        <v>762</v>
      </c>
      <c r="E80" s="85">
        <v>0.28999999999999998</v>
      </c>
      <c r="F80" s="35" t="str">
        <f>IFERROR(VLOOKUP(C80,wtFrac_transposed!BA$5:BB$186,2,FALSE),"not found")</f>
        <v>Ethyl chloride (Chloroethane)</v>
      </c>
    </row>
    <row r="81" spans="1:6" ht="14.25" customHeight="1" x14ac:dyDescent="0.3">
      <c r="A81" s="84" t="s">
        <v>679</v>
      </c>
      <c r="B81" s="84" t="s">
        <v>24</v>
      </c>
      <c r="C81" s="85">
        <v>445</v>
      </c>
      <c r="D81" s="84" t="s">
        <v>695</v>
      </c>
      <c r="E81" s="85">
        <v>0.62</v>
      </c>
      <c r="F81" s="35" t="str">
        <f>IFERROR(VLOOKUP(C81,wtFrac_transposed!BA$5:BB$186,2,FALSE),"not found")</f>
        <v>Ethyl ether</v>
      </c>
    </row>
    <row r="82" spans="1:6" ht="14.25" customHeight="1" x14ac:dyDescent="0.3">
      <c r="A82" s="84" t="s">
        <v>679</v>
      </c>
      <c r="B82" s="84" t="s">
        <v>24</v>
      </c>
      <c r="C82" s="85">
        <v>446</v>
      </c>
      <c r="D82" s="84" t="s">
        <v>760</v>
      </c>
      <c r="E82" s="85">
        <v>0.32999999999999996</v>
      </c>
      <c r="F82" s="35" t="str">
        <f>IFERROR(VLOOKUP(C82,wtFrac_transposed!BA$5:BB$186,2,FALSE),"not found")</f>
        <v>Ethyl mercaptan</v>
      </c>
    </row>
    <row r="83" spans="1:6" ht="14.25" customHeight="1" x14ac:dyDescent="0.3">
      <c r="A83" s="84" t="s">
        <v>679</v>
      </c>
      <c r="B83" s="84" t="s">
        <v>24</v>
      </c>
      <c r="C83" s="85">
        <v>449</v>
      </c>
      <c r="D83" s="84" t="s">
        <v>272</v>
      </c>
      <c r="E83" s="85">
        <v>0.64999999999999991</v>
      </c>
      <c r="F83" t="str">
        <f>IFERROR(VLOOKUP(C83,wtFrac_transposed!BA$5:BB$186,2,FALSE),"not found")</f>
        <v>Ethylbenzene</v>
      </c>
    </row>
    <row r="84" spans="1:6" ht="14.25" customHeight="1" x14ac:dyDescent="0.3">
      <c r="A84" s="84" t="s">
        <v>679</v>
      </c>
      <c r="B84" s="84" t="s">
        <v>24</v>
      </c>
      <c r="C84" s="85">
        <v>450</v>
      </c>
      <c r="D84" s="84" t="s">
        <v>815</v>
      </c>
      <c r="E84" s="85">
        <v>1.9999999999999997E-2</v>
      </c>
      <c r="F84" s="35" t="str">
        <f>IFERROR(VLOOKUP(C84,wtFrac_transposed!BA$5:BB$186,2,FALSE),"not found")</f>
        <v>Ethylcyclohexane</v>
      </c>
    </row>
    <row r="85" spans="1:6" ht="14.25" customHeight="1" x14ac:dyDescent="0.3">
      <c r="A85" s="84" t="s">
        <v>679</v>
      </c>
      <c r="B85" s="84" t="s">
        <v>24</v>
      </c>
      <c r="C85" s="85">
        <v>451</v>
      </c>
      <c r="D85" s="84" t="s">
        <v>863</v>
      </c>
      <c r="E85" s="85">
        <v>9.9999999999999985E-3</v>
      </c>
      <c r="F85" s="35" t="str">
        <f>IFERROR(VLOOKUP(C85,wtFrac_transposed!BA$5:BB$186,2,FALSE),"not found")</f>
        <v>Ethylcyclopentane</v>
      </c>
    </row>
    <row r="86" spans="1:6" ht="14.25" customHeight="1" x14ac:dyDescent="0.3">
      <c r="A86" s="84" t="s">
        <v>679</v>
      </c>
      <c r="B86" s="84" t="s">
        <v>24</v>
      </c>
      <c r="C86" s="85">
        <v>452</v>
      </c>
      <c r="D86" s="84" t="s">
        <v>234</v>
      </c>
      <c r="E86" s="85">
        <v>2.86</v>
      </c>
      <c r="F86" t="str">
        <f>IFERROR(VLOOKUP(C86,wtFrac_transposed!BA$5:BB$186,2,FALSE),"not found")</f>
        <v>Ethylene</v>
      </c>
    </row>
    <row r="87" spans="1:6" ht="14.25" customHeight="1" x14ac:dyDescent="0.3">
      <c r="A87" s="84" t="s">
        <v>679</v>
      </c>
      <c r="B87" s="84" t="s">
        <v>24</v>
      </c>
      <c r="C87" s="85">
        <v>453</v>
      </c>
      <c r="D87" s="84" t="s">
        <v>339</v>
      </c>
      <c r="E87" s="85">
        <v>0.42</v>
      </c>
      <c r="F87" t="str">
        <f>IFERROR(VLOOKUP(C87,wtFrac_transposed!BA$5:BB$186,2,FALSE),"not found")</f>
        <v>Ethylene dibromide</v>
      </c>
    </row>
    <row r="88" spans="1:6" ht="14.25" customHeight="1" x14ac:dyDescent="0.3">
      <c r="A88" s="84" t="s">
        <v>679</v>
      </c>
      <c r="B88" s="84" t="s">
        <v>24</v>
      </c>
      <c r="C88" s="85">
        <v>454</v>
      </c>
      <c r="D88" s="84" t="s">
        <v>346</v>
      </c>
      <c r="E88" s="85">
        <v>0.57999999999999996</v>
      </c>
      <c r="F88" t="str">
        <f>IFERROR(VLOOKUP(C88,wtFrac_transposed!BA$5:BB$186,2,FALSE),"not found")</f>
        <v>Ethylene dichloride (1,2-dichloroethane)</v>
      </c>
    </row>
    <row r="89" spans="1:6" ht="14.25" customHeight="1" x14ac:dyDescent="0.3">
      <c r="A89" s="84" t="s">
        <v>679</v>
      </c>
      <c r="B89" s="84" t="s">
        <v>24</v>
      </c>
      <c r="C89" s="85">
        <v>455</v>
      </c>
      <c r="D89" s="84" t="s">
        <v>749</v>
      </c>
      <c r="E89" s="85">
        <v>0.37</v>
      </c>
      <c r="F89" s="35" t="str">
        <f>IFERROR(VLOOKUP(C89,wtFrac_transposed!BA$5:BB$186,2,FALSE),"not found")</f>
        <v>Ethylene glycol</v>
      </c>
    </row>
    <row r="90" spans="1:6" ht="14.25" customHeight="1" x14ac:dyDescent="0.3">
      <c r="A90" s="84" t="s">
        <v>679</v>
      </c>
      <c r="B90" s="84" t="s">
        <v>24</v>
      </c>
      <c r="C90" s="85">
        <v>459</v>
      </c>
      <c r="D90" s="84" t="s">
        <v>742</v>
      </c>
      <c r="E90" s="85">
        <v>0.37999999999999995</v>
      </c>
      <c r="F90" s="35" t="str">
        <f>IFERROR(VLOOKUP(C90,wtFrac_transposed!BA$5:BB$186,2,FALSE),"not found")</f>
        <v>Ethylene oxide</v>
      </c>
    </row>
    <row r="91" spans="1:6" ht="14.25" customHeight="1" x14ac:dyDescent="0.3">
      <c r="A91" s="84" t="s">
        <v>679</v>
      </c>
      <c r="B91" s="84" t="s">
        <v>24</v>
      </c>
      <c r="C91" s="85">
        <v>461</v>
      </c>
      <c r="D91" s="84" t="s">
        <v>822</v>
      </c>
      <c r="E91" s="85">
        <v>1.9999999999999997E-2</v>
      </c>
      <c r="F91" s="35" t="str">
        <f>IFERROR(VLOOKUP(C91,wtFrac_transposed!BA$5:BB$186,2,FALSE),"not found")</f>
        <v>Ethylmethylcyclohexanes</v>
      </c>
    </row>
    <row r="92" spans="1:6" ht="14.25" customHeight="1" x14ac:dyDescent="0.3">
      <c r="A92" s="84" t="s">
        <v>679</v>
      </c>
      <c r="B92" s="84" t="s">
        <v>24</v>
      </c>
      <c r="C92" s="85">
        <v>464</v>
      </c>
      <c r="D92" s="84" t="s">
        <v>821</v>
      </c>
      <c r="E92" s="85">
        <v>1.9999999999999997E-2</v>
      </c>
      <c r="F92" s="35" t="str">
        <f>IFERROR(VLOOKUP(C92,wtFrac_transposed!BA$5:BB$186,2,FALSE),"not found")</f>
        <v>Ethyltoluenes (methylethylbenzenes)</v>
      </c>
    </row>
    <row r="93" spans="1:6" ht="14.25" customHeight="1" x14ac:dyDescent="0.3">
      <c r="A93" s="84" t="s">
        <v>679</v>
      </c>
      <c r="B93" s="84" t="s">
        <v>24</v>
      </c>
      <c r="C93" s="85">
        <v>465</v>
      </c>
      <c r="D93" s="84" t="s">
        <v>38</v>
      </c>
      <c r="E93" s="85">
        <v>1.5499999999999998</v>
      </c>
      <c r="F93" t="str">
        <f>IFERROR(VLOOKUP(C93,wtFrac_transposed!BA$5:BB$186,2,FALSE),"not found")</f>
        <v>Formaldehyde</v>
      </c>
    </row>
    <row r="94" spans="1:6" ht="14.25" customHeight="1" x14ac:dyDescent="0.3">
      <c r="A94" s="84" t="s">
        <v>679</v>
      </c>
      <c r="B94" s="84" t="s">
        <v>24</v>
      </c>
      <c r="C94" s="85">
        <v>466</v>
      </c>
      <c r="D94" s="84" t="s">
        <v>724</v>
      </c>
      <c r="E94" s="85">
        <v>0.42</v>
      </c>
      <c r="F94" s="35" t="str">
        <f>IFERROR(VLOOKUP(C94,wtFrac_transposed!BA$5:BB$186,2,FALSE),"not found")</f>
        <v>Formic acid</v>
      </c>
    </row>
    <row r="95" spans="1:6" ht="14.25" customHeight="1" x14ac:dyDescent="0.3">
      <c r="A95" s="84" t="s">
        <v>679</v>
      </c>
      <c r="B95" s="84" t="s">
        <v>24</v>
      </c>
      <c r="C95" s="85">
        <v>482</v>
      </c>
      <c r="D95" s="84" t="s">
        <v>750</v>
      </c>
      <c r="E95" s="85">
        <v>0.36</v>
      </c>
      <c r="F95" s="35" t="str">
        <f>IFERROR(VLOOKUP(C95,wtFrac_transposed!BA$5:BB$186,2,FALSE),"not found")</f>
        <v>Hexylene glycol (2-methyl-2,4-pentanediol)</v>
      </c>
    </row>
    <row r="96" spans="1:6" ht="14.25" customHeight="1" x14ac:dyDescent="0.3">
      <c r="A96" s="84" t="s">
        <v>679</v>
      </c>
      <c r="B96" s="84" t="s">
        <v>24</v>
      </c>
      <c r="C96" s="85">
        <v>491</v>
      </c>
      <c r="D96" s="84" t="s">
        <v>266</v>
      </c>
      <c r="E96" s="85">
        <v>0.43</v>
      </c>
      <c r="F96" t="str">
        <f>IFERROR(VLOOKUP(C96,wtFrac_transposed!BA$5:BB$186,2,FALSE),"not found")</f>
        <v>Isobutane</v>
      </c>
    </row>
    <row r="97" spans="1:6" ht="14.25" customHeight="1" x14ac:dyDescent="0.3">
      <c r="A97" s="84" t="s">
        <v>679</v>
      </c>
      <c r="B97" s="84" t="s">
        <v>24</v>
      </c>
      <c r="C97" s="85">
        <v>493</v>
      </c>
      <c r="D97" s="84" t="s">
        <v>721</v>
      </c>
      <c r="E97" s="85">
        <v>0.42</v>
      </c>
      <c r="F97" s="35" t="str">
        <f>IFERROR(VLOOKUP(C97,wtFrac_transposed!BA$5:BB$186,2,FALSE),"not found")</f>
        <v>Isobutyl alcohol</v>
      </c>
    </row>
    <row r="98" spans="1:6" ht="14.25" customHeight="1" x14ac:dyDescent="0.3">
      <c r="A98" s="84" t="s">
        <v>679</v>
      </c>
      <c r="B98" s="84" t="s">
        <v>24</v>
      </c>
      <c r="C98" s="85">
        <v>494</v>
      </c>
      <c r="D98" s="84" t="s">
        <v>737</v>
      </c>
      <c r="E98" s="85">
        <v>0.38999999999999996</v>
      </c>
      <c r="F98" s="35" t="str">
        <f>IFERROR(VLOOKUP(C98,wtFrac_transposed!BA$5:BB$186,2,FALSE),"not found")</f>
        <v>Isobutyl isobutyrate</v>
      </c>
    </row>
    <row r="99" spans="1:6" ht="14.25" customHeight="1" x14ac:dyDescent="0.3">
      <c r="A99" s="84" t="s">
        <v>679</v>
      </c>
      <c r="B99" s="84" t="s">
        <v>24</v>
      </c>
      <c r="C99" s="85">
        <v>499</v>
      </c>
      <c r="D99" s="84" t="s">
        <v>791</v>
      </c>
      <c r="E99" s="85">
        <v>0.06</v>
      </c>
      <c r="F99" s="35" t="str">
        <f>IFERROR(VLOOKUP(C99,wtFrac_transposed!BA$5:BB$186,2,FALSE),"not found")</f>
        <v>Isomers of butylbenzene</v>
      </c>
    </row>
    <row r="100" spans="1:6" ht="14.25" customHeight="1" x14ac:dyDescent="0.3">
      <c r="A100" s="84" t="s">
        <v>679</v>
      </c>
      <c r="B100" s="84" t="s">
        <v>24</v>
      </c>
      <c r="C100" s="85">
        <v>500</v>
      </c>
      <c r="D100" s="84" t="s">
        <v>731</v>
      </c>
      <c r="E100" s="85">
        <v>0.39999999999999997</v>
      </c>
      <c r="F100" s="35" t="str">
        <f>IFERROR(VLOOKUP(C100,wtFrac_transposed!BA$5:BB$186,2,FALSE),"not found")</f>
        <v>Isomers of decane</v>
      </c>
    </row>
    <row r="101" spans="1:6" ht="14.25" customHeight="1" x14ac:dyDescent="0.3">
      <c r="A101" s="84" t="s">
        <v>679</v>
      </c>
      <c r="B101" s="84" t="s">
        <v>24</v>
      </c>
      <c r="C101" s="85">
        <v>502</v>
      </c>
      <c r="D101" s="84" t="s">
        <v>808</v>
      </c>
      <c r="E101" s="85">
        <v>0.03</v>
      </c>
      <c r="F101" s="35" t="str">
        <f>IFERROR(VLOOKUP(C101,wtFrac_transposed!BA$5:BB$186,2,FALSE),"not found")</f>
        <v>Isomers of diethylbenzene</v>
      </c>
    </row>
    <row r="102" spans="1:6" ht="14.25" customHeight="1" x14ac:dyDescent="0.3">
      <c r="A102" s="84" t="s">
        <v>679</v>
      </c>
      <c r="B102" s="84" t="s">
        <v>24</v>
      </c>
      <c r="C102" s="85">
        <v>503</v>
      </c>
      <c r="D102" s="84" t="s">
        <v>707</v>
      </c>
      <c r="E102" s="85">
        <v>0.45999999999999996</v>
      </c>
      <c r="F102" s="35" t="str">
        <f>IFERROR(VLOOKUP(C102,wtFrac_transposed!BA$5:BB$186,2,FALSE),"not found")</f>
        <v>Isomers of dodecane</v>
      </c>
    </row>
    <row r="103" spans="1:6" ht="14.25" customHeight="1" x14ac:dyDescent="0.3">
      <c r="A103" s="84" t="s">
        <v>679</v>
      </c>
      <c r="B103" s="84" t="s">
        <v>24</v>
      </c>
      <c r="C103" s="85">
        <v>505</v>
      </c>
      <c r="D103" s="84" t="s">
        <v>797</v>
      </c>
      <c r="E103" s="85">
        <v>4.9999999999999996E-2</v>
      </c>
      <c r="F103" s="35" t="str">
        <f>IFERROR(VLOOKUP(C103,wtFrac_transposed!BA$5:BB$186,2,FALSE),"not found")</f>
        <v>Isomers of undecane</v>
      </c>
    </row>
    <row r="104" spans="1:6" ht="14.25" customHeight="1" x14ac:dyDescent="0.3">
      <c r="A104" s="84" t="s">
        <v>679</v>
      </c>
      <c r="B104" s="84" t="s">
        <v>24</v>
      </c>
      <c r="C104" s="85">
        <v>507</v>
      </c>
      <c r="D104" s="84" t="s">
        <v>340</v>
      </c>
      <c r="E104" s="85">
        <v>0.7</v>
      </c>
      <c r="F104" t="str">
        <f>IFERROR(VLOOKUP(C104,wtFrac_transposed!BA$5:BB$186,2,FALSE),"not found")</f>
        <v>Isomers of xylene</v>
      </c>
    </row>
    <row r="105" spans="1:6" ht="14.25" customHeight="1" x14ac:dyDescent="0.3">
      <c r="A105" s="84" t="s">
        <v>679</v>
      </c>
      <c r="B105" s="84" t="s">
        <v>24</v>
      </c>
      <c r="C105" s="85">
        <v>508</v>
      </c>
      <c r="D105" s="84" t="s">
        <v>242</v>
      </c>
      <c r="E105" s="85">
        <v>7.9999999999999988E-2</v>
      </c>
      <c r="F105" t="str">
        <f>IFERROR(VLOOKUP(C105,wtFrac_transposed!BA$5:BB$186,2,FALSE),"not found")</f>
        <v>Isopentane (2-Methylbutane)</v>
      </c>
    </row>
    <row r="106" spans="1:6" ht="14.25" customHeight="1" x14ac:dyDescent="0.3">
      <c r="A106" s="84" t="s">
        <v>679</v>
      </c>
      <c r="B106" s="84" t="s">
        <v>24</v>
      </c>
      <c r="C106" s="85">
        <v>511</v>
      </c>
      <c r="D106" s="84" t="s">
        <v>264</v>
      </c>
      <c r="E106" s="85">
        <v>0.39999999999999997</v>
      </c>
      <c r="F106" t="str">
        <f>IFERROR(VLOOKUP(C106,wtFrac_transposed!BA$5:BB$186,2,FALSE),"not found")</f>
        <v>Isoprene (2-methyl-1,3-butadiene)</v>
      </c>
    </row>
    <row r="107" spans="1:6" ht="14.25" customHeight="1" x14ac:dyDescent="0.3">
      <c r="A107" s="84" t="s">
        <v>679</v>
      </c>
      <c r="B107" s="84" t="s">
        <v>24</v>
      </c>
      <c r="C107" s="85">
        <v>512</v>
      </c>
      <c r="D107" s="84" t="s">
        <v>705</v>
      </c>
      <c r="E107" s="85">
        <v>0.47</v>
      </c>
      <c r="F107" s="35" t="str">
        <f>IFERROR(VLOOKUP(C107,wtFrac_transposed!BA$5:BB$186,2,FALSE),"not found")</f>
        <v>Isopropyl acetate</v>
      </c>
    </row>
    <row r="108" spans="1:6" ht="14.25" customHeight="1" x14ac:dyDescent="0.3">
      <c r="A108" s="84" t="s">
        <v>679</v>
      </c>
      <c r="B108" s="84" t="s">
        <v>24</v>
      </c>
      <c r="C108" s="85">
        <v>513</v>
      </c>
      <c r="D108" s="84" t="s">
        <v>324</v>
      </c>
      <c r="E108" s="85">
        <v>0.73</v>
      </c>
      <c r="F108" t="str">
        <f>IFERROR(VLOOKUP(C108,wtFrac_transposed!BA$5:BB$186,2,FALSE),"not found")</f>
        <v>Isopropyl alcohol (2-Propanol)</v>
      </c>
    </row>
    <row r="109" spans="1:6" ht="14.25" customHeight="1" x14ac:dyDescent="0.3">
      <c r="A109" s="84" t="s">
        <v>679</v>
      </c>
      <c r="B109" s="84" t="s">
        <v>24</v>
      </c>
      <c r="C109" s="85">
        <v>514</v>
      </c>
      <c r="D109" s="84" t="s">
        <v>254</v>
      </c>
      <c r="E109" s="85">
        <v>0.37999999999999995</v>
      </c>
      <c r="F109" t="str">
        <f>IFERROR(VLOOKUP(C109,wtFrac_transposed!BA$5:BB$186,2,FALSE),"not found")</f>
        <v>Isopropylbenzene (cumene)</v>
      </c>
    </row>
    <row r="110" spans="1:6" ht="14.25" customHeight="1" x14ac:dyDescent="0.3">
      <c r="A110" s="84" t="s">
        <v>679</v>
      </c>
      <c r="B110" s="84" t="s">
        <v>24</v>
      </c>
      <c r="C110" s="85">
        <v>522</v>
      </c>
      <c r="D110" s="84" t="s">
        <v>257</v>
      </c>
      <c r="E110" s="85">
        <v>0.12999999999999998</v>
      </c>
      <c r="F110" t="str">
        <f>IFERROR(VLOOKUP(C110,wtFrac_transposed!BA$5:BB$186,2,FALSE),"not found")</f>
        <v>M &amp; p-xylene</v>
      </c>
    </row>
    <row r="111" spans="1:6" ht="14.25" customHeight="1" x14ac:dyDescent="0.3">
      <c r="A111" s="84" t="s">
        <v>679</v>
      </c>
      <c r="B111" s="84" t="s">
        <v>24</v>
      </c>
      <c r="C111" s="85">
        <v>524</v>
      </c>
      <c r="D111" s="84" t="s">
        <v>697</v>
      </c>
      <c r="E111" s="85">
        <v>0.56999999999999995</v>
      </c>
      <c r="F111" s="35" t="str">
        <f>IFERROR(VLOOKUP(C111,wtFrac_transposed!BA$5:BB$186,2,FALSE),"not found")</f>
        <v>M-xylene</v>
      </c>
    </row>
    <row r="112" spans="1:6" ht="14.25" customHeight="1" x14ac:dyDescent="0.3">
      <c r="A112" s="84" t="s">
        <v>679</v>
      </c>
      <c r="B112" s="84" t="s">
        <v>24</v>
      </c>
      <c r="C112" s="85">
        <v>529</v>
      </c>
      <c r="D112" s="84" t="s">
        <v>680</v>
      </c>
      <c r="E112" s="85">
        <v>7.3599999999999994</v>
      </c>
      <c r="F112" s="35" t="str">
        <f>IFERROR(VLOOKUP(C112,wtFrac_transposed!BA$5:BB$186,2,FALSE),"not found")</f>
        <v>Methane</v>
      </c>
    </row>
    <row r="113" spans="1:6" ht="14.25" customHeight="1" x14ac:dyDescent="0.3">
      <c r="A113" s="84" t="s">
        <v>679</v>
      </c>
      <c r="B113" s="84" t="s">
        <v>24</v>
      </c>
      <c r="C113" s="85">
        <v>531</v>
      </c>
      <c r="D113" s="84" t="s">
        <v>323</v>
      </c>
      <c r="E113" s="85">
        <v>1.4</v>
      </c>
      <c r="F113" t="str">
        <f>IFERROR(VLOOKUP(C113,wtFrac_transposed!BA$5:BB$186,2,FALSE),"not found")</f>
        <v>Methyl alcohol (methanol)</v>
      </c>
    </row>
    <row r="114" spans="1:6" ht="14.25" customHeight="1" x14ac:dyDescent="0.3">
      <c r="A114" s="84" t="s">
        <v>679</v>
      </c>
      <c r="B114" s="84" t="s">
        <v>24</v>
      </c>
      <c r="C114" s="85">
        <v>532</v>
      </c>
      <c r="D114" s="84" t="s">
        <v>699</v>
      </c>
      <c r="E114" s="85">
        <v>0.5099999999999999</v>
      </c>
      <c r="F114" s="35" t="str">
        <f>IFERROR(VLOOKUP(C114,wtFrac_transposed!BA$5:BB$186,2,FALSE),"not found")</f>
        <v>Methyl amyl ketone</v>
      </c>
    </row>
    <row r="115" spans="1:6" ht="14.25" customHeight="1" x14ac:dyDescent="0.3">
      <c r="A115" s="84" t="s">
        <v>679</v>
      </c>
      <c r="B115" s="84" t="s">
        <v>24</v>
      </c>
      <c r="C115" s="85">
        <v>534</v>
      </c>
      <c r="D115" s="84" t="s">
        <v>740</v>
      </c>
      <c r="E115" s="85">
        <v>0.38999999999999996</v>
      </c>
      <c r="F115" s="35" t="str">
        <f>IFERROR(VLOOKUP(C115,wtFrac_transposed!BA$5:BB$186,2,FALSE),"not found")</f>
        <v>Methyl carbitol (2-(2-methoxyethoxy)ethanol) (degme)</v>
      </c>
    </row>
    <row r="116" spans="1:6" ht="14.25" customHeight="1" x14ac:dyDescent="0.3">
      <c r="A116" s="84" t="s">
        <v>679</v>
      </c>
      <c r="B116" s="84" t="s">
        <v>24</v>
      </c>
      <c r="C116" s="85">
        <v>536</v>
      </c>
      <c r="D116" s="84" t="s">
        <v>295</v>
      </c>
      <c r="E116" s="85">
        <v>1.22</v>
      </c>
      <c r="F116" t="str">
        <f>IFERROR(VLOOKUP(C116,wtFrac_transposed!BA$5:BB$186,2,FALSE),"not found")</f>
        <v>Methyl ethyl ketone (2-butanone)</v>
      </c>
    </row>
    <row r="117" spans="1:6" ht="14.25" customHeight="1" x14ac:dyDescent="0.3">
      <c r="A117" s="84" t="s">
        <v>679</v>
      </c>
      <c r="B117" s="84" t="s">
        <v>24</v>
      </c>
      <c r="C117" s="85">
        <v>539</v>
      </c>
      <c r="D117" s="84" t="s">
        <v>325</v>
      </c>
      <c r="E117" s="85">
        <v>0.55999999999999994</v>
      </c>
      <c r="F117" t="str">
        <f>IFERROR(VLOOKUP(C117,wtFrac_transposed!BA$5:BB$186,2,FALSE),"not found")</f>
        <v>Methyl isobutyl ketone</v>
      </c>
    </row>
    <row r="118" spans="1:6" ht="14.25" customHeight="1" x14ac:dyDescent="0.3">
      <c r="A118" s="84" t="s">
        <v>679</v>
      </c>
      <c r="B118" s="84" t="s">
        <v>24</v>
      </c>
      <c r="C118" s="85">
        <v>541</v>
      </c>
      <c r="D118" s="84" t="s">
        <v>708</v>
      </c>
      <c r="E118" s="85">
        <v>0.45999999999999996</v>
      </c>
      <c r="F118" s="35" t="str">
        <f>IFERROR(VLOOKUP(C118,wtFrac_transposed!BA$5:BB$186,2,FALSE),"not found")</f>
        <v>Methyl methacrylate</v>
      </c>
    </row>
    <row r="119" spans="1:6" ht="14.25" customHeight="1" x14ac:dyDescent="0.3">
      <c r="A119" s="84" t="s">
        <v>679</v>
      </c>
      <c r="B119" s="84" t="s">
        <v>24</v>
      </c>
      <c r="C119" s="85">
        <v>547</v>
      </c>
      <c r="D119" s="84" t="s">
        <v>726</v>
      </c>
      <c r="E119" s="85">
        <v>0.41</v>
      </c>
      <c r="F119" s="35" t="str">
        <f>IFERROR(VLOOKUP(C119,wtFrac_transposed!BA$5:BB$186,2,FALSE),"not found")</f>
        <v>Methyl styrene (mixed) (vinyl toluene)</v>
      </c>
    </row>
    <row r="120" spans="1:6" ht="14.25" customHeight="1" x14ac:dyDescent="0.3">
      <c r="A120" s="84" t="s">
        <v>679</v>
      </c>
      <c r="B120" s="84" t="s">
        <v>24</v>
      </c>
      <c r="C120" s="85">
        <v>548</v>
      </c>
      <c r="D120" s="84" t="s">
        <v>758</v>
      </c>
      <c r="E120" s="85">
        <v>0.32999999999999996</v>
      </c>
      <c r="F120" s="35" t="str">
        <f>IFERROR(VLOOKUP(C120,wtFrac_transposed!BA$5:BB$186,2,FALSE),"not found")</f>
        <v>Methyl t-butyl ether (MTBE)</v>
      </c>
    </row>
    <row r="121" spans="1:6" ht="14.25" customHeight="1" x14ac:dyDescent="0.3">
      <c r="A121" s="84" t="s">
        <v>679</v>
      </c>
      <c r="B121" s="84" t="s">
        <v>24</v>
      </c>
      <c r="C121" s="85">
        <v>550</v>
      </c>
      <c r="D121" s="84" t="s">
        <v>246</v>
      </c>
      <c r="E121" s="85">
        <v>0.12999999999999998</v>
      </c>
      <c r="F121" t="str">
        <f>IFERROR(VLOOKUP(C121,wtFrac_transposed!BA$5:BB$186,2,FALSE),"not found")</f>
        <v>Methylcyclohexane</v>
      </c>
    </row>
    <row r="122" spans="1:6" ht="14.25" customHeight="1" x14ac:dyDescent="0.3">
      <c r="A122" s="84" t="s">
        <v>679</v>
      </c>
      <c r="B122" s="84" t="s">
        <v>24</v>
      </c>
      <c r="C122" s="85">
        <v>551</v>
      </c>
      <c r="D122" s="84" t="s">
        <v>250</v>
      </c>
      <c r="E122" s="85">
        <v>0.26999999999999996</v>
      </c>
      <c r="F122" t="str">
        <f>IFERROR(VLOOKUP(C122,wtFrac_transposed!BA$5:BB$186,2,FALSE),"not found")</f>
        <v>Methylcyclopentane</v>
      </c>
    </row>
    <row r="123" spans="1:6" ht="14.25" customHeight="1" x14ac:dyDescent="0.3">
      <c r="A123" s="84" t="s">
        <v>679</v>
      </c>
      <c r="B123" s="84" t="s">
        <v>24</v>
      </c>
      <c r="C123" s="85">
        <v>592</v>
      </c>
      <c r="D123" s="84" t="s">
        <v>241</v>
      </c>
      <c r="E123" s="85">
        <v>1.8099999999999998</v>
      </c>
      <c r="F123" t="str">
        <f>IFERROR(VLOOKUP(C123,wtFrac_transposed!BA$5:BB$186,2,FALSE),"not found")</f>
        <v>N-butane</v>
      </c>
    </row>
    <row r="124" spans="1:6" ht="14.25" customHeight="1" x14ac:dyDescent="0.3">
      <c r="A124" s="84" t="s">
        <v>679</v>
      </c>
      <c r="B124" s="84" t="s">
        <v>24</v>
      </c>
      <c r="C124" s="85">
        <v>593</v>
      </c>
      <c r="D124" s="84" t="s">
        <v>696</v>
      </c>
      <c r="E124" s="85">
        <v>0.57999999999999996</v>
      </c>
      <c r="F124" s="35" t="str">
        <f>IFERROR(VLOOKUP(C124,wtFrac_transposed!BA$5:BB$186,2,FALSE),"not found")</f>
        <v>N-butyl acetate</v>
      </c>
    </row>
    <row r="125" spans="1:6" ht="14.25" customHeight="1" x14ac:dyDescent="0.3">
      <c r="A125" s="84" t="s">
        <v>679</v>
      </c>
      <c r="B125" s="84" t="s">
        <v>24</v>
      </c>
      <c r="C125" s="85">
        <v>594</v>
      </c>
      <c r="D125" s="84" t="s">
        <v>717</v>
      </c>
      <c r="E125" s="85">
        <v>0.43</v>
      </c>
      <c r="F125" s="35" t="str">
        <f>IFERROR(VLOOKUP(C125,wtFrac_transposed!BA$5:BB$186,2,FALSE),"not found")</f>
        <v>N-butyl acrylate</v>
      </c>
    </row>
    <row r="126" spans="1:6" ht="14.25" customHeight="1" x14ac:dyDescent="0.3">
      <c r="A126" s="84" t="s">
        <v>679</v>
      </c>
      <c r="B126" s="84" t="s">
        <v>24</v>
      </c>
      <c r="C126" s="85">
        <v>595</v>
      </c>
      <c r="D126" s="84" t="s">
        <v>688</v>
      </c>
      <c r="E126" s="85">
        <v>0.69</v>
      </c>
      <c r="F126" s="35" t="str">
        <f>IFERROR(VLOOKUP(C126,wtFrac_transposed!BA$5:BB$186,2,FALSE),"not found")</f>
        <v>N-butyl alcohol</v>
      </c>
    </row>
    <row r="127" spans="1:6" ht="14.25" customHeight="1" x14ac:dyDescent="0.3">
      <c r="A127" s="84" t="s">
        <v>679</v>
      </c>
      <c r="B127" s="84" t="s">
        <v>24</v>
      </c>
      <c r="C127" s="85">
        <v>598</v>
      </c>
      <c r="D127" s="84" t="s">
        <v>274</v>
      </c>
      <c r="E127" s="85">
        <v>0.53999999999999992</v>
      </c>
      <c r="F127" t="str">
        <f>IFERROR(VLOOKUP(C127,wtFrac_transposed!BA$5:BB$186,2,FALSE),"not found")</f>
        <v>N-decane</v>
      </c>
    </row>
    <row r="128" spans="1:6" ht="14.25" customHeight="1" x14ac:dyDescent="0.3">
      <c r="A128" s="84" t="s">
        <v>679</v>
      </c>
      <c r="B128" s="84" t="s">
        <v>24</v>
      </c>
      <c r="C128" s="85">
        <v>599</v>
      </c>
      <c r="D128" s="84" t="s">
        <v>313</v>
      </c>
      <c r="E128" s="85">
        <v>0.18999999999999997</v>
      </c>
      <c r="F128" t="str">
        <f>IFERROR(VLOOKUP(C128,wtFrac_transposed!BA$5:BB$186,2,FALSE),"not found")</f>
        <v>N-dodecane</v>
      </c>
    </row>
    <row r="129" spans="1:6" ht="14.25" customHeight="1" x14ac:dyDescent="0.3">
      <c r="A129" s="84" t="s">
        <v>679</v>
      </c>
      <c r="B129" s="84" t="s">
        <v>24</v>
      </c>
      <c r="C129" s="85">
        <v>600</v>
      </c>
      <c r="D129" s="84" t="s">
        <v>259</v>
      </c>
      <c r="E129" s="85">
        <v>1.4</v>
      </c>
      <c r="F129" t="str">
        <f>IFERROR(VLOOKUP(C129,wtFrac_transposed!BA$5:BB$186,2,FALSE),"not found")</f>
        <v>N-heptane</v>
      </c>
    </row>
    <row r="130" spans="1:6" ht="14.25" customHeight="1" x14ac:dyDescent="0.3">
      <c r="A130" s="84" t="s">
        <v>679</v>
      </c>
      <c r="B130" s="84" t="s">
        <v>24</v>
      </c>
      <c r="C130" s="85">
        <v>601</v>
      </c>
      <c r="D130" s="84" t="s">
        <v>247</v>
      </c>
      <c r="E130" s="85">
        <v>1.3699999999999999</v>
      </c>
      <c r="F130" t="str">
        <f>IFERROR(VLOOKUP(C130,wtFrac_transposed!BA$5:BB$186,2,FALSE),"not found")</f>
        <v>N-hexane</v>
      </c>
    </row>
    <row r="131" spans="1:6" ht="14.25" customHeight="1" x14ac:dyDescent="0.3">
      <c r="A131" s="84" t="s">
        <v>679</v>
      </c>
      <c r="B131" s="84" t="s">
        <v>24</v>
      </c>
      <c r="C131" s="85">
        <v>603</v>
      </c>
      <c r="D131" s="84" t="s">
        <v>278</v>
      </c>
      <c r="E131" s="85">
        <v>0.09</v>
      </c>
      <c r="F131" t="str">
        <f>IFERROR(VLOOKUP(C131,wtFrac_transposed!BA$5:BB$186,2,FALSE),"not found")</f>
        <v>N-nonane</v>
      </c>
    </row>
    <row r="132" spans="1:6" ht="14.25" customHeight="1" x14ac:dyDescent="0.3">
      <c r="A132" s="84" t="s">
        <v>679</v>
      </c>
      <c r="B132" s="84" t="s">
        <v>24</v>
      </c>
      <c r="C132" s="85">
        <v>604</v>
      </c>
      <c r="D132" s="84" t="s">
        <v>251</v>
      </c>
      <c r="E132" s="85">
        <v>0.21</v>
      </c>
      <c r="F132" t="str">
        <f>IFERROR(VLOOKUP(C132,wtFrac_transposed!BA$5:BB$186,2,FALSE),"not found")</f>
        <v>N-octane</v>
      </c>
    </row>
    <row r="133" spans="1:6" ht="14.25" customHeight="1" x14ac:dyDescent="0.3">
      <c r="A133" s="84" t="s">
        <v>679</v>
      </c>
      <c r="B133" s="84" t="s">
        <v>24</v>
      </c>
      <c r="C133" s="85">
        <v>605</v>
      </c>
      <c r="D133" s="84" t="s">
        <v>256</v>
      </c>
      <c r="E133" s="85">
        <v>0.71</v>
      </c>
      <c r="F133" t="str">
        <f>IFERROR(VLOOKUP(C133,wtFrac_transposed!BA$5:BB$186,2,FALSE),"not found")</f>
        <v>N-pentane</v>
      </c>
    </row>
    <row r="134" spans="1:6" ht="14.25" customHeight="1" x14ac:dyDescent="0.3">
      <c r="A134" s="84" t="s">
        <v>679</v>
      </c>
      <c r="B134" s="84" t="s">
        <v>24</v>
      </c>
      <c r="C134" s="85">
        <v>607</v>
      </c>
      <c r="D134" s="84" t="s">
        <v>723</v>
      </c>
      <c r="E134" s="85">
        <v>0.42</v>
      </c>
      <c r="F134" s="35" t="str">
        <f>IFERROR(VLOOKUP(C134,wtFrac_transposed!BA$5:BB$186,2,FALSE),"not found")</f>
        <v>N-propyl alcohol</v>
      </c>
    </row>
    <row r="135" spans="1:6" ht="14.25" customHeight="1" x14ac:dyDescent="0.3">
      <c r="A135" s="84" t="s">
        <v>679</v>
      </c>
      <c r="B135" s="84" t="s">
        <v>24</v>
      </c>
      <c r="C135" s="85">
        <v>609</v>
      </c>
      <c r="D135" s="84" t="s">
        <v>294</v>
      </c>
      <c r="E135" s="85">
        <v>9.9999999999999992E-2</v>
      </c>
      <c r="F135" t="str">
        <f>IFERROR(VLOOKUP(C135,wtFrac_transposed!BA$5:BB$186,2,FALSE),"not found")</f>
        <v>N-tridecane</v>
      </c>
    </row>
    <row r="136" spans="1:6" ht="14.25" customHeight="1" x14ac:dyDescent="0.3">
      <c r="A136" s="84" t="s">
        <v>679</v>
      </c>
      <c r="B136" s="84" t="s">
        <v>24</v>
      </c>
      <c r="C136" s="85">
        <v>610</v>
      </c>
      <c r="D136" s="84" t="s">
        <v>268</v>
      </c>
      <c r="E136" s="85">
        <v>0.13999999999999999</v>
      </c>
      <c r="F136" t="str">
        <f>IFERROR(VLOOKUP(C136,wtFrac_transposed!BA$5:BB$186,2,FALSE),"not found")</f>
        <v>N-undecane</v>
      </c>
    </row>
    <row r="137" spans="1:6" ht="14.25" customHeight="1" x14ac:dyDescent="0.3">
      <c r="A137" s="84" t="s">
        <v>679</v>
      </c>
      <c r="B137" s="84" t="s">
        <v>24</v>
      </c>
      <c r="C137" s="85">
        <v>611</v>
      </c>
      <c r="D137" s="84" t="s">
        <v>352</v>
      </c>
      <c r="E137" s="85">
        <v>0.18</v>
      </c>
      <c r="F137" t="str">
        <f>IFERROR(VLOOKUP(C137,wtFrac_transposed!BA$5:BB$186,2,FALSE),"not found")</f>
        <v>Naphthalene</v>
      </c>
    </row>
    <row r="138" spans="1:6" ht="14.25" customHeight="1" x14ac:dyDescent="0.3">
      <c r="A138" s="84" t="s">
        <v>679</v>
      </c>
      <c r="B138" s="84" t="s">
        <v>24</v>
      </c>
      <c r="C138" s="85">
        <v>619</v>
      </c>
      <c r="D138" s="84" t="s">
        <v>729</v>
      </c>
      <c r="E138" s="85">
        <v>0.39999999999999997</v>
      </c>
      <c r="F138" s="35" t="str">
        <f>IFERROR(VLOOKUP(C138,wtFrac_transposed!BA$5:BB$186,2,FALSE),"not found")</f>
        <v>O-dichlorobenzene</v>
      </c>
    </row>
    <row r="139" spans="1:6" ht="14.25" customHeight="1" x14ac:dyDescent="0.3">
      <c r="A139" s="84" t="s">
        <v>679</v>
      </c>
      <c r="B139" s="84" t="s">
        <v>24</v>
      </c>
      <c r="C139" s="85">
        <v>620</v>
      </c>
      <c r="D139" s="84" t="s">
        <v>271</v>
      </c>
      <c r="E139" s="85">
        <v>0.59</v>
      </c>
      <c r="F139" t="str">
        <f>IFERROR(VLOOKUP(C139,wtFrac_transposed!BA$5:BB$186,2,FALSE),"not found")</f>
        <v>not found</v>
      </c>
    </row>
    <row r="140" spans="1:6" ht="14.25" customHeight="1" x14ac:dyDescent="0.3">
      <c r="A140" s="84" t="s">
        <v>679</v>
      </c>
      <c r="B140" s="84" t="s">
        <v>24</v>
      </c>
      <c r="C140" s="85">
        <v>647</v>
      </c>
      <c r="D140" s="84" t="s">
        <v>685</v>
      </c>
      <c r="E140" s="85">
        <v>0.72</v>
      </c>
      <c r="F140" s="35" t="str">
        <f>IFERROR(VLOOKUP(C140,wtFrac_transposed!BA$5:BB$186,2,FALSE),"not found")</f>
        <v>not found</v>
      </c>
    </row>
    <row r="141" spans="1:6" ht="14.25" customHeight="1" x14ac:dyDescent="0.3">
      <c r="A141" s="84" t="s">
        <v>679</v>
      </c>
      <c r="B141" s="84" t="s">
        <v>24</v>
      </c>
      <c r="C141" s="85">
        <v>648</v>
      </c>
      <c r="D141" s="84" t="s">
        <v>730</v>
      </c>
      <c r="E141" s="85">
        <v>0.39999999999999997</v>
      </c>
      <c r="F141" s="35" t="str">
        <f>IFERROR(VLOOKUP(C141,wtFrac_transposed!BA$5:BB$186,2,FALSE),"not found")</f>
        <v>not found</v>
      </c>
    </row>
    <row r="142" spans="1:6" ht="14.25" customHeight="1" x14ac:dyDescent="0.3">
      <c r="A142" s="84" t="s">
        <v>679</v>
      </c>
      <c r="B142" s="84" t="s">
        <v>24</v>
      </c>
      <c r="C142" s="85">
        <v>661</v>
      </c>
      <c r="D142" s="84" t="s">
        <v>342</v>
      </c>
      <c r="E142" s="85">
        <v>0.7</v>
      </c>
      <c r="F142" t="str">
        <f>IFERROR(VLOOKUP(C142,wtFrac_transposed!BA$5:BB$186,2,FALSE),"not found")</f>
        <v>not found</v>
      </c>
    </row>
    <row r="143" spans="1:6" ht="14.25" customHeight="1" x14ac:dyDescent="0.3">
      <c r="A143" s="84" t="s">
        <v>679</v>
      </c>
      <c r="B143" s="84" t="s">
        <v>24</v>
      </c>
      <c r="C143" s="85">
        <v>663</v>
      </c>
      <c r="D143" s="84" t="s">
        <v>337</v>
      </c>
      <c r="E143" s="85">
        <v>0.43999999999999995</v>
      </c>
      <c r="F143" t="str">
        <f>IFERROR(VLOOKUP(C143,wtFrac_transposed!BA$5:BB$186,2,FALSE),"not found")</f>
        <v>not found</v>
      </c>
    </row>
    <row r="144" spans="1:6" ht="14.25" customHeight="1" x14ac:dyDescent="0.3">
      <c r="A144" s="84" t="s">
        <v>679</v>
      </c>
      <c r="B144" s="84" t="s">
        <v>24</v>
      </c>
      <c r="C144" s="85">
        <v>671</v>
      </c>
      <c r="D144" s="84" t="s">
        <v>233</v>
      </c>
      <c r="E144" s="85">
        <v>2.4</v>
      </c>
      <c r="F144" t="str">
        <f>IFERROR(VLOOKUP(C144,wtFrac_transposed!BA$5:BB$186,2,FALSE),"not found")</f>
        <v>not found</v>
      </c>
    </row>
    <row r="145" spans="1:6" ht="14.25" customHeight="1" x14ac:dyDescent="0.3">
      <c r="A145" s="84" t="s">
        <v>679</v>
      </c>
      <c r="B145" s="84" t="s">
        <v>24</v>
      </c>
      <c r="C145" s="85">
        <v>673</v>
      </c>
      <c r="D145" s="84" t="s">
        <v>39</v>
      </c>
      <c r="E145" s="85">
        <v>0.42</v>
      </c>
      <c r="F145" t="str">
        <f>IFERROR(VLOOKUP(C145,wtFrac_transposed!BA$5:BB$186,2,FALSE),"not found")</f>
        <v>not found</v>
      </c>
    </row>
    <row r="146" spans="1:6" ht="14.25" customHeight="1" x14ac:dyDescent="0.3">
      <c r="A146" s="84" t="s">
        <v>679</v>
      </c>
      <c r="B146" s="84" t="s">
        <v>24</v>
      </c>
      <c r="C146" s="85">
        <v>674</v>
      </c>
      <c r="D146" s="84" t="s">
        <v>704</v>
      </c>
      <c r="E146" s="85">
        <v>0.49</v>
      </c>
      <c r="F146" s="35" t="str">
        <f>IFERROR(VLOOKUP(C146,wtFrac_transposed!BA$5:BB$186,2,FALSE),"not found")</f>
        <v>not found</v>
      </c>
    </row>
    <row r="147" spans="1:6" ht="14.25" customHeight="1" x14ac:dyDescent="0.3">
      <c r="A147" s="84" t="s">
        <v>679</v>
      </c>
      <c r="B147" s="84" t="s">
        <v>24</v>
      </c>
      <c r="C147" s="85">
        <v>676</v>
      </c>
      <c r="D147" s="84" t="s">
        <v>869</v>
      </c>
      <c r="E147" s="85">
        <v>9.9999999999999985E-3</v>
      </c>
      <c r="F147" s="35" t="str">
        <f>IFERROR(VLOOKUP(C147,wtFrac_transposed!BA$5:BB$186,2,FALSE),"not found")</f>
        <v>not found</v>
      </c>
    </row>
    <row r="148" spans="1:6" ht="14.25" customHeight="1" x14ac:dyDescent="0.3">
      <c r="A148" s="84" t="s">
        <v>679</v>
      </c>
      <c r="B148" s="84" t="s">
        <v>24</v>
      </c>
      <c r="C148" s="85">
        <v>678</v>
      </c>
      <c r="D148" s="84" t="s">
        <v>252</v>
      </c>
      <c r="E148" s="85">
        <v>1.4</v>
      </c>
      <c r="F148" t="str">
        <f>IFERROR(VLOOKUP(C148,wtFrac_transposed!BA$5:BB$186,2,FALSE),"not found")</f>
        <v>not found</v>
      </c>
    </row>
    <row r="149" spans="1:6" ht="14.25" customHeight="1" x14ac:dyDescent="0.3">
      <c r="A149" s="84" t="s">
        <v>679</v>
      </c>
      <c r="B149" s="84" t="s">
        <v>24</v>
      </c>
      <c r="C149" s="85">
        <v>680</v>
      </c>
      <c r="D149" s="84" t="s">
        <v>743</v>
      </c>
      <c r="E149" s="85">
        <v>0.37999999999999995</v>
      </c>
      <c r="F149" s="35" t="str">
        <f>IFERROR(VLOOKUP(C149,wtFrac_transposed!BA$5:BB$186,2,FALSE),"not found")</f>
        <v>not found</v>
      </c>
    </row>
    <row r="150" spans="1:6" ht="14.25" customHeight="1" x14ac:dyDescent="0.3">
      <c r="A150" s="84" t="s">
        <v>679</v>
      </c>
      <c r="B150" s="84" t="s">
        <v>24</v>
      </c>
      <c r="C150" s="85">
        <v>687</v>
      </c>
      <c r="D150" s="84" t="s">
        <v>701</v>
      </c>
      <c r="E150" s="85">
        <v>0.5</v>
      </c>
      <c r="F150" s="35" t="str">
        <f>IFERROR(VLOOKUP(C150,wtFrac_transposed!BA$5:BB$186,2,FALSE),"not found")</f>
        <v>not found</v>
      </c>
    </row>
    <row r="151" spans="1:6" ht="14.25" customHeight="1" x14ac:dyDescent="0.3">
      <c r="A151" s="84" t="s">
        <v>679</v>
      </c>
      <c r="B151" s="84" t="s">
        <v>24</v>
      </c>
      <c r="C151" s="85">
        <v>692</v>
      </c>
      <c r="D151" s="84" t="s">
        <v>757</v>
      </c>
      <c r="E151" s="85">
        <v>0.33999999999999997</v>
      </c>
      <c r="F151" s="35" t="str">
        <f>IFERROR(VLOOKUP(C151,wtFrac_transposed!BA$5:BB$186,2,FALSE),"not found")</f>
        <v>not found</v>
      </c>
    </row>
    <row r="152" spans="1:6" ht="14.25" customHeight="1" x14ac:dyDescent="0.3">
      <c r="A152" s="84" t="s">
        <v>679</v>
      </c>
      <c r="B152" s="84" t="s">
        <v>24</v>
      </c>
      <c r="C152" s="85">
        <v>698</v>
      </c>
      <c r="D152" s="84" t="s">
        <v>322</v>
      </c>
      <c r="E152" s="85">
        <v>1.2</v>
      </c>
      <c r="F152" t="str">
        <f>IFERROR(VLOOKUP(C152,wtFrac_transposed!BA$5:BB$186,2,FALSE),"not found")</f>
        <v>not found</v>
      </c>
    </row>
    <row r="153" spans="1:6" ht="14.25" customHeight="1" x14ac:dyDescent="0.3">
      <c r="A153" s="84" t="s">
        <v>679</v>
      </c>
      <c r="B153" s="84" t="s">
        <v>24</v>
      </c>
      <c r="C153" s="85">
        <v>706</v>
      </c>
      <c r="D153" s="84" t="s">
        <v>720</v>
      </c>
      <c r="E153" s="85">
        <v>0.42</v>
      </c>
      <c r="F153" s="35" t="str">
        <f>IFERROR(VLOOKUP(C153,wtFrac_transposed!BA$5:BB$186,2,FALSE),"not found")</f>
        <v>not found</v>
      </c>
    </row>
    <row r="154" spans="1:6" ht="14.25" customHeight="1" x14ac:dyDescent="0.3">
      <c r="A154" s="84" t="s">
        <v>679</v>
      </c>
      <c r="B154" s="84" t="s">
        <v>24</v>
      </c>
      <c r="C154" s="85">
        <v>717</v>
      </c>
      <c r="D154" s="84" t="s">
        <v>243</v>
      </c>
      <c r="E154" s="85">
        <v>2.0399999999999996</v>
      </c>
      <c r="F154" t="str">
        <f>IFERROR(VLOOKUP(C154,wtFrac_transposed!BA$5:BB$186,2,FALSE),"not found")</f>
        <v>not found</v>
      </c>
    </row>
    <row r="155" spans="1:6" ht="14.25" customHeight="1" x14ac:dyDescent="0.3">
      <c r="A155" s="84" t="s">
        <v>679</v>
      </c>
      <c r="B155" s="84" t="s">
        <v>24</v>
      </c>
      <c r="C155" s="85">
        <v>737</v>
      </c>
      <c r="D155" s="84" t="s">
        <v>263</v>
      </c>
      <c r="E155" s="85">
        <v>9.9999999999999985E-3</v>
      </c>
      <c r="F155" t="str">
        <f>IFERROR(VLOOKUP(C155,wtFrac_transposed!BA$5:BB$186,2,FALSE),"not found")</f>
        <v>not found</v>
      </c>
    </row>
    <row r="156" spans="1:6" ht="14.25" customHeight="1" x14ac:dyDescent="0.3">
      <c r="A156" s="84" t="s">
        <v>679</v>
      </c>
      <c r="B156" s="84" t="s">
        <v>24</v>
      </c>
      <c r="C156" s="85">
        <v>742</v>
      </c>
      <c r="D156" s="84" t="s">
        <v>309</v>
      </c>
      <c r="E156" s="85">
        <v>9.9999999999999985E-3</v>
      </c>
      <c r="F156" t="str">
        <f>IFERROR(VLOOKUP(C156,wtFrac_transposed!BA$5:BB$186,2,FALSE),"not found")</f>
        <v>not found</v>
      </c>
    </row>
    <row r="157" spans="1:6" ht="14.25" customHeight="1" x14ac:dyDescent="0.3">
      <c r="A157" s="84" t="s">
        <v>679</v>
      </c>
      <c r="B157" s="84" t="s">
        <v>24</v>
      </c>
      <c r="C157" s="85">
        <v>747</v>
      </c>
      <c r="D157" s="84" t="s">
        <v>345</v>
      </c>
      <c r="E157" s="85">
        <v>0.43</v>
      </c>
      <c r="F157" t="str">
        <f>IFERROR(VLOOKUP(C157,wtFrac_transposed!BA$5:BB$186,2,FALSE),"not found")</f>
        <v>not found</v>
      </c>
    </row>
    <row r="158" spans="1:6" ht="14.25" customHeight="1" x14ac:dyDescent="0.3">
      <c r="A158" s="84" t="s">
        <v>679</v>
      </c>
      <c r="B158" s="84" t="s">
        <v>24</v>
      </c>
      <c r="C158" s="85">
        <v>748</v>
      </c>
      <c r="D158" s="84" t="s">
        <v>364</v>
      </c>
      <c r="E158" s="85">
        <v>0.61</v>
      </c>
      <c r="F158" t="str">
        <f>IFERROR(VLOOKUP(C158,wtFrac_transposed!BA$5:BB$186,2,FALSE),"not found")</f>
        <v>not found</v>
      </c>
    </row>
    <row r="159" spans="1:6" ht="14.25" customHeight="1" x14ac:dyDescent="0.3">
      <c r="A159" s="84" t="s">
        <v>679</v>
      </c>
      <c r="B159" s="84" t="s">
        <v>24</v>
      </c>
      <c r="C159" s="85">
        <v>749</v>
      </c>
      <c r="D159" s="84" t="s">
        <v>727</v>
      </c>
      <c r="E159" s="85">
        <v>0.39999999999999997</v>
      </c>
      <c r="F159" s="35" t="str">
        <f>IFERROR(VLOOKUP(C159,wtFrac_transposed!BA$5:BB$186,2,FALSE),"not found")</f>
        <v>not found</v>
      </c>
    </row>
    <row r="160" spans="1:6" ht="14.25" customHeight="1" x14ac:dyDescent="0.3">
      <c r="A160" s="84" t="s">
        <v>679</v>
      </c>
      <c r="B160" s="84" t="s">
        <v>24</v>
      </c>
      <c r="C160" s="85">
        <v>755</v>
      </c>
      <c r="D160" s="84" t="s">
        <v>778</v>
      </c>
      <c r="E160" s="85">
        <v>0.10999999999999999</v>
      </c>
      <c r="F160" s="35" t="str">
        <f>IFERROR(VLOOKUP(C160,wtFrac_transposed!BA$5:BB$186,2,FALSE),"not found")</f>
        <v>not found</v>
      </c>
    </row>
    <row r="161" spans="1:6" ht="14.25" customHeight="1" x14ac:dyDescent="0.3">
      <c r="A161" s="84" t="s">
        <v>679</v>
      </c>
      <c r="B161" s="84" t="s">
        <v>24</v>
      </c>
      <c r="C161" s="85">
        <v>768</v>
      </c>
      <c r="D161" s="84" t="s">
        <v>368</v>
      </c>
      <c r="E161" s="85">
        <v>0.54999999999999993</v>
      </c>
      <c r="F161" t="str">
        <f>IFERROR(VLOOKUP(C161,wtFrac_transposed!BA$5:BB$186,2,FALSE),"not found")</f>
        <v>not found</v>
      </c>
    </row>
    <row r="162" spans="1:6" ht="14.25" customHeight="1" x14ac:dyDescent="0.3">
      <c r="A162" s="84" t="s">
        <v>679</v>
      </c>
      <c r="B162" s="84" t="s">
        <v>24</v>
      </c>
      <c r="C162" s="85">
        <v>769</v>
      </c>
      <c r="D162" s="84" t="s">
        <v>354</v>
      </c>
      <c r="E162" s="85">
        <v>0.42</v>
      </c>
      <c r="F162" t="str">
        <f>IFERROR(VLOOKUP(C162,wtFrac_transposed!BA$5:BB$186,2,FALSE),"not found")</f>
        <v>not found</v>
      </c>
    </row>
    <row r="163" spans="1:6" ht="14.25" customHeight="1" x14ac:dyDescent="0.3">
      <c r="A163" s="84" t="s">
        <v>679</v>
      </c>
      <c r="B163" s="84" t="s">
        <v>24</v>
      </c>
      <c r="C163" s="85">
        <v>839</v>
      </c>
      <c r="D163" s="84" t="s">
        <v>280</v>
      </c>
      <c r="E163" s="85">
        <v>1.9999999999999997E-2</v>
      </c>
      <c r="F163" t="str">
        <f>IFERROR(VLOOKUP(C163,wtFrac_transposed!BA$5:BB$186,2,FALSE),"not found")</f>
        <v>not found</v>
      </c>
    </row>
    <row r="164" spans="1:6" ht="14.25" customHeight="1" x14ac:dyDescent="0.3">
      <c r="A164" s="84" t="s">
        <v>679</v>
      </c>
      <c r="B164" s="84" t="s">
        <v>24</v>
      </c>
      <c r="C164" s="85">
        <v>847</v>
      </c>
      <c r="D164" s="84" t="s">
        <v>829</v>
      </c>
      <c r="E164" s="85">
        <v>1.9999999999999997E-2</v>
      </c>
      <c r="F164" s="35" t="str">
        <f>IFERROR(VLOOKUP(C164,wtFrac_transposed!BA$5:BB$186,2,FALSE),"not found")</f>
        <v>not found</v>
      </c>
    </row>
    <row r="165" spans="1:6" ht="14.25" customHeight="1" x14ac:dyDescent="0.3">
      <c r="A165" s="84" t="s">
        <v>679</v>
      </c>
      <c r="B165" s="84" t="s">
        <v>24</v>
      </c>
      <c r="C165" s="85">
        <v>849</v>
      </c>
      <c r="D165" s="84" t="s">
        <v>840</v>
      </c>
      <c r="E165" s="85">
        <v>9.9999999999999985E-3</v>
      </c>
      <c r="F165" s="35" t="str">
        <f>IFERROR(VLOOKUP(C165,wtFrac_transposed!BA$5:BB$186,2,FALSE),"not found")</f>
        <v>not found</v>
      </c>
    </row>
    <row r="166" spans="1:6" ht="14.25" customHeight="1" x14ac:dyDescent="0.3">
      <c r="A166" s="84" t="s">
        <v>679</v>
      </c>
      <c r="B166" s="84" t="s">
        <v>24</v>
      </c>
      <c r="C166" s="85">
        <v>860</v>
      </c>
      <c r="D166" s="84" t="s">
        <v>394</v>
      </c>
      <c r="E166" s="85">
        <v>9.9999999999999985E-3</v>
      </c>
      <c r="F166" t="str">
        <f>IFERROR(VLOOKUP(C166,wtFrac_transposed!BA$5:BB$186,2,FALSE),"not found")</f>
        <v>not found</v>
      </c>
    </row>
    <row r="167" spans="1:6" ht="14.25" customHeight="1" x14ac:dyDescent="0.3">
      <c r="A167" s="84" t="s">
        <v>679</v>
      </c>
      <c r="B167" s="84" t="s">
        <v>24</v>
      </c>
      <c r="C167" s="85">
        <v>867</v>
      </c>
      <c r="D167" s="84" t="s">
        <v>861</v>
      </c>
      <c r="E167" s="85">
        <v>9.9999999999999985E-3</v>
      </c>
      <c r="F167" s="35" t="str">
        <f>IFERROR(VLOOKUP(C167,wtFrac_transposed!BA$5:BB$186,2,FALSE),"not found")</f>
        <v>not found</v>
      </c>
    </row>
    <row r="168" spans="1:6" ht="14.25" customHeight="1" x14ac:dyDescent="0.3">
      <c r="A168" s="84" t="s">
        <v>679</v>
      </c>
      <c r="B168" s="84" t="s">
        <v>24</v>
      </c>
      <c r="C168" s="85">
        <v>882</v>
      </c>
      <c r="D168" s="84" t="s">
        <v>848</v>
      </c>
      <c r="E168" s="85">
        <v>9.9999999999999985E-3</v>
      </c>
      <c r="F168" s="35" t="str">
        <f>IFERROR(VLOOKUP(C168,wtFrac_transposed!BA$5:BB$186,2,FALSE),"not found")</f>
        <v>not found</v>
      </c>
    </row>
    <row r="169" spans="1:6" ht="14.25" customHeight="1" x14ac:dyDescent="0.3">
      <c r="A169" s="84" t="s">
        <v>679</v>
      </c>
      <c r="B169" s="84" t="s">
        <v>24</v>
      </c>
      <c r="C169" s="85">
        <v>883</v>
      </c>
      <c r="D169" s="84" t="s">
        <v>845</v>
      </c>
      <c r="E169" s="85">
        <v>9.9999999999999985E-3</v>
      </c>
      <c r="F169" s="35" t="str">
        <f>IFERROR(VLOOKUP(C169,wtFrac_transposed!BA$5:BB$186,2,FALSE),"not found")</f>
        <v>not found</v>
      </c>
    </row>
    <row r="170" spans="1:6" ht="14.25" customHeight="1" x14ac:dyDescent="0.3">
      <c r="A170" s="84" t="s">
        <v>679</v>
      </c>
      <c r="B170" s="84" t="s">
        <v>24</v>
      </c>
      <c r="C170" s="85">
        <v>902</v>
      </c>
      <c r="D170" s="84" t="s">
        <v>790</v>
      </c>
      <c r="E170" s="85">
        <v>0.06</v>
      </c>
      <c r="F170" s="35" t="str">
        <f>IFERROR(VLOOKUP(C170,wtFrac_transposed!BA$5:BB$186,2,FALSE),"not found")</f>
        <v>not found</v>
      </c>
    </row>
    <row r="171" spans="1:6" ht="14.25" customHeight="1" x14ac:dyDescent="0.3">
      <c r="A171" s="84" t="s">
        <v>679</v>
      </c>
      <c r="B171" s="84" t="s">
        <v>24</v>
      </c>
      <c r="C171" s="85">
        <v>904</v>
      </c>
      <c r="D171" s="84" t="s">
        <v>867</v>
      </c>
      <c r="E171" s="85">
        <v>9.9999999999999985E-3</v>
      </c>
      <c r="F171" s="35" t="str">
        <f>IFERROR(VLOOKUP(C171,wtFrac_transposed!BA$5:BB$186,2,FALSE),"not found")</f>
        <v>not found</v>
      </c>
    </row>
    <row r="172" spans="1:6" ht="14.25" customHeight="1" x14ac:dyDescent="0.3">
      <c r="A172" s="84" t="s">
        <v>679</v>
      </c>
      <c r="B172" s="84" t="s">
        <v>24</v>
      </c>
      <c r="C172" s="85">
        <v>937</v>
      </c>
      <c r="D172" s="84" t="s">
        <v>375</v>
      </c>
      <c r="E172" s="85">
        <v>3.9999999999999994E-2</v>
      </c>
      <c r="F172" t="str">
        <f>IFERROR(VLOOKUP(C172,wtFrac_transposed!BA$5:BB$186,2,FALSE),"not found")</f>
        <v>not found</v>
      </c>
    </row>
    <row r="173" spans="1:6" ht="14.25" customHeight="1" x14ac:dyDescent="0.3">
      <c r="A173" s="84" t="s">
        <v>679</v>
      </c>
      <c r="B173" s="84" t="s">
        <v>24</v>
      </c>
      <c r="C173" s="85">
        <v>951</v>
      </c>
      <c r="D173" s="84" t="s">
        <v>734</v>
      </c>
      <c r="E173" s="85">
        <v>0.39999999999999997</v>
      </c>
      <c r="F173" s="35" t="str">
        <f>IFERROR(VLOOKUP(C173,wtFrac_transposed!BA$5:BB$186,2,FALSE),"not found")</f>
        <v>not found</v>
      </c>
    </row>
    <row r="174" spans="1:6" ht="14.25" customHeight="1" x14ac:dyDescent="0.3">
      <c r="A174" s="84" t="s">
        <v>679</v>
      </c>
      <c r="B174" s="84" t="s">
        <v>24</v>
      </c>
      <c r="C174" s="85">
        <v>961</v>
      </c>
      <c r="D174" s="84" t="s">
        <v>768</v>
      </c>
      <c r="E174" s="85">
        <v>0.19999999999999998</v>
      </c>
      <c r="F174" s="35" t="str">
        <f>IFERROR(VLOOKUP(C174,wtFrac_transposed!BA$5:BB$186,2,FALSE),"not found")</f>
        <v>not found</v>
      </c>
    </row>
    <row r="175" spans="1:6" ht="14.25" customHeight="1" x14ac:dyDescent="0.3">
      <c r="A175" s="84" t="s">
        <v>679</v>
      </c>
      <c r="B175" s="84" t="s">
        <v>24</v>
      </c>
      <c r="C175" s="85">
        <v>977</v>
      </c>
      <c r="D175" s="84" t="s">
        <v>228</v>
      </c>
      <c r="E175" s="85">
        <v>0.22999999999999998</v>
      </c>
      <c r="F175" t="str">
        <f>IFERROR(VLOOKUP(C175,wtFrac_transposed!BA$5:BB$186,2,FALSE),"not found")</f>
        <v>not found</v>
      </c>
    </row>
    <row r="176" spans="1:6" ht="14.25" customHeight="1" x14ac:dyDescent="0.3">
      <c r="A176" s="84" t="s">
        <v>679</v>
      </c>
      <c r="B176" s="84" t="s">
        <v>24</v>
      </c>
      <c r="C176" s="85">
        <v>996</v>
      </c>
      <c r="D176" s="84" t="s">
        <v>319</v>
      </c>
      <c r="E176" s="85">
        <v>9.9999999999999985E-3</v>
      </c>
      <c r="F176" t="str">
        <f>IFERROR(VLOOKUP(C176,wtFrac_transposed!BA$5:BB$186,2,FALSE),"not found")</f>
        <v>not found</v>
      </c>
    </row>
    <row r="177" spans="1:6" ht="14.25" customHeight="1" x14ac:dyDescent="0.3">
      <c r="A177" s="84" t="s">
        <v>679</v>
      </c>
      <c r="B177" s="84" t="s">
        <v>24</v>
      </c>
      <c r="C177" s="85">
        <v>1007</v>
      </c>
      <c r="D177" s="84" t="s">
        <v>703</v>
      </c>
      <c r="E177" s="85">
        <v>0.5</v>
      </c>
      <c r="F177" s="35" t="str">
        <f>IFERROR(VLOOKUP(C177,wtFrac_transposed!BA$5:BB$186,2,FALSE),"not found")</f>
        <v>not found</v>
      </c>
    </row>
    <row r="178" spans="1:6" ht="14.25" customHeight="1" x14ac:dyDescent="0.3">
      <c r="A178" s="84" t="s">
        <v>679</v>
      </c>
      <c r="B178" s="84" t="s">
        <v>24</v>
      </c>
      <c r="C178" s="85">
        <v>1045</v>
      </c>
      <c r="D178" s="84" t="s">
        <v>849</v>
      </c>
      <c r="E178" s="85">
        <v>9.9999999999999985E-3</v>
      </c>
      <c r="F178" s="35" t="str">
        <f>IFERROR(VLOOKUP(C178,wtFrac_transposed!BA$5:BB$186,2,FALSE),"not found")</f>
        <v>not found</v>
      </c>
    </row>
    <row r="179" spans="1:6" ht="14.25" customHeight="1" x14ac:dyDescent="0.3">
      <c r="A179" s="84" t="s">
        <v>679</v>
      </c>
      <c r="B179" s="84" t="s">
        <v>24</v>
      </c>
      <c r="C179" s="85">
        <v>1049</v>
      </c>
      <c r="D179" s="84" t="s">
        <v>771</v>
      </c>
      <c r="E179" s="85">
        <v>0.16999999999999998</v>
      </c>
      <c r="F179" s="35" t="str">
        <f>IFERROR(VLOOKUP(C179,wtFrac_transposed!BA$5:BB$186,2,FALSE),"not found")</f>
        <v>not found</v>
      </c>
    </row>
    <row r="180" spans="1:6" ht="14.25" customHeight="1" x14ac:dyDescent="0.3">
      <c r="A180" s="84" t="s">
        <v>679</v>
      </c>
      <c r="B180" s="84" t="s">
        <v>24</v>
      </c>
      <c r="C180" s="85">
        <v>1051</v>
      </c>
      <c r="D180" s="84" t="s">
        <v>787</v>
      </c>
      <c r="E180" s="85">
        <v>6.9999999999999993E-2</v>
      </c>
      <c r="F180" s="35" t="str">
        <f>IFERROR(VLOOKUP(C180,wtFrac_transposed!BA$5:BB$186,2,FALSE),"not found")</f>
        <v>not found</v>
      </c>
    </row>
    <row r="181" spans="1:6" ht="14.25" customHeight="1" x14ac:dyDescent="0.3">
      <c r="A181" s="84" t="s">
        <v>679</v>
      </c>
      <c r="B181" s="84" t="s">
        <v>24</v>
      </c>
      <c r="C181" s="85">
        <v>1083</v>
      </c>
      <c r="D181" s="84" t="s">
        <v>227</v>
      </c>
      <c r="E181" s="85">
        <v>0.35</v>
      </c>
      <c r="F181" t="str">
        <f>IFERROR(VLOOKUP(C181,wtFrac_transposed!BA$5:BB$186,2,FALSE),"not found")</f>
        <v>not found</v>
      </c>
    </row>
    <row r="182" spans="1:6" ht="14.25" customHeight="1" x14ac:dyDescent="0.3">
      <c r="A182" s="84" t="s">
        <v>679</v>
      </c>
      <c r="B182" s="84" t="s">
        <v>24</v>
      </c>
      <c r="C182" s="85">
        <v>1467</v>
      </c>
      <c r="D182" s="84" t="s">
        <v>285</v>
      </c>
      <c r="E182" s="85">
        <v>3.9999999999999994E-2</v>
      </c>
      <c r="F182" t="str">
        <f>IFERROR(VLOOKUP(C182,wtFrac_transposed!BA$5:BB$186,2,FALSE),"not found")</f>
        <v>not found</v>
      </c>
    </row>
    <row r="183" spans="1:6" ht="14.25" customHeight="1" x14ac:dyDescent="0.3">
      <c r="A183" s="84" t="s">
        <v>679</v>
      </c>
      <c r="B183" s="84" t="s">
        <v>24</v>
      </c>
      <c r="C183" s="85">
        <v>1469</v>
      </c>
      <c r="D183" s="84" t="s">
        <v>856</v>
      </c>
      <c r="E183" s="85">
        <v>9.9999999999999985E-3</v>
      </c>
      <c r="F183" s="35" t="str">
        <f>IFERROR(VLOOKUP(C183,wtFrac_transposed!BA$5:BB$186,2,FALSE),"not found")</f>
        <v>not found</v>
      </c>
    </row>
    <row r="184" spans="1:6" ht="14.25" customHeight="1" x14ac:dyDescent="0.3">
      <c r="A184" s="84" t="s">
        <v>679</v>
      </c>
      <c r="B184" s="84" t="s">
        <v>24</v>
      </c>
      <c r="C184" s="85">
        <v>1670</v>
      </c>
      <c r="D184" s="84" t="s">
        <v>747</v>
      </c>
      <c r="E184" s="85">
        <v>0.37</v>
      </c>
      <c r="F184" s="35" t="str">
        <f>IFERROR(VLOOKUP(C184,wtFrac_transposed!BA$5:BB$186,2,FALSE),"not found")</f>
        <v>not found</v>
      </c>
    </row>
    <row r="185" spans="1:6" ht="14.25" customHeight="1" x14ac:dyDescent="0.3">
      <c r="A185" s="84" t="s">
        <v>679</v>
      </c>
      <c r="B185" s="84" t="s">
        <v>24</v>
      </c>
      <c r="C185" s="85">
        <v>1888</v>
      </c>
      <c r="D185" s="84" t="s">
        <v>855</v>
      </c>
      <c r="E185" s="85">
        <v>9.9999999999999985E-3</v>
      </c>
      <c r="F185" s="35" t="str">
        <f>IFERROR(VLOOKUP(C185,wtFrac_transposed!BA$5:BB$186,2,FALSE),"not found")</f>
        <v>not found</v>
      </c>
    </row>
    <row r="186" spans="1:6" ht="14.25" customHeight="1" x14ac:dyDescent="0.3">
      <c r="A186" s="84" t="s">
        <v>679</v>
      </c>
      <c r="B186" s="84" t="s">
        <v>24</v>
      </c>
      <c r="C186" s="85">
        <v>1892</v>
      </c>
      <c r="D186" s="84" t="s">
        <v>785</v>
      </c>
      <c r="E186" s="85">
        <v>6.9999999999999993E-2</v>
      </c>
      <c r="F186" s="35" t="str">
        <f>IFERROR(VLOOKUP(C186,wtFrac_transposed!BA$5:BB$186,2,FALSE),"not found")</f>
        <v>not found</v>
      </c>
    </row>
    <row r="187" spans="1:6" ht="14.25" customHeight="1" x14ac:dyDescent="0.3">
      <c r="A187" s="84" t="s">
        <v>679</v>
      </c>
      <c r="B187" s="84" t="s">
        <v>24</v>
      </c>
      <c r="C187" s="85">
        <v>1898</v>
      </c>
      <c r="D187" s="84" t="s">
        <v>812</v>
      </c>
      <c r="E187" s="85">
        <v>0.03</v>
      </c>
      <c r="F187" s="35" t="str">
        <f>IFERROR(VLOOKUP(C187,wtFrac_transposed!BA$5:BB$186,2,FALSE),"not found")</f>
        <v>not found</v>
      </c>
    </row>
    <row r="188" spans="1:6" ht="14.25" customHeight="1" x14ac:dyDescent="0.3">
      <c r="A188" s="84" t="s">
        <v>679</v>
      </c>
      <c r="B188" s="84" t="s">
        <v>24</v>
      </c>
      <c r="C188" s="85">
        <v>1901</v>
      </c>
      <c r="D188" s="84" t="s">
        <v>756</v>
      </c>
      <c r="E188" s="85">
        <v>0.35</v>
      </c>
      <c r="F188" s="35" t="str">
        <f>IFERROR(VLOOKUP(C188,wtFrac_transposed!BA$5:BB$186,2,FALSE),"not found")</f>
        <v>not found</v>
      </c>
    </row>
    <row r="189" spans="1:6" ht="14.25" customHeight="1" x14ac:dyDescent="0.3">
      <c r="A189" s="84" t="s">
        <v>679</v>
      </c>
      <c r="B189" s="84" t="s">
        <v>24</v>
      </c>
      <c r="C189" s="85">
        <v>1903</v>
      </c>
      <c r="D189" s="84" t="s">
        <v>711</v>
      </c>
      <c r="E189" s="85">
        <v>0.44999999999999996</v>
      </c>
      <c r="F189" s="35" t="str">
        <f>IFERROR(VLOOKUP(C189,wtFrac_transposed!BA$5:BB$186,2,FALSE),"not found")</f>
        <v>not found</v>
      </c>
    </row>
    <row r="190" spans="1:6" ht="14.25" customHeight="1" x14ac:dyDescent="0.3">
      <c r="A190" s="84" t="s">
        <v>679</v>
      </c>
      <c r="B190" s="84" t="s">
        <v>24</v>
      </c>
      <c r="C190" s="85">
        <v>1906</v>
      </c>
      <c r="D190" s="84" t="s">
        <v>33</v>
      </c>
      <c r="E190" s="85">
        <v>0.78999999999999992</v>
      </c>
      <c r="F190" t="str">
        <f>IFERROR(VLOOKUP(C190,wtFrac_transposed!BA$5:BB$186,2,FALSE),"not found")</f>
        <v>not found</v>
      </c>
    </row>
    <row r="191" spans="1:6" ht="14.25" customHeight="1" x14ac:dyDescent="0.3">
      <c r="A191" s="84" t="s">
        <v>679</v>
      </c>
      <c r="B191" s="84" t="s">
        <v>24</v>
      </c>
      <c r="C191" s="85">
        <v>1909</v>
      </c>
      <c r="D191" s="84" t="s">
        <v>722</v>
      </c>
      <c r="E191" s="85">
        <v>0.42</v>
      </c>
      <c r="F191" s="35" t="str">
        <f>IFERROR(VLOOKUP(C191,wtFrac_transposed!BA$5:BB$186,2,FALSE),"not found")</f>
        <v>not found</v>
      </c>
    </row>
    <row r="192" spans="1:6" ht="14.25" customHeight="1" x14ac:dyDescent="0.3">
      <c r="A192" s="84" t="s">
        <v>679</v>
      </c>
      <c r="B192" s="84" t="s">
        <v>24</v>
      </c>
      <c r="C192" s="85">
        <v>1914</v>
      </c>
      <c r="D192" s="84" t="s">
        <v>231</v>
      </c>
      <c r="E192" s="85">
        <v>9.9999999999999985E-3</v>
      </c>
      <c r="F192" t="str">
        <f>IFERROR(VLOOKUP(C192,wtFrac_transposed!BA$5:BB$186,2,FALSE),"not found")</f>
        <v>not found</v>
      </c>
    </row>
    <row r="193" spans="1:6" ht="14.25" customHeight="1" x14ac:dyDescent="0.3">
      <c r="A193" s="84" t="s">
        <v>679</v>
      </c>
      <c r="B193" s="84" t="s">
        <v>24</v>
      </c>
      <c r="C193" s="85">
        <v>1916</v>
      </c>
      <c r="D193" s="84" t="s">
        <v>846</v>
      </c>
      <c r="E193" s="85">
        <v>9.9999999999999985E-3</v>
      </c>
      <c r="F193" s="35" t="str">
        <f>IFERROR(VLOOKUP(C193,wtFrac_transposed!BA$5:BB$186,2,FALSE),"not found")</f>
        <v>not found</v>
      </c>
    </row>
    <row r="194" spans="1:6" ht="14.25" customHeight="1" x14ac:dyDescent="0.3">
      <c r="A194" s="84" t="s">
        <v>679</v>
      </c>
      <c r="B194" s="84" t="s">
        <v>24</v>
      </c>
      <c r="C194" s="85">
        <v>1918</v>
      </c>
      <c r="D194" s="84" t="s">
        <v>854</v>
      </c>
      <c r="E194" s="85">
        <v>9.9999999999999985E-3</v>
      </c>
      <c r="F194" s="35" t="str">
        <f>IFERROR(VLOOKUP(C194,wtFrac_transposed!BA$5:BB$186,2,FALSE),"not found")</f>
        <v>not found</v>
      </c>
    </row>
    <row r="195" spans="1:6" ht="14.25" customHeight="1" x14ac:dyDescent="0.3">
      <c r="A195" s="84" t="s">
        <v>679</v>
      </c>
      <c r="B195" s="84" t="s">
        <v>24</v>
      </c>
      <c r="C195" s="85">
        <v>1920</v>
      </c>
      <c r="D195" s="84" t="s">
        <v>766</v>
      </c>
      <c r="E195" s="85">
        <v>0.21</v>
      </c>
      <c r="F195" s="35" t="str">
        <f>IFERROR(VLOOKUP(C195,wtFrac_transposed!BA$5:BB$186,2,FALSE),"not found")</f>
        <v>not found</v>
      </c>
    </row>
    <row r="196" spans="1:6" ht="14.25" customHeight="1" x14ac:dyDescent="0.3">
      <c r="A196" s="84" t="s">
        <v>679</v>
      </c>
      <c r="B196" s="84" t="s">
        <v>24</v>
      </c>
      <c r="C196" s="85">
        <v>1921</v>
      </c>
      <c r="D196" s="84" t="s">
        <v>794</v>
      </c>
      <c r="E196" s="85">
        <v>4.9999999999999996E-2</v>
      </c>
      <c r="F196" s="35" t="str">
        <f>IFERROR(VLOOKUP(C196,wtFrac_transposed!BA$5:BB$186,2,FALSE),"not found")</f>
        <v>not found</v>
      </c>
    </row>
    <row r="197" spans="1:6" ht="14.25" customHeight="1" x14ac:dyDescent="0.3">
      <c r="A197" s="84" t="s">
        <v>679</v>
      </c>
      <c r="B197" s="84" t="s">
        <v>24</v>
      </c>
      <c r="C197" s="85">
        <v>1923</v>
      </c>
      <c r="D197" s="84" t="s">
        <v>868</v>
      </c>
      <c r="E197" s="85">
        <v>9.9999999999999985E-3</v>
      </c>
      <c r="F197" s="35" t="str">
        <f>IFERROR(VLOOKUP(C197,wtFrac_transposed!BA$5:BB$186,2,FALSE),"not found")</f>
        <v>not found</v>
      </c>
    </row>
    <row r="198" spans="1:6" ht="14.25" customHeight="1" x14ac:dyDescent="0.3">
      <c r="A198" s="84" t="s">
        <v>679</v>
      </c>
      <c r="B198" s="84" t="s">
        <v>24</v>
      </c>
      <c r="C198" s="85">
        <v>1925</v>
      </c>
      <c r="D198" s="84" t="s">
        <v>809</v>
      </c>
      <c r="E198" s="85">
        <v>0.03</v>
      </c>
      <c r="F198" s="35" t="str">
        <f>IFERROR(VLOOKUP(C198,wtFrac_transposed!BA$5:BB$186,2,FALSE),"not found")</f>
        <v>not found</v>
      </c>
    </row>
    <row r="199" spans="1:6" ht="14.25" customHeight="1" x14ac:dyDescent="0.3">
      <c r="A199" s="84" t="s">
        <v>679</v>
      </c>
      <c r="B199" s="84" t="s">
        <v>24</v>
      </c>
      <c r="C199" s="85">
        <v>1945</v>
      </c>
      <c r="D199" s="84" t="s">
        <v>799</v>
      </c>
      <c r="E199" s="85">
        <v>3.9999999999999994E-2</v>
      </c>
      <c r="F199" s="35" t="str">
        <f>IFERROR(VLOOKUP(C199,wtFrac_transposed!BA$5:BB$186,2,FALSE),"not found")</f>
        <v>not found</v>
      </c>
    </row>
    <row r="200" spans="1:6" ht="14.25" customHeight="1" x14ac:dyDescent="0.3">
      <c r="A200" s="84" t="s">
        <v>679</v>
      </c>
      <c r="B200" s="84" t="s">
        <v>24</v>
      </c>
      <c r="C200" s="85">
        <v>1947</v>
      </c>
      <c r="D200" s="84" t="s">
        <v>865</v>
      </c>
      <c r="E200" s="85">
        <v>9.9999999999999985E-3</v>
      </c>
      <c r="F200" s="35" t="str">
        <f>IFERROR(VLOOKUP(C200,wtFrac_transposed!BA$5:BB$186,2,FALSE),"not found")</f>
        <v>not found</v>
      </c>
    </row>
    <row r="201" spans="1:6" ht="14.25" customHeight="1" x14ac:dyDescent="0.3">
      <c r="A201" s="84" t="s">
        <v>679</v>
      </c>
      <c r="B201" s="84" t="s">
        <v>24</v>
      </c>
      <c r="C201" s="85">
        <v>1963</v>
      </c>
      <c r="D201" s="84" t="s">
        <v>873</v>
      </c>
      <c r="E201" s="85">
        <v>9.9999999999999985E-3</v>
      </c>
      <c r="F201" s="35" t="str">
        <f>IFERROR(VLOOKUP(C201,wtFrac_transposed!BA$5:BB$186,2,FALSE),"not found")</f>
        <v>not found</v>
      </c>
    </row>
    <row r="202" spans="1:6" ht="14.25" customHeight="1" x14ac:dyDescent="0.3">
      <c r="A202" s="84" t="s">
        <v>679</v>
      </c>
      <c r="B202" s="84" t="s">
        <v>24</v>
      </c>
      <c r="C202" s="85">
        <v>1964</v>
      </c>
      <c r="D202" s="84" t="s">
        <v>803</v>
      </c>
      <c r="E202" s="85">
        <v>0.03</v>
      </c>
      <c r="F202" s="35" t="str">
        <f>IFERROR(VLOOKUP(C202,wtFrac_transposed!BA$5:BB$186,2,FALSE),"not found")</f>
        <v>not found</v>
      </c>
    </row>
    <row r="203" spans="1:6" ht="14.25" customHeight="1" x14ac:dyDescent="0.3">
      <c r="A203" s="84" t="s">
        <v>679</v>
      </c>
      <c r="B203" s="84" t="s">
        <v>24</v>
      </c>
      <c r="C203" s="85">
        <v>1975</v>
      </c>
      <c r="D203" s="84" t="s">
        <v>866</v>
      </c>
      <c r="E203" s="85">
        <v>9.9999999999999985E-3</v>
      </c>
      <c r="F203" s="35" t="str">
        <f>IFERROR(VLOOKUP(C203,wtFrac_transposed!BA$5:BB$186,2,FALSE),"not found")</f>
        <v>not found</v>
      </c>
    </row>
    <row r="204" spans="1:6" ht="14.25" customHeight="1" x14ac:dyDescent="0.3">
      <c r="A204" s="84" t="s">
        <v>679</v>
      </c>
      <c r="B204" s="84" t="s">
        <v>24</v>
      </c>
      <c r="C204" s="85">
        <v>1977</v>
      </c>
      <c r="D204" s="84" t="s">
        <v>874</v>
      </c>
      <c r="E204" s="85">
        <v>9.9999999999999985E-3</v>
      </c>
      <c r="F204" s="35" t="str">
        <f>IFERROR(VLOOKUP(C204,wtFrac_transposed!BA$5:BB$186,2,FALSE),"not found")</f>
        <v>not found</v>
      </c>
    </row>
    <row r="205" spans="1:6" ht="14.25" customHeight="1" x14ac:dyDescent="0.3">
      <c r="A205" s="84" t="s">
        <v>679</v>
      </c>
      <c r="B205" s="84" t="s">
        <v>24</v>
      </c>
      <c r="C205" s="85">
        <v>1978</v>
      </c>
      <c r="D205" s="84" t="s">
        <v>880</v>
      </c>
      <c r="E205" s="85">
        <v>9.9999999999999985E-3</v>
      </c>
      <c r="F205" s="35" t="str">
        <f>IFERROR(VLOOKUP(C205,wtFrac_transposed!BA$5:BB$186,2,FALSE),"not found")</f>
        <v>not found</v>
      </c>
    </row>
    <row r="206" spans="1:6" ht="14.25" customHeight="1" x14ac:dyDescent="0.3">
      <c r="A206" s="84" t="s">
        <v>679</v>
      </c>
      <c r="B206" s="84" t="s">
        <v>24</v>
      </c>
      <c r="C206" s="85">
        <v>1988</v>
      </c>
      <c r="D206" s="84" t="s">
        <v>819</v>
      </c>
      <c r="E206" s="85">
        <v>1.9999999999999997E-2</v>
      </c>
      <c r="F206" s="35" t="str">
        <f>IFERROR(VLOOKUP(C206,wtFrac_transposed!BA$5:BB$186,2,FALSE),"not found")</f>
        <v>not found</v>
      </c>
    </row>
    <row r="207" spans="1:6" ht="14.25" customHeight="1" x14ac:dyDescent="0.3">
      <c r="A207" s="84" t="s">
        <v>679</v>
      </c>
      <c r="B207" s="84" t="s">
        <v>24</v>
      </c>
      <c r="C207" s="85">
        <v>1989</v>
      </c>
      <c r="D207" s="84" t="s">
        <v>877</v>
      </c>
      <c r="E207" s="85">
        <v>9.9999999999999985E-3</v>
      </c>
      <c r="F207" s="35" t="str">
        <f>IFERROR(VLOOKUP(C207,wtFrac_transposed!BA$5:BB$186,2,FALSE),"not found")</f>
        <v>not found</v>
      </c>
    </row>
    <row r="208" spans="1:6" ht="14.25" customHeight="1" x14ac:dyDescent="0.3">
      <c r="A208" s="84" t="s">
        <v>679</v>
      </c>
      <c r="B208" s="84" t="s">
        <v>24</v>
      </c>
      <c r="C208" s="85">
        <v>1990</v>
      </c>
      <c r="D208" s="84" t="s">
        <v>879</v>
      </c>
      <c r="E208" s="85">
        <v>9.9999999999999985E-3</v>
      </c>
      <c r="F208" s="35" t="str">
        <f>IFERROR(VLOOKUP(C208,wtFrac_transposed!BA$5:BB$186,2,FALSE),"not found")</f>
        <v>not found</v>
      </c>
    </row>
    <row r="209" spans="1:6" ht="14.25" customHeight="1" x14ac:dyDescent="0.3">
      <c r="A209" s="84" t="s">
        <v>679</v>
      </c>
      <c r="B209" s="84" t="s">
        <v>24</v>
      </c>
      <c r="C209" s="85">
        <v>1992</v>
      </c>
      <c r="D209" s="84" t="s">
        <v>875</v>
      </c>
      <c r="E209" s="85">
        <v>9.9999999999999985E-3</v>
      </c>
      <c r="F209" s="35" t="str">
        <f>IFERROR(VLOOKUP(C209,wtFrac_transposed!BA$5:BB$186,2,FALSE),"not found")</f>
        <v>not found</v>
      </c>
    </row>
    <row r="210" spans="1:6" ht="14.25" customHeight="1" x14ac:dyDescent="0.3">
      <c r="A210" s="84" t="s">
        <v>679</v>
      </c>
      <c r="B210" s="84" t="s">
        <v>24</v>
      </c>
      <c r="C210" s="85">
        <v>2001</v>
      </c>
      <c r="D210" s="84" t="s">
        <v>872</v>
      </c>
      <c r="E210" s="85">
        <v>9.9999999999999985E-3</v>
      </c>
      <c r="F210" s="35" t="str">
        <f>IFERROR(VLOOKUP(C210,wtFrac_transposed!BA$5:BB$186,2,FALSE),"not found")</f>
        <v>not found</v>
      </c>
    </row>
    <row r="211" spans="1:6" ht="14.25" customHeight="1" x14ac:dyDescent="0.3">
      <c r="A211" s="84" t="s">
        <v>679</v>
      </c>
      <c r="B211" s="84" t="s">
        <v>24</v>
      </c>
      <c r="C211" s="85">
        <v>2003</v>
      </c>
      <c r="D211" s="84" t="s">
        <v>781</v>
      </c>
      <c r="E211" s="85">
        <v>0.09</v>
      </c>
      <c r="F211" s="35" t="str">
        <f>IFERROR(VLOOKUP(C211,wtFrac_transposed!BA$5:BB$186,2,FALSE),"not found")</f>
        <v>not found</v>
      </c>
    </row>
    <row r="212" spans="1:6" ht="14.25" customHeight="1" x14ac:dyDescent="0.3">
      <c r="A212" s="84" t="s">
        <v>679</v>
      </c>
      <c r="B212" s="84" t="s">
        <v>24</v>
      </c>
      <c r="C212" s="85">
        <v>2006</v>
      </c>
      <c r="D212" s="84" t="s">
        <v>686</v>
      </c>
      <c r="E212" s="85">
        <v>0.71</v>
      </c>
      <c r="F212" s="35" t="str">
        <f>IFERROR(VLOOKUP(C212,wtFrac_transposed!BA$5:BB$186,2,FALSE),"not found")</f>
        <v>not found</v>
      </c>
    </row>
    <row r="213" spans="1:6" ht="14.25" customHeight="1" x14ac:dyDescent="0.3">
      <c r="A213" s="84" t="s">
        <v>679</v>
      </c>
      <c r="B213" s="84" t="s">
        <v>24</v>
      </c>
      <c r="C213" s="85">
        <v>2009</v>
      </c>
      <c r="D213" s="84" t="s">
        <v>773</v>
      </c>
      <c r="E213" s="85">
        <v>0.15</v>
      </c>
      <c r="F213" s="35" t="str">
        <f>IFERROR(VLOOKUP(C213,wtFrac_transposed!BA$5:BB$186,2,FALSE),"not found")</f>
        <v>not found</v>
      </c>
    </row>
    <row r="214" spans="1:6" ht="14.25" customHeight="1" x14ac:dyDescent="0.3">
      <c r="A214" s="84" t="s">
        <v>679</v>
      </c>
      <c r="B214" s="84" t="s">
        <v>24</v>
      </c>
      <c r="C214" s="85">
        <v>2012</v>
      </c>
      <c r="D214" s="84" t="s">
        <v>793</v>
      </c>
      <c r="E214" s="85">
        <v>4.9999999999999996E-2</v>
      </c>
      <c r="F214" s="35" t="str">
        <f>IFERROR(VLOOKUP(C214,wtFrac_transposed!BA$5:BB$186,2,FALSE),"not found")</f>
        <v>not found</v>
      </c>
    </row>
    <row r="215" spans="1:6" ht="14.25" customHeight="1" x14ac:dyDescent="0.3">
      <c r="A215" s="84" t="s">
        <v>679</v>
      </c>
      <c r="B215" s="84" t="s">
        <v>24</v>
      </c>
      <c r="C215" s="85">
        <v>2014</v>
      </c>
      <c r="D215" s="84" t="s">
        <v>818</v>
      </c>
      <c r="E215" s="85">
        <v>1.9999999999999997E-2</v>
      </c>
      <c r="F215" s="35" t="str">
        <f>IFERROR(VLOOKUP(C215,wtFrac_transposed!BA$5:BB$186,2,FALSE),"not found")</f>
        <v>not found</v>
      </c>
    </row>
    <row r="216" spans="1:6" ht="14.25" customHeight="1" x14ac:dyDescent="0.3">
      <c r="A216" s="84" t="s">
        <v>679</v>
      </c>
      <c r="B216" s="84" t="s">
        <v>24</v>
      </c>
      <c r="C216" s="85">
        <v>2017</v>
      </c>
      <c r="D216" s="84" t="s">
        <v>804</v>
      </c>
      <c r="E216" s="85">
        <v>0.03</v>
      </c>
      <c r="F216" s="35" t="str">
        <f>IFERROR(VLOOKUP(C216,wtFrac_transposed!BA$5:BB$186,2,FALSE),"not found")</f>
        <v>not found</v>
      </c>
    </row>
    <row r="217" spans="1:6" ht="14.25" customHeight="1" x14ac:dyDescent="0.3">
      <c r="A217" s="84" t="s">
        <v>679</v>
      </c>
      <c r="B217" s="84" t="s">
        <v>24</v>
      </c>
      <c r="C217" s="85">
        <v>2023</v>
      </c>
      <c r="D217" s="84" t="s">
        <v>232</v>
      </c>
      <c r="E217" s="85">
        <v>9.9999999999999985E-3</v>
      </c>
      <c r="F217" t="str">
        <f>IFERROR(VLOOKUP(C217,wtFrac_transposed!BA$5:BB$186,2,FALSE),"not found")</f>
        <v>not found</v>
      </c>
    </row>
    <row r="218" spans="1:6" ht="14.25" customHeight="1" x14ac:dyDescent="0.3">
      <c r="A218" s="84" t="s">
        <v>679</v>
      </c>
      <c r="B218" s="84" t="s">
        <v>24</v>
      </c>
      <c r="C218" s="85">
        <v>2024</v>
      </c>
      <c r="D218" s="84" t="s">
        <v>814</v>
      </c>
      <c r="E218" s="85">
        <v>0.03</v>
      </c>
      <c r="F218" s="35" t="str">
        <f>IFERROR(VLOOKUP(C218,wtFrac_transposed!BA$5:BB$186,2,FALSE),"not found")</f>
        <v>not found</v>
      </c>
    </row>
    <row r="219" spans="1:6" ht="14.25" customHeight="1" x14ac:dyDescent="0.3">
      <c r="A219" s="84" t="s">
        <v>679</v>
      </c>
      <c r="B219" s="84" t="s">
        <v>24</v>
      </c>
      <c r="C219" s="85">
        <v>2026</v>
      </c>
      <c r="D219" s="84" t="s">
        <v>832</v>
      </c>
      <c r="E219" s="85">
        <v>1.9999999999999997E-2</v>
      </c>
      <c r="F219" s="35" t="str">
        <f>IFERROR(VLOOKUP(C219,wtFrac_transposed!BA$5:BB$186,2,FALSE),"not found")</f>
        <v>not found</v>
      </c>
    </row>
    <row r="220" spans="1:6" ht="14.25" customHeight="1" x14ac:dyDescent="0.3">
      <c r="A220" s="84" t="s">
        <v>679</v>
      </c>
      <c r="B220" s="84" t="s">
        <v>24</v>
      </c>
      <c r="C220" s="85">
        <v>2027</v>
      </c>
      <c r="D220" s="84" t="s">
        <v>372</v>
      </c>
      <c r="E220" s="85">
        <v>0.33999999999999997</v>
      </c>
      <c r="F220" t="str">
        <f>IFERROR(VLOOKUP(C220,wtFrac_transposed!BA$5:BB$186,2,FALSE),"not found")</f>
        <v>not found</v>
      </c>
    </row>
    <row r="221" spans="1:6" ht="14.25" customHeight="1" x14ac:dyDescent="0.3">
      <c r="A221" s="84" t="s">
        <v>679</v>
      </c>
      <c r="B221" s="84" t="s">
        <v>24</v>
      </c>
      <c r="C221" s="85">
        <v>2029</v>
      </c>
      <c r="D221" s="84" t="s">
        <v>796</v>
      </c>
      <c r="E221" s="85">
        <v>4.9999999999999996E-2</v>
      </c>
      <c r="F221" s="35" t="str">
        <f>IFERROR(VLOOKUP(C221,wtFrac_transposed!BA$5:BB$186,2,FALSE),"not found")</f>
        <v>not found</v>
      </c>
    </row>
    <row r="222" spans="1:6" ht="14.25" customHeight="1" x14ac:dyDescent="0.3">
      <c r="A222" s="84" t="s">
        <v>679</v>
      </c>
      <c r="B222" s="84" t="s">
        <v>24</v>
      </c>
      <c r="C222" s="85">
        <v>2034</v>
      </c>
      <c r="D222" s="84" t="s">
        <v>748</v>
      </c>
      <c r="E222" s="85">
        <v>0.37</v>
      </c>
      <c r="F222" s="35" t="str">
        <f>IFERROR(VLOOKUP(C222,wtFrac_transposed!BA$5:BB$186,2,FALSE),"not found")</f>
        <v>not found</v>
      </c>
    </row>
    <row r="223" spans="1:6" ht="14.25" customHeight="1" x14ac:dyDescent="0.3">
      <c r="A223" s="84" t="s">
        <v>679</v>
      </c>
      <c r="B223" s="84" t="s">
        <v>24</v>
      </c>
      <c r="C223" s="85">
        <v>2039</v>
      </c>
      <c r="D223" s="84" t="s">
        <v>780</v>
      </c>
      <c r="E223" s="85">
        <v>9.9999999999999992E-2</v>
      </c>
      <c r="F223" s="35" t="str">
        <f>IFERROR(VLOOKUP(C223,wtFrac_transposed!BA$5:BB$186,2,FALSE),"not found")</f>
        <v>not found</v>
      </c>
    </row>
    <row r="224" spans="1:6" ht="14.25" customHeight="1" x14ac:dyDescent="0.3">
      <c r="A224" s="84" t="s">
        <v>679</v>
      </c>
      <c r="B224" s="84" t="s">
        <v>24</v>
      </c>
      <c r="C224" s="85">
        <v>2046</v>
      </c>
      <c r="D224" s="84" t="s">
        <v>870</v>
      </c>
      <c r="E224" s="85">
        <v>9.9999999999999985E-3</v>
      </c>
      <c r="F224" s="35" t="str">
        <f>IFERROR(VLOOKUP(C224,wtFrac_transposed!BA$5:BB$186,2,FALSE),"not found")</f>
        <v>not found</v>
      </c>
    </row>
    <row r="225" spans="1:6" ht="14.25" customHeight="1" x14ac:dyDescent="0.3">
      <c r="A225" s="84" t="s">
        <v>679</v>
      </c>
      <c r="B225" s="84" t="s">
        <v>24</v>
      </c>
      <c r="C225" s="85">
        <v>2052</v>
      </c>
      <c r="D225" s="84" t="s">
        <v>745</v>
      </c>
      <c r="E225" s="85">
        <v>0.37999999999999995</v>
      </c>
      <c r="F225" s="35" t="str">
        <f>IFERROR(VLOOKUP(C225,wtFrac_transposed!BA$5:BB$186,2,FALSE),"not found")</f>
        <v>not found</v>
      </c>
    </row>
    <row r="226" spans="1:6" ht="14.25" customHeight="1" x14ac:dyDescent="0.3">
      <c r="A226" s="84" t="s">
        <v>679</v>
      </c>
      <c r="B226" s="84" t="s">
        <v>24</v>
      </c>
      <c r="C226" s="85">
        <v>2061</v>
      </c>
      <c r="D226" s="84" t="s">
        <v>792</v>
      </c>
      <c r="E226" s="85">
        <v>4.9999999999999996E-2</v>
      </c>
      <c r="F226" s="35" t="str">
        <f>IFERROR(VLOOKUP(C226,wtFrac_transposed!BA$5:BB$186,2,FALSE),"not found")</f>
        <v>not found</v>
      </c>
    </row>
    <row r="227" spans="1:6" ht="14.25" customHeight="1" x14ac:dyDescent="0.3">
      <c r="A227" s="84" t="s">
        <v>679</v>
      </c>
      <c r="B227" s="84" t="s">
        <v>24</v>
      </c>
      <c r="C227" s="85">
        <v>2073</v>
      </c>
      <c r="D227" s="84" t="s">
        <v>806</v>
      </c>
      <c r="E227" s="85">
        <v>0.03</v>
      </c>
      <c r="F227" s="35" t="str">
        <f>IFERROR(VLOOKUP(C227,wtFrac_transposed!BA$5:BB$186,2,FALSE),"not found")</f>
        <v>not found</v>
      </c>
    </row>
    <row r="228" spans="1:6" ht="14.25" customHeight="1" x14ac:dyDescent="0.3">
      <c r="A228" s="84" t="s">
        <v>679</v>
      </c>
      <c r="B228" s="84" t="s">
        <v>24</v>
      </c>
      <c r="C228" s="85">
        <v>2083</v>
      </c>
      <c r="D228" s="84" t="s">
        <v>719</v>
      </c>
      <c r="E228" s="85">
        <v>0.42</v>
      </c>
      <c r="F228" s="35" t="str">
        <f>IFERROR(VLOOKUP(C228,wtFrac_transposed!BA$5:BB$186,2,FALSE),"not found")</f>
        <v>not found</v>
      </c>
    </row>
    <row r="229" spans="1:6" ht="14.25" customHeight="1" x14ac:dyDescent="0.3">
      <c r="A229" s="84" t="s">
        <v>679</v>
      </c>
      <c r="B229" s="84" t="s">
        <v>24</v>
      </c>
      <c r="C229" s="85">
        <v>2084</v>
      </c>
      <c r="D229" s="84" t="s">
        <v>807</v>
      </c>
      <c r="E229" s="85">
        <v>0.03</v>
      </c>
      <c r="F229" s="35" t="str">
        <f>IFERROR(VLOOKUP(C229,wtFrac_transposed!BA$5:BB$186,2,FALSE),"not found")</f>
        <v>not found</v>
      </c>
    </row>
    <row r="230" spans="1:6" ht="14.25" customHeight="1" x14ac:dyDescent="0.3">
      <c r="A230" s="84" t="s">
        <v>679</v>
      </c>
      <c r="B230" s="84" t="s">
        <v>24</v>
      </c>
      <c r="C230" s="85">
        <v>2091</v>
      </c>
      <c r="D230" s="84" t="s">
        <v>712</v>
      </c>
      <c r="E230" s="85">
        <v>0.43999999999999995</v>
      </c>
      <c r="F230" s="35" t="str">
        <f>IFERROR(VLOOKUP(C230,wtFrac_transposed!BA$5:BB$186,2,FALSE),"not found")</f>
        <v>not found</v>
      </c>
    </row>
    <row r="231" spans="1:6" ht="14.25" customHeight="1" x14ac:dyDescent="0.3">
      <c r="A231" s="84" t="s">
        <v>679</v>
      </c>
      <c r="B231" s="84" t="s">
        <v>24</v>
      </c>
      <c r="C231" s="85">
        <v>2094</v>
      </c>
      <c r="D231" s="84" t="s">
        <v>839</v>
      </c>
      <c r="E231" s="85">
        <v>9.9999999999999985E-3</v>
      </c>
      <c r="F231" s="35" t="str">
        <f>IFERROR(VLOOKUP(C231,wtFrac_transposed!BA$5:BB$186,2,FALSE),"not found")</f>
        <v>not found</v>
      </c>
    </row>
    <row r="232" spans="1:6" ht="14.25" customHeight="1" x14ac:dyDescent="0.3">
      <c r="A232" s="84" t="s">
        <v>679</v>
      </c>
      <c r="B232" s="84" t="s">
        <v>24</v>
      </c>
      <c r="C232" s="85">
        <v>2097</v>
      </c>
      <c r="D232" s="84" t="s">
        <v>834</v>
      </c>
      <c r="E232" s="85">
        <v>1.9999999999999997E-2</v>
      </c>
      <c r="F232" s="35" t="str">
        <f>IFERROR(VLOOKUP(C232,wtFrac_transposed!BA$5:BB$186,2,FALSE),"not found")</f>
        <v>not found</v>
      </c>
    </row>
    <row r="233" spans="1:6" ht="14.25" customHeight="1" x14ac:dyDescent="0.3">
      <c r="A233" s="84" t="s">
        <v>679</v>
      </c>
      <c r="B233" s="84" t="s">
        <v>24</v>
      </c>
      <c r="C233" s="85">
        <v>2102</v>
      </c>
      <c r="D233" s="84" t="s">
        <v>871</v>
      </c>
      <c r="E233" s="85">
        <v>9.9999999999999985E-3</v>
      </c>
      <c r="F233" s="35" t="str">
        <f>IFERROR(VLOOKUP(C233,wtFrac_transposed!BA$5:BB$186,2,FALSE),"not found")</f>
        <v>not found</v>
      </c>
    </row>
    <row r="234" spans="1:6" ht="14.25" customHeight="1" x14ac:dyDescent="0.3">
      <c r="A234" s="84" t="s">
        <v>679</v>
      </c>
      <c r="B234" s="84" t="s">
        <v>24</v>
      </c>
      <c r="C234" s="85">
        <v>2105</v>
      </c>
      <c r="D234" s="84" t="s">
        <v>835</v>
      </c>
      <c r="E234" s="85">
        <v>1.9999999999999997E-2</v>
      </c>
      <c r="F234" s="35" t="str">
        <f>IFERROR(VLOOKUP(C234,wtFrac_transposed!BA$5:BB$186,2,FALSE),"not found")</f>
        <v>not found</v>
      </c>
    </row>
    <row r="235" spans="1:6" ht="14.25" customHeight="1" x14ac:dyDescent="0.3">
      <c r="A235" s="84" t="s">
        <v>679</v>
      </c>
      <c r="B235" s="84" t="s">
        <v>24</v>
      </c>
      <c r="C235" s="85">
        <v>2108</v>
      </c>
      <c r="D235" s="84" t="s">
        <v>700</v>
      </c>
      <c r="E235" s="85">
        <v>0.5099999999999999</v>
      </c>
      <c r="F235" s="35" t="str">
        <f>IFERROR(VLOOKUP(C235,wtFrac_transposed!BA$5:BB$186,2,FALSE),"not found")</f>
        <v>not found</v>
      </c>
    </row>
    <row r="236" spans="1:6" ht="14.25" customHeight="1" x14ac:dyDescent="0.3">
      <c r="A236" s="84" t="s">
        <v>679</v>
      </c>
      <c r="B236" s="84" t="s">
        <v>24</v>
      </c>
      <c r="C236" s="85">
        <v>2111</v>
      </c>
      <c r="D236" s="84" t="s">
        <v>733</v>
      </c>
      <c r="E236" s="85">
        <v>0.39999999999999997</v>
      </c>
      <c r="F236" s="35" t="str">
        <f>IFERROR(VLOOKUP(C236,wtFrac_transposed!BA$5:BB$186,2,FALSE),"not found")</f>
        <v>not found</v>
      </c>
    </row>
    <row r="237" spans="1:6" ht="14.25" customHeight="1" x14ac:dyDescent="0.3">
      <c r="A237" s="84" t="s">
        <v>679</v>
      </c>
      <c r="B237" s="84" t="s">
        <v>24</v>
      </c>
      <c r="C237" s="85">
        <v>2113</v>
      </c>
      <c r="D237" s="84" t="s">
        <v>690</v>
      </c>
      <c r="E237" s="85">
        <v>0.66999999999999993</v>
      </c>
      <c r="F237" s="35" t="str">
        <f>IFERROR(VLOOKUP(C237,wtFrac_transposed!BA$5:BB$186,2,FALSE),"not found")</f>
        <v>not found</v>
      </c>
    </row>
    <row r="238" spans="1:6" ht="14.25" customHeight="1" x14ac:dyDescent="0.3">
      <c r="A238" s="84" t="s">
        <v>679</v>
      </c>
      <c r="B238" s="84" t="s">
        <v>24</v>
      </c>
      <c r="C238" s="85">
        <v>2118</v>
      </c>
      <c r="D238" s="84" t="s">
        <v>741</v>
      </c>
      <c r="E238" s="85">
        <v>0.37999999999999995</v>
      </c>
      <c r="F238" s="35" t="str">
        <f>IFERROR(VLOOKUP(C238,wtFrac_transposed!BA$5:BB$186,2,FALSE),"not found")</f>
        <v>not found</v>
      </c>
    </row>
    <row r="239" spans="1:6" ht="14.25" customHeight="1" x14ac:dyDescent="0.3">
      <c r="A239" s="84" t="s">
        <v>679</v>
      </c>
      <c r="B239" s="84" t="s">
        <v>24</v>
      </c>
      <c r="C239" s="85">
        <v>2119</v>
      </c>
      <c r="D239" s="84" t="s">
        <v>718</v>
      </c>
      <c r="E239" s="85">
        <v>0.42</v>
      </c>
      <c r="F239" s="35" t="str">
        <f>IFERROR(VLOOKUP(C239,wtFrac_transposed!BA$5:BB$186,2,FALSE),"not found")</f>
        <v>not found</v>
      </c>
    </row>
    <row r="240" spans="1:6" ht="14.25" customHeight="1" x14ac:dyDescent="0.3">
      <c r="A240" s="84" t="s">
        <v>679</v>
      </c>
      <c r="B240" s="84" t="s">
        <v>24</v>
      </c>
      <c r="C240" s="85">
        <v>2120</v>
      </c>
      <c r="D240" s="84" t="s">
        <v>795</v>
      </c>
      <c r="E240" s="85">
        <v>4.9999999999999996E-2</v>
      </c>
      <c r="F240" s="35" t="str">
        <f>IFERROR(VLOOKUP(C240,wtFrac_transposed!BA$5:BB$186,2,FALSE),"not found")</f>
        <v>not found</v>
      </c>
    </row>
    <row r="241" spans="1:6" ht="14.25" customHeight="1" x14ac:dyDescent="0.3">
      <c r="A241" s="84" t="s">
        <v>679</v>
      </c>
      <c r="B241" s="84" t="s">
        <v>24</v>
      </c>
      <c r="C241" s="85">
        <v>2121</v>
      </c>
      <c r="D241" s="84" t="s">
        <v>881</v>
      </c>
      <c r="E241" s="85">
        <v>9.9999999999999985E-3</v>
      </c>
      <c r="F241" s="35" t="str">
        <f>IFERROR(VLOOKUP(C241,wtFrac_transposed!BA$5:BB$186,2,FALSE),"not found")</f>
        <v>not found</v>
      </c>
    </row>
    <row r="242" spans="1:6" ht="14.25" customHeight="1" x14ac:dyDescent="0.3">
      <c r="A242" s="84" t="s">
        <v>679</v>
      </c>
      <c r="B242" s="84" t="s">
        <v>24</v>
      </c>
      <c r="C242" s="85">
        <v>2124</v>
      </c>
      <c r="D242" s="84" t="s">
        <v>802</v>
      </c>
      <c r="E242" s="85">
        <v>3.9999999999999994E-2</v>
      </c>
      <c r="F242" s="35" t="str">
        <f>IFERROR(VLOOKUP(C242,wtFrac_transposed!BA$5:BB$186,2,FALSE),"not found")</f>
        <v>not found</v>
      </c>
    </row>
    <row r="243" spans="1:6" ht="14.25" customHeight="1" x14ac:dyDescent="0.3">
      <c r="A243" s="84" t="s">
        <v>679</v>
      </c>
      <c r="B243" s="84" t="s">
        <v>24</v>
      </c>
      <c r="C243" s="85">
        <v>2125</v>
      </c>
      <c r="D243" s="84" t="s">
        <v>844</v>
      </c>
      <c r="E243" s="85">
        <v>9.9999999999999985E-3</v>
      </c>
      <c r="F243" s="35" t="str">
        <f>IFERROR(VLOOKUP(C243,wtFrac_transposed!BA$5:BB$186,2,FALSE),"not found")</f>
        <v>not found</v>
      </c>
    </row>
    <row r="244" spans="1:6" ht="14.25" customHeight="1" x14ac:dyDescent="0.3">
      <c r="A244" s="84" t="s">
        <v>679</v>
      </c>
      <c r="B244" s="84" t="s">
        <v>24</v>
      </c>
      <c r="C244" s="85">
        <v>2126</v>
      </c>
      <c r="D244" s="84" t="s">
        <v>764</v>
      </c>
      <c r="E244" s="85">
        <v>0.25</v>
      </c>
      <c r="F244" s="35" t="str">
        <f>IFERROR(VLOOKUP(C244,wtFrac_transposed!BA$5:BB$186,2,FALSE),"not found")</f>
        <v>not found</v>
      </c>
    </row>
    <row r="245" spans="1:6" ht="14.25" customHeight="1" x14ac:dyDescent="0.3">
      <c r="A245" s="84" t="s">
        <v>679</v>
      </c>
      <c r="B245" s="84" t="s">
        <v>24</v>
      </c>
      <c r="C245" s="85">
        <v>2127</v>
      </c>
      <c r="D245" s="84" t="s">
        <v>698</v>
      </c>
      <c r="E245" s="85">
        <v>0.53999999999999992</v>
      </c>
      <c r="F245" s="35" t="str">
        <f>IFERROR(VLOOKUP(C245,wtFrac_transposed!BA$5:BB$186,2,FALSE),"not found")</f>
        <v>not found</v>
      </c>
    </row>
    <row r="246" spans="1:6" ht="14.25" customHeight="1" x14ac:dyDescent="0.3">
      <c r="A246" s="84" t="s">
        <v>679</v>
      </c>
      <c r="B246" s="84" t="s">
        <v>24</v>
      </c>
      <c r="C246" s="85">
        <v>2128</v>
      </c>
      <c r="D246" s="84" t="s">
        <v>769</v>
      </c>
      <c r="E246" s="85">
        <v>0.18999999999999997</v>
      </c>
      <c r="F246" s="35" t="str">
        <f>IFERROR(VLOOKUP(C246,wtFrac_transposed!BA$5:BB$186,2,FALSE),"not found")</f>
        <v>not found</v>
      </c>
    </row>
    <row r="247" spans="1:6" ht="14.25" customHeight="1" x14ac:dyDescent="0.3">
      <c r="A247" s="84" t="s">
        <v>679</v>
      </c>
      <c r="B247" s="84" t="s">
        <v>24</v>
      </c>
      <c r="C247" s="85">
        <v>2129</v>
      </c>
      <c r="D247" s="84" t="s">
        <v>853</v>
      </c>
      <c r="E247" s="85">
        <v>9.9999999999999985E-3</v>
      </c>
      <c r="F247" s="35" t="str">
        <f>IFERROR(VLOOKUP(C247,wtFrac_transposed!BA$5:BB$186,2,FALSE),"not found")</f>
        <v>not found</v>
      </c>
    </row>
    <row r="248" spans="1:6" ht="14.25" customHeight="1" x14ac:dyDescent="0.3">
      <c r="A248" s="84" t="s">
        <v>679</v>
      </c>
      <c r="B248" s="84" t="s">
        <v>24</v>
      </c>
      <c r="C248" s="85">
        <v>2130</v>
      </c>
      <c r="D248" s="84" t="s">
        <v>774</v>
      </c>
      <c r="E248" s="85">
        <v>0.15</v>
      </c>
      <c r="F248" s="35" t="str">
        <f>IFERROR(VLOOKUP(C248,wtFrac_transposed!BA$5:BB$186,2,FALSE),"not found")</f>
        <v>not found</v>
      </c>
    </row>
    <row r="249" spans="1:6" ht="14.25" customHeight="1" x14ac:dyDescent="0.3">
      <c r="A249" s="84" t="s">
        <v>679</v>
      </c>
      <c r="B249" s="84" t="s">
        <v>24</v>
      </c>
      <c r="C249" s="85">
        <v>2131</v>
      </c>
      <c r="D249" s="84" t="s">
        <v>725</v>
      </c>
      <c r="E249" s="85">
        <v>0.42</v>
      </c>
      <c r="F249" s="35" t="str">
        <f>IFERROR(VLOOKUP(C249,wtFrac_transposed!BA$5:BB$186,2,FALSE),"not found")</f>
        <v>not found</v>
      </c>
    </row>
    <row r="250" spans="1:6" ht="14.25" customHeight="1" x14ac:dyDescent="0.3">
      <c r="A250" s="84" t="s">
        <v>679</v>
      </c>
      <c r="B250" s="84" t="s">
        <v>24</v>
      </c>
      <c r="C250" s="85">
        <v>2132</v>
      </c>
      <c r="D250" s="84" t="s">
        <v>683</v>
      </c>
      <c r="E250" s="85">
        <v>1.1099999999999999</v>
      </c>
      <c r="F250" s="35" t="str">
        <f>IFERROR(VLOOKUP(C250,wtFrac_transposed!BA$5:BB$186,2,FALSE),"not found")</f>
        <v>not found</v>
      </c>
    </row>
    <row r="251" spans="1:6" ht="14.25" customHeight="1" x14ac:dyDescent="0.3">
      <c r="A251" s="84" t="s">
        <v>679</v>
      </c>
      <c r="B251" s="84" t="s">
        <v>24</v>
      </c>
      <c r="C251" s="85">
        <v>2133</v>
      </c>
      <c r="D251" s="84" t="s">
        <v>798</v>
      </c>
      <c r="E251" s="85">
        <v>4.9999999999999996E-2</v>
      </c>
      <c r="F251" s="35" t="str">
        <f>IFERROR(VLOOKUP(C251,wtFrac_transposed!BA$5:BB$186,2,FALSE),"not found")</f>
        <v>not found</v>
      </c>
    </row>
    <row r="252" spans="1:6" ht="14.25" customHeight="1" x14ac:dyDescent="0.3">
      <c r="A252" s="84" t="s">
        <v>679</v>
      </c>
      <c r="B252" s="84" t="s">
        <v>24</v>
      </c>
      <c r="C252" s="85">
        <v>2134</v>
      </c>
      <c r="D252" s="84" t="s">
        <v>820</v>
      </c>
      <c r="E252" s="85">
        <v>1.9999999999999997E-2</v>
      </c>
      <c r="F252" s="35" t="str">
        <f>IFERROR(VLOOKUP(C252,wtFrac_transposed!BA$5:BB$186,2,FALSE),"not found")</f>
        <v>not found</v>
      </c>
    </row>
    <row r="253" spans="1:6" ht="14.25" customHeight="1" x14ac:dyDescent="0.3">
      <c r="A253" s="84" t="s">
        <v>679</v>
      </c>
      <c r="B253" s="84" t="s">
        <v>24</v>
      </c>
      <c r="C253" s="85">
        <v>2135</v>
      </c>
      <c r="D253" s="84" t="s">
        <v>838</v>
      </c>
      <c r="E253" s="85">
        <v>9.9999999999999985E-3</v>
      </c>
      <c r="F253" s="35" t="str">
        <f>IFERROR(VLOOKUP(C253,wtFrac_transposed!BA$5:BB$186,2,FALSE),"not found")</f>
        <v>not found</v>
      </c>
    </row>
    <row r="254" spans="1:6" ht="14.25" customHeight="1" x14ac:dyDescent="0.3">
      <c r="A254" s="84" t="s">
        <v>679</v>
      </c>
      <c r="B254" s="84" t="s">
        <v>24</v>
      </c>
      <c r="C254" s="85">
        <v>2138</v>
      </c>
      <c r="D254" s="84" t="s">
        <v>752</v>
      </c>
      <c r="E254" s="85">
        <v>0.36</v>
      </c>
      <c r="F254" s="35" t="str">
        <f>IFERROR(VLOOKUP(C254,wtFrac_transposed!BA$5:BB$186,2,FALSE),"not found")</f>
        <v>not found</v>
      </c>
    </row>
    <row r="255" spans="1:6" ht="14.25" customHeight="1" x14ac:dyDescent="0.3">
      <c r="A255" s="84" t="s">
        <v>679</v>
      </c>
      <c r="B255" s="84" t="s">
        <v>24</v>
      </c>
      <c r="C255" s="85">
        <v>2140</v>
      </c>
      <c r="D255" s="84" t="s">
        <v>786</v>
      </c>
      <c r="E255" s="85">
        <v>6.9999999999999993E-2</v>
      </c>
      <c r="F255" s="35" t="str">
        <f>IFERROR(VLOOKUP(C255,wtFrac_transposed!BA$5:BB$186,2,FALSE),"not found")</f>
        <v>not found</v>
      </c>
    </row>
    <row r="256" spans="1:6" ht="14.25" customHeight="1" x14ac:dyDescent="0.3">
      <c r="A256" s="84" t="s">
        <v>679</v>
      </c>
      <c r="B256" s="84" t="s">
        <v>24</v>
      </c>
      <c r="C256" s="85">
        <v>2144</v>
      </c>
      <c r="D256" s="84" t="s">
        <v>744</v>
      </c>
      <c r="E256" s="85">
        <v>0.37999999999999995</v>
      </c>
      <c r="F256" s="35" t="str">
        <f>IFERROR(VLOOKUP(C256,wtFrac_transposed!BA$5:BB$186,2,FALSE),"not found")</f>
        <v>not found</v>
      </c>
    </row>
    <row r="257" spans="1:6" ht="14.25" customHeight="1" x14ac:dyDescent="0.3">
      <c r="A257" s="84" t="s">
        <v>679</v>
      </c>
      <c r="B257" s="84" t="s">
        <v>24</v>
      </c>
      <c r="C257" s="85">
        <v>2154</v>
      </c>
      <c r="D257" s="84" t="s">
        <v>765</v>
      </c>
      <c r="E257" s="85">
        <v>0.21</v>
      </c>
      <c r="F257" s="35" t="str">
        <f>IFERROR(VLOOKUP(C257,wtFrac_transposed!BA$5:BB$186,2,FALSE),"not found")</f>
        <v>not found</v>
      </c>
    </row>
    <row r="258" spans="1:6" ht="14.25" customHeight="1" x14ac:dyDescent="0.3">
      <c r="A258" s="84" t="s">
        <v>679</v>
      </c>
      <c r="B258" s="84" t="s">
        <v>24</v>
      </c>
      <c r="C258" s="85">
        <v>2157</v>
      </c>
      <c r="D258" s="84" t="s">
        <v>801</v>
      </c>
      <c r="E258" s="85">
        <v>3.9999999999999994E-2</v>
      </c>
      <c r="F258" s="35" t="str">
        <f>IFERROR(VLOOKUP(C258,wtFrac_transposed!BA$5:BB$186,2,FALSE),"not found")</f>
        <v>not found</v>
      </c>
    </row>
    <row r="259" spans="1:6" ht="14.25" customHeight="1" x14ac:dyDescent="0.3">
      <c r="A259" s="84" t="s">
        <v>679</v>
      </c>
      <c r="B259" s="84" t="s">
        <v>24</v>
      </c>
      <c r="C259" s="85">
        <v>2158</v>
      </c>
      <c r="D259" s="84" t="s">
        <v>784</v>
      </c>
      <c r="E259" s="85">
        <v>7.9999999999999988E-2</v>
      </c>
      <c r="F259" s="35" t="str">
        <f>IFERROR(VLOOKUP(C259,wtFrac_transposed!BA$5:BB$186,2,FALSE),"not found")</f>
        <v>not found</v>
      </c>
    </row>
    <row r="260" spans="1:6" ht="14.25" customHeight="1" x14ac:dyDescent="0.3">
      <c r="A260" s="84" t="s">
        <v>679</v>
      </c>
      <c r="B260" s="84" t="s">
        <v>24</v>
      </c>
      <c r="C260" s="85">
        <v>2159</v>
      </c>
      <c r="D260" s="84" t="s">
        <v>777</v>
      </c>
      <c r="E260" s="85">
        <v>0.10999999999999999</v>
      </c>
      <c r="F260" s="35" t="str">
        <f>IFERROR(VLOOKUP(C260,wtFrac_transposed!BA$5:BB$186,2,FALSE),"not found")</f>
        <v>not found</v>
      </c>
    </row>
    <row r="261" spans="1:6" ht="14.25" customHeight="1" x14ac:dyDescent="0.3">
      <c r="A261" s="84" t="s">
        <v>679</v>
      </c>
      <c r="B261" s="84" t="s">
        <v>24</v>
      </c>
      <c r="C261" s="85">
        <v>2160</v>
      </c>
      <c r="D261" s="84" t="s">
        <v>687</v>
      </c>
      <c r="E261" s="85">
        <v>0.71</v>
      </c>
      <c r="F261" s="35" t="str">
        <f>IFERROR(VLOOKUP(C261,wtFrac_transposed!BA$5:BB$186,2,FALSE),"not found")</f>
        <v>not found</v>
      </c>
    </row>
    <row r="262" spans="1:6" ht="14.25" customHeight="1" x14ac:dyDescent="0.3">
      <c r="A262" s="84" t="s">
        <v>679</v>
      </c>
      <c r="B262" s="84" t="s">
        <v>24</v>
      </c>
      <c r="C262" s="85">
        <v>2161</v>
      </c>
      <c r="D262" s="84" t="s">
        <v>735</v>
      </c>
      <c r="E262" s="85">
        <v>0.39999999999999997</v>
      </c>
      <c r="F262" s="35" t="str">
        <f>IFERROR(VLOOKUP(C262,wtFrac_transposed!BA$5:BB$186,2,FALSE),"not found")</f>
        <v>not found</v>
      </c>
    </row>
    <row r="263" spans="1:6" ht="14.25" customHeight="1" x14ac:dyDescent="0.3">
      <c r="A263" s="84" t="s">
        <v>679</v>
      </c>
      <c r="B263" s="84" t="s">
        <v>24</v>
      </c>
      <c r="C263" s="85">
        <v>2172</v>
      </c>
      <c r="D263" s="84" t="s">
        <v>830</v>
      </c>
      <c r="E263" s="85">
        <v>1.9999999999999997E-2</v>
      </c>
      <c r="F263" s="35" t="str">
        <f>IFERROR(VLOOKUP(C263,wtFrac_transposed!BA$5:BB$186,2,FALSE),"not found")</f>
        <v>not found</v>
      </c>
    </row>
    <row r="264" spans="1:6" ht="14.25" customHeight="1" x14ac:dyDescent="0.3">
      <c r="A264" s="84" t="s">
        <v>679</v>
      </c>
      <c r="B264" s="84" t="s">
        <v>24</v>
      </c>
      <c r="C264" s="85">
        <v>2175</v>
      </c>
      <c r="D264" s="84" t="s">
        <v>810</v>
      </c>
      <c r="E264" s="85">
        <v>0.03</v>
      </c>
      <c r="F264" s="35" t="str">
        <f>IFERROR(VLOOKUP(C264,wtFrac_transposed!BA$5:BB$186,2,FALSE),"not found")</f>
        <v>not found</v>
      </c>
    </row>
    <row r="265" spans="1:6" ht="14.25" customHeight="1" x14ac:dyDescent="0.3">
      <c r="A265" s="84" t="s">
        <v>679</v>
      </c>
      <c r="B265" s="84" t="s">
        <v>24</v>
      </c>
      <c r="C265" s="85">
        <v>2184</v>
      </c>
      <c r="D265" s="84" t="s">
        <v>813</v>
      </c>
      <c r="E265" s="85">
        <v>0.03</v>
      </c>
      <c r="F265" s="35" t="str">
        <f>IFERROR(VLOOKUP(C265,wtFrac_transposed!BA$5:BB$186,2,FALSE),"not found")</f>
        <v>not found</v>
      </c>
    </row>
    <row r="266" spans="1:6" ht="14.25" customHeight="1" x14ac:dyDescent="0.3">
      <c r="A266" s="84" t="s">
        <v>679</v>
      </c>
      <c r="B266" s="84" t="s">
        <v>24</v>
      </c>
      <c r="C266" s="85">
        <v>2191</v>
      </c>
      <c r="D266" s="84" t="s">
        <v>833</v>
      </c>
      <c r="E266" s="85">
        <v>1.9999999999999997E-2</v>
      </c>
      <c r="F266" s="35" t="str">
        <f>IFERROR(VLOOKUP(C266,wtFrac_transposed!BA$5:BB$186,2,FALSE),"not found")</f>
        <v>not found</v>
      </c>
    </row>
    <row r="267" spans="1:6" ht="14.25" customHeight="1" x14ac:dyDescent="0.3">
      <c r="A267" s="84" t="s">
        <v>679</v>
      </c>
      <c r="B267" s="84" t="s">
        <v>24</v>
      </c>
      <c r="C267" s="85">
        <v>2193</v>
      </c>
      <c r="D267" s="84" t="s">
        <v>860</v>
      </c>
      <c r="E267" s="85">
        <v>9.9999999999999985E-3</v>
      </c>
      <c r="F267" s="35" t="str">
        <f>IFERROR(VLOOKUP(C267,wtFrac_transposed!BA$5:BB$186,2,FALSE),"not found")</f>
        <v>not found</v>
      </c>
    </row>
    <row r="268" spans="1:6" ht="14.25" customHeight="1" x14ac:dyDescent="0.3">
      <c r="A268" s="84" t="s">
        <v>679</v>
      </c>
      <c r="B268" s="84" t="s">
        <v>24</v>
      </c>
      <c r="C268" s="85">
        <v>2194</v>
      </c>
      <c r="D268" s="84" t="s">
        <v>852</v>
      </c>
      <c r="E268" s="85">
        <v>9.9999999999999985E-3</v>
      </c>
      <c r="F268" s="35" t="str">
        <f>IFERROR(VLOOKUP(C268,wtFrac_transposed!BA$5:BB$186,2,FALSE),"not found")</f>
        <v>not found</v>
      </c>
    </row>
    <row r="269" spans="1:6" ht="14.25" customHeight="1" x14ac:dyDescent="0.3">
      <c r="A269" s="84" t="s">
        <v>679</v>
      </c>
      <c r="B269" s="84" t="s">
        <v>24</v>
      </c>
      <c r="C269" s="85">
        <v>2197</v>
      </c>
      <c r="D269" s="84" t="s">
        <v>858</v>
      </c>
      <c r="E269" s="85">
        <v>9.9999999999999985E-3</v>
      </c>
      <c r="F269" s="35" t="str">
        <f>IFERROR(VLOOKUP(C269,wtFrac_transposed!BA$5:BB$186,2,FALSE),"not found")</f>
        <v>not found</v>
      </c>
    </row>
    <row r="270" spans="1:6" ht="14.25" customHeight="1" x14ac:dyDescent="0.3">
      <c r="A270" s="84" t="s">
        <v>679</v>
      </c>
      <c r="B270" s="84" t="s">
        <v>24</v>
      </c>
      <c r="C270" s="85">
        <v>2199</v>
      </c>
      <c r="D270" s="84" t="s">
        <v>864</v>
      </c>
      <c r="E270" s="85">
        <v>9.9999999999999985E-3</v>
      </c>
      <c r="F270" s="35" t="str">
        <f>IFERROR(VLOOKUP(C270,wtFrac_transposed!BA$5:BB$186,2,FALSE),"not found")</f>
        <v>not found</v>
      </c>
    </row>
    <row r="271" spans="1:6" ht="14.25" customHeight="1" x14ac:dyDescent="0.3">
      <c r="A271" s="84" t="s">
        <v>679</v>
      </c>
      <c r="B271" s="84" t="s">
        <v>24</v>
      </c>
      <c r="C271" s="85">
        <v>2201</v>
      </c>
      <c r="D271" s="84" t="s">
        <v>230</v>
      </c>
      <c r="E271" s="85">
        <v>9.9999999999999985E-3</v>
      </c>
      <c r="F271" t="str">
        <f>IFERROR(VLOOKUP(C271,wtFrac_transposed!BA$5:BB$186,2,FALSE),"not found")</f>
        <v>not found</v>
      </c>
    </row>
    <row r="272" spans="1:6" ht="14.25" customHeight="1" x14ac:dyDescent="0.3">
      <c r="A272" s="84" t="s">
        <v>679</v>
      </c>
      <c r="B272" s="84" t="s">
        <v>24</v>
      </c>
      <c r="C272" s="85">
        <v>2203</v>
      </c>
      <c r="D272" s="84" t="s">
        <v>706</v>
      </c>
      <c r="E272" s="85">
        <v>0.47</v>
      </c>
      <c r="F272" s="35" t="str">
        <f>IFERROR(VLOOKUP(C272,wtFrac_transposed!BA$5:BB$186,2,FALSE),"not found")</f>
        <v>not found</v>
      </c>
    </row>
    <row r="273" spans="1:6" ht="14.25" customHeight="1" x14ac:dyDescent="0.3">
      <c r="A273" s="84" t="s">
        <v>679</v>
      </c>
      <c r="B273" s="84" t="s">
        <v>24</v>
      </c>
      <c r="C273" s="85">
        <v>2206</v>
      </c>
      <c r="D273" s="84" t="s">
        <v>759</v>
      </c>
      <c r="E273" s="85">
        <v>0.32999999999999996</v>
      </c>
      <c r="F273" s="35" t="str">
        <f>IFERROR(VLOOKUP(C273,wtFrac_transposed!BA$5:BB$186,2,FALSE),"not found")</f>
        <v>not found</v>
      </c>
    </row>
    <row r="274" spans="1:6" ht="14.25" customHeight="1" x14ac:dyDescent="0.3">
      <c r="A274" s="84" t="s">
        <v>679</v>
      </c>
      <c r="B274" s="84" t="s">
        <v>24</v>
      </c>
      <c r="C274" s="85">
        <v>2207</v>
      </c>
      <c r="D274" s="84" t="s">
        <v>827</v>
      </c>
      <c r="E274" s="85">
        <v>1.9999999999999997E-2</v>
      </c>
      <c r="F274" s="35" t="str">
        <f>IFERROR(VLOOKUP(C274,wtFrac_transposed!BA$5:BB$186,2,FALSE),"not found")</f>
        <v>not found</v>
      </c>
    </row>
    <row r="275" spans="1:6" ht="14.25" customHeight="1" x14ac:dyDescent="0.3">
      <c r="A275" s="84" t="s">
        <v>679</v>
      </c>
      <c r="B275" s="84" t="s">
        <v>24</v>
      </c>
      <c r="C275" s="85">
        <v>2209</v>
      </c>
      <c r="D275" s="84" t="s">
        <v>876</v>
      </c>
      <c r="E275" s="85">
        <v>9.9999999999999985E-3</v>
      </c>
      <c r="F275" s="35" t="str">
        <f>IFERROR(VLOOKUP(C275,wtFrac_transposed!BA$5:BB$186,2,FALSE),"not found")</f>
        <v>not found</v>
      </c>
    </row>
    <row r="276" spans="1:6" ht="14.25" customHeight="1" x14ac:dyDescent="0.3">
      <c r="A276" s="84" t="s">
        <v>679</v>
      </c>
      <c r="B276" s="84" t="s">
        <v>24</v>
      </c>
      <c r="C276" s="85">
        <v>2211</v>
      </c>
      <c r="D276" s="84" t="s">
        <v>859</v>
      </c>
      <c r="E276" s="85">
        <v>9.9999999999999985E-3</v>
      </c>
      <c r="F276" s="35" t="str">
        <f>IFERROR(VLOOKUP(C276,wtFrac_transposed!BA$5:BB$186,2,FALSE),"not found")</f>
        <v>not found</v>
      </c>
    </row>
    <row r="277" spans="1:6" ht="14.25" customHeight="1" x14ac:dyDescent="0.3">
      <c r="A277" s="84" t="s">
        <v>679</v>
      </c>
      <c r="B277" s="84" t="s">
        <v>24</v>
      </c>
      <c r="C277" s="85">
        <v>2216</v>
      </c>
      <c r="D277" s="84" t="s">
        <v>816</v>
      </c>
      <c r="E277" s="85">
        <v>1.9999999999999997E-2</v>
      </c>
      <c r="F277" s="35" t="str">
        <f>IFERROR(VLOOKUP(C277,wtFrac_transposed!BA$5:BB$186,2,FALSE),"not found")</f>
        <v>not found</v>
      </c>
    </row>
    <row r="278" spans="1:6" ht="14.25" customHeight="1" x14ac:dyDescent="0.3">
      <c r="A278" s="84" t="s">
        <v>679</v>
      </c>
      <c r="B278" s="84" t="s">
        <v>24</v>
      </c>
      <c r="C278" s="85">
        <v>2227</v>
      </c>
      <c r="D278" s="84" t="s">
        <v>775</v>
      </c>
      <c r="E278" s="85">
        <v>0.12</v>
      </c>
      <c r="F278" s="35" t="str">
        <f>IFERROR(VLOOKUP(C278,wtFrac_transposed!BA$5:BB$186,2,FALSE),"not found")</f>
        <v>not found</v>
      </c>
    </row>
    <row r="279" spans="1:6" ht="14.25" customHeight="1" x14ac:dyDescent="0.3">
      <c r="A279" s="84" t="s">
        <v>679</v>
      </c>
      <c r="B279" s="84" t="s">
        <v>24</v>
      </c>
      <c r="C279" s="85">
        <v>2228</v>
      </c>
      <c r="D279" s="84" t="s">
        <v>767</v>
      </c>
      <c r="E279" s="85">
        <v>0.19999999999999998</v>
      </c>
      <c r="F279" s="35" t="str">
        <f>IFERROR(VLOOKUP(C279,wtFrac_transposed!BA$5:BB$186,2,FALSE),"not found")</f>
        <v>not found</v>
      </c>
    </row>
    <row r="280" spans="1:6" ht="14.25" customHeight="1" x14ac:dyDescent="0.3">
      <c r="A280" s="84" t="s">
        <v>679</v>
      </c>
      <c r="B280" s="84" t="s">
        <v>24</v>
      </c>
      <c r="C280" s="85">
        <v>2230</v>
      </c>
      <c r="D280" s="84" t="s">
        <v>732</v>
      </c>
      <c r="E280" s="85">
        <v>0.39999999999999997</v>
      </c>
      <c r="F280" s="35" t="str">
        <f>IFERROR(VLOOKUP(C280,wtFrac_transposed!BA$5:BB$186,2,FALSE),"not found")</f>
        <v>not found</v>
      </c>
    </row>
    <row r="281" spans="1:6" ht="14.25" customHeight="1" x14ac:dyDescent="0.3">
      <c r="A281" s="84" t="s">
        <v>679</v>
      </c>
      <c r="B281" s="84" t="s">
        <v>24</v>
      </c>
      <c r="C281" s="85">
        <v>2233</v>
      </c>
      <c r="D281" s="84" t="s">
        <v>736</v>
      </c>
      <c r="E281" s="85">
        <v>0.39999999999999997</v>
      </c>
      <c r="F281" s="35" t="str">
        <f>IFERROR(VLOOKUP(C281,wtFrac_transposed!BA$5:BB$186,2,FALSE),"not found")</f>
        <v>not found</v>
      </c>
    </row>
    <row r="282" spans="1:6" ht="14.25" customHeight="1" x14ac:dyDescent="0.3">
      <c r="A282" s="84" t="s">
        <v>679</v>
      </c>
      <c r="B282" s="84" t="s">
        <v>24</v>
      </c>
      <c r="C282" s="85">
        <v>2234</v>
      </c>
      <c r="D282" s="84" t="s">
        <v>817</v>
      </c>
      <c r="E282" s="85">
        <v>1.9999999999999997E-2</v>
      </c>
      <c r="F282" s="35" t="str">
        <f>IFERROR(VLOOKUP(C282,wtFrac_transposed!BA$5:BB$186,2,FALSE),"not found")</f>
        <v>not found</v>
      </c>
    </row>
    <row r="283" spans="1:6" ht="14.25" customHeight="1" x14ac:dyDescent="0.3">
      <c r="A283" s="84" t="s">
        <v>679</v>
      </c>
      <c r="B283" s="84" t="s">
        <v>24</v>
      </c>
      <c r="C283" s="85">
        <v>2242</v>
      </c>
      <c r="D283" s="84" t="s">
        <v>783</v>
      </c>
      <c r="E283" s="85">
        <v>0.09</v>
      </c>
      <c r="F283" s="35" t="str">
        <f>IFERROR(VLOOKUP(C283,wtFrac_transposed!BA$5:BB$186,2,FALSE),"not found")</f>
        <v>not found</v>
      </c>
    </row>
    <row r="284" spans="1:6" ht="14.25" customHeight="1" x14ac:dyDescent="0.3">
      <c r="A284" s="84" t="s">
        <v>679</v>
      </c>
      <c r="B284" s="84" t="s">
        <v>24</v>
      </c>
      <c r="C284" s="85">
        <v>2252</v>
      </c>
      <c r="D284" s="84" t="s">
        <v>811</v>
      </c>
      <c r="E284" s="85">
        <v>0.03</v>
      </c>
      <c r="F284" s="35" t="str">
        <f>IFERROR(VLOOKUP(C284,wtFrac_transposed!BA$5:BB$186,2,FALSE),"not found")</f>
        <v>not found</v>
      </c>
    </row>
    <row r="285" spans="1:6" ht="14.25" customHeight="1" x14ac:dyDescent="0.3">
      <c r="A285" s="84" t="s">
        <v>679</v>
      </c>
      <c r="B285" s="84" t="s">
        <v>24</v>
      </c>
      <c r="C285" s="85">
        <v>2256</v>
      </c>
      <c r="D285" s="84" t="s">
        <v>800</v>
      </c>
      <c r="E285" s="85">
        <v>3.9999999999999994E-2</v>
      </c>
      <c r="F285" s="35" t="str">
        <f>IFERROR(VLOOKUP(C285,wtFrac_transposed!BA$5:BB$186,2,FALSE),"not found")</f>
        <v>not found</v>
      </c>
    </row>
    <row r="286" spans="1:6" ht="14.25" customHeight="1" x14ac:dyDescent="0.3">
      <c r="A286" s="84" t="s">
        <v>679</v>
      </c>
      <c r="B286" s="84" t="s">
        <v>24</v>
      </c>
      <c r="C286" s="85">
        <v>2257</v>
      </c>
      <c r="D286" s="84" t="s">
        <v>776</v>
      </c>
      <c r="E286" s="85">
        <v>0.12</v>
      </c>
      <c r="F286" s="35" t="str">
        <f>IFERROR(VLOOKUP(C286,wtFrac_transposed!BA$5:BB$186,2,FALSE),"not found")</f>
        <v>not found</v>
      </c>
    </row>
    <row r="287" spans="1:6" ht="14.25" customHeight="1" x14ac:dyDescent="0.3">
      <c r="A287" s="84" t="s">
        <v>679</v>
      </c>
      <c r="B287" s="84" t="s">
        <v>24</v>
      </c>
      <c r="C287" s="85">
        <v>2259</v>
      </c>
      <c r="D287" s="84" t="s">
        <v>841</v>
      </c>
      <c r="E287" s="85">
        <v>9.9999999999999985E-3</v>
      </c>
      <c r="F287" s="35" t="str">
        <f>IFERROR(VLOOKUP(C287,wtFrac_transposed!BA$5:BB$186,2,FALSE),"not found")</f>
        <v>not found</v>
      </c>
    </row>
    <row r="288" spans="1:6" ht="14.25" customHeight="1" x14ac:dyDescent="0.3">
      <c r="A288" s="84" t="s">
        <v>679</v>
      </c>
      <c r="B288" s="84" t="s">
        <v>24</v>
      </c>
      <c r="C288" s="85">
        <v>2263</v>
      </c>
      <c r="D288" s="84" t="s">
        <v>761</v>
      </c>
      <c r="E288" s="85">
        <v>0.3</v>
      </c>
      <c r="F288" s="35" t="str">
        <f>IFERROR(VLOOKUP(C288,wtFrac_transposed!BA$5:BB$186,2,FALSE),"not found")</f>
        <v>not found</v>
      </c>
    </row>
    <row r="289" spans="1:6" ht="14.25" customHeight="1" x14ac:dyDescent="0.3">
      <c r="A289" s="84" t="s">
        <v>679</v>
      </c>
      <c r="B289" s="84" t="s">
        <v>24</v>
      </c>
      <c r="C289" s="85">
        <v>2266</v>
      </c>
      <c r="D289" s="84" t="s">
        <v>826</v>
      </c>
      <c r="E289" s="85">
        <v>1.9999999999999997E-2</v>
      </c>
      <c r="F289" s="35" t="str">
        <f>IFERROR(VLOOKUP(C289,wtFrac_transposed!BA$5:BB$186,2,FALSE),"not found")</f>
        <v>not found</v>
      </c>
    </row>
    <row r="290" spans="1:6" ht="14.25" customHeight="1" x14ac:dyDescent="0.3">
      <c r="A290" s="84" t="s">
        <v>679</v>
      </c>
      <c r="B290" s="84" t="s">
        <v>24</v>
      </c>
      <c r="C290" s="85">
        <v>2267</v>
      </c>
      <c r="D290" s="84" t="s">
        <v>689</v>
      </c>
      <c r="E290" s="85">
        <v>0.69</v>
      </c>
      <c r="F290" s="35" t="str">
        <f>IFERROR(VLOOKUP(C290,wtFrac_transposed!BA$5:BB$186,2,FALSE),"not found")</f>
        <v>not found</v>
      </c>
    </row>
    <row r="291" spans="1:6" ht="14.25" customHeight="1" x14ac:dyDescent="0.3">
      <c r="A291" s="84" t="s">
        <v>679</v>
      </c>
      <c r="B291" s="84" t="s">
        <v>24</v>
      </c>
      <c r="C291" s="85">
        <v>2268</v>
      </c>
      <c r="D291" s="84" t="s">
        <v>828</v>
      </c>
      <c r="E291" s="85">
        <v>1.9999999999999997E-2</v>
      </c>
      <c r="F291" s="35" t="str">
        <f>IFERROR(VLOOKUP(C291,wtFrac_transposed!BA$5:BB$186,2,FALSE),"not found")</f>
        <v>not found</v>
      </c>
    </row>
    <row r="292" spans="1:6" ht="14.25" customHeight="1" x14ac:dyDescent="0.3">
      <c r="A292" s="84" t="s">
        <v>679</v>
      </c>
      <c r="B292" s="84" t="s">
        <v>24</v>
      </c>
      <c r="C292" s="85">
        <v>2284</v>
      </c>
      <c r="D292" s="84" t="s">
        <v>763</v>
      </c>
      <c r="E292" s="85">
        <v>0.28999999999999998</v>
      </c>
      <c r="F292" s="35" t="str">
        <f>IFERROR(VLOOKUP(C292,wtFrac_transposed!BA$5:BB$186,2,FALSE),"not found")</f>
        <v>not found</v>
      </c>
    </row>
    <row r="293" spans="1:6" ht="14.25" customHeight="1" x14ac:dyDescent="0.3">
      <c r="A293" s="124"/>
      <c r="B293" s="124"/>
      <c r="C293" s="124"/>
      <c r="D293" s="124"/>
      <c r="E293" s="124">
        <f>SUM(E291:E292)</f>
        <v>0.31</v>
      </c>
    </row>
  </sheetData>
  <autoFilter ref="A2:F293">
    <sortState ref="A3:F293">
      <sortCondition ref="C3:C293"/>
    </sortState>
  </autoFilter>
  <sortState ref="A3:E293">
    <sortCondition ref="C3:C293"/>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2:L272"/>
  <sheetViews>
    <sheetView workbookViewId="0">
      <pane ySplit="2" topLeftCell="A3" activePane="bottomLeft" state="frozen"/>
      <selection pane="bottomLeft" activeCell="A5" sqref="A5"/>
    </sheetView>
  </sheetViews>
  <sheetFormatPr defaultRowHeight="14.4" x14ac:dyDescent="0.3"/>
  <cols>
    <col min="1" max="1" width="16.6640625" style="40" customWidth="1"/>
    <col min="2" max="2" width="11.5546875" style="3" customWidth="1"/>
    <col min="4" max="4" width="9.109375" style="3"/>
    <col min="5" max="8" width="0" hidden="1" customWidth="1"/>
    <col min="9" max="10" width="9.109375" hidden="1" customWidth="1"/>
    <col min="11" max="11" width="54.88671875" customWidth="1"/>
    <col min="12" max="12" width="43.88671875" customWidth="1"/>
  </cols>
  <sheetData>
    <row r="2" spans="1:12" ht="15" x14ac:dyDescent="0.25">
      <c r="A2" s="39" t="s">
        <v>644</v>
      </c>
      <c r="B2" s="2" t="s">
        <v>600</v>
      </c>
      <c r="C2" s="1" t="s">
        <v>645</v>
      </c>
      <c r="D2" s="2" t="s">
        <v>646</v>
      </c>
      <c r="E2" s="1" t="s">
        <v>647</v>
      </c>
      <c r="F2" s="1" t="s">
        <v>648</v>
      </c>
      <c r="G2" s="1" t="s">
        <v>649</v>
      </c>
      <c r="H2" s="1" t="s">
        <v>650</v>
      </c>
      <c r="I2" s="1" t="s">
        <v>651</v>
      </c>
      <c r="J2" s="1" t="s">
        <v>652</v>
      </c>
      <c r="K2" s="1" t="s">
        <v>653</v>
      </c>
      <c r="L2" s="1" t="s">
        <v>654</v>
      </c>
    </row>
    <row r="3" spans="1:12" ht="15" x14ac:dyDescent="0.25">
      <c r="A3" s="40" t="s">
        <v>655</v>
      </c>
      <c r="B3" s="3">
        <v>30700101</v>
      </c>
      <c r="C3">
        <v>0</v>
      </c>
      <c r="D3" s="3" t="s">
        <v>54</v>
      </c>
      <c r="K3" t="s">
        <v>603</v>
      </c>
      <c r="L3" t="s">
        <v>604</v>
      </c>
    </row>
    <row r="4" spans="1:12" ht="15" x14ac:dyDescent="0.25">
      <c r="A4" s="40" t="s">
        <v>655</v>
      </c>
      <c r="B4" s="3">
        <v>30700102</v>
      </c>
      <c r="C4">
        <v>1185</v>
      </c>
      <c r="D4" s="3" t="s">
        <v>54</v>
      </c>
      <c r="K4" t="s">
        <v>605</v>
      </c>
      <c r="L4" t="s">
        <v>606</v>
      </c>
    </row>
    <row r="5" spans="1:12" ht="15" x14ac:dyDescent="0.25">
      <c r="A5" s="40" t="s">
        <v>655</v>
      </c>
      <c r="B5" s="3">
        <v>30700103</v>
      </c>
      <c r="C5">
        <v>0</v>
      </c>
      <c r="D5" s="3" t="s">
        <v>54</v>
      </c>
      <c r="K5" t="s">
        <v>603</v>
      </c>
      <c r="L5" t="s">
        <v>607</v>
      </c>
    </row>
    <row r="6" spans="1:12" ht="15" x14ac:dyDescent="0.25">
      <c r="A6" s="40" t="s">
        <v>655</v>
      </c>
      <c r="B6" s="3">
        <v>30700104</v>
      </c>
      <c r="C6">
        <v>1185</v>
      </c>
      <c r="D6" s="3" t="s">
        <v>54</v>
      </c>
      <c r="K6" t="s">
        <v>605</v>
      </c>
      <c r="L6" t="s">
        <v>606</v>
      </c>
    </row>
    <row r="7" spans="1:12" ht="15" x14ac:dyDescent="0.25">
      <c r="A7" s="40" t="s">
        <v>655</v>
      </c>
      <c r="B7" s="3">
        <v>30700105</v>
      </c>
      <c r="C7">
        <v>1185</v>
      </c>
      <c r="D7" s="3" t="s">
        <v>54</v>
      </c>
      <c r="K7" t="s">
        <v>605</v>
      </c>
      <c r="L7" t="s">
        <v>606</v>
      </c>
    </row>
    <row r="8" spans="1:12" ht="15" x14ac:dyDescent="0.25">
      <c r="A8" s="40" t="s">
        <v>655</v>
      </c>
      <c r="B8" s="3">
        <v>30700106</v>
      </c>
      <c r="C8">
        <v>1185</v>
      </c>
      <c r="D8" s="3" t="s">
        <v>54</v>
      </c>
      <c r="K8" t="s">
        <v>605</v>
      </c>
      <c r="L8" t="s">
        <v>606</v>
      </c>
    </row>
    <row r="9" spans="1:12" ht="15" x14ac:dyDescent="0.25">
      <c r="A9" s="40" t="s">
        <v>655</v>
      </c>
      <c r="B9" s="3">
        <v>30700107</v>
      </c>
      <c r="C9">
        <v>0</v>
      </c>
      <c r="D9" s="3" t="s">
        <v>54</v>
      </c>
      <c r="K9" t="s">
        <v>603</v>
      </c>
      <c r="L9" t="s">
        <v>608</v>
      </c>
    </row>
    <row r="10" spans="1:12" ht="15" x14ac:dyDescent="0.25">
      <c r="A10" s="40" t="s">
        <v>655</v>
      </c>
      <c r="B10" s="3">
        <v>30700108</v>
      </c>
      <c r="C10">
        <v>0</v>
      </c>
      <c r="D10" s="3" t="s">
        <v>54</v>
      </c>
      <c r="K10" t="s">
        <v>603</v>
      </c>
      <c r="L10" t="s">
        <v>608</v>
      </c>
    </row>
    <row r="11" spans="1:12" ht="15" x14ac:dyDescent="0.25">
      <c r="A11" s="40" t="s">
        <v>655</v>
      </c>
      <c r="B11" s="3">
        <v>30700109</v>
      </c>
      <c r="C11">
        <v>1185</v>
      </c>
      <c r="D11" s="3" t="s">
        <v>54</v>
      </c>
      <c r="K11" t="s">
        <v>605</v>
      </c>
      <c r="L11" t="s">
        <v>609</v>
      </c>
    </row>
    <row r="12" spans="1:12" ht="15" x14ac:dyDescent="0.25">
      <c r="A12" s="40" t="s">
        <v>655</v>
      </c>
      <c r="B12" s="3">
        <v>30700110</v>
      </c>
      <c r="C12">
        <v>1185</v>
      </c>
      <c r="D12" s="3" t="s">
        <v>54</v>
      </c>
      <c r="K12" t="s">
        <v>605</v>
      </c>
      <c r="L12" t="s">
        <v>606</v>
      </c>
    </row>
    <row r="13" spans="1:12" x14ac:dyDescent="0.3">
      <c r="A13" s="40" t="s">
        <v>655</v>
      </c>
      <c r="B13" s="3">
        <v>30700111</v>
      </c>
      <c r="C13">
        <v>0</v>
      </c>
      <c r="D13" s="3" t="s">
        <v>54</v>
      </c>
      <c r="K13" t="s">
        <v>603</v>
      </c>
      <c r="L13" t="s">
        <v>608</v>
      </c>
    </row>
    <row r="14" spans="1:12" x14ac:dyDescent="0.3">
      <c r="A14" s="40" t="s">
        <v>655</v>
      </c>
      <c r="B14" s="3">
        <v>30700112</v>
      </c>
      <c r="C14">
        <v>0</v>
      </c>
      <c r="D14" s="3" t="s">
        <v>54</v>
      </c>
      <c r="K14" t="s">
        <v>603</v>
      </c>
      <c r="L14" t="s">
        <v>608</v>
      </c>
    </row>
    <row r="15" spans="1:12" x14ac:dyDescent="0.3">
      <c r="A15" s="40" t="s">
        <v>655</v>
      </c>
      <c r="B15" s="3">
        <v>30700113</v>
      </c>
      <c r="C15">
        <v>0</v>
      </c>
      <c r="D15" s="3" t="s">
        <v>54</v>
      </c>
      <c r="K15" t="s">
        <v>603</v>
      </c>
      <c r="L15" t="s">
        <v>608</v>
      </c>
    </row>
    <row r="16" spans="1:12" x14ac:dyDescent="0.3">
      <c r="A16" s="40" t="s">
        <v>655</v>
      </c>
      <c r="B16" s="3">
        <v>30700114</v>
      </c>
      <c r="C16">
        <v>1185</v>
      </c>
      <c r="D16" s="3" t="s">
        <v>54</v>
      </c>
      <c r="K16" t="s">
        <v>605</v>
      </c>
      <c r="L16" t="s">
        <v>606</v>
      </c>
    </row>
    <row r="17" spans="1:12" x14ac:dyDescent="0.3">
      <c r="A17" s="40" t="s">
        <v>655</v>
      </c>
      <c r="B17" s="3">
        <v>30700115</v>
      </c>
      <c r="C17">
        <v>0</v>
      </c>
      <c r="D17" s="3" t="s">
        <v>54</v>
      </c>
      <c r="K17" t="s">
        <v>603</v>
      </c>
      <c r="L17" t="s">
        <v>608</v>
      </c>
    </row>
    <row r="18" spans="1:12" x14ac:dyDescent="0.3">
      <c r="A18" s="40" t="s">
        <v>655</v>
      </c>
      <c r="B18" s="3">
        <v>30700116</v>
      </c>
      <c r="C18">
        <v>0</v>
      </c>
      <c r="D18" s="3" t="s">
        <v>54</v>
      </c>
      <c r="K18" t="s">
        <v>603</v>
      </c>
      <c r="L18" t="s">
        <v>608</v>
      </c>
    </row>
    <row r="19" spans="1:12" x14ac:dyDescent="0.3">
      <c r="A19" s="40" t="s">
        <v>655</v>
      </c>
      <c r="B19" s="3">
        <v>30700117</v>
      </c>
      <c r="C19">
        <v>0</v>
      </c>
      <c r="D19" s="3" t="s">
        <v>54</v>
      </c>
      <c r="K19" t="s">
        <v>603</v>
      </c>
      <c r="L19" t="s">
        <v>608</v>
      </c>
    </row>
    <row r="20" spans="1:12" x14ac:dyDescent="0.3">
      <c r="A20" s="40" t="s">
        <v>655</v>
      </c>
      <c r="B20" s="3">
        <v>30700118</v>
      </c>
      <c r="C20">
        <v>0</v>
      </c>
      <c r="D20" s="3" t="s">
        <v>54</v>
      </c>
      <c r="K20" t="s">
        <v>603</v>
      </c>
      <c r="L20" t="s">
        <v>608</v>
      </c>
    </row>
    <row r="21" spans="1:12" x14ac:dyDescent="0.3">
      <c r="A21" s="40" t="s">
        <v>655</v>
      </c>
      <c r="B21" s="3">
        <v>30700119</v>
      </c>
      <c r="C21">
        <v>0</v>
      </c>
      <c r="D21" s="3" t="s">
        <v>54</v>
      </c>
      <c r="K21" t="s">
        <v>603</v>
      </c>
      <c r="L21" t="s">
        <v>608</v>
      </c>
    </row>
    <row r="22" spans="1:12" x14ac:dyDescent="0.3">
      <c r="A22" s="40" t="s">
        <v>655</v>
      </c>
      <c r="B22" s="3">
        <v>30700120</v>
      </c>
      <c r="C22">
        <v>1185</v>
      </c>
      <c r="D22" s="3" t="s">
        <v>54</v>
      </c>
      <c r="K22" t="s">
        <v>605</v>
      </c>
      <c r="L22" t="s">
        <v>606</v>
      </c>
    </row>
    <row r="23" spans="1:12" x14ac:dyDescent="0.3">
      <c r="A23" s="40" t="s">
        <v>655</v>
      </c>
      <c r="B23" s="3">
        <v>30700121</v>
      </c>
      <c r="C23">
        <v>1185</v>
      </c>
      <c r="D23" s="3" t="s">
        <v>54</v>
      </c>
      <c r="K23" t="s">
        <v>605</v>
      </c>
      <c r="L23" t="s">
        <v>606</v>
      </c>
    </row>
    <row r="24" spans="1:12" x14ac:dyDescent="0.3">
      <c r="A24" s="40" t="s">
        <v>655</v>
      </c>
      <c r="B24" s="3">
        <v>30700122</v>
      </c>
      <c r="C24">
        <v>0</v>
      </c>
      <c r="D24" s="3" t="s">
        <v>54</v>
      </c>
      <c r="K24" t="s">
        <v>603</v>
      </c>
      <c r="L24" t="s">
        <v>608</v>
      </c>
    </row>
    <row r="25" spans="1:12" x14ac:dyDescent="0.3">
      <c r="A25" s="40" t="s">
        <v>655</v>
      </c>
      <c r="B25" s="3">
        <v>30700123</v>
      </c>
      <c r="C25">
        <v>1185</v>
      </c>
      <c r="D25" s="3" t="s">
        <v>54</v>
      </c>
      <c r="K25" t="s">
        <v>605</v>
      </c>
      <c r="L25" t="s">
        <v>635</v>
      </c>
    </row>
    <row r="26" spans="1:12" x14ac:dyDescent="0.3">
      <c r="A26" s="40" t="s">
        <v>655</v>
      </c>
      <c r="B26" s="3">
        <v>30700124</v>
      </c>
      <c r="C26">
        <v>1185</v>
      </c>
      <c r="D26" s="3" t="s">
        <v>54</v>
      </c>
      <c r="K26" t="s">
        <v>638</v>
      </c>
    </row>
    <row r="27" spans="1:12" x14ac:dyDescent="0.3">
      <c r="A27" s="40" t="s">
        <v>655</v>
      </c>
      <c r="B27" s="3">
        <v>30700125</v>
      </c>
      <c r="C27">
        <v>1185</v>
      </c>
      <c r="D27" s="3" t="s">
        <v>54</v>
      </c>
      <c r="K27" t="s">
        <v>642</v>
      </c>
    </row>
    <row r="28" spans="1:12" x14ac:dyDescent="0.3">
      <c r="A28" s="40" t="s">
        <v>655</v>
      </c>
      <c r="B28" s="3">
        <v>30700126</v>
      </c>
      <c r="C28">
        <v>1185</v>
      </c>
      <c r="D28" s="3" t="s">
        <v>54</v>
      </c>
    </row>
    <row r="29" spans="1:12" x14ac:dyDescent="0.3">
      <c r="A29" s="40" t="s">
        <v>655</v>
      </c>
      <c r="B29" s="3">
        <v>30700127</v>
      </c>
      <c r="C29">
        <v>1185</v>
      </c>
      <c r="D29" s="3" t="s">
        <v>54</v>
      </c>
      <c r="K29" t="s">
        <v>637</v>
      </c>
    </row>
    <row r="30" spans="1:12" x14ac:dyDescent="0.3">
      <c r="A30" s="40" t="s">
        <v>655</v>
      </c>
      <c r="B30" s="3">
        <v>30700128</v>
      </c>
      <c r="C30">
        <v>1185</v>
      </c>
      <c r="D30" s="3" t="s">
        <v>54</v>
      </c>
      <c r="K30" t="s">
        <v>638</v>
      </c>
    </row>
    <row r="31" spans="1:12" x14ac:dyDescent="0.3">
      <c r="A31" s="40" t="s">
        <v>655</v>
      </c>
      <c r="B31" s="3">
        <v>30700132</v>
      </c>
      <c r="C31">
        <v>1185</v>
      </c>
      <c r="D31" s="3" t="s">
        <v>54</v>
      </c>
      <c r="K31" t="s">
        <v>638</v>
      </c>
    </row>
    <row r="32" spans="1:12" x14ac:dyDescent="0.3">
      <c r="A32" s="40" t="s">
        <v>655</v>
      </c>
      <c r="B32" s="3">
        <v>30700133</v>
      </c>
      <c r="C32">
        <v>1185</v>
      </c>
      <c r="D32" s="3" t="s">
        <v>54</v>
      </c>
      <c r="K32" t="s">
        <v>638</v>
      </c>
    </row>
    <row r="33" spans="1:12" x14ac:dyDescent="0.3">
      <c r="A33" s="40" t="s">
        <v>655</v>
      </c>
      <c r="B33" s="3">
        <v>30700134</v>
      </c>
      <c r="C33">
        <v>1185</v>
      </c>
      <c r="D33" s="3" t="s">
        <v>54</v>
      </c>
      <c r="K33" t="s">
        <v>605</v>
      </c>
      <c r="L33" t="s">
        <v>635</v>
      </c>
    </row>
    <row r="34" spans="1:12" x14ac:dyDescent="0.3">
      <c r="A34" s="40" t="s">
        <v>655</v>
      </c>
      <c r="B34" s="3">
        <v>30700135</v>
      </c>
      <c r="C34">
        <v>1185</v>
      </c>
      <c r="D34" s="3" t="s">
        <v>54</v>
      </c>
      <c r="K34" t="s">
        <v>605</v>
      </c>
      <c r="L34" t="s">
        <v>635</v>
      </c>
    </row>
    <row r="35" spans="1:12" x14ac:dyDescent="0.3">
      <c r="A35" s="40" t="s">
        <v>655</v>
      </c>
      <c r="B35" s="3">
        <v>30700136</v>
      </c>
      <c r="C35">
        <v>1185</v>
      </c>
      <c r="D35" s="3" t="s">
        <v>54</v>
      </c>
      <c r="K35" t="s">
        <v>642</v>
      </c>
    </row>
    <row r="36" spans="1:12" x14ac:dyDescent="0.3">
      <c r="A36" s="40" t="s">
        <v>655</v>
      </c>
      <c r="B36" s="3">
        <v>30700185</v>
      </c>
      <c r="C36">
        <v>0</v>
      </c>
      <c r="D36" s="3" t="s">
        <v>54</v>
      </c>
      <c r="K36" t="s">
        <v>603</v>
      </c>
      <c r="L36" t="s">
        <v>610</v>
      </c>
    </row>
    <row r="37" spans="1:12" x14ac:dyDescent="0.3">
      <c r="A37" s="40" t="s">
        <v>655</v>
      </c>
      <c r="B37" s="3">
        <v>30700186</v>
      </c>
      <c r="C37">
        <v>0</v>
      </c>
      <c r="D37" s="3" t="s">
        <v>54</v>
      </c>
      <c r="K37" t="s">
        <v>628</v>
      </c>
    </row>
    <row r="38" spans="1:12" x14ac:dyDescent="0.3">
      <c r="A38" s="40" t="s">
        <v>655</v>
      </c>
      <c r="B38" s="3">
        <v>30700196</v>
      </c>
      <c r="C38">
        <v>0</v>
      </c>
      <c r="D38" s="3" t="s">
        <v>54</v>
      </c>
      <c r="K38" t="s">
        <v>628</v>
      </c>
    </row>
    <row r="39" spans="1:12" x14ac:dyDescent="0.3">
      <c r="A39" s="40" t="s">
        <v>655</v>
      </c>
      <c r="B39" s="3">
        <v>30700199</v>
      </c>
      <c r="C39">
        <v>4730</v>
      </c>
      <c r="D39" s="3" t="s">
        <v>54</v>
      </c>
      <c r="K39" t="s">
        <v>611</v>
      </c>
      <c r="L39" t="s">
        <v>612</v>
      </c>
    </row>
    <row r="40" spans="1:12" x14ac:dyDescent="0.3">
      <c r="A40" s="40" t="s">
        <v>655</v>
      </c>
      <c r="B40" s="3">
        <v>30700201</v>
      </c>
      <c r="C40">
        <v>0</v>
      </c>
      <c r="D40" s="3" t="s">
        <v>54</v>
      </c>
      <c r="K40" t="s">
        <v>603</v>
      </c>
      <c r="L40" t="s">
        <v>610</v>
      </c>
    </row>
    <row r="41" spans="1:12" x14ac:dyDescent="0.3">
      <c r="A41" s="40" t="s">
        <v>655</v>
      </c>
      <c r="B41" s="3">
        <v>30700203</v>
      </c>
      <c r="C41">
        <v>0</v>
      </c>
      <c r="D41" s="3" t="s">
        <v>54</v>
      </c>
      <c r="K41" t="s">
        <v>603</v>
      </c>
      <c r="L41" t="s">
        <v>607</v>
      </c>
    </row>
    <row r="42" spans="1:12" x14ac:dyDescent="0.3">
      <c r="A42" s="40" t="s">
        <v>655</v>
      </c>
      <c r="B42" s="3">
        <v>30700210</v>
      </c>
      <c r="C42">
        <v>0</v>
      </c>
      <c r="D42" s="3" t="s">
        <v>54</v>
      </c>
      <c r="K42" t="s">
        <v>628</v>
      </c>
    </row>
    <row r="43" spans="1:12" x14ac:dyDescent="0.3">
      <c r="A43" s="40" t="s">
        <v>655</v>
      </c>
      <c r="B43" s="3">
        <v>30700211</v>
      </c>
      <c r="C43">
        <v>0</v>
      </c>
      <c r="D43" s="3" t="s">
        <v>54</v>
      </c>
      <c r="K43" t="s">
        <v>639</v>
      </c>
    </row>
    <row r="44" spans="1:12" x14ac:dyDescent="0.3">
      <c r="A44" s="40" t="s">
        <v>655</v>
      </c>
      <c r="B44" s="3">
        <v>30700212</v>
      </c>
      <c r="C44">
        <v>0</v>
      </c>
      <c r="D44" s="3" t="s">
        <v>54</v>
      </c>
      <c r="K44" t="s">
        <v>603</v>
      </c>
      <c r="L44" t="s">
        <v>607</v>
      </c>
    </row>
    <row r="45" spans="1:12" x14ac:dyDescent="0.3">
      <c r="A45" s="40" t="s">
        <v>655</v>
      </c>
      <c r="B45" s="3">
        <v>30700214</v>
      </c>
      <c r="C45">
        <v>0</v>
      </c>
      <c r="D45" s="3" t="s">
        <v>54</v>
      </c>
      <c r="K45" t="s">
        <v>603</v>
      </c>
      <c r="L45" t="s">
        <v>658</v>
      </c>
    </row>
    <row r="46" spans="1:12" x14ac:dyDescent="0.3">
      <c r="A46" s="40" t="s">
        <v>655</v>
      </c>
      <c r="B46" s="3">
        <v>30700215</v>
      </c>
      <c r="C46">
        <v>0</v>
      </c>
      <c r="D46" s="3" t="s">
        <v>54</v>
      </c>
      <c r="K46" t="s">
        <v>603</v>
      </c>
      <c r="L46" t="s">
        <v>607</v>
      </c>
    </row>
    <row r="47" spans="1:12" x14ac:dyDescent="0.3">
      <c r="A47" s="40" t="s">
        <v>655</v>
      </c>
      <c r="B47" s="3">
        <v>30700216</v>
      </c>
      <c r="C47">
        <v>0</v>
      </c>
      <c r="D47" s="3" t="s">
        <v>54</v>
      </c>
      <c r="K47" t="s">
        <v>639</v>
      </c>
    </row>
    <row r="48" spans="1:12" x14ac:dyDescent="0.3">
      <c r="A48" s="40" t="s">
        <v>655</v>
      </c>
      <c r="B48" s="3">
        <v>30700221</v>
      </c>
      <c r="C48">
        <v>0</v>
      </c>
      <c r="D48" s="3" t="s">
        <v>54</v>
      </c>
      <c r="K48" t="s">
        <v>603</v>
      </c>
      <c r="L48" t="s">
        <v>608</v>
      </c>
    </row>
    <row r="49" spans="1:12" x14ac:dyDescent="0.3">
      <c r="A49" s="40" t="s">
        <v>655</v>
      </c>
      <c r="B49" s="3">
        <v>30700222</v>
      </c>
      <c r="C49">
        <v>0</v>
      </c>
      <c r="D49" s="3" t="s">
        <v>54</v>
      </c>
      <c r="K49" t="s">
        <v>603</v>
      </c>
      <c r="L49" t="s">
        <v>608</v>
      </c>
    </row>
    <row r="50" spans="1:12" x14ac:dyDescent="0.3">
      <c r="A50" s="40" t="s">
        <v>655</v>
      </c>
      <c r="B50" s="3">
        <v>30700223</v>
      </c>
      <c r="C50">
        <v>0</v>
      </c>
      <c r="D50" s="3" t="s">
        <v>54</v>
      </c>
      <c r="K50" t="s">
        <v>603</v>
      </c>
      <c r="L50" t="s">
        <v>608</v>
      </c>
    </row>
    <row r="51" spans="1:12" x14ac:dyDescent="0.3">
      <c r="A51" s="40" t="s">
        <v>655</v>
      </c>
      <c r="B51" s="3">
        <v>30700231</v>
      </c>
      <c r="C51">
        <v>0</v>
      </c>
      <c r="D51" s="3" t="s">
        <v>54</v>
      </c>
      <c r="K51" t="s">
        <v>603</v>
      </c>
      <c r="L51" t="s">
        <v>607</v>
      </c>
    </row>
    <row r="52" spans="1:12" x14ac:dyDescent="0.3">
      <c r="A52" s="40" t="s">
        <v>655</v>
      </c>
      <c r="B52" s="3">
        <v>30700232</v>
      </c>
      <c r="C52">
        <v>0</v>
      </c>
      <c r="D52" s="3" t="s">
        <v>54</v>
      </c>
      <c r="K52" t="s">
        <v>628</v>
      </c>
    </row>
    <row r="53" spans="1:12" x14ac:dyDescent="0.3">
      <c r="A53" s="40" t="s">
        <v>655</v>
      </c>
      <c r="B53" s="3">
        <v>30700233</v>
      </c>
      <c r="C53">
        <v>0</v>
      </c>
      <c r="D53" s="3" t="s">
        <v>54</v>
      </c>
      <c r="K53" t="s">
        <v>603</v>
      </c>
      <c r="L53" t="s">
        <v>607</v>
      </c>
    </row>
    <row r="54" spans="1:12" x14ac:dyDescent="0.3">
      <c r="A54" s="40" t="s">
        <v>655</v>
      </c>
      <c r="B54" s="3">
        <v>30700234</v>
      </c>
      <c r="C54">
        <v>0</v>
      </c>
      <c r="D54" s="3" t="s">
        <v>54</v>
      </c>
      <c r="K54" t="s">
        <v>603</v>
      </c>
      <c r="L54" t="s">
        <v>607</v>
      </c>
    </row>
    <row r="55" spans="1:12" x14ac:dyDescent="0.3">
      <c r="A55" s="40" t="s">
        <v>655</v>
      </c>
      <c r="B55" s="3">
        <v>30700299</v>
      </c>
      <c r="C55">
        <v>0</v>
      </c>
      <c r="D55" s="3" t="s">
        <v>54</v>
      </c>
      <c r="K55" t="s">
        <v>603</v>
      </c>
      <c r="L55" t="s">
        <v>608</v>
      </c>
    </row>
    <row r="56" spans="1:12" x14ac:dyDescent="0.3">
      <c r="A56" s="40" t="s">
        <v>655</v>
      </c>
      <c r="B56" s="3">
        <v>30700301</v>
      </c>
      <c r="C56">
        <v>0</v>
      </c>
      <c r="D56" s="3" t="s">
        <v>54</v>
      </c>
      <c r="K56" t="s">
        <v>603</v>
      </c>
      <c r="L56" t="s">
        <v>607</v>
      </c>
    </row>
    <row r="57" spans="1:12" x14ac:dyDescent="0.3">
      <c r="A57" s="40" t="s">
        <v>655</v>
      </c>
      <c r="B57" s="3">
        <v>30700302</v>
      </c>
      <c r="C57">
        <v>0</v>
      </c>
      <c r="D57" s="3" t="s">
        <v>54</v>
      </c>
      <c r="K57" t="s">
        <v>603</v>
      </c>
      <c r="L57" t="s">
        <v>607</v>
      </c>
    </row>
    <row r="58" spans="1:12" x14ac:dyDescent="0.3">
      <c r="A58" s="40" t="s">
        <v>655</v>
      </c>
      <c r="B58" s="3">
        <v>30700303</v>
      </c>
      <c r="C58">
        <v>0</v>
      </c>
      <c r="D58" s="3" t="s">
        <v>54</v>
      </c>
      <c r="K58" t="s">
        <v>603</v>
      </c>
      <c r="L58" t="s">
        <v>608</v>
      </c>
    </row>
    <row r="59" spans="1:12" x14ac:dyDescent="0.3">
      <c r="A59" s="40" t="s">
        <v>655</v>
      </c>
      <c r="B59" s="3">
        <v>30700304</v>
      </c>
      <c r="C59">
        <v>0</v>
      </c>
      <c r="D59" s="3" t="s">
        <v>54</v>
      </c>
      <c r="K59" t="s">
        <v>628</v>
      </c>
    </row>
    <row r="60" spans="1:12" x14ac:dyDescent="0.3">
      <c r="A60" s="40" t="s">
        <v>655</v>
      </c>
      <c r="B60" s="3">
        <v>30700307</v>
      </c>
      <c r="C60">
        <v>0</v>
      </c>
      <c r="D60" s="3" t="s">
        <v>54</v>
      </c>
      <c r="K60" t="s">
        <v>642</v>
      </c>
    </row>
    <row r="61" spans="1:12" x14ac:dyDescent="0.3">
      <c r="A61" s="40" t="s">
        <v>655</v>
      </c>
      <c r="B61" s="3">
        <v>30700309</v>
      </c>
      <c r="C61">
        <v>0</v>
      </c>
      <c r="D61" s="3" t="s">
        <v>54</v>
      </c>
      <c r="K61" t="s">
        <v>642</v>
      </c>
    </row>
    <row r="62" spans="1:12" x14ac:dyDescent="0.3">
      <c r="A62" s="40" t="s">
        <v>655</v>
      </c>
      <c r="B62" s="3">
        <v>30700326</v>
      </c>
      <c r="C62">
        <v>0</v>
      </c>
      <c r="D62" s="3" t="s">
        <v>54</v>
      </c>
      <c r="K62" t="s">
        <v>639</v>
      </c>
    </row>
    <row r="63" spans="1:12" x14ac:dyDescent="0.3">
      <c r="A63" s="40" t="s">
        <v>655</v>
      </c>
      <c r="B63" s="3">
        <v>30700399</v>
      </c>
      <c r="C63">
        <v>0</v>
      </c>
      <c r="D63" s="3" t="s">
        <v>54</v>
      </c>
      <c r="K63" t="s">
        <v>603</v>
      </c>
      <c r="L63" t="s">
        <v>607</v>
      </c>
    </row>
    <row r="64" spans="1:12" x14ac:dyDescent="0.3">
      <c r="A64" s="40" t="s">
        <v>655</v>
      </c>
      <c r="B64" s="3">
        <v>30700400</v>
      </c>
      <c r="C64">
        <v>0</v>
      </c>
      <c r="D64" s="3" t="s">
        <v>54</v>
      </c>
      <c r="K64" t="s">
        <v>603</v>
      </c>
      <c r="L64" t="s">
        <v>613</v>
      </c>
    </row>
    <row r="65" spans="1:12" x14ac:dyDescent="0.3">
      <c r="A65" s="40" t="s">
        <v>655</v>
      </c>
      <c r="B65" s="3">
        <v>30700401</v>
      </c>
      <c r="C65">
        <v>1185</v>
      </c>
      <c r="D65" s="3" t="s">
        <v>54</v>
      </c>
      <c r="K65" t="s">
        <v>605</v>
      </c>
      <c r="L65" t="s">
        <v>606</v>
      </c>
    </row>
    <row r="66" spans="1:12" x14ac:dyDescent="0.3">
      <c r="A66" s="40" t="s">
        <v>655</v>
      </c>
      <c r="B66" s="3">
        <v>30700402</v>
      </c>
      <c r="C66">
        <v>1185</v>
      </c>
      <c r="D66" s="3" t="s">
        <v>54</v>
      </c>
      <c r="K66" t="s">
        <v>605</v>
      </c>
      <c r="L66" t="s">
        <v>606</v>
      </c>
    </row>
    <row r="67" spans="1:12" x14ac:dyDescent="0.3">
      <c r="A67" s="40" t="s">
        <v>655</v>
      </c>
      <c r="B67" s="3">
        <v>30700403</v>
      </c>
      <c r="C67">
        <v>0</v>
      </c>
      <c r="D67" s="3" t="s">
        <v>54</v>
      </c>
      <c r="K67" t="s">
        <v>603</v>
      </c>
      <c r="L67" t="s">
        <v>608</v>
      </c>
    </row>
    <row r="68" spans="1:12" x14ac:dyDescent="0.3">
      <c r="A68" s="40" t="s">
        <v>655</v>
      </c>
      <c r="B68" s="3">
        <v>30700404</v>
      </c>
      <c r="C68">
        <v>0</v>
      </c>
      <c r="D68" s="3" t="s">
        <v>54</v>
      </c>
      <c r="K68" t="s">
        <v>603</v>
      </c>
      <c r="L68" t="s">
        <v>608</v>
      </c>
    </row>
    <row r="69" spans="1:12" x14ac:dyDescent="0.3">
      <c r="A69" s="40" t="s">
        <v>655</v>
      </c>
      <c r="B69" s="3">
        <v>30700405</v>
      </c>
      <c r="C69">
        <v>1185</v>
      </c>
      <c r="D69" s="3" t="s">
        <v>54</v>
      </c>
      <c r="K69" t="s">
        <v>605</v>
      </c>
      <c r="L69" t="s">
        <v>606</v>
      </c>
    </row>
    <row r="70" spans="1:12" x14ac:dyDescent="0.3">
      <c r="A70" s="40" t="s">
        <v>655</v>
      </c>
      <c r="B70" s="3">
        <v>30700406</v>
      </c>
      <c r="C70">
        <v>0</v>
      </c>
      <c r="D70" s="3" t="s">
        <v>54</v>
      </c>
      <c r="K70" t="s">
        <v>603</v>
      </c>
      <c r="L70" t="s">
        <v>608</v>
      </c>
    </row>
    <row r="71" spans="1:12" x14ac:dyDescent="0.3">
      <c r="A71" s="40" t="s">
        <v>655</v>
      </c>
      <c r="B71" s="3">
        <v>30700407</v>
      </c>
      <c r="C71">
        <v>0</v>
      </c>
      <c r="D71" s="3" t="s">
        <v>54</v>
      </c>
      <c r="K71" t="s">
        <v>603</v>
      </c>
      <c r="L71" t="s">
        <v>608</v>
      </c>
    </row>
    <row r="72" spans="1:12" x14ac:dyDescent="0.3">
      <c r="A72" s="40" t="s">
        <v>655</v>
      </c>
      <c r="B72" s="3">
        <v>30700409</v>
      </c>
      <c r="C72">
        <v>0</v>
      </c>
      <c r="D72" s="3" t="s">
        <v>54</v>
      </c>
    </row>
    <row r="73" spans="1:12" x14ac:dyDescent="0.3">
      <c r="A73" s="40" t="s">
        <v>655</v>
      </c>
      <c r="B73" s="3">
        <v>30700499</v>
      </c>
      <c r="C73">
        <v>0</v>
      </c>
      <c r="D73" s="3" t="s">
        <v>54</v>
      </c>
      <c r="K73" t="s">
        <v>603</v>
      </c>
      <c r="L73" t="s">
        <v>608</v>
      </c>
    </row>
    <row r="74" spans="1:12" x14ac:dyDescent="0.3">
      <c r="A74" s="40" t="s">
        <v>655</v>
      </c>
      <c r="B74" s="3">
        <v>30700501</v>
      </c>
      <c r="C74">
        <v>0</v>
      </c>
      <c r="D74" s="3" t="s">
        <v>54</v>
      </c>
      <c r="K74" t="s">
        <v>603</v>
      </c>
      <c r="L74" t="s">
        <v>607</v>
      </c>
    </row>
    <row r="75" spans="1:12" x14ac:dyDescent="0.3">
      <c r="A75" s="40" t="s">
        <v>655</v>
      </c>
      <c r="B75" s="3">
        <v>30700505</v>
      </c>
      <c r="C75">
        <v>0</v>
      </c>
      <c r="D75" s="3" t="s">
        <v>54</v>
      </c>
    </row>
    <row r="76" spans="1:12" x14ac:dyDescent="0.3">
      <c r="A76" s="40" t="s">
        <v>655</v>
      </c>
      <c r="B76" s="3">
        <v>30700511</v>
      </c>
      <c r="C76">
        <v>0</v>
      </c>
      <c r="D76" s="3" t="s">
        <v>54</v>
      </c>
      <c r="K76" t="s">
        <v>603</v>
      </c>
      <c r="L76" t="s">
        <v>608</v>
      </c>
    </row>
    <row r="77" spans="1:12" x14ac:dyDescent="0.3">
      <c r="A77" s="40" t="s">
        <v>655</v>
      </c>
      <c r="B77" s="3">
        <v>30700514</v>
      </c>
      <c r="C77">
        <v>0</v>
      </c>
      <c r="D77" s="3" t="s">
        <v>54</v>
      </c>
      <c r="K77" t="s">
        <v>639</v>
      </c>
    </row>
    <row r="78" spans="1:12" x14ac:dyDescent="0.3">
      <c r="A78" s="40" t="s">
        <v>655</v>
      </c>
      <c r="B78" s="3">
        <v>30700530</v>
      </c>
      <c r="C78">
        <v>0</v>
      </c>
      <c r="D78" s="3" t="s">
        <v>54</v>
      </c>
      <c r="K78" t="s">
        <v>603</v>
      </c>
      <c r="L78" t="s">
        <v>608</v>
      </c>
    </row>
    <row r="79" spans="1:12" x14ac:dyDescent="0.3">
      <c r="A79" s="40" t="s">
        <v>655</v>
      </c>
      <c r="B79" s="3">
        <v>30700541</v>
      </c>
      <c r="C79">
        <v>0</v>
      </c>
      <c r="D79" s="3" t="s">
        <v>54</v>
      </c>
      <c r="K79" t="s">
        <v>603</v>
      </c>
      <c r="L79" t="s">
        <v>608</v>
      </c>
    </row>
    <row r="80" spans="1:12" x14ac:dyDescent="0.3">
      <c r="A80" s="40" t="s">
        <v>655</v>
      </c>
      <c r="B80" s="3">
        <v>30700543</v>
      </c>
      <c r="C80">
        <v>0</v>
      </c>
      <c r="D80" s="3" t="s">
        <v>54</v>
      </c>
      <c r="K80" t="s">
        <v>603</v>
      </c>
      <c r="L80" t="s">
        <v>608</v>
      </c>
    </row>
    <row r="81" spans="1:12" x14ac:dyDescent="0.3">
      <c r="A81" s="40" t="s">
        <v>655</v>
      </c>
      <c r="B81" s="3">
        <v>30700554</v>
      </c>
      <c r="C81">
        <v>0</v>
      </c>
      <c r="D81" s="3" t="s">
        <v>54</v>
      </c>
      <c r="K81" t="s">
        <v>639</v>
      </c>
    </row>
    <row r="82" spans="1:12" x14ac:dyDescent="0.3">
      <c r="A82" s="40" t="s">
        <v>655</v>
      </c>
      <c r="B82" s="3">
        <v>30700573</v>
      </c>
      <c r="C82">
        <v>0</v>
      </c>
      <c r="D82" s="3" t="s">
        <v>54</v>
      </c>
      <c r="K82" t="s">
        <v>629</v>
      </c>
    </row>
    <row r="83" spans="1:12" x14ac:dyDescent="0.3">
      <c r="A83" s="40" t="s">
        <v>655</v>
      </c>
      <c r="B83" s="3">
        <v>30700574</v>
      </c>
      <c r="C83">
        <v>0</v>
      </c>
      <c r="D83" s="3" t="s">
        <v>54</v>
      </c>
      <c r="K83" t="s">
        <v>603</v>
      </c>
      <c r="L83" t="s">
        <v>643</v>
      </c>
    </row>
    <row r="84" spans="1:12" x14ac:dyDescent="0.3">
      <c r="A84" s="40" t="s">
        <v>655</v>
      </c>
      <c r="B84" s="3">
        <v>30700581</v>
      </c>
      <c r="C84">
        <v>0</v>
      </c>
      <c r="D84" s="3" t="s">
        <v>54</v>
      </c>
    </row>
    <row r="85" spans="1:12" x14ac:dyDescent="0.3">
      <c r="A85" s="40" t="s">
        <v>655</v>
      </c>
      <c r="B85" s="3">
        <v>30700584</v>
      </c>
      <c r="C85">
        <v>0</v>
      </c>
      <c r="D85" s="3" t="s">
        <v>54</v>
      </c>
      <c r="K85" t="s">
        <v>603</v>
      </c>
      <c r="L85" t="s">
        <v>608</v>
      </c>
    </row>
    <row r="86" spans="1:12" x14ac:dyDescent="0.3">
      <c r="A86" s="40" t="s">
        <v>655</v>
      </c>
      <c r="B86" s="3">
        <v>30700590</v>
      </c>
      <c r="C86">
        <v>0</v>
      </c>
      <c r="D86" s="3" t="s">
        <v>54</v>
      </c>
      <c r="K86" t="s">
        <v>639</v>
      </c>
    </row>
    <row r="87" spans="1:12" x14ac:dyDescent="0.3">
      <c r="A87" s="40" t="s">
        <v>655</v>
      </c>
      <c r="B87" s="3">
        <v>30700594</v>
      </c>
      <c r="C87">
        <v>0</v>
      </c>
      <c r="D87" s="3" t="s">
        <v>54</v>
      </c>
      <c r="K87" t="s">
        <v>639</v>
      </c>
    </row>
    <row r="88" spans="1:12" x14ac:dyDescent="0.3">
      <c r="A88" s="40" t="s">
        <v>655</v>
      </c>
      <c r="B88" s="3">
        <v>30700597</v>
      </c>
      <c r="C88">
        <v>0</v>
      </c>
      <c r="D88" s="3" t="s">
        <v>54</v>
      </c>
      <c r="K88" t="s">
        <v>603</v>
      </c>
      <c r="L88" t="s">
        <v>608</v>
      </c>
    </row>
    <row r="89" spans="1:12" x14ac:dyDescent="0.3">
      <c r="A89" s="40" t="s">
        <v>655</v>
      </c>
      <c r="B89" s="3">
        <v>30700598</v>
      </c>
      <c r="C89">
        <v>0</v>
      </c>
      <c r="D89" s="3" t="s">
        <v>54</v>
      </c>
      <c r="K89" t="s">
        <v>603</v>
      </c>
      <c r="L89" t="s">
        <v>608</v>
      </c>
    </row>
    <row r="90" spans="1:12" x14ac:dyDescent="0.3">
      <c r="A90" s="40" t="s">
        <v>655</v>
      </c>
      <c r="B90" s="3">
        <v>30700599</v>
      </c>
      <c r="C90">
        <v>0</v>
      </c>
      <c r="D90" s="3" t="s">
        <v>54</v>
      </c>
      <c r="K90" t="s">
        <v>603</v>
      </c>
      <c r="L90" t="s">
        <v>608</v>
      </c>
    </row>
    <row r="91" spans="1:12" x14ac:dyDescent="0.3">
      <c r="A91" s="40" t="s">
        <v>655</v>
      </c>
      <c r="B91" s="3">
        <v>30700602</v>
      </c>
      <c r="C91">
        <v>0</v>
      </c>
      <c r="D91" s="3" t="s">
        <v>54</v>
      </c>
      <c r="K91" t="s">
        <v>603</v>
      </c>
      <c r="L91" t="s">
        <v>607</v>
      </c>
    </row>
    <row r="92" spans="1:12" x14ac:dyDescent="0.3">
      <c r="A92" s="40" t="s">
        <v>655</v>
      </c>
      <c r="B92" s="3">
        <v>30700604</v>
      </c>
      <c r="C92">
        <v>0</v>
      </c>
      <c r="D92" s="3" t="s">
        <v>54</v>
      </c>
      <c r="K92" t="s">
        <v>630</v>
      </c>
    </row>
    <row r="93" spans="1:12" x14ac:dyDescent="0.3">
      <c r="A93" s="40" t="s">
        <v>655</v>
      </c>
      <c r="B93" s="3">
        <v>30700606</v>
      </c>
      <c r="C93">
        <v>0</v>
      </c>
      <c r="D93" s="3" t="s">
        <v>54</v>
      </c>
      <c r="K93" t="s">
        <v>603</v>
      </c>
      <c r="L93" t="s">
        <v>607</v>
      </c>
    </row>
    <row r="94" spans="1:12" x14ac:dyDescent="0.3">
      <c r="A94" s="40" t="s">
        <v>655</v>
      </c>
      <c r="B94" s="3">
        <v>30700607</v>
      </c>
      <c r="C94">
        <v>1189</v>
      </c>
      <c r="D94" s="3" t="s">
        <v>54</v>
      </c>
      <c r="K94" t="s">
        <v>640</v>
      </c>
    </row>
    <row r="95" spans="1:12" x14ac:dyDescent="0.3">
      <c r="A95" s="40" t="s">
        <v>655</v>
      </c>
      <c r="B95" s="3">
        <v>30700608</v>
      </c>
      <c r="C95">
        <v>1189</v>
      </c>
      <c r="D95" s="3" t="s">
        <v>54</v>
      </c>
      <c r="K95" t="s">
        <v>640</v>
      </c>
    </row>
    <row r="96" spans="1:12" x14ac:dyDescent="0.3">
      <c r="A96" s="40" t="s">
        <v>655</v>
      </c>
      <c r="B96" s="3">
        <v>30700610</v>
      </c>
      <c r="C96">
        <v>0</v>
      </c>
      <c r="D96" s="3" t="s">
        <v>54</v>
      </c>
      <c r="K96" t="s">
        <v>603</v>
      </c>
      <c r="L96" t="s">
        <v>607</v>
      </c>
    </row>
    <row r="97" spans="1:12" x14ac:dyDescent="0.3">
      <c r="A97" s="40" t="s">
        <v>655</v>
      </c>
      <c r="B97" s="3">
        <v>30700611</v>
      </c>
      <c r="C97">
        <v>0</v>
      </c>
      <c r="D97" s="3" t="s">
        <v>54</v>
      </c>
      <c r="K97" t="s">
        <v>630</v>
      </c>
    </row>
    <row r="98" spans="1:12" x14ac:dyDescent="0.3">
      <c r="A98" s="40" t="s">
        <v>655</v>
      </c>
      <c r="B98" s="3">
        <v>30700621</v>
      </c>
      <c r="C98">
        <v>0</v>
      </c>
      <c r="D98" s="3" t="s">
        <v>54</v>
      </c>
      <c r="K98" t="s">
        <v>603</v>
      </c>
      <c r="L98" t="s">
        <v>607</v>
      </c>
    </row>
    <row r="99" spans="1:12" x14ac:dyDescent="0.3">
      <c r="A99" s="40" t="s">
        <v>655</v>
      </c>
      <c r="B99" s="3">
        <v>30700625</v>
      </c>
      <c r="C99">
        <v>1189</v>
      </c>
      <c r="D99" s="3" t="s">
        <v>54</v>
      </c>
      <c r="K99" t="s">
        <v>640</v>
      </c>
    </row>
    <row r="100" spans="1:12" x14ac:dyDescent="0.3">
      <c r="A100" s="40" t="s">
        <v>655</v>
      </c>
      <c r="B100" s="3">
        <v>30700626</v>
      </c>
      <c r="C100">
        <v>1189</v>
      </c>
      <c r="D100" s="3" t="s">
        <v>54</v>
      </c>
      <c r="K100" t="s">
        <v>640</v>
      </c>
    </row>
    <row r="101" spans="1:12" x14ac:dyDescent="0.3">
      <c r="A101" s="40" t="s">
        <v>655</v>
      </c>
      <c r="B101" s="3">
        <v>30700628</v>
      </c>
      <c r="C101">
        <v>0</v>
      </c>
      <c r="D101" s="3" t="s">
        <v>54</v>
      </c>
      <c r="K101" t="s">
        <v>603</v>
      </c>
      <c r="L101" t="s">
        <v>607</v>
      </c>
    </row>
    <row r="102" spans="1:12" x14ac:dyDescent="0.3">
      <c r="A102" s="40" t="s">
        <v>655</v>
      </c>
      <c r="B102" s="3">
        <v>30700630</v>
      </c>
      <c r="C102">
        <v>0</v>
      </c>
      <c r="D102" s="3" t="s">
        <v>54</v>
      </c>
      <c r="K102" t="s">
        <v>603</v>
      </c>
      <c r="L102" t="s">
        <v>658</v>
      </c>
    </row>
    <row r="103" spans="1:12" x14ac:dyDescent="0.3">
      <c r="A103" s="40" t="s">
        <v>655</v>
      </c>
      <c r="B103" s="3">
        <v>30700632</v>
      </c>
      <c r="C103">
        <v>1189</v>
      </c>
      <c r="D103" s="3" t="s">
        <v>54</v>
      </c>
      <c r="K103" t="s">
        <v>640</v>
      </c>
    </row>
    <row r="104" spans="1:12" x14ac:dyDescent="0.3">
      <c r="A104" s="40" t="s">
        <v>655</v>
      </c>
      <c r="B104" s="3">
        <v>30700635</v>
      </c>
      <c r="C104">
        <v>1189</v>
      </c>
      <c r="D104" s="3" t="s">
        <v>54</v>
      </c>
      <c r="K104" t="s">
        <v>631</v>
      </c>
      <c r="L104" t="s">
        <v>632</v>
      </c>
    </row>
    <row r="105" spans="1:12" x14ac:dyDescent="0.3">
      <c r="A105" s="40" t="s">
        <v>655</v>
      </c>
      <c r="B105" s="3">
        <v>30700651</v>
      </c>
      <c r="C105">
        <v>0</v>
      </c>
      <c r="D105" s="3" t="s">
        <v>54</v>
      </c>
      <c r="K105" t="s">
        <v>603</v>
      </c>
      <c r="L105" t="s">
        <v>607</v>
      </c>
    </row>
    <row r="106" spans="1:12" x14ac:dyDescent="0.3">
      <c r="A106" s="40" t="s">
        <v>655</v>
      </c>
      <c r="B106" s="3">
        <v>30700655</v>
      </c>
      <c r="C106">
        <v>0</v>
      </c>
      <c r="D106" s="3" t="s">
        <v>54</v>
      </c>
    </row>
    <row r="107" spans="1:12" x14ac:dyDescent="0.3">
      <c r="A107" s="40" t="s">
        <v>655</v>
      </c>
      <c r="B107" s="3">
        <v>30700661</v>
      </c>
      <c r="C107">
        <v>0</v>
      </c>
      <c r="D107" s="3" t="s">
        <v>54</v>
      </c>
      <c r="K107" t="s">
        <v>603</v>
      </c>
      <c r="L107" t="s">
        <v>607</v>
      </c>
    </row>
    <row r="108" spans="1:12" x14ac:dyDescent="0.3">
      <c r="A108" s="40" t="s">
        <v>655</v>
      </c>
      <c r="B108" s="3">
        <v>30700664</v>
      </c>
      <c r="C108">
        <v>0</v>
      </c>
      <c r="D108" s="3" t="s">
        <v>54</v>
      </c>
      <c r="K108" t="s">
        <v>639</v>
      </c>
    </row>
    <row r="109" spans="1:12" x14ac:dyDescent="0.3">
      <c r="A109" s="40" t="s">
        <v>655</v>
      </c>
      <c r="B109" s="3">
        <v>30700665</v>
      </c>
      <c r="C109">
        <v>0</v>
      </c>
      <c r="D109" s="3" t="s">
        <v>54</v>
      </c>
      <c r="K109" t="s">
        <v>639</v>
      </c>
    </row>
    <row r="110" spans="1:12" x14ac:dyDescent="0.3">
      <c r="A110" s="40" t="s">
        <v>655</v>
      </c>
      <c r="B110" s="3">
        <v>30700699</v>
      </c>
      <c r="C110">
        <v>0</v>
      </c>
      <c r="D110" s="3" t="s">
        <v>54</v>
      </c>
      <c r="K110" t="s">
        <v>603</v>
      </c>
      <c r="L110" t="s">
        <v>608</v>
      </c>
    </row>
    <row r="111" spans="1:12" x14ac:dyDescent="0.3">
      <c r="A111" s="40" t="s">
        <v>655</v>
      </c>
      <c r="B111" s="3">
        <v>30700700</v>
      </c>
      <c r="C111">
        <v>1189</v>
      </c>
      <c r="D111" s="3" t="s">
        <v>54</v>
      </c>
      <c r="K111" t="s">
        <v>614</v>
      </c>
      <c r="L111" t="s">
        <v>615</v>
      </c>
    </row>
    <row r="112" spans="1:12" x14ac:dyDescent="0.3">
      <c r="A112" s="40" t="s">
        <v>655</v>
      </c>
      <c r="B112" s="3">
        <v>30700701</v>
      </c>
      <c r="C112">
        <v>1189</v>
      </c>
      <c r="D112" s="3" t="s">
        <v>54</v>
      </c>
      <c r="K112" t="s">
        <v>614</v>
      </c>
      <c r="L112" t="s">
        <v>607</v>
      </c>
    </row>
    <row r="113" spans="1:12" x14ac:dyDescent="0.3">
      <c r="A113" s="40" t="s">
        <v>655</v>
      </c>
      <c r="B113" s="3">
        <v>30700702</v>
      </c>
      <c r="C113">
        <v>0</v>
      </c>
      <c r="D113" s="3" t="s">
        <v>54</v>
      </c>
      <c r="K113" t="s">
        <v>603</v>
      </c>
      <c r="L113" t="s">
        <v>607</v>
      </c>
    </row>
    <row r="114" spans="1:12" x14ac:dyDescent="0.3">
      <c r="A114" s="40" t="s">
        <v>655</v>
      </c>
      <c r="B114" s="3">
        <v>30700703</v>
      </c>
      <c r="C114">
        <v>1189</v>
      </c>
      <c r="D114" s="3" t="s">
        <v>54</v>
      </c>
      <c r="K114" t="s">
        <v>614</v>
      </c>
      <c r="L114" t="s">
        <v>616</v>
      </c>
    </row>
    <row r="115" spans="1:12" x14ac:dyDescent="0.3">
      <c r="A115" s="40" t="s">
        <v>655</v>
      </c>
      <c r="B115" s="3">
        <v>30700704</v>
      </c>
      <c r="C115">
        <v>1189</v>
      </c>
      <c r="D115" s="3" t="s">
        <v>54</v>
      </c>
      <c r="K115" t="s">
        <v>614</v>
      </c>
      <c r="L115" t="s">
        <v>607</v>
      </c>
    </row>
    <row r="116" spans="1:12" x14ac:dyDescent="0.3">
      <c r="A116" s="40" t="s">
        <v>655</v>
      </c>
      <c r="B116" s="3">
        <v>30700705</v>
      </c>
      <c r="C116">
        <v>1189</v>
      </c>
      <c r="D116" s="3" t="s">
        <v>54</v>
      </c>
      <c r="K116" t="s">
        <v>614</v>
      </c>
      <c r="L116" t="s">
        <v>607</v>
      </c>
    </row>
    <row r="117" spans="1:12" x14ac:dyDescent="0.3">
      <c r="A117" s="40" t="s">
        <v>655</v>
      </c>
      <c r="B117" s="3">
        <v>30700706</v>
      </c>
      <c r="C117">
        <v>1189</v>
      </c>
      <c r="D117" s="3" t="s">
        <v>54</v>
      </c>
      <c r="K117" t="s">
        <v>614</v>
      </c>
      <c r="L117" t="s">
        <v>607</v>
      </c>
    </row>
    <row r="118" spans="1:12" x14ac:dyDescent="0.3">
      <c r="A118" s="40" t="s">
        <v>655</v>
      </c>
      <c r="B118" s="3">
        <v>30700707</v>
      </c>
      <c r="C118">
        <v>1189</v>
      </c>
      <c r="D118" s="3" t="s">
        <v>54</v>
      </c>
      <c r="K118" t="s">
        <v>614</v>
      </c>
      <c r="L118" t="s">
        <v>607</v>
      </c>
    </row>
    <row r="119" spans="1:12" x14ac:dyDescent="0.3">
      <c r="A119" s="40" t="s">
        <v>655</v>
      </c>
      <c r="B119" s="3">
        <v>30700708</v>
      </c>
      <c r="C119">
        <v>1189</v>
      </c>
      <c r="D119" s="3" t="s">
        <v>54</v>
      </c>
      <c r="K119" t="s">
        <v>614</v>
      </c>
      <c r="L119" t="s">
        <v>616</v>
      </c>
    </row>
    <row r="120" spans="1:12" x14ac:dyDescent="0.3">
      <c r="A120" s="40" t="s">
        <v>655</v>
      </c>
      <c r="B120" s="3">
        <v>30700709</v>
      </c>
      <c r="C120">
        <v>1189</v>
      </c>
      <c r="D120" s="3" t="s">
        <v>54</v>
      </c>
      <c r="K120" t="s">
        <v>614</v>
      </c>
      <c r="L120" t="s">
        <v>607</v>
      </c>
    </row>
    <row r="121" spans="1:12" x14ac:dyDescent="0.3">
      <c r="A121" s="40" t="s">
        <v>655</v>
      </c>
      <c r="B121" s="3">
        <v>30700710</v>
      </c>
      <c r="C121">
        <v>1189</v>
      </c>
      <c r="D121" s="3" t="s">
        <v>54</v>
      </c>
      <c r="K121" t="s">
        <v>614</v>
      </c>
      <c r="L121" t="s">
        <v>607</v>
      </c>
    </row>
    <row r="122" spans="1:12" x14ac:dyDescent="0.3">
      <c r="A122" s="40" t="s">
        <v>655</v>
      </c>
      <c r="B122" s="3">
        <v>30700711</v>
      </c>
      <c r="C122">
        <v>1189</v>
      </c>
      <c r="D122" s="3" t="s">
        <v>54</v>
      </c>
      <c r="K122" t="s">
        <v>614</v>
      </c>
      <c r="L122" t="s">
        <v>607</v>
      </c>
    </row>
    <row r="123" spans="1:12" x14ac:dyDescent="0.3">
      <c r="A123" s="40" t="s">
        <v>655</v>
      </c>
      <c r="B123" s="3">
        <v>30700712</v>
      </c>
      <c r="C123">
        <v>1189</v>
      </c>
      <c r="D123" s="3" t="s">
        <v>54</v>
      </c>
      <c r="K123" t="s">
        <v>614</v>
      </c>
      <c r="L123" t="s">
        <v>607</v>
      </c>
    </row>
    <row r="124" spans="1:12" x14ac:dyDescent="0.3">
      <c r="A124" s="40" t="s">
        <v>655</v>
      </c>
      <c r="B124" s="3">
        <v>30700713</v>
      </c>
      <c r="C124">
        <v>1189</v>
      </c>
      <c r="D124" s="3" t="s">
        <v>54</v>
      </c>
      <c r="K124" t="s">
        <v>614</v>
      </c>
      <c r="L124" t="s">
        <v>607</v>
      </c>
    </row>
    <row r="125" spans="1:12" x14ac:dyDescent="0.3">
      <c r="A125" s="40" t="s">
        <v>655</v>
      </c>
      <c r="B125" s="3">
        <v>30700714</v>
      </c>
      <c r="C125">
        <v>1189</v>
      </c>
      <c r="D125" s="3" t="s">
        <v>54</v>
      </c>
      <c r="K125" t="s">
        <v>614</v>
      </c>
      <c r="L125" t="s">
        <v>607</v>
      </c>
    </row>
    <row r="126" spans="1:12" x14ac:dyDescent="0.3">
      <c r="A126" s="40" t="s">
        <v>655</v>
      </c>
      <c r="B126" s="3">
        <v>30700715</v>
      </c>
      <c r="C126">
        <v>1189</v>
      </c>
      <c r="D126" s="3" t="s">
        <v>54</v>
      </c>
      <c r="K126" t="s">
        <v>614</v>
      </c>
      <c r="L126" t="s">
        <v>607</v>
      </c>
    </row>
    <row r="127" spans="1:12" x14ac:dyDescent="0.3">
      <c r="A127" s="40" t="s">
        <v>655</v>
      </c>
      <c r="B127" s="3">
        <v>30700716</v>
      </c>
      <c r="C127">
        <v>1189</v>
      </c>
      <c r="D127" s="3" t="s">
        <v>54</v>
      </c>
      <c r="K127" t="s">
        <v>614</v>
      </c>
      <c r="L127" t="s">
        <v>607</v>
      </c>
    </row>
    <row r="128" spans="1:12" x14ac:dyDescent="0.3">
      <c r="A128" s="40" t="s">
        <v>655</v>
      </c>
      <c r="B128" s="3">
        <v>30700717</v>
      </c>
      <c r="C128">
        <v>1189</v>
      </c>
      <c r="D128" s="3" t="s">
        <v>54</v>
      </c>
      <c r="K128" t="s">
        <v>614</v>
      </c>
      <c r="L128" t="s">
        <v>607</v>
      </c>
    </row>
    <row r="129" spans="1:12" x14ac:dyDescent="0.3">
      <c r="A129" s="40" t="s">
        <v>655</v>
      </c>
      <c r="B129" s="3">
        <v>30700718</v>
      </c>
      <c r="C129">
        <v>1189</v>
      </c>
      <c r="D129" s="3" t="s">
        <v>54</v>
      </c>
      <c r="K129" t="s">
        <v>614</v>
      </c>
      <c r="L129" t="s">
        <v>607</v>
      </c>
    </row>
    <row r="130" spans="1:12" x14ac:dyDescent="0.3">
      <c r="A130" s="40" t="s">
        <v>655</v>
      </c>
      <c r="B130" s="3">
        <v>30700720</v>
      </c>
      <c r="C130">
        <v>1189</v>
      </c>
      <c r="D130" s="3" t="s">
        <v>54</v>
      </c>
      <c r="K130" t="s">
        <v>614</v>
      </c>
      <c r="L130" t="s">
        <v>607</v>
      </c>
    </row>
    <row r="131" spans="1:12" x14ac:dyDescent="0.3">
      <c r="A131" s="40" t="s">
        <v>655</v>
      </c>
      <c r="B131" s="3">
        <v>30700725</v>
      </c>
      <c r="C131">
        <v>0</v>
      </c>
      <c r="D131" s="3" t="s">
        <v>54</v>
      </c>
      <c r="K131" t="s">
        <v>603</v>
      </c>
      <c r="L131" t="s">
        <v>608</v>
      </c>
    </row>
    <row r="132" spans="1:12" x14ac:dyDescent="0.3">
      <c r="A132" s="40" t="s">
        <v>655</v>
      </c>
      <c r="B132" s="3">
        <v>30700727</v>
      </c>
      <c r="C132">
        <v>1088</v>
      </c>
      <c r="D132" s="3" t="s">
        <v>54</v>
      </c>
      <c r="K132" t="s">
        <v>617</v>
      </c>
      <c r="L132" t="s">
        <v>618</v>
      </c>
    </row>
    <row r="133" spans="1:12" x14ac:dyDescent="0.3">
      <c r="A133" s="40" t="s">
        <v>655</v>
      </c>
      <c r="B133" s="3">
        <v>30700730</v>
      </c>
      <c r="C133">
        <v>1189</v>
      </c>
      <c r="D133" s="3" t="s">
        <v>54</v>
      </c>
      <c r="K133" t="s">
        <v>614</v>
      </c>
      <c r="L133" t="s">
        <v>607</v>
      </c>
    </row>
    <row r="134" spans="1:12" x14ac:dyDescent="0.3">
      <c r="A134" s="40" t="s">
        <v>655</v>
      </c>
      <c r="B134" s="3">
        <v>30700734</v>
      </c>
      <c r="C134">
        <v>1189</v>
      </c>
      <c r="D134" s="3" t="s">
        <v>54</v>
      </c>
      <c r="K134" t="s">
        <v>614</v>
      </c>
      <c r="L134" t="s">
        <v>616</v>
      </c>
    </row>
    <row r="135" spans="1:12" x14ac:dyDescent="0.3">
      <c r="A135" s="40" t="s">
        <v>655</v>
      </c>
      <c r="B135" s="3">
        <v>30700736</v>
      </c>
      <c r="C135">
        <v>1189</v>
      </c>
      <c r="D135" s="3" t="s">
        <v>54</v>
      </c>
      <c r="K135" t="s">
        <v>640</v>
      </c>
    </row>
    <row r="136" spans="1:12" x14ac:dyDescent="0.3">
      <c r="A136" s="40" t="s">
        <v>655</v>
      </c>
      <c r="B136" s="3">
        <v>30700737</v>
      </c>
      <c r="C136">
        <v>1189</v>
      </c>
      <c r="D136" s="3" t="s">
        <v>54</v>
      </c>
      <c r="K136" t="s">
        <v>640</v>
      </c>
    </row>
    <row r="137" spans="1:12" x14ac:dyDescent="0.3">
      <c r="A137" s="40" t="s">
        <v>655</v>
      </c>
      <c r="B137" s="3">
        <v>30700740</v>
      </c>
      <c r="C137">
        <v>1189</v>
      </c>
      <c r="D137" s="3" t="s">
        <v>54</v>
      </c>
      <c r="K137" t="s">
        <v>614</v>
      </c>
      <c r="L137" t="s">
        <v>607</v>
      </c>
    </row>
    <row r="138" spans="1:12" x14ac:dyDescent="0.3">
      <c r="A138" s="40" t="s">
        <v>655</v>
      </c>
      <c r="B138" s="3">
        <v>30700746</v>
      </c>
      <c r="C138">
        <v>0</v>
      </c>
      <c r="D138" s="3" t="s">
        <v>54</v>
      </c>
      <c r="K138" t="s">
        <v>630</v>
      </c>
    </row>
    <row r="139" spans="1:12" x14ac:dyDescent="0.3">
      <c r="A139" s="40" t="s">
        <v>655</v>
      </c>
      <c r="B139" s="3">
        <v>30700747</v>
      </c>
      <c r="C139">
        <v>0</v>
      </c>
      <c r="D139" s="3" t="s">
        <v>54</v>
      </c>
      <c r="K139" t="s">
        <v>630</v>
      </c>
    </row>
    <row r="140" spans="1:12" x14ac:dyDescent="0.3">
      <c r="A140" s="40" t="s">
        <v>655</v>
      </c>
      <c r="B140" s="3">
        <v>30700750</v>
      </c>
      <c r="C140">
        <v>1189</v>
      </c>
      <c r="D140" s="3" t="s">
        <v>54</v>
      </c>
      <c r="K140" t="s">
        <v>614</v>
      </c>
      <c r="L140" t="s">
        <v>607</v>
      </c>
    </row>
    <row r="141" spans="1:12" x14ac:dyDescent="0.3">
      <c r="A141" s="40" t="s">
        <v>655</v>
      </c>
      <c r="B141" s="3">
        <v>30700752</v>
      </c>
      <c r="C141">
        <v>0</v>
      </c>
      <c r="D141" s="3" t="s">
        <v>54</v>
      </c>
      <c r="K141" t="s">
        <v>630</v>
      </c>
    </row>
    <row r="142" spans="1:12" x14ac:dyDescent="0.3">
      <c r="A142" s="40" t="s">
        <v>655</v>
      </c>
      <c r="B142" s="3">
        <v>30700753</v>
      </c>
      <c r="C142">
        <v>0</v>
      </c>
      <c r="D142" s="3" t="s">
        <v>54</v>
      </c>
      <c r="K142" t="s">
        <v>630</v>
      </c>
    </row>
    <row r="143" spans="1:12" x14ac:dyDescent="0.3">
      <c r="A143" s="40" t="s">
        <v>655</v>
      </c>
      <c r="B143" s="3">
        <v>30700756</v>
      </c>
      <c r="C143">
        <v>1189</v>
      </c>
      <c r="D143" s="3" t="s">
        <v>54</v>
      </c>
      <c r="K143" t="s">
        <v>614</v>
      </c>
      <c r="L143" t="s">
        <v>616</v>
      </c>
    </row>
    <row r="144" spans="1:12" x14ac:dyDescent="0.3">
      <c r="A144" s="40" t="s">
        <v>655</v>
      </c>
      <c r="B144" s="3">
        <v>30700757</v>
      </c>
      <c r="C144">
        <v>1189</v>
      </c>
      <c r="D144" s="3" t="s">
        <v>54</v>
      </c>
      <c r="K144" t="s">
        <v>640</v>
      </c>
    </row>
    <row r="145" spans="1:12" x14ac:dyDescent="0.3">
      <c r="A145" s="40" t="s">
        <v>655</v>
      </c>
      <c r="B145" s="3">
        <v>30700760</v>
      </c>
      <c r="C145">
        <v>1189</v>
      </c>
      <c r="D145" s="3" t="s">
        <v>54</v>
      </c>
      <c r="K145" t="s">
        <v>614</v>
      </c>
      <c r="L145" t="s">
        <v>607</v>
      </c>
    </row>
    <row r="146" spans="1:12" x14ac:dyDescent="0.3">
      <c r="A146" s="40" t="s">
        <v>655</v>
      </c>
      <c r="B146" s="3">
        <v>30700762</v>
      </c>
      <c r="C146">
        <v>1189</v>
      </c>
      <c r="D146" s="3" t="s">
        <v>54</v>
      </c>
      <c r="K146" t="s">
        <v>614</v>
      </c>
      <c r="L146" t="s">
        <v>616</v>
      </c>
    </row>
    <row r="147" spans="1:12" x14ac:dyDescent="0.3">
      <c r="A147" s="40" t="s">
        <v>655</v>
      </c>
      <c r="B147" s="3">
        <v>30700763</v>
      </c>
      <c r="C147">
        <v>1189</v>
      </c>
      <c r="D147" s="3" t="s">
        <v>54</v>
      </c>
      <c r="K147" t="s">
        <v>614</v>
      </c>
      <c r="L147" t="s">
        <v>616</v>
      </c>
    </row>
    <row r="148" spans="1:12" x14ac:dyDescent="0.3">
      <c r="A148" s="40" t="s">
        <v>655</v>
      </c>
      <c r="B148" s="3">
        <v>30700766</v>
      </c>
      <c r="C148">
        <v>0</v>
      </c>
      <c r="D148" s="3" t="s">
        <v>54</v>
      </c>
      <c r="K148" t="s">
        <v>630</v>
      </c>
    </row>
    <row r="149" spans="1:12" x14ac:dyDescent="0.3">
      <c r="A149" s="40" t="s">
        <v>655</v>
      </c>
      <c r="B149" s="3">
        <v>30700767</v>
      </c>
      <c r="C149">
        <v>0</v>
      </c>
      <c r="D149" s="3" t="s">
        <v>54</v>
      </c>
      <c r="K149" t="s">
        <v>630</v>
      </c>
    </row>
    <row r="150" spans="1:12" x14ac:dyDescent="0.3">
      <c r="A150" s="40" t="s">
        <v>655</v>
      </c>
      <c r="B150" s="3">
        <v>30700769</v>
      </c>
      <c r="C150">
        <v>1189</v>
      </c>
      <c r="D150" s="3" t="s">
        <v>54</v>
      </c>
      <c r="K150" t="s">
        <v>614</v>
      </c>
      <c r="L150" t="s">
        <v>607</v>
      </c>
    </row>
    <row r="151" spans="1:12" x14ac:dyDescent="0.3">
      <c r="A151" s="40" t="s">
        <v>655</v>
      </c>
      <c r="B151" s="3">
        <v>30700770</v>
      </c>
      <c r="C151">
        <v>0</v>
      </c>
      <c r="D151" s="3" t="s">
        <v>54</v>
      </c>
      <c r="K151" t="s">
        <v>630</v>
      </c>
    </row>
    <row r="152" spans="1:12" x14ac:dyDescent="0.3">
      <c r="A152" s="40" t="s">
        <v>655</v>
      </c>
      <c r="B152" s="3">
        <v>30700771</v>
      </c>
      <c r="C152">
        <v>1189</v>
      </c>
      <c r="D152" s="3" t="s">
        <v>54</v>
      </c>
      <c r="K152" t="s">
        <v>631</v>
      </c>
      <c r="L152" t="s">
        <v>632</v>
      </c>
    </row>
    <row r="153" spans="1:12" x14ac:dyDescent="0.3">
      <c r="A153" s="40" t="s">
        <v>655</v>
      </c>
      <c r="B153" s="3">
        <v>30700780</v>
      </c>
      <c r="C153">
        <v>1189</v>
      </c>
      <c r="D153" s="3" t="s">
        <v>54</v>
      </c>
      <c r="K153" t="s">
        <v>614</v>
      </c>
      <c r="L153" t="s">
        <v>607</v>
      </c>
    </row>
    <row r="154" spans="1:12" x14ac:dyDescent="0.3">
      <c r="A154" s="40" t="s">
        <v>655</v>
      </c>
      <c r="B154" s="3">
        <v>30700781</v>
      </c>
      <c r="C154">
        <v>1189</v>
      </c>
      <c r="D154" s="3" t="s">
        <v>54</v>
      </c>
      <c r="K154" t="s">
        <v>614</v>
      </c>
      <c r="L154" t="s">
        <v>607</v>
      </c>
    </row>
    <row r="155" spans="1:12" x14ac:dyDescent="0.3">
      <c r="A155" s="40" t="s">
        <v>655</v>
      </c>
      <c r="B155" s="3">
        <v>30700783</v>
      </c>
      <c r="C155">
        <v>1189</v>
      </c>
      <c r="D155" s="3" t="s">
        <v>54</v>
      </c>
      <c r="K155" t="s">
        <v>614</v>
      </c>
      <c r="L155" t="s">
        <v>616</v>
      </c>
    </row>
    <row r="156" spans="1:12" x14ac:dyDescent="0.3">
      <c r="A156" s="40" t="s">
        <v>655</v>
      </c>
      <c r="B156" s="3">
        <v>30700785</v>
      </c>
      <c r="C156">
        <v>0</v>
      </c>
      <c r="D156" s="3" t="s">
        <v>54</v>
      </c>
      <c r="K156" t="s">
        <v>630</v>
      </c>
    </row>
    <row r="157" spans="1:12" x14ac:dyDescent="0.3">
      <c r="A157" s="40" t="s">
        <v>655</v>
      </c>
      <c r="B157" s="3">
        <v>30700788</v>
      </c>
      <c r="C157">
        <v>1189</v>
      </c>
      <c r="D157" s="3" t="s">
        <v>54</v>
      </c>
      <c r="K157" t="s">
        <v>640</v>
      </c>
    </row>
    <row r="158" spans="1:12" x14ac:dyDescent="0.3">
      <c r="A158" s="40" t="s">
        <v>655</v>
      </c>
      <c r="B158" s="3">
        <v>30700789</v>
      </c>
      <c r="C158">
        <v>0</v>
      </c>
      <c r="D158" s="3" t="s">
        <v>54</v>
      </c>
      <c r="K158" t="s">
        <v>603</v>
      </c>
      <c r="L158" t="s">
        <v>608</v>
      </c>
    </row>
    <row r="159" spans="1:12" x14ac:dyDescent="0.3">
      <c r="A159" s="40" t="s">
        <v>655</v>
      </c>
      <c r="B159" s="3">
        <v>30700790</v>
      </c>
      <c r="C159">
        <v>1189</v>
      </c>
      <c r="D159" s="3" t="s">
        <v>54</v>
      </c>
      <c r="K159" t="s">
        <v>631</v>
      </c>
      <c r="L159" t="s">
        <v>632</v>
      </c>
    </row>
    <row r="160" spans="1:12" x14ac:dyDescent="0.3">
      <c r="A160" s="40" t="s">
        <v>655</v>
      </c>
      <c r="B160" s="3">
        <v>30700791</v>
      </c>
      <c r="C160">
        <v>1189</v>
      </c>
      <c r="D160" s="3" t="s">
        <v>54</v>
      </c>
      <c r="K160" t="s">
        <v>631</v>
      </c>
      <c r="L160" t="s">
        <v>632</v>
      </c>
    </row>
    <row r="161" spans="1:12" x14ac:dyDescent="0.3">
      <c r="A161" s="40" t="s">
        <v>655</v>
      </c>
      <c r="B161" s="3">
        <v>30700792</v>
      </c>
      <c r="C161">
        <v>0</v>
      </c>
      <c r="D161" s="3" t="s">
        <v>54</v>
      </c>
      <c r="K161" t="s">
        <v>629</v>
      </c>
    </row>
    <row r="162" spans="1:12" x14ac:dyDescent="0.3">
      <c r="A162" s="40" t="s">
        <v>655</v>
      </c>
      <c r="B162" s="3">
        <v>30700793</v>
      </c>
      <c r="C162">
        <v>0</v>
      </c>
      <c r="D162" s="3" t="s">
        <v>54</v>
      </c>
      <c r="K162" t="s">
        <v>629</v>
      </c>
    </row>
    <row r="163" spans="1:12" x14ac:dyDescent="0.3">
      <c r="A163" s="40" t="s">
        <v>655</v>
      </c>
      <c r="B163" s="3">
        <v>30700798</v>
      </c>
      <c r="C163">
        <v>0</v>
      </c>
      <c r="D163" s="3" t="s">
        <v>54</v>
      </c>
      <c r="K163" t="s">
        <v>628</v>
      </c>
    </row>
    <row r="164" spans="1:12" x14ac:dyDescent="0.3">
      <c r="A164" s="40" t="s">
        <v>655</v>
      </c>
      <c r="B164" s="3">
        <v>30700799</v>
      </c>
      <c r="C164">
        <v>1189</v>
      </c>
      <c r="D164" s="3" t="s">
        <v>54</v>
      </c>
      <c r="K164" t="s">
        <v>614</v>
      </c>
      <c r="L164" t="s">
        <v>607</v>
      </c>
    </row>
    <row r="165" spans="1:12" x14ac:dyDescent="0.3">
      <c r="A165" s="40" t="s">
        <v>655</v>
      </c>
      <c r="B165" s="3">
        <v>30700800</v>
      </c>
      <c r="C165">
        <v>0</v>
      </c>
      <c r="D165" s="3" t="s">
        <v>54</v>
      </c>
      <c r="K165" t="s">
        <v>603</v>
      </c>
      <c r="L165" t="s">
        <v>619</v>
      </c>
    </row>
    <row r="166" spans="1:12" x14ac:dyDescent="0.3">
      <c r="A166" s="40" t="s">
        <v>655</v>
      </c>
      <c r="B166" s="3">
        <v>30700801</v>
      </c>
      <c r="C166">
        <v>0</v>
      </c>
      <c r="D166" s="3" t="s">
        <v>54</v>
      </c>
      <c r="K166" t="s">
        <v>603</v>
      </c>
      <c r="L166" t="s">
        <v>607</v>
      </c>
    </row>
    <row r="167" spans="1:12" x14ac:dyDescent="0.3">
      <c r="A167" s="40" t="s">
        <v>655</v>
      </c>
      <c r="B167" s="3">
        <v>30700802</v>
      </c>
      <c r="C167">
        <v>0</v>
      </c>
      <c r="D167" s="3" t="s">
        <v>54</v>
      </c>
      <c r="K167" t="s">
        <v>603</v>
      </c>
      <c r="L167" t="s">
        <v>607</v>
      </c>
    </row>
    <row r="168" spans="1:12" x14ac:dyDescent="0.3">
      <c r="A168" s="40" t="s">
        <v>655</v>
      </c>
      <c r="B168" s="3">
        <v>30700803</v>
      </c>
      <c r="C168">
        <v>0</v>
      </c>
      <c r="D168" s="3" t="s">
        <v>54</v>
      </c>
      <c r="K168" t="s">
        <v>603</v>
      </c>
      <c r="L168" t="s">
        <v>607</v>
      </c>
    </row>
    <row r="169" spans="1:12" x14ac:dyDescent="0.3">
      <c r="A169" s="40" t="s">
        <v>655</v>
      </c>
      <c r="B169" s="3">
        <v>30700804</v>
      </c>
      <c r="C169">
        <v>0</v>
      </c>
      <c r="D169" s="3" t="s">
        <v>54</v>
      </c>
      <c r="K169" t="s">
        <v>603</v>
      </c>
      <c r="L169" t="s">
        <v>607</v>
      </c>
    </row>
    <row r="170" spans="1:12" x14ac:dyDescent="0.3">
      <c r="A170" s="40" t="s">
        <v>655</v>
      </c>
      <c r="B170" s="3">
        <v>30700805</v>
      </c>
      <c r="C170">
        <v>0</v>
      </c>
      <c r="D170" s="3" t="s">
        <v>54</v>
      </c>
      <c r="K170" t="s">
        <v>603</v>
      </c>
      <c r="L170" t="s">
        <v>607</v>
      </c>
    </row>
    <row r="171" spans="1:12" x14ac:dyDescent="0.3">
      <c r="A171" s="40" t="s">
        <v>655</v>
      </c>
      <c r="B171" s="3">
        <v>30700806</v>
      </c>
      <c r="C171">
        <v>0</v>
      </c>
      <c r="D171" s="3" t="s">
        <v>54</v>
      </c>
      <c r="K171" t="s">
        <v>603</v>
      </c>
      <c r="L171" t="s">
        <v>607</v>
      </c>
    </row>
    <row r="172" spans="1:12" x14ac:dyDescent="0.3">
      <c r="A172" s="40" t="s">
        <v>655</v>
      </c>
      <c r="B172" s="3">
        <v>30700807</v>
      </c>
      <c r="C172">
        <v>0</v>
      </c>
      <c r="D172" s="3" t="s">
        <v>54</v>
      </c>
      <c r="K172" t="s">
        <v>603</v>
      </c>
      <c r="L172" t="s">
        <v>607</v>
      </c>
    </row>
    <row r="173" spans="1:12" x14ac:dyDescent="0.3">
      <c r="A173" s="40" t="s">
        <v>655</v>
      </c>
      <c r="B173" s="3">
        <v>30700808</v>
      </c>
      <c r="C173">
        <v>0</v>
      </c>
      <c r="D173" s="3" t="s">
        <v>54</v>
      </c>
      <c r="K173" t="s">
        <v>603</v>
      </c>
      <c r="L173" t="s">
        <v>607</v>
      </c>
    </row>
    <row r="174" spans="1:12" x14ac:dyDescent="0.3">
      <c r="A174" s="40" t="s">
        <v>655</v>
      </c>
      <c r="B174" s="3">
        <v>30700820</v>
      </c>
      <c r="C174">
        <v>0</v>
      </c>
      <c r="D174" s="3" t="s">
        <v>54</v>
      </c>
      <c r="K174" t="s">
        <v>603</v>
      </c>
      <c r="L174" t="s">
        <v>607</v>
      </c>
    </row>
    <row r="175" spans="1:12" x14ac:dyDescent="0.3">
      <c r="A175" s="40" t="s">
        <v>655</v>
      </c>
      <c r="B175" s="3">
        <v>30700821</v>
      </c>
      <c r="C175">
        <v>0</v>
      </c>
      <c r="D175" s="3" t="s">
        <v>54</v>
      </c>
      <c r="K175" t="s">
        <v>603</v>
      </c>
      <c r="L175" t="s">
        <v>607</v>
      </c>
    </row>
    <row r="176" spans="1:12" x14ac:dyDescent="0.3">
      <c r="A176" s="40" t="s">
        <v>655</v>
      </c>
      <c r="B176" s="3">
        <v>30700822</v>
      </c>
      <c r="C176">
        <v>0</v>
      </c>
      <c r="D176" s="3" t="s">
        <v>54</v>
      </c>
      <c r="K176" t="s">
        <v>603</v>
      </c>
      <c r="L176" t="s">
        <v>607</v>
      </c>
    </row>
    <row r="177" spans="1:12" x14ac:dyDescent="0.3">
      <c r="A177" s="40" t="s">
        <v>655</v>
      </c>
      <c r="B177" s="3">
        <v>30700895</v>
      </c>
      <c r="C177">
        <v>0</v>
      </c>
      <c r="D177" s="3" t="s">
        <v>54</v>
      </c>
      <c r="K177" t="s">
        <v>628</v>
      </c>
    </row>
    <row r="178" spans="1:12" x14ac:dyDescent="0.3">
      <c r="A178" s="40" t="s">
        <v>655</v>
      </c>
      <c r="B178" s="3">
        <v>30700896</v>
      </c>
      <c r="C178">
        <v>0</v>
      </c>
      <c r="D178" s="3" t="s">
        <v>54</v>
      </c>
      <c r="K178" t="s">
        <v>603</v>
      </c>
      <c r="L178" t="s">
        <v>608</v>
      </c>
    </row>
    <row r="179" spans="1:12" x14ac:dyDescent="0.3">
      <c r="A179" s="40" t="s">
        <v>655</v>
      </c>
      <c r="B179" s="3">
        <v>30700897</v>
      </c>
      <c r="C179">
        <v>0</v>
      </c>
      <c r="D179" s="3" t="s">
        <v>54</v>
      </c>
      <c r="K179" t="s">
        <v>603</v>
      </c>
      <c r="L179" t="s">
        <v>608</v>
      </c>
    </row>
    <row r="180" spans="1:12" x14ac:dyDescent="0.3">
      <c r="A180" s="40" t="s">
        <v>655</v>
      </c>
      <c r="B180" s="3">
        <v>30700898</v>
      </c>
      <c r="C180">
        <v>0</v>
      </c>
      <c r="D180" s="3" t="s">
        <v>54</v>
      </c>
      <c r="K180" t="s">
        <v>603</v>
      </c>
      <c r="L180" t="s">
        <v>608</v>
      </c>
    </row>
    <row r="181" spans="1:12" x14ac:dyDescent="0.3">
      <c r="A181" s="40" t="s">
        <v>655</v>
      </c>
      <c r="B181" s="3">
        <v>30700899</v>
      </c>
      <c r="C181">
        <v>0</v>
      </c>
      <c r="D181" s="3" t="s">
        <v>54</v>
      </c>
      <c r="K181" t="s">
        <v>603</v>
      </c>
      <c r="L181" t="s">
        <v>608</v>
      </c>
    </row>
    <row r="182" spans="1:12" x14ac:dyDescent="0.3">
      <c r="A182" s="40" t="s">
        <v>655</v>
      </c>
      <c r="B182" s="3">
        <v>30700921</v>
      </c>
      <c r="C182">
        <v>0</v>
      </c>
      <c r="D182" s="3" t="s">
        <v>54</v>
      </c>
      <c r="K182" t="s">
        <v>628</v>
      </c>
    </row>
    <row r="183" spans="1:12" x14ac:dyDescent="0.3">
      <c r="A183" s="40" t="s">
        <v>655</v>
      </c>
      <c r="B183" s="3">
        <v>30700923</v>
      </c>
      <c r="C183">
        <v>1189</v>
      </c>
      <c r="D183" s="3" t="s">
        <v>54</v>
      </c>
      <c r="K183" t="s">
        <v>640</v>
      </c>
    </row>
    <row r="184" spans="1:12" x14ac:dyDescent="0.3">
      <c r="A184" s="40" t="s">
        <v>655</v>
      </c>
      <c r="B184" s="3">
        <v>30700925</v>
      </c>
      <c r="C184">
        <v>1189</v>
      </c>
      <c r="D184" s="3" t="s">
        <v>54</v>
      </c>
      <c r="K184" t="s">
        <v>614</v>
      </c>
      <c r="L184" t="s">
        <v>616</v>
      </c>
    </row>
    <row r="185" spans="1:12" x14ac:dyDescent="0.3">
      <c r="A185" s="40" t="s">
        <v>655</v>
      </c>
      <c r="B185" s="3">
        <v>30700927</v>
      </c>
      <c r="C185">
        <v>1189</v>
      </c>
      <c r="D185" s="3" t="s">
        <v>54</v>
      </c>
      <c r="K185" t="s">
        <v>640</v>
      </c>
    </row>
    <row r="186" spans="1:12" x14ac:dyDescent="0.3">
      <c r="A186" s="40" t="s">
        <v>655</v>
      </c>
      <c r="B186" s="3">
        <v>30700931</v>
      </c>
      <c r="C186">
        <v>1189</v>
      </c>
      <c r="D186" s="3" t="s">
        <v>54</v>
      </c>
      <c r="K186" t="s">
        <v>614</v>
      </c>
      <c r="L186" t="s">
        <v>616</v>
      </c>
    </row>
    <row r="187" spans="1:12" x14ac:dyDescent="0.3">
      <c r="A187" s="40" t="s">
        <v>655</v>
      </c>
      <c r="B187" s="3">
        <v>30700932</v>
      </c>
      <c r="C187">
        <v>1189</v>
      </c>
      <c r="D187" s="3" t="s">
        <v>54</v>
      </c>
      <c r="K187" t="s">
        <v>614</v>
      </c>
      <c r="L187" t="s">
        <v>616</v>
      </c>
    </row>
    <row r="188" spans="1:12" x14ac:dyDescent="0.3">
      <c r="A188" s="40" t="s">
        <v>655</v>
      </c>
      <c r="B188" s="3">
        <v>30700933</v>
      </c>
      <c r="C188">
        <v>0</v>
      </c>
      <c r="D188" s="3" t="s">
        <v>54</v>
      </c>
      <c r="K188" t="s">
        <v>633</v>
      </c>
      <c r="L188" t="s">
        <v>632</v>
      </c>
    </row>
    <row r="189" spans="1:12" x14ac:dyDescent="0.3">
      <c r="A189" s="40" t="s">
        <v>655</v>
      </c>
      <c r="B189" s="3">
        <v>30700935</v>
      </c>
      <c r="C189">
        <v>1189</v>
      </c>
      <c r="D189" s="3" t="s">
        <v>54</v>
      </c>
      <c r="K189" t="s">
        <v>614</v>
      </c>
      <c r="L189" t="s">
        <v>616</v>
      </c>
    </row>
    <row r="190" spans="1:12" x14ac:dyDescent="0.3">
      <c r="A190" s="40" t="s">
        <v>655</v>
      </c>
      <c r="B190" s="3">
        <v>30700939</v>
      </c>
      <c r="C190">
        <v>1189</v>
      </c>
      <c r="D190" s="3" t="s">
        <v>54</v>
      </c>
      <c r="K190" t="s">
        <v>614</v>
      </c>
      <c r="L190" t="s">
        <v>616</v>
      </c>
    </row>
    <row r="191" spans="1:12" x14ac:dyDescent="0.3">
      <c r="A191" s="40" t="s">
        <v>655</v>
      </c>
      <c r="B191" s="3">
        <v>30700950</v>
      </c>
      <c r="C191">
        <v>0</v>
      </c>
      <c r="D191" s="3" t="s">
        <v>54</v>
      </c>
      <c r="K191" t="s">
        <v>603</v>
      </c>
      <c r="L191" t="s">
        <v>607</v>
      </c>
    </row>
    <row r="192" spans="1:12" x14ac:dyDescent="0.3">
      <c r="A192" s="40" t="s">
        <v>655</v>
      </c>
      <c r="B192" s="3">
        <v>30700960</v>
      </c>
      <c r="C192">
        <v>0</v>
      </c>
      <c r="D192" s="3" t="s">
        <v>54</v>
      </c>
      <c r="K192" t="s">
        <v>603</v>
      </c>
      <c r="L192" t="s">
        <v>607</v>
      </c>
    </row>
    <row r="193" spans="1:12" x14ac:dyDescent="0.3">
      <c r="A193" s="40" t="s">
        <v>655</v>
      </c>
      <c r="B193" s="3">
        <v>30700971</v>
      </c>
      <c r="C193">
        <v>0</v>
      </c>
      <c r="D193" s="3" t="s">
        <v>54</v>
      </c>
      <c r="K193" t="s">
        <v>603</v>
      </c>
      <c r="L193" t="s">
        <v>607</v>
      </c>
    </row>
    <row r="194" spans="1:12" x14ac:dyDescent="0.3">
      <c r="A194" s="40" t="s">
        <v>655</v>
      </c>
      <c r="B194" s="3">
        <v>30700981</v>
      </c>
      <c r="C194">
        <v>0</v>
      </c>
      <c r="D194" s="3" t="s">
        <v>54</v>
      </c>
      <c r="K194" t="s">
        <v>639</v>
      </c>
    </row>
    <row r="195" spans="1:12" x14ac:dyDescent="0.3">
      <c r="A195" s="40" t="s">
        <v>655</v>
      </c>
      <c r="B195" s="3">
        <v>30700983</v>
      </c>
      <c r="C195">
        <v>0</v>
      </c>
      <c r="D195" s="3" t="s">
        <v>54</v>
      </c>
      <c r="K195" t="s">
        <v>634</v>
      </c>
      <c r="L195" t="s">
        <v>632</v>
      </c>
    </row>
    <row r="196" spans="1:12" x14ac:dyDescent="0.3">
      <c r="A196" s="40" t="s">
        <v>655</v>
      </c>
      <c r="B196" s="3">
        <v>30700984</v>
      </c>
      <c r="C196">
        <v>0</v>
      </c>
      <c r="D196" s="3" t="s">
        <v>54</v>
      </c>
      <c r="K196" t="s">
        <v>639</v>
      </c>
    </row>
    <row r="197" spans="1:12" x14ac:dyDescent="0.3">
      <c r="A197" s="40" t="s">
        <v>655</v>
      </c>
      <c r="B197" s="3">
        <v>30701001</v>
      </c>
      <c r="C197">
        <v>1189</v>
      </c>
      <c r="D197" s="3" t="s">
        <v>54</v>
      </c>
      <c r="K197" t="s">
        <v>614</v>
      </c>
      <c r="L197" t="s">
        <v>616</v>
      </c>
    </row>
    <row r="198" spans="1:12" x14ac:dyDescent="0.3">
      <c r="A198" s="40" t="s">
        <v>655</v>
      </c>
      <c r="B198" s="3">
        <v>30701008</v>
      </c>
      <c r="C198">
        <v>1189</v>
      </c>
      <c r="D198" s="3" t="s">
        <v>54</v>
      </c>
      <c r="K198" t="s">
        <v>614</v>
      </c>
      <c r="L198" t="s">
        <v>616</v>
      </c>
    </row>
    <row r="199" spans="1:12" x14ac:dyDescent="0.3">
      <c r="A199" s="40" t="s">
        <v>655</v>
      </c>
      <c r="B199" s="3">
        <v>30701009</v>
      </c>
      <c r="C199">
        <v>1189</v>
      </c>
      <c r="D199" s="3" t="s">
        <v>54</v>
      </c>
      <c r="K199" t="s">
        <v>631</v>
      </c>
      <c r="L199" t="s">
        <v>632</v>
      </c>
    </row>
    <row r="200" spans="1:12" x14ac:dyDescent="0.3">
      <c r="A200" s="40" t="s">
        <v>655</v>
      </c>
      <c r="B200" s="3">
        <v>30701010</v>
      </c>
      <c r="C200">
        <v>1189</v>
      </c>
      <c r="D200" s="3" t="s">
        <v>54</v>
      </c>
      <c r="K200" t="s">
        <v>614</v>
      </c>
      <c r="L200" t="s">
        <v>616</v>
      </c>
    </row>
    <row r="201" spans="1:12" x14ac:dyDescent="0.3">
      <c r="A201" s="40" t="s">
        <v>655</v>
      </c>
      <c r="B201" s="3">
        <v>30701015</v>
      </c>
      <c r="C201">
        <v>1189</v>
      </c>
      <c r="D201" s="3" t="s">
        <v>54</v>
      </c>
      <c r="K201" t="s">
        <v>640</v>
      </c>
    </row>
    <row r="202" spans="1:12" x14ac:dyDescent="0.3">
      <c r="A202" s="40" t="s">
        <v>655</v>
      </c>
      <c r="B202" s="3">
        <v>30701020</v>
      </c>
      <c r="C202">
        <v>1189</v>
      </c>
      <c r="D202" s="3" t="s">
        <v>54</v>
      </c>
      <c r="K202" t="s">
        <v>614</v>
      </c>
      <c r="L202" t="s">
        <v>616</v>
      </c>
    </row>
    <row r="203" spans="1:12" x14ac:dyDescent="0.3">
      <c r="A203" s="40" t="s">
        <v>655</v>
      </c>
      <c r="B203" s="3">
        <v>30701030</v>
      </c>
      <c r="C203">
        <v>0</v>
      </c>
      <c r="D203" s="3" t="s">
        <v>54</v>
      </c>
      <c r="K203" t="s">
        <v>603</v>
      </c>
      <c r="L203" t="s">
        <v>636</v>
      </c>
    </row>
    <row r="204" spans="1:12" x14ac:dyDescent="0.3">
      <c r="A204" s="40" t="s">
        <v>655</v>
      </c>
      <c r="B204" s="3">
        <v>30701053</v>
      </c>
      <c r="C204">
        <v>1189</v>
      </c>
      <c r="D204" s="3" t="s">
        <v>54</v>
      </c>
      <c r="K204" t="s">
        <v>614</v>
      </c>
      <c r="L204" t="s">
        <v>616</v>
      </c>
    </row>
    <row r="205" spans="1:12" x14ac:dyDescent="0.3">
      <c r="A205" s="40" t="s">
        <v>655</v>
      </c>
      <c r="B205" s="3">
        <v>30701055</v>
      </c>
      <c r="C205">
        <v>0</v>
      </c>
      <c r="D205" s="3" t="s">
        <v>54</v>
      </c>
      <c r="K205" t="s">
        <v>633</v>
      </c>
      <c r="L205" t="s">
        <v>632</v>
      </c>
    </row>
    <row r="206" spans="1:12" x14ac:dyDescent="0.3">
      <c r="A206" s="40" t="s">
        <v>655</v>
      </c>
      <c r="B206" s="3">
        <v>30701057</v>
      </c>
      <c r="C206">
        <v>1189</v>
      </c>
      <c r="D206" s="3" t="s">
        <v>54</v>
      </c>
      <c r="K206" t="s">
        <v>614</v>
      </c>
      <c r="L206" t="s">
        <v>616</v>
      </c>
    </row>
    <row r="207" spans="1:12" x14ac:dyDescent="0.3">
      <c r="A207" s="40" t="s">
        <v>655</v>
      </c>
      <c r="B207" s="3">
        <v>30701060</v>
      </c>
      <c r="C207">
        <v>0</v>
      </c>
      <c r="D207" s="3" t="s">
        <v>54</v>
      </c>
      <c r="K207" t="s">
        <v>633</v>
      </c>
      <c r="L207" t="s">
        <v>632</v>
      </c>
    </row>
    <row r="208" spans="1:12" x14ac:dyDescent="0.3">
      <c r="A208" s="40" t="s">
        <v>655</v>
      </c>
      <c r="B208" s="3">
        <v>30701062</v>
      </c>
      <c r="C208">
        <v>0</v>
      </c>
      <c r="D208" s="3" t="s">
        <v>54</v>
      </c>
      <c r="K208" t="s">
        <v>633</v>
      </c>
      <c r="L208" t="s">
        <v>632</v>
      </c>
    </row>
    <row r="209" spans="1:12" x14ac:dyDescent="0.3">
      <c r="A209" s="40" t="s">
        <v>655</v>
      </c>
      <c r="B209" s="3">
        <v>30701064</v>
      </c>
      <c r="C209">
        <v>0</v>
      </c>
      <c r="D209" s="3" t="s">
        <v>54</v>
      </c>
      <c r="K209" t="s">
        <v>633</v>
      </c>
      <c r="L209" t="s">
        <v>632</v>
      </c>
    </row>
    <row r="210" spans="1:12" x14ac:dyDescent="0.3">
      <c r="A210" s="40" t="s">
        <v>655</v>
      </c>
      <c r="B210" s="3">
        <v>30701199</v>
      </c>
      <c r="C210">
        <v>0</v>
      </c>
      <c r="D210" s="3" t="s">
        <v>54</v>
      </c>
      <c r="K210" t="s">
        <v>603</v>
      </c>
      <c r="L210" t="s">
        <v>608</v>
      </c>
    </row>
    <row r="211" spans="1:12" x14ac:dyDescent="0.3">
      <c r="A211" s="40" t="s">
        <v>655</v>
      </c>
      <c r="B211" s="3">
        <v>30701200</v>
      </c>
      <c r="C211">
        <v>0</v>
      </c>
      <c r="D211" s="3" t="s">
        <v>54</v>
      </c>
      <c r="K211" t="s">
        <v>603</v>
      </c>
      <c r="L211" t="s">
        <v>619</v>
      </c>
    </row>
    <row r="212" spans="1:12" x14ac:dyDescent="0.3">
      <c r="A212" s="40" t="s">
        <v>655</v>
      </c>
      <c r="B212" s="3">
        <v>30701201</v>
      </c>
      <c r="C212">
        <v>0</v>
      </c>
      <c r="D212" s="3" t="s">
        <v>54</v>
      </c>
      <c r="K212" t="s">
        <v>603</v>
      </c>
      <c r="L212" t="s">
        <v>608</v>
      </c>
    </row>
    <row r="213" spans="1:12" x14ac:dyDescent="0.3">
      <c r="A213" s="40" t="s">
        <v>655</v>
      </c>
      <c r="B213" s="3">
        <v>30701220</v>
      </c>
      <c r="C213">
        <v>0</v>
      </c>
      <c r="D213" s="3" t="s">
        <v>54</v>
      </c>
      <c r="K213" t="s">
        <v>603</v>
      </c>
      <c r="L213" t="s">
        <v>608</v>
      </c>
    </row>
    <row r="214" spans="1:12" x14ac:dyDescent="0.3">
      <c r="A214" s="40" t="s">
        <v>655</v>
      </c>
      <c r="B214" s="3">
        <v>30701221</v>
      </c>
      <c r="C214">
        <v>0</v>
      </c>
      <c r="D214" s="3" t="s">
        <v>54</v>
      </c>
      <c r="K214" t="s">
        <v>603</v>
      </c>
      <c r="L214" t="s">
        <v>636</v>
      </c>
    </row>
    <row r="215" spans="1:12" x14ac:dyDescent="0.3">
      <c r="A215" s="40" t="s">
        <v>655</v>
      </c>
      <c r="B215" s="3">
        <v>30701300</v>
      </c>
      <c r="C215">
        <v>0</v>
      </c>
      <c r="D215" s="3" t="s">
        <v>54</v>
      </c>
      <c r="K215" t="s">
        <v>603</v>
      </c>
      <c r="L215" t="s">
        <v>619</v>
      </c>
    </row>
    <row r="216" spans="1:12" x14ac:dyDescent="0.3">
      <c r="A216" s="40" t="s">
        <v>655</v>
      </c>
      <c r="B216" s="3">
        <v>30701301</v>
      </c>
      <c r="C216">
        <v>0</v>
      </c>
      <c r="D216" s="3" t="s">
        <v>54</v>
      </c>
      <c r="K216" t="s">
        <v>603</v>
      </c>
      <c r="L216" t="s">
        <v>608</v>
      </c>
    </row>
    <row r="217" spans="1:12" x14ac:dyDescent="0.3">
      <c r="A217" s="40" t="s">
        <v>655</v>
      </c>
      <c r="B217" s="3">
        <v>30701399</v>
      </c>
      <c r="C217">
        <v>0</v>
      </c>
      <c r="D217" s="3" t="s">
        <v>54</v>
      </c>
      <c r="K217" t="s">
        <v>603</v>
      </c>
      <c r="L217" t="s">
        <v>608</v>
      </c>
    </row>
    <row r="218" spans="1:12" x14ac:dyDescent="0.3">
      <c r="A218" s="40" t="s">
        <v>655</v>
      </c>
      <c r="B218" s="3">
        <v>30701410</v>
      </c>
      <c r="C218">
        <v>1189</v>
      </c>
      <c r="D218" s="3" t="s">
        <v>54</v>
      </c>
      <c r="K218" t="s">
        <v>640</v>
      </c>
    </row>
    <row r="219" spans="1:12" x14ac:dyDescent="0.3">
      <c r="A219" s="40" t="s">
        <v>655</v>
      </c>
      <c r="B219" s="3">
        <v>30701415</v>
      </c>
      <c r="C219">
        <v>1189</v>
      </c>
      <c r="D219" s="3" t="s">
        <v>54</v>
      </c>
      <c r="K219" t="s">
        <v>614</v>
      </c>
      <c r="L219" t="s">
        <v>616</v>
      </c>
    </row>
    <row r="220" spans="1:12" x14ac:dyDescent="0.3">
      <c r="A220" s="40" t="s">
        <v>655</v>
      </c>
      <c r="B220" s="3">
        <v>30701420</v>
      </c>
      <c r="C220">
        <v>0</v>
      </c>
      <c r="D220" s="3" t="s">
        <v>54</v>
      </c>
    </row>
    <row r="221" spans="1:12" x14ac:dyDescent="0.3">
      <c r="A221" s="40" t="s">
        <v>655</v>
      </c>
      <c r="B221" s="3">
        <v>30701425</v>
      </c>
      <c r="C221">
        <v>0</v>
      </c>
      <c r="D221" s="3" t="s">
        <v>54</v>
      </c>
    </row>
    <row r="222" spans="1:12" x14ac:dyDescent="0.3">
      <c r="A222" s="40" t="s">
        <v>655</v>
      </c>
      <c r="B222" s="3">
        <v>30701430</v>
      </c>
      <c r="C222">
        <v>0</v>
      </c>
      <c r="D222" s="3" t="s">
        <v>54</v>
      </c>
      <c r="K222" t="s">
        <v>603</v>
      </c>
      <c r="L222" t="s">
        <v>608</v>
      </c>
    </row>
    <row r="223" spans="1:12" x14ac:dyDescent="0.3">
      <c r="A223" s="40" t="s">
        <v>655</v>
      </c>
      <c r="B223" s="3">
        <v>30701440</v>
      </c>
      <c r="C223">
        <v>0</v>
      </c>
      <c r="D223" s="3" t="s">
        <v>54</v>
      </c>
      <c r="K223" t="s">
        <v>603</v>
      </c>
      <c r="L223" t="s">
        <v>608</v>
      </c>
    </row>
    <row r="224" spans="1:12" x14ac:dyDescent="0.3">
      <c r="A224" s="40" t="s">
        <v>655</v>
      </c>
      <c r="B224" s="3">
        <v>30701482</v>
      </c>
      <c r="C224">
        <v>0</v>
      </c>
      <c r="D224" s="3" t="s">
        <v>54</v>
      </c>
      <c r="K224" t="s">
        <v>642</v>
      </c>
    </row>
    <row r="225" spans="1:12" x14ac:dyDescent="0.3">
      <c r="A225" s="40" t="s">
        <v>655</v>
      </c>
      <c r="B225" s="3">
        <v>30701484</v>
      </c>
      <c r="C225">
        <v>0</v>
      </c>
      <c r="D225" s="3" t="s">
        <v>54</v>
      </c>
      <c r="K225" t="s">
        <v>639</v>
      </c>
    </row>
    <row r="226" spans="1:12" x14ac:dyDescent="0.3">
      <c r="A226" s="40" t="s">
        <v>655</v>
      </c>
      <c r="B226" s="3">
        <v>30701510</v>
      </c>
      <c r="C226">
        <v>0</v>
      </c>
      <c r="D226" s="3" t="s">
        <v>54</v>
      </c>
      <c r="K226" t="s">
        <v>630</v>
      </c>
    </row>
    <row r="227" spans="1:12" x14ac:dyDescent="0.3">
      <c r="A227" s="40" t="s">
        <v>655</v>
      </c>
      <c r="B227" s="3">
        <v>30701540</v>
      </c>
      <c r="C227">
        <v>0</v>
      </c>
      <c r="D227" s="3" t="s">
        <v>54</v>
      </c>
      <c r="K227" t="s">
        <v>639</v>
      </c>
    </row>
    <row r="228" spans="1:12" x14ac:dyDescent="0.3">
      <c r="A228" s="40" t="s">
        <v>655</v>
      </c>
      <c r="B228" s="3">
        <v>30701601</v>
      </c>
      <c r="C228">
        <v>0</v>
      </c>
      <c r="D228" s="3" t="s">
        <v>54</v>
      </c>
      <c r="K228" t="s">
        <v>639</v>
      </c>
    </row>
    <row r="229" spans="1:12" x14ac:dyDescent="0.3">
      <c r="A229" s="40" t="s">
        <v>655</v>
      </c>
      <c r="B229" s="3">
        <v>30701602</v>
      </c>
      <c r="C229">
        <v>0</v>
      </c>
      <c r="D229" s="3" t="s">
        <v>54</v>
      </c>
      <c r="K229" t="s">
        <v>639</v>
      </c>
    </row>
    <row r="230" spans="1:12" x14ac:dyDescent="0.3">
      <c r="A230" s="40" t="s">
        <v>655</v>
      </c>
      <c r="B230" s="3">
        <v>30701612</v>
      </c>
      <c r="C230">
        <v>0</v>
      </c>
      <c r="D230" s="3" t="s">
        <v>54</v>
      </c>
      <c r="K230" t="s">
        <v>633</v>
      </c>
      <c r="L230" t="s">
        <v>632</v>
      </c>
    </row>
    <row r="231" spans="1:12" x14ac:dyDescent="0.3">
      <c r="A231" s="40" t="s">
        <v>655</v>
      </c>
      <c r="B231" s="3">
        <v>30701630</v>
      </c>
      <c r="C231">
        <v>1189</v>
      </c>
      <c r="D231" s="3" t="s">
        <v>54</v>
      </c>
      <c r="K231" t="s">
        <v>631</v>
      </c>
      <c r="L231" t="s">
        <v>632</v>
      </c>
    </row>
    <row r="232" spans="1:12" x14ac:dyDescent="0.3">
      <c r="A232" s="40" t="s">
        <v>655</v>
      </c>
      <c r="B232" s="3">
        <v>30701650</v>
      </c>
      <c r="C232">
        <v>0</v>
      </c>
      <c r="D232" s="3" t="s">
        <v>54</v>
      </c>
      <c r="K232" t="s">
        <v>659</v>
      </c>
    </row>
    <row r="233" spans="1:12" x14ac:dyDescent="0.3">
      <c r="A233" s="40" t="s">
        <v>655</v>
      </c>
      <c r="B233" s="3">
        <v>30701660</v>
      </c>
      <c r="C233">
        <v>0</v>
      </c>
      <c r="D233" s="3" t="s">
        <v>54</v>
      </c>
      <c r="K233" t="s">
        <v>639</v>
      </c>
    </row>
    <row r="234" spans="1:12" x14ac:dyDescent="0.3">
      <c r="A234" s="40" t="s">
        <v>655</v>
      </c>
      <c r="B234" s="3">
        <v>30702000</v>
      </c>
      <c r="C234">
        <v>2405</v>
      </c>
      <c r="D234" s="3" t="s">
        <v>54</v>
      </c>
      <c r="K234" t="s">
        <v>620</v>
      </c>
      <c r="L234" t="s">
        <v>619</v>
      </c>
    </row>
    <row r="235" spans="1:12" x14ac:dyDescent="0.3">
      <c r="A235" s="40" t="s">
        <v>655</v>
      </c>
      <c r="B235" s="3">
        <v>30702001</v>
      </c>
      <c r="C235">
        <v>0</v>
      </c>
      <c r="D235" s="3" t="s">
        <v>54</v>
      </c>
      <c r="K235" t="s">
        <v>629</v>
      </c>
    </row>
    <row r="236" spans="1:12" x14ac:dyDescent="0.3">
      <c r="A236" s="40" t="s">
        <v>655</v>
      </c>
      <c r="B236" s="3">
        <v>30702002</v>
      </c>
      <c r="C236">
        <v>2405</v>
      </c>
      <c r="D236" s="3" t="s">
        <v>54</v>
      </c>
      <c r="K236" t="s">
        <v>620</v>
      </c>
      <c r="L236" t="s">
        <v>621</v>
      </c>
    </row>
    <row r="237" spans="1:12" x14ac:dyDescent="0.3">
      <c r="A237" s="40" t="s">
        <v>655</v>
      </c>
      <c r="B237" s="3">
        <v>30702003</v>
      </c>
      <c r="C237">
        <v>0</v>
      </c>
      <c r="D237" s="3" t="s">
        <v>54</v>
      </c>
      <c r="K237" t="s">
        <v>628</v>
      </c>
    </row>
    <row r="238" spans="1:12" x14ac:dyDescent="0.3">
      <c r="A238" s="40" t="s">
        <v>655</v>
      </c>
      <c r="B238" s="3">
        <v>30702004</v>
      </c>
      <c r="C238">
        <v>0</v>
      </c>
      <c r="D238" s="3" t="s">
        <v>54</v>
      </c>
      <c r="K238" t="s">
        <v>629</v>
      </c>
    </row>
    <row r="239" spans="1:12" x14ac:dyDescent="0.3">
      <c r="A239" s="40" t="s">
        <v>655</v>
      </c>
      <c r="B239" s="3">
        <v>30702021</v>
      </c>
      <c r="C239">
        <v>2405</v>
      </c>
      <c r="D239" s="3" t="s">
        <v>54</v>
      </c>
      <c r="K239" t="s">
        <v>641</v>
      </c>
    </row>
    <row r="240" spans="1:12" x14ac:dyDescent="0.3">
      <c r="A240" s="40" t="s">
        <v>655</v>
      </c>
      <c r="B240" s="3">
        <v>30702098</v>
      </c>
      <c r="C240">
        <v>2405</v>
      </c>
      <c r="D240" s="3" t="s">
        <v>54</v>
      </c>
      <c r="K240" t="s">
        <v>620</v>
      </c>
      <c r="L240" t="s">
        <v>621</v>
      </c>
    </row>
    <row r="241" spans="1:12" x14ac:dyDescent="0.3">
      <c r="A241" s="40" t="s">
        <v>655</v>
      </c>
      <c r="B241" s="3">
        <v>30702099</v>
      </c>
      <c r="C241">
        <v>2405</v>
      </c>
      <c r="D241" s="3" t="s">
        <v>54</v>
      </c>
      <c r="K241" t="s">
        <v>620</v>
      </c>
      <c r="L241" t="s">
        <v>621</v>
      </c>
    </row>
    <row r="242" spans="1:12" x14ac:dyDescent="0.3">
      <c r="A242" s="40" t="s">
        <v>655</v>
      </c>
      <c r="B242" s="3">
        <v>30703001</v>
      </c>
      <c r="C242">
        <v>0</v>
      </c>
      <c r="D242" s="3" t="s">
        <v>54</v>
      </c>
      <c r="K242" t="s">
        <v>603</v>
      </c>
      <c r="L242" t="s">
        <v>607</v>
      </c>
    </row>
    <row r="243" spans="1:12" x14ac:dyDescent="0.3">
      <c r="A243" s="40" t="s">
        <v>655</v>
      </c>
      <c r="B243" s="3">
        <v>30703002</v>
      </c>
      <c r="C243">
        <v>0</v>
      </c>
      <c r="D243" s="3" t="s">
        <v>54</v>
      </c>
      <c r="K243" t="s">
        <v>603</v>
      </c>
      <c r="L243" t="s">
        <v>607</v>
      </c>
    </row>
    <row r="244" spans="1:12" x14ac:dyDescent="0.3">
      <c r="A244" s="40" t="s">
        <v>655</v>
      </c>
      <c r="B244" s="3">
        <v>30703003</v>
      </c>
      <c r="C244">
        <v>0</v>
      </c>
      <c r="D244" s="3" t="s">
        <v>54</v>
      </c>
      <c r="K244" t="s">
        <v>628</v>
      </c>
    </row>
    <row r="245" spans="1:12" x14ac:dyDescent="0.3">
      <c r="A245" s="40" t="s">
        <v>655</v>
      </c>
      <c r="B245" s="3">
        <v>30703096</v>
      </c>
      <c r="C245">
        <v>0</v>
      </c>
      <c r="D245" s="3" t="s">
        <v>54</v>
      </c>
      <c r="K245" t="s">
        <v>628</v>
      </c>
    </row>
    <row r="246" spans="1:12" x14ac:dyDescent="0.3">
      <c r="A246" s="40" t="s">
        <v>655</v>
      </c>
      <c r="B246" s="3">
        <v>30703099</v>
      </c>
      <c r="C246">
        <v>0</v>
      </c>
      <c r="D246" s="3" t="s">
        <v>54</v>
      </c>
      <c r="K246" t="s">
        <v>603</v>
      </c>
      <c r="L246" t="s">
        <v>607</v>
      </c>
    </row>
    <row r="247" spans="1:12" x14ac:dyDescent="0.3">
      <c r="A247" s="40" t="s">
        <v>655</v>
      </c>
      <c r="B247" s="3">
        <v>30704001</v>
      </c>
      <c r="C247">
        <v>0</v>
      </c>
      <c r="D247" s="3" t="s">
        <v>54</v>
      </c>
      <c r="K247" t="s">
        <v>603</v>
      </c>
      <c r="L247" t="s">
        <v>607</v>
      </c>
    </row>
    <row r="248" spans="1:12" x14ac:dyDescent="0.3">
      <c r="A248" s="40" t="s">
        <v>655</v>
      </c>
      <c r="B248" s="3">
        <v>30704002</v>
      </c>
      <c r="C248">
        <v>0</v>
      </c>
      <c r="D248" s="3" t="s">
        <v>54</v>
      </c>
      <c r="K248" t="s">
        <v>603</v>
      </c>
      <c r="L248" t="s">
        <v>604</v>
      </c>
    </row>
    <row r="249" spans="1:12" x14ac:dyDescent="0.3">
      <c r="A249" s="40" t="s">
        <v>655</v>
      </c>
      <c r="B249" s="3">
        <v>30704003</v>
      </c>
      <c r="C249">
        <v>0</v>
      </c>
      <c r="D249" s="3" t="s">
        <v>54</v>
      </c>
      <c r="K249" t="s">
        <v>603</v>
      </c>
      <c r="L249" t="s">
        <v>607</v>
      </c>
    </row>
    <row r="250" spans="1:12" x14ac:dyDescent="0.3">
      <c r="A250" s="40" t="s">
        <v>655</v>
      </c>
      <c r="B250" s="3">
        <v>30704004</v>
      </c>
      <c r="C250">
        <v>0</v>
      </c>
      <c r="D250" s="3" t="s">
        <v>54</v>
      </c>
      <c r="K250" t="s">
        <v>603</v>
      </c>
      <c r="L250" t="s">
        <v>607</v>
      </c>
    </row>
    <row r="251" spans="1:12" x14ac:dyDescent="0.3">
      <c r="A251" s="40" t="s">
        <v>655</v>
      </c>
      <c r="B251" s="3">
        <v>30704005</v>
      </c>
      <c r="C251">
        <v>0</v>
      </c>
      <c r="D251" s="3" t="s">
        <v>54</v>
      </c>
      <c r="K251" t="s">
        <v>603</v>
      </c>
      <c r="L251" t="s">
        <v>607</v>
      </c>
    </row>
    <row r="252" spans="1:12" x14ac:dyDescent="0.3">
      <c r="A252" s="40" t="s">
        <v>655</v>
      </c>
      <c r="B252" s="3">
        <v>30788801</v>
      </c>
      <c r="C252">
        <v>0</v>
      </c>
      <c r="D252" s="3" t="s">
        <v>54</v>
      </c>
      <c r="K252" t="s">
        <v>603</v>
      </c>
      <c r="L252" t="s">
        <v>608</v>
      </c>
    </row>
    <row r="253" spans="1:12" x14ac:dyDescent="0.3">
      <c r="A253" s="40" t="s">
        <v>655</v>
      </c>
      <c r="B253" s="3">
        <v>30788802</v>
      </c>
      <c r="C253">
        <v>0</v>
      </c>
      <c r="D253" s="3" t="s">
        <v>54</v>
      </c>
      <c r="K253" t="s">
        <v>603</v>
      </c>
      <c r="L253" t="s">
        <v>608</v>
      </c>
    </row>
    <row r="254" spans="1:12" x14ac:dyDescent="0.3">
      <c r="A254" s="40" t="s">
        <v>655</v>
      </c>
      <c r="B254" s="3">
        <v>30788803</v>
      </c>
      <c r="C254">
        <v>0</v>
      </c>
      <c r="D254" s="3" t="s">
        <v>54</v>
      </c>
      <c r="K254" t="s">
        <v>603</v>
      </c>
      <c r="L254" t="s">
        <v>608</v>
      </c>
    </row>
    <row r="255" spans="1:12" x14ac:dyDescent="0.3">
      <c r="A255" s="40" t="s">
        <v>655</v>
      </c>
      <c r="B255" s="3">
        <v>30788804</v>
      </c>
      <c r="C255">
        <v>0</v>
      </c>
      <c r="D255" s="3" t="s">
        <v>54</v>
      </c>
      <c r="K255" t="s">
        <v>603</v>
      </c>
      <c r="L255" t="s">
        <v>608</v>
      </c>
    </row>
    <row r="256" spans="1:12" x14ac:dyDescent="0.3">
      <c r="A256" s="40" t="s">
        <v>655</v>
      </c>
      <c r="B256" s="3">
        <v>30788805</v>
      </c>
      <c r="C256">
        <v>0</v>
      </c>
      <c r="D256" s="3" t="s">
        <v>54</v>
      </c>
      <c r="K256" t="s">
        <v>603</v>
      </c>
      <c r="L256" t="s">
        <v>608</v>
      </c>
    </row>
    <row r="257" spans="1:12" x14ac:dyDescent="0.3">
      <c r="A257" s="40" t="s">
        <v>655</v>
      </c>
      <c r="B257" s="3">
        <v>30788898</v>
      </c>
      <c r="C257">
        <v>0</v>
      </c>
      <c r="D257" s="3" t="s">
        <v>54</v>
      </c>
      <c r="K257" t="s">
        <v>603</v>
      </c>
      <c r="L257" t="s">
        <v>608</v>
      </c>
    </row>
    <row r="258" spans="1:12" x14ac:dyDescent="0.3">
      <c r="A258" s="40" t="s">
        <v>655</v>
      </c>
      <c r="B258" s="3">
        <v>30790001</v>
      </c>
      <c r="C258">
        <v>2</v>
      </c>
      <c r="D258" s="3" t="s">
        <v>54</v>
      </c>
      <c r="K258" t="s">
        <v>622</v>
      </c>
      <c r="L258" t="s">
        <v>607</v>
      </c>
    </row>
    <row r="259" spans="1:12" x14ac:dyDescent="0.3">
      <c r="A259" s="40" t="s">
        <v>655</v>
      </c>
      <c r="B259" s="3">
        <v>30790002</v>
      </c>
      <c r="C259">
        <v>1</v>
      </c>
      <c r="D259" s="3" t="s">
        <v>54</v>
      </c>
      <c r="K259" t="s">
        <v>623</v>
      </c>
      <c r="L259" t="s">
        <v>624</v>
      </c>
    </row>
    <row r="260" spans="1:12" x14ac:dyDescent="0.3">
      <c r="A260" s="40" t="s">
        <v>655</v>
      </c>
      <c r="B260" s="3">
        <v>30790003</v>
      </c>
      <c r="C260">
        <v>3</v>
      </c>
      <c r="D260" s="3" t="s">
        <v>54</v>
      </c>
      <c r="K260" t="s">
        <v>625</v>
      </c>
      <c r="L260" t="s">
        <v>607</v>
      </c>
    </row>
    <row r="261" spans="1:12" x14ac:dyDescent="0.3">
      <c r="A261" s="40" t="s">
        <v>655</v>
      </c>
      <c r="B261" s="3">
        <v>30790004</v>
      </c>
      <c r="C261">
        <v>0</v>
      </c>
      <c r="D261" s="3" t="s">
        <v>54</v>
      </c>
      <c r="K261" t="s">
        <v>603</v>
      </c>
      <c r="L261" t="s">
        <v>610</v>
      </c>
    </row>
    <row r="262" spans="1:12" x14ac:dyDescent="0.3">
      <c r="A262" s="40" t="s">
        <v>655</v>
      </c>
      <c r="B262" s="3">
        <v>30790011</v>
      </c>
      <c r="C262">
        <v>2</v>
      </c>
      <c r="D262" s="3" t="s">
        <v>54</v>
      </c>
      <c r="K262" t="s">
        <v>622</v>
      </c>
      <c r="L262" t="s">
        <v>607</v>
      </c>
    </row>
    <row r="263" spans="1:12" x14ac:dyDescent="0.3">
      <c r="A263" s="40" t="s">
        <v>655</v>
      </c>
      <c r="B263" s="3">
        <v>30790013</v>
      </c>
      <c r="C263">
        <v>3</v>
      </c>
      <c r="D263" s="3" t="s">
        <v>54</v>
      </c>
      <c r="K263" t="s">
        <v>625</v>
      </c>
      <c r="L263" t="s">
        <v>607</v>
      </c>
    </row>
    <row r="264" spans="1:12" x14ac:dyDescent="0.3">
      <c r="A264" s="40" t="s">
        <v>655</v>
      </c>
      <c r="B264" s="3">
        <v>30790014</v>
      </c>
      <c r="C264">
        <v>1</v>
      </c>
      <c r="D264" s="3" t="s">
        <v>54</v>
      </c>
      <c r="K264" t="s">
        <v>623</v>
      </c>
      <c r="L264" t="s">
        <v>607</v>
      </c>
    </row>
    <row r="265" spans="1:12" x14ac:dyDescent="0.3">
      <c r="A265" s="40" t="s">
        <v>655</v>
      </c>
      <c r="B265" s="3">
        <v>30790021</v>
      </c>
      <c r="C265">
        <v>2</v>
      </c>
      <c r="D265" s="3" t="s">
        <v>54</v>
      </c>
      <c r="K265" t="s">
        <v>622</v>
      </c>
      <c r="L265" t="s">
        <v>607</v>
      </c>
    </row>
    <row r="266" spans="1:12" x14ac:dyDescent="0.3">
      <c r="A266" s="40" t="s">
        <v>655</v>
      </c>
      <c r="B266" s="3">
        <v>30790022</v>
      </c>
      <c r="C266">
        <v>1</v>
      </c>
      <c r="D266" s="3" t="s">
        <v>54</v>
      </c>
      <c r="K266" t="s">
        <v>623</v>
      </c>
      <c r="L266" t="s">
        <v>607</v>
      </c>
    </row>
    <row r="267" spans="1:12" x14ac:dyDescent="0.3">
      <c r="A267" s="40" t="s">
        <v>655</v>
      </c>
      <c r="B267" s="3">
        <v>30790023</v>
      </c>
      <c r="C267">
        <v>51</v>
      </c>
      <c r="D267" s="3" t="s">
        <v>54</v>
      </c>
      <c r="K267" t="s">
        <v>626</v>
      </c>
      <c r="L267" t="s">
        <v>607</v>
      </c>
    </row>
    <row r="268" spans="1:12" x14ac:dyDescent="0.3">
      <c r="A268" s="40" t="s">
        <v>655</v>
      </c>
      <c r="B268" s="3">
        <v>30790024</v>
      </c>
      <c r="C268">
        <v>1</v>
      </c>
      <c r="D268" s="3" t="s">
        <v>54</v>
      </c>
      <c r="K268" t="s">
        <v>623</v>
      </c>
      <c r="L268" t="s">
        <v>607</v>
      </c>
    </row>
    <row r="269" spans="1:12" x14ac:dyDescent="0.3">
      <c r="A269" s="40" t="s">
        <v>655</v>
      </c>
      <c r="B269" s="3">
        <v>30799900</v>
      </c>
      <c r="C269">
        <v>2405</v>
      </c>
      <c r="D269" s="3" t="s">
        <v>54</v>
      </c>
      <c r="K269" t="s">
        <v>620</v>
      </c>
      <c r="L269" t="s">
        <v>627</v>
      </c>
    </row>
    <row r="270" spans="1:12" x14ac:dyDescent="0.3">
      <c r="A270" s="40" t="s">
        <v>655</v>
      </c>
      <c r="B270" s="3">
        <v>30799901</v>
      </c>
      <c r="C270">
        <v>0</v>
      </c>
      <c r="D270" s="3" t="s">
        <v>54</v>
      </c>
      <c r="K270" t="s">
        <v>603</v>
      </c>
      <c r="L270" t="s">
        <v>608</v>
      </c>
    </row>
    <row r="271" spans="1:12" x14ac:dyDescent="0.3">
      <c r="A271" s="40" t="s">
        <v>655</v>
      </c>
      <c r="B271" s="3">
        <v>30799998</v>
      </c>
      <c r="C271">
        <v>0</v>
      </c>
      <c r="D271" s="3" t="s">
        <v>54</v>
      </c>
      <c r="K271" t="s">
        <v>603</v>
      </c>
      <c r="L271" t="s">
        <v>608</v>
      </c>
    </row>
    <row r="272" spans="1:12" x14ac:dyDescent="0.3">
      <c r="A272" s="40" t="s">
        <v>655</v>
      </c>
      <c r="B272" s="3">
        <v>30799999</v>
      </c>
      <c r="C272">
        <v>0</v>
      </c>
      <c r="D272" s="3" t="s">
        <v>54</v>
      </c>
      <c r="K272" t="s">
        <v>603</v>
      </c>
      <c r="L272" t="s">
        <v>608</v>
      </c>
    </row>
  </sheetData>
  <autoFilter ref="A2:L272"/>
  <sortState ref="A5:L271">
    <sortCondition ref="B5:B271"/>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
  <sheetViews>
    <sheetView tabSelected="1" topLeftCell="B1" workbookViewId="0">
      <selection activeCell="P17" sqref="P17"/>
    </sheetView>
  </sheetViews>
  <sheetFormatPr defaultRowHeight="14.4" x14ac:dyDescent="0.3"/>
  <cols>
    <col min="2" max="2" width="37.44140625" bestFit="1" customWidth="1"/>
    <col min="5" max="5" width="10.6640625" bestFit="1" customWidth="1"/>
    <col min="6" max="6" width="7.88671875" customWidth="1"/>
  </cols>
  <sheetData>
    <row r="1" spans="1:20" s="162" customFormat="1" ht="13.2" x14ac:dyDescent="0.25">
      <c r="A1" s="160" t="s">
        <v>0</v>
      </c>
      <c r="B1" s="161" t="s">
        <v>1</v>
      </c>
      <c r="C1" s="160" t="s">
        <v>2</v>
      </c>
      <c r="D1" s="160" t="s">
        <v>3</v>
      </c>
      <c r="E1" s="161" t="s">
        <v>4</v>
      </c>
      <c r="F1" s="160" t="s">
        <v>5</v>
      </c>
      <c r="G1" s="160" t="s">
        <v>6</v>
      </c>
      <c r="H1" s="160" t="s">
        <v>7</v>
      </c>
      <c r="I1" s="160" t="s">
        <v>8</v>
      </c>
      <c r="J1" s="160" t="s">
        <v>9</v>
      </c>
      <c r="K1" s="160" t="s">
        <v>10</v>
      </c>
      <c r="L1" s="160" t="s">
        <v>11</v>
      </c>
      <c r="M1" s="160" t="s">
        <v>12</v>
      </c>
      <c r="N1" s="160" t="s">
        <v>13</v>
      </c>
      <c r="O1" s="160" t="s">
        <v>14</v>
      </c>
      <c r="P1" s="160" t="s">
        <v>15</v>
      </c>
      <c r="Q1" s="160" t="s">
        <v>16</v>
      </c>
      <c r="R1" s="160" t="s">
        <v>17</v>
      </c>
      <c r="S1" s="160" t="s">
        <v>916</v>
      </c>
      <c r="T1" s="160" t="s">
        <v>19</v>
      </c>
    </row>
    <row r="2" spans="1:20" x14ac:dyDescent="0.3">
      <c r="A2" s="163" t="s">
        <v>921</v>
      </c>
      <c r="B2" s="177" t="s">
        <v>933</v>
      </c>
      <c r="D2" t="s">
        <v>917</v>
      </c>
      <c r="E2" s="164">
        <v>42138</v>
      </c>
      <c r="F2" t="s">
        <v>931</v>
      </c>
      <c r="G2">
        <v>100</v>
      </c>
      <c r="H2" t="s">
        <v>918</v>
      </c>
      <c r="I2" t="s">
        <v>919</v>
      </c>
      <c r="J2" t="s">
        <v>920</v>
      </c>
      <c r="K2" t="s">
        <v>50</v>
      </c>
      <c r="L2" s="165" t="b">
        <v>1</v>
      </c>
      <c r="N2">
        <v>5</v>
      </c>
      <c r="Q2" t="s">
        <v>52</v>
      </c>
      <c r="S2">
        <v>4.5</v>
      </c>
      <c r="T2">
        <v>1.0099351546050432</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7C521BCFB1E584082B27A1B811DA110" ma:contentTypeVersion="10" ma:contentTypeDescription="Create a new document." ma:contentTypeScope="" ma:versionID="fcad005566c1496b53793799185caa4b">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7d7b659b-c050-4388-b6f3-49109a48db57" xmlns:ns6="8f75adca-0fe3-4657-b07a-186b256b984e" targetNamespace="http://schemas.microsoft.com/office/2006/metadata/properties" ma:root="true" ma:fieldsID="159e1b0c07e06d22b6abf462ceb69fcc" ns1:_="" ns2:_="" ns3:_="" ns4:_="" ns5:_="" ns6:_="">
    <xsd:import namespace="http://schemas.microsoft.com/sharepoint/v3"/>
    <xsd:import namespace="4ffa91fb-a0ff-4ac5-b2db-65c790d184a4"/>
    <xsd:import namespace="http://schemas.microsoft.com/sharepoint.v3"/>
    <xsd:import namespace="http://schemas.microsoft.com/sharepoint/v3/fields"/>
    <xsd:import namespace="7d7b659b-c050-4388-b6f3-49109a48db57"/>
    <xsd:import namespace="8f75adca-0fe3-4657-b07a-186b256b984e"/>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2:e3f09c3df709400db2417a7161762d62" minOccurs="0"/>
                <xsd:element ref="ns5:SharedWithUsers" minOccurs="0"/>
                <xsd:element ref="ns5:SharedWithDetails" minOccurs="0"/>
                <xsd:element ref="ns6:Reference_x0020_No" minOccurs="0"/>
                <xsd:element ref="ns6:Ref_x0020_No" minOccurs="0"/>
                <xsd:element ref="ns6:Reviewer" minOccurs="0"/>
                <xsd:element ref="ns6: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ma:readOnly="fals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ma:readOnly="false">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ma:readOnly="false">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description="" ma:hidden="true" ma:list="{ee8ad1b5-879f-4067-9706-71307984bf0c}" ma:internalName="TaxCatchAllLabel" ma:readOnly="true" ma:showField="CatchAllDataLabel" ma:web="6ef8e8c5-f940-4ac6-8152-b6db564ce6bc">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description="" ma:hidden="true" ma:list="{ee8ad1b5-879f-4067-9706-71307984bf0c}" ma:internalName="TaxCatchAll" ma:showField="CatchAllData" ma:web="6ef8e8c5-f940-4ac6-8152-b6db564ce6bc">
      <xsd:complexType>
        <xsd:complexContent>
          <xsd:extension base="dms:MultiChoiceLookup">
            <xsd:sequence>
              <xsd:element name="Value" type="dms:Lookup" maxOccurs="unbounded" minOccurs="0" nillable="true"/>
            </xsd:sequence>
          </xsd:extension>
        </xsd:complexContent>
      </xsd:complexType>
    </xsd:element>
    <xsd:element name="e3f09c3df709400db2417a7161762d62" ma:index="28" nillable="true" ma:taxonomy="true" ma:internalName="e3f09c3df709400db2417a7161762d62" ma:taxonomyFieldName="EPA_x0020_Subject" ma:displayName="EPA Subject" ma:readOnly="false" ma:default="" ma:fieldId="{e3f09c3d-f709-400d-b241-7a7161762d62}" ma:taxonomyMulti="true" ma:sspId="29f62856-1543-49d4-a736-4569d363f533" ma:termSetId="7a3d4ae0-7e62-45a2-a406-c6a8a6a8eee3"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d7b659b-c050-4388-b6f3-49109a48db57" elementFormDefault="qualified">
    <xsd:import namespace="http://schemas.microsoft.com/office/2006/documentManagement/types"/>
    <xsd:import namespace="http://schemas.microsoft.com/office/infopath/2007/PartnerControls"/>
    <xsd:element name="SharedWithUsers" ma:index="2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0" nillable="true" ma:displayName="Shared With Details"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f75adca-0fe3-4657-b07a-186b256b984e" elementFormDefault="qualified">
    <xsd:import namespace="http://schemas.microsoft.com/office/2006/documentManagement/types"/>
    <xsd:import namespace="http://schemas.microsoft.com/office/infopath/2007/PartnerControls"/>
    <xsd:element name="Reference_x0020_No" ma:index="31" nillable="true" ma:displayName="Reference No" ma:internalName="Reference_x0020_No">
      <xsd:simpleType>
        <xsd:restriction base="dms:Note">
          <xsd:maxLength value="255"/>
        </xsd:restriction>
      </xsd:simpleType>
    </xsd:element>
    <xsd:element name="Ref_x0020_No" ma:index="32" nillable="true" ma:displayName="Ref No" ma:internalName="Ref_x0020_No">
      <xsd:simpleType>
        <xsd:restriction base="dms:Text">
          <xsd:maxLength value="255"/>
        </xsd:restriction>
      </xsd:simpleType>
    </xsd:element>
    <xsd:element name="Reviewer" ma:index="33" nillable="true" ma:displayName="Reviewer" ma:internalName="Reviewer">
      <xsd:simpleType>
        <xsd:restriction base="dms:Note">
          <xsd:maxLength value="255"/>
        </xsd:restriction>
      </xsd:simpleType>
    </xsd:element>
    <xsd:element name="Status" ma:index="34" nillable="true" ma:displayName="Status" ma:internalName="Status">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haredContentType xmlns="Microsoft.SharePoint.Taxonomy.ContentTypeSync" SourceId="29f62856-1543-49d4-a736-4569d363f533" ContentTypeId="0x0101" PreviousValue="false"/>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j747ac98061d40f0aa7bd47e1db5675d xmlns="4ffa91fb-a0ff-4ac5-b2db-65c790d184a4">
      <Terms xmlns="http://schemas.microsoft.com/office/infopath/2007/PartnerControls"/>
    </j747ac98061d40f0aa7bd47e1db5675d>
    <e3f09c3df709400db2417a7161762d62 xmlns="4ffa91fb-a0ff-4ac5-b2db-65c790d184a4">
      <Terms xmlns="http://schemas.microsoft.com/office/infopath/2007/PartnerControls"/>
    </e3f09c3df709400db2417a7161762d62>
    <External_x0020_Contributor xmlns="4ffa91fb-a0ff-4ac5-b2db-65c790d184a4" xsi:nil="true"/>
    <TaxKeywordTaxHTField xmlns="4ffa91fb-a0ff-4ac5-b2db-65c790d184a4">
      <Terms xmlns="http://schemas.microsoft.com/office/infopath/2007/PartnerControls"/>
    </TaxKeywordTaxHTField>
    <Record xmlns="4ffa91fb-a0ff-4ac5-b2db-65c790d184a4">Shared</Record>
    <Rights xmlns="4ffa91fb-a0ff-4ac5-b2db-65c790d184a4" xsi:nil="true"/>
    <Document_x0020_Creation_x0020_Date xmlns="4ffa91fb-a0ff-4ac5-b2db-65c790d184a4">2016-02-26T04:06:51+00:00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Reference_x0020_No xmlns="8f75adca-0fe3-4657-b07a-186b256b984e" xsi:nil="true"/>
    <Ref_x0020_No xmlns="8f75adca-0fe3-4657-b07a-186b256b984e">981</Ref_x0020_No>
    <Reviewer xmlns="8f75adca-0fe3-4657-b07a-186b256b984e" xsi:nil="true"/>
    <Status xmlns="8f75adca-0fe3-4657-b07a-186b256b984e" xsi:nil="true"/>
  </documentManagement>
</p:properties>
</file>

<file path=customXml/itemProps1.xml><?xml version="1.0" encoding="utf-8"?>
<ds:datastoreItem xmlns:ds="http://schemas.openxmlformats.org/officeDocument/2006/customXml" ds:itemID="{937F4FAF-26DE-4823-A5E5-7B62B8CE371C}"/>
</file>

<file path=customXml/itemProps2.xml><?xml version="1.0" encoding="utf-8"?>
<ds:datastoreItem xmlns:ds="http://schemas.openxmlformats.org/officeDocument/2006/customXml" ds:itemID="{B64A4F66-9F22-43FF-B1C0-88792F8E9337}"/>
</file>

<file path=customXml/itemProps3.xml><?xml version="1.0" encoding="utf-8"?>
<ds:datastoreItem xmlns:ds="http://schemas.openxmlformats.org/officeDocument/2006/customXml" ds:itemID="{2F4C496A-3A54-46F7-8ABE-73C8F86E96B3}"/>
</file>

<file path=customXml/itemProps4.xml><?xml version="1.0" encoding="utf-8"?>
<ds:datastoreItem xmlns:ds="http://schemas.openxmlformats.org/officeDocument/2006/customXml" ds:itemID="{37572028-46BD-4C5C-92FD-F9F45949DF4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vt:i4>
      </vt:variant>
    </vt:vector>
  </HeadingPairs>
  <TitlesOfParts>
    <vt:vector size="13" baseType="lpstr">
      <vt:lpstr>README</vt:lpstr>
      <vt:lpstr>Query Pulp</vt:lpstr>
      <vt:lpstr>wtFractions</vt:lpstr>
      <vt:lpstr>wtFrac_transposed</vt:lpstr>
      <vt:lpstr>wt_by_use</vt:lpstr>
      <vt:lpstr>2011 SCC pulp</vt:lpstr>
      <vt:lpstr>wtFrac_0000</vt:lpstr>
      <vt:lpstr>gsref_307</vt:lpstr>
      <vt:lpstr>Gas Profile</vt:lpstr>
      <vt:lpstr>Gas Species</vt:lpstr>
      <vt:lpstr>Reference</vt:lpstr>
      <vt:lpstr>Keyword</vt:lpstr>
      <vt:lpstr>GAS_PROFILE_Query1</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Ying Hsu</cp:lastModifiedBy>
  <dcterms:created xsi:type="dcterms:W3CDTF">2014-05-28T16:59:29Z</dcterms:created>
  <dcterms:modified xsi:type="dcterms:W3CDTF">2015-08-13T14:32:00Z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0x010100E7C521BCFB1E584082B27A1B811DA110</vt:lpwstr>
  </property>
  <property fmtid="{D5CDD505-2E9C-101B-9397-08002B2CF9AE}" pid="3" name="TaxKeyword">
    <vt:lpwstr/>
  </property>
</Properties>
</file>