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yth\Documents\FY15\ozone\reports\"/>
    </mc:Choice>
  </mc:AlternateContent>
  <bookViews>
    <workbookView xWindow="1710" yWindow="1950" windowWidth="13305" windowHeight="8025" tabRatio="618"/>
  </bookViews>
  <sheets>
    <sheet name="README" sheetId="19" r:id="rId1"/>
    <sheet name="All Sectors" sheetId="21" r:id="rId2"/>
    <sheet name="State Totals" sheetId="30" r:id="rId3"/>
    <sheet name="Model Species" sheetId="20" r:id="rId4"/>
    <sheet name="afdust" sheetId="1" r:id="rId5"/>
    <sheet name="biogenics" sheetId="29" r:id="rId6"/>
    <sheet name="ag" sheetId="2" r:id="rId7"/>
    <sheet name="c1c2rail" sheetId="3" r:id="rId8"/>
    <sheet name="c3marine" sheetId="4" r:id="rId9"/>
    <sheet name="nonpt" sheetId="9" r:id="rId10"/>
    <sheet name="nonroad" sheetId="5" r:id="rId11"/>
    <sheet name="onroad all but rfl" sheetId="32" r:id="rId12"/>
    <sheet name="onroad RPD" sheetId="14" r:id="rId13"/>
    <sheet name="onroad RPP" sheetId="15" r:id="rId14"/>
    <sheet name="onroad RPV" sheetId="16" r:id="rId15"/>
    <sheet name="onroad_rfl RPD" sheetId="17" r:id="rId16"/>
    <sheet name="onroad_rfl RPV" sheetId="18" r:id="rId17"/>
    <sheet name="othar" sheetId="6" r:id="rId18"/>
    <sheet name="othon" sheetId="7" r:id="rId19"/>
    <sheet name="othpt" sheetId="8" r:id="rId20"/>
    <sheet name="ptfire" sheetId="10" r:id="rId21"/>
    <sheet name="ptegu" sheetId="11" r:id="rId22"/>
    <sheet name="ptegu_pk" sheetId="24" r:id="rId23"/>
    <sheet name="ptnonipm" sheetId="12" r:id="rId24"/>
    <sheet name="pt_oilgas" sheetId="25" r:id="rId25"/>
    <sheet name="np_oilgas" sheetId="27" r:id="rId26"/>
    <sheet name="rwc" sheetId="13" r:id="rId27"/>
  </sheets>
  <definedNames>
    <definedName name="_2011ea_v6_11f_12US2_cbo5_soa_ag_state" localSheetId="6">ag!$D$2:$F$54</definedName>
    <definedName name="_xlnm._FilterDatabase" localSheetId="2" hidden="1">'State Totals'!$A$2:$I$51</definedName>
    <definedName name="annual_2011_draft_ptfire_12US2_cbo5_soa" localSheetId="20">ptfire!$J$2:$BI$51</definedName>
    <definedName name="annual_2011ea_v6_11f_afdust_12US2_cmaq_cb05_soa_state" localSheetId="4">afdust!$F$2:$AB$56</definedName>
    <definedName name="annual_2011ea_v6_11f_c1c2rail_12US2_cbo5_soa_state" localSheetId="7">'c1c2rail'!$M$2:$BN$54</definedName>
    <definedName name="annual_2011ea_v6_11f_c3marine_12US2_cbo5_soa_state" localSheetId="8">'c3marine'!$L$2:$BK$56</definedName>
    <definedName name="annual_2011ea_v6_11f_nonpt_12US2_cbo5_soa_state" localSheetId="9">nonpt!$P$2:$BS$54</definedName>
    <definedName name="annual_2011ea_v6_11f_nonroad_12US2_cbo5_soa_state" localSheetId="10">nonroad!$M$2:$BN$58</definedName>
    <definedName name="annual_2011ea_v6_11f_othar_12US2_cmaq_cb05_soa_state" localSheetId="17">othar!$J$2:$BK$47</definedName>
    <definedName name="annual_2011ea_v6_11f_othon_12US2_cmaq_cb05_soa_state" localSheetId="18">othon!$J$2:$BK$47</definedName>
    <definedName name="annual_2011ea_v6_11f_othpt_12US2_cmaq_cb05_soa_state" localSheetId="19">othpt!$M$2:$BN$49</definedName>
    <definedName name="annual_2011ea_v6_11f_ptipm_12US2_cbo5_soa_state" localSheetId="21">ptegu!$K$2:$BM$54</definedName>
    <definedName name="annual_2011ea_v6_11f_ptnonipm_12US2_cbo5_soa_state" localSheetId="24">pt_oilgas!$P$2:$BS$54</definedName>
    <definedName name="annual_2011ea_v6_11f_ptnonipm_12US2_cbo5_soa_state" localSheetId="23">ptnonipm!$P$2:$BS$54</definedName>
    <definedName name="annual_2011ea_v6_11f_rwc_12US2_cbo5_soa_state" localSheetId="26">rwc!$N$2:$BP$54</definedName>
    <definedName name="beis">biogenics!$A$2:$Q$51</definedName>
    <definedName name="rep_state_annual_onroad_rfl_RPD_2011ea_v6_11f_12US2_1" localSheetId="15">'onroad_rfl RPD'!$B$2:$AB$51</definedName>
    <definedName name="rep_state_annual_onroad_rfl_RPV_2011ea_v6_11f_12US2" localSheetId="16">'onroad_rfl RPV'!$B$2:$AB$51</definedName>
    <definedName name="rep_state_annual_onroad_RPD_2011ea_v6_11f_12US2" localSheetId="12">'onroad RPD'!$B$2:$CL$51</definedName>
    <definedName name="rep_state_annual_onroad_RPP_2011ea_v6_11f_12US2" localSheetId="13">'onroad RPP'!$B$2:$AB$51</definedName>
    <definedName name="rep_state_annual_onroad_RPV_2011ea_v6_11f_12US2" localSheetId="14">'onroad RPV'!$B$2:$DW$51</definedName>
  </definedNames>
  <calcPr calcId="152511"/>
</workbook>
</file>

<file path=xl/calcChain.xml><?xml version="1.0" encoding="utf-8"?>
<calcChain xmlns="http://schemas.openxmlformats.org/spreadsheetml/2006/main">
  <c r="M63" i="27" l="1"/>
  <c r="I79" i="21" l="1"/>
  <c r="J79" i="21"/>
  <c r="K79" i="21"/>
  <c r="B79" i="21"/>
  <c r="K78" i="21"/>
  <c r="K77" i="21"/>
  <c r="K76" i="21"/>
  <c r="K75" i="21"/>
  <c r="K74" i="21"/>
  <c r="K73" i="21"/>
  <c r="K72" i="21"/>
  <c r="K71" i="21"/>
  <c r="K70" i="21"/>
  <c r="K69" i="21"/>
  <c r="K68" i="21"/>
  <c r="B69" i="21"/>
  <c r="I69" i="21"/>
  <c r="J69" i="21"/>
  <c r="B70" i="21"/>
  <c r="I70" i="21"/>
  <c r="J70" i="21"/>
  <c r="B71" i="21"/>
  <c r="I71" i="21"/>
  <c r="J71" i="21"/>
  <c r="B72" i="21"/>
  <c r="I72" i="21"/>
  <c r="J72" i="21"/>
  <c r="B73" i="21"/>
  <c r="I73" i="21"/>
  <c r="J73" i="21"/>
  <c r="B74" i="21"/>
  <c r="I74" i="21"/>
  <c r="J74" i="21"/>
  <c r="B75" i="21"/>
  <c r="I75" i="21"/>
  <c r="J75" i="21"/>
  <c r="B76" i="21"/>
  <c r="I76" i="21"/>
  <c r="J76" i="21"/>
  <c r="B77" i="21"/>
  <c r="I77" i="21"/>
  <c r="J77" i="21"/>
  <c r="B78" i="21"/>
  <c r="I78" i="21"/>
  <c r="J78" i="21"/>
  <c r="I68" i="21"/>
  <c r="J68" i="21"/>
  <c r="B68" i="21"/>
  <c r="C27" i="21"/>
  <c r="D39" i="21"/>
  <c r="C64" i="21"/>
  <c r="E35" i="21" l="1"/>
  <c r="E27" i="21"/>
  <c r="E28" i="21"/>
  <c r="E29" i="21"/>
  <c r="E30" i="21"/>
  <c r="E31" i="21"/>
  <c r="E32" i="21"/>
  <c r="E33" i="21"/>
  <c r="E34" i="21"/>
  <c r="E36" i="21"/>
  <c r="E37" i="21"/>
  <c r="C37" i="21"/>
  <c r="C36" i="21"/>
  <c r="C35" i="21"/>
  <c r="C34" i="21"/>
  <c r="C33" i="21"/>
  <c r="C32" i="21"/>
  <c r="C31" i="21"/>
  <c r="C30" i="21"/>
  <c r="C29" i="21"/>
  <c r="C28" i="21"/>
  <c r="C38" i="21"/>
  <c r="C39" i="21" s="1"/>
  <c r="E38" i="21" l="1"/>
  <c r="H27" i="21" l="1"/>
  <c r="F27" i="21"/>
  <c r="K27" i="21"/>
  <c r="J27" i="21"/>
  <c r="I27" i="21"/>
  <c r="D27" i="21"/>
  <c r="B27" i="21"/>
  <c r="F35" i="21"/>
  <c r="D11" i="30" l="1"/>
  <c r="D6" i="30"/>
  <c r="D4" i="30"/>
  <c r="D5" i="30"/>
  <c r="D7" i="30"/>
  <c r="D8" i="30"/>
  <c r="D9" i="30"/>
  <c r="D10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3" i="30"/>
  <c r="B3" i="32" l="1"/>
  <c r="C3" i="32"/>
  <c r="D3" i="32"/>
  <c r="F3" i="32"/>
  <c r="E3" i="32" s="1"/>
  <c r="G3" i="32"/>
  <c r="H3" i="32"/>
  <c r="B4" i="32"/>
  <c r="C4" i="32"/>
  <c r="D4" i="32"/>
  <c r="E4" i="32"/>
  <c r="F4" i="32"/>
  <c r="G4" i="32"/>
  <c r="H4" i="32"/>
  <c r="B5" i="32"/>
  <c r="C5" i="32"/>
  <c r="D5" i="32"/>
  <c r="F5" i="32"/>
  <c r="E5" i="32" s="1"/>
  <c r="G5" i="32"/>
  <c r="H5" i="32"/>
  <c r="B6" i="32"/>
  <c r="C6" i="32"/>
  <c r="D6" i="32"/>
  <c r="F6" i="32"/>
  <c r="E6" i="32" s="1"/>
  <c r="G6" i="32"/>
  <c r="H6" i="32"/>
  <c r="B7" i="32"/>
  <c r="C7" i="32"/>
  <c r="D7" i="32"/>
  <c r="E7" i="32"/>
  <c r="F7" i="32"/>
  <c r="G7" i="32"/>
  <c r="H7" i="32"/>
  <c r="B8" i="32"/>
  <c r="C8" i="32"/>
  <c r="D8" i="32"/>
  <c r="F8" i="32"/>
  <c r="E8" i="32" s="1"/>
  <c r="G8" i="32"/>
  <c r="H8" i="32"/>
  <c r="B9" i="32"/>
  <c r="C9" i="32"/>
  <c r="D9" i="32"/>
  <c r="E9" i="32"/>
  <c r="F9" i="32"/>
  <c r="G9" i="32"/>
  <c r="H9" i="32"/>
  <c r="B10" i="32"/>
  <c r="C10" i="32"/>
  <c r="D10" i="32"/>
  <c r="F10" i="32"/>
  <c r="E10" i="32" s="1"/>
  <c r="G10" i="32"/>
  <c r="H10" i="32"/>
  <c r="B11" i="32"/>
  <c r="C11" i="32"/>
  <c r="D11" i="32"/>
  <c r="F11" i="32"/>
  <c r="E11" i="32" s="1"/>
  <c r="G11" i="32"/>
  <c r="H11" i="32"/>
  <c r="B12" i="32"/>
  <c r="C12" i="32"/>
  <c r="D12" i="32"/>
  <c r="E12" i="32"/>
  <c r="F12" i="32"/>
  <c r="G12" i="32"/>
  <c r="H12" i="32"/>
  <c r="B13" i="32"/>
  <c r="C13" i="32"/>
  <c r="D13" i="32"/>
  <c r="F13" i="32"/>
  <c r="E13" i="32" s="1"/>
  <c r="G13" i="32"/>
  <c r="H13" i="32"/>
  <c r="B14" i="32"/>
  <c r="C14" i="32"/>
  <c r="D14" i="32"/>
  <c r="F14" i="32"/>
  <c r="E14" i="32" s="1"/>
  <c r="G14" i="32"/>
  <c r="H14" i="32"/>
  <c r="B15" i="32"/>
  <c r="C15" i="32"/>
  <c r="D15" i="32"/>
  <c r="E15" i="32"/>
  <c r="F15" i="32"/>
  <c r="G15" i="32"/>
  <c r="H15" i="32"/>
  <c r="B16" i="32"/>
  <c r="C16" i="32"/>
  <c r="D16" i="32"/>
  <c r="F16" i="32"/>
  <c r="E16" i="32" s="1"/>
  <c r="G16" i="32"/>
  <c r="H16" i="32"/>
  <c r="B17" i="32"/>
  <c r="C17" i="32"/>
  <c r="D17" i="32"/>
  <c r="E17" i="32"/>
  <c r="F17" i="32"/>
  <c r="G17" i="32"/>
  <c r="H17" i="32"/>
  <c r="B18" i="32"/>
  <c r="C18" i="32"/>
  <c r="D18" i="32"/>
  <c r="F18" i="32"/>
  <c r="E18" i="32" s="1"/>
  <c r="G18" i="32"/>
  <c r="H18" i="32"/>
  <c r="B19" i="32"/>
  <c r="C19" i="32"/>
  <c r="D19" i="32"/>
  <c r="F19" i="32"/>
  <c r="E19" i="32" s="1"/>
  <c r="G19" i="32"/>
  <c r="H19" i="32"/>
  <c r="B20" i="32"/>
  <c r="C20" i="32"/>
  <c r="D20" i="32"/>
  <c r="E20" i="32"/>
  <c r="F20" i="32"/>
  <c r="G20" i="32"/>
  <c r="H20" i="32"/>
  <c r="B21" i="32"/>
  <c r="C21" i="32"/>
  <c r="D21" i="32"/>
  <c r="F21" i="32"/>
  <c r="E21" i="32" s="1"/>
  <c r="G21" i="32"/>
  <c r="H21" i="32"/>
  <c r="B22" i="32"/>
  <c r="C22" i="32"/>
  <c r="D22" i="32"/>
  <c r="F22" i="32"/>
  <c r="E22" i="32" s="1"/>
  <c r="G22" i="32"/>
  <c r="H22" i="32"/>
  <c r="B23" i="32"/>
  <c r="C23" i="32"/>
  <c r="D23" i="32"/>
  <c r="E23" i="32"/>
  <c r="F23" i="32"/>
  <c r="G23" i="32"/>
  <c r="H23" i="32"/>
  <c r="B24" i="32"/>
  <c r="C24" i="32"/>
  <c r="D24" i="32"/>
  <c r="F24" i="32"/>
  <c r="E24" i="32" s="1"/>
  <c r="G24" i="32"/>
  <c r="H24" i="32"/>
  <c r="B25" i="32"/>
  <c r="C25" i="32"/>
  <c r="D25" i="32"/>
  <c r="E25" i="32"/>
  <c r="F25" i="32"/>
  <c r="G25" i="32"/>
  <c r="H25" i="32"/>
  <c r="B26" i="32"/>
  <c r="C26" i="32"/>
  <c r="D26" i="32"/>
  <c r="F26" i="32"/>
  <c r="E26" i="32" s="1"/>
  <c r="G26" i="32"/>
  <c r="H26" i="32"/>
  <c r="B27" i="32"/>
  <c r="C27" i="32"/>
  <c r="D27" i="32"/>
  <c r="F27" i="32"/>
  <c r="E27" i="32" s="1"/>
  <c r="G27" i="32"/>
  <c r="H27" i="32"/>
  <c r="B28" i="32"/>
  <c r="C28" i="32"/>
  <c r="D28" i="32"/>
  <c r="E28" i="32"/>
  <c r="F28" i="32"/>
  <c r="G28" i="32"/>
  <c r="H28" i="32"/>
  <c r="B29" i="32"/>
  <c r="C29" i="32"/>
  <c r="D29" i="32"/>
  <c r="F29" i="32"/>
  <c r="E29" i="32" s="1"/>
  <c r="G29" i="32"/>
  <c r="H29" i="32"/>
  <c r="B30" i="32"/>
  <c r="C30" i="32"/>
  <c r="D30" i="32"/>
  <c r="F30" i="32"/>
  <c r="E30" i="32" s="1"/>
  <c r="G30" i="32"/>
  <c r="H30" i="32"/>
  <c r="B31" i="32"/>
  <c r="C31" i="32"/>
  <c r="D31" i="32"/>
  <c r="E31" i="32"/>
  <c r="F31" i="32"/>
  <c r="G31" i="32"/>
  <c r="H31" i="32"/>
  <c r="B32" i="32"/>
  <c r="C32" i="32"/>
  <c r="D32" i="32"/>
  <c r="F32" i="32"/>
  <c r="E32" i="32" s="1"/>
  <c r="G32" i="32"/>
  <c r="H32" i="32"/>
  <c r="B33" i="32"/>
  <c r="C33" i="32"/>
  <c r="D33" i="32"/>
  <c r="E33" i="32"/>
  <c r="F33" i="32"/>
  <c r="G33" i="32"/>
  <c r="H33" i="32"/>
  <c r="B34" i="32"/>
  <c r="C34" i="32"/>
  <c r="D34" i="32"/>
  <c r="F34" i="32"/>
  <c r="E34" i="32" s="1"/>
  <c r="G34" i="32"/>
  <c r="H34" i="32"/>
  <c r="B35" i="32"/>
  <c r="C35" i="32"/>
  <c r="D35" i="32"/>
  <c r="F35" i="32"/>
  <c r="E35" i="32" s="1"/>
  <c r="G35" i="32"/>
  <c r="H35" i="32"/>
  <c r="B36" i="32"/>
  <c r="C36" i="32"/>
  <c r="D36" i="32"/>
  <c r="E36" i="32"/>
  <c r="F36" i="32"/>
  <c r="G36" i="32"/>
  <c r="H36" i="32"/>
  <c r="B37" i="32"/>
  <c r="C37" i="32"/>
  <c r="D37" i="32"/>
  <c r="F37" i="32"/>
  <c r="E37" i="32" s="1"/>
  <c r="G37" i="32"/>
  <c r="H37" i="32"/>
  <c r="B38" i="32"/>
  <c r="C38" i="32"/>
  <c r="D38" i="32"/>
  <c r="F38" i="32"/>
  <c r="E38" i="32" s="1"/>
  <c r="G38" i="32"/>
  <c r="H38" i="32"/>
  <c r="B39" i="32"/>
  <c r="C39" i="32"/>
  <c r="D39" i="32"/>
  <c r="E39" i="32"/>
  <c r="F39" i="32"/>
  <c r="G39" i="32"/>
  <c r="H39" i="32"/>
  <c r="B40" i="32"/>
  <c r="C40" i="32"/>
  <c r="D40" i="32"/>
  <c r="F40" i="32"/>
  <c r="E40" i="32" s="1"/>
  <c r="G40" i="32"/>
  <c r="H40" i="32"/>
  <c r="B41" i="32"/>
  <c r="C41" i="32"/>
  <c r="D41" i="32"/>
  <c r="E41" i="32"/>
  <c r="F41" i="32"/>
  <c r="G41" i="32"/>
  <c r="H41" i="32"/>
  <c r="B42" i="32"/>
  <c r="C42" i="32"/>
  <c r="D42" i="32"/>
  <c r="F42" i="32"/>
  <c r="E42" i="32" s="1"/>
  <c r="G42" i="32"/>
  <c r="H42" i="32"/>
  <c r="B43" i="32"/>
  <c r="C43" i="32"/>
  <c r="D43" i="32"/>
  <c r="F43" i="32"/>
  <c r="E43" i="32" s="1"/>
  <c r="G43" i="32"/>
  <c r="H43" i="32"/>
  <c r="B44" i="32"/>
  <c r="C44" i="32"/>
  <c r="D44" i="32"/>
  <c r="E44" i="32"/>
  <c r="F44" i="32"/>
  <c r="G44" i="32"/>
  <c r="H44" i="32"/>
  <c r="B45" i="32"/>
  <c r="C45" i="32"/>
  <c r="D45" i="32"/>
  <c r="F45" i="32"/>
  <c r="E45" i="32" s="1"/>
  <c r="G45" i="32"/>
  <c r="H45" i="32"/>
  <c r="B46" i="32"/>
  <c r="C46" i="32"/>
  <c r="D46" i="32"/>
  <c r="F46" i="32"/>
  <c r="E46" i="32" s="1"/>
  <c r="G46" i="32"/>
  <c r="H46" i="32"/>
  <c r="B47" i="32"/>
  <c r="C47" i="32"/>
  <c r="D47" i="32"/>
  <c r="E47" i="32"/>
  <c r="F47" i="32"/>
  <c r="G47" i="32"/>
  <c r="H47" i="32"/>
  <c r="B48" i="32"/>
  <c r="C48" i="32"/>
  <c r="D48" i="32"/>
  <c r="F48" i="32"/>
  <c r="E48" i="32" s="1"/>
  <c r="G48" i="32"/>
  <c r="H48" i="32"/>
  <c r="B49" i="32"/>
  <c r="C49" i="32"/>
  <c r="D49" i="32"/>
  <c r="E49" i="32"/>
  <c r="F49" i="32"/>
  <c r="G49" i="32"/>
  <c r="H49" i="32"/>
  <c r="B50" i="32"/>
  <c r="C50" i="32"/>
  <c r="D50" i="32"/>
  <c r="F50" i="32"/>
  <c r="E50" i="32" s="1"/>
  <c r="G50" i="32"/>
  <c r="H50" i="32"/>
  <c r="H2" i="32"/>
  <c r="G2" i="32"/>
  <c r="E2" i="32"/>
  <c r="F2" i="32"/>
  <c r="D2" i="32"/>
  <c r="C2" i="32"/>
  <c r="B2" i="32"/>
  <c r="BQ4" i="24" l="1"/>
  <c r="BR4" i="24"/>
  <c r="BS4" i="24"/>
  <c r="BT4" i="24"/>
  <c r="BU4" i="24"/>
  <c r="BV4" i="24"/>
  <c r="BW4" i="24"/>
  <c r="BX4" i="24"/>
  <c r="BQ5" i="24"/>
  <c r="BR5" i="24"/>
  <c r="BS5" i="24"/>
  <c r="BT5" i="24"/>
  <c r="BU5" i="24"/>
  <c r="BV5" i="24"/>
  <c r="BW5" i="24"/>
  <c r="BX5" i="24"/>
  <c r="BQ6" i="24"/>
  <c r="BR6" i="24"/>
  <c r="BS6" i="24"/>
  <c r="BT6" i="24"/>
  <c r="BU6" i="24"/>
  <c r="BV6" i="24"/>
  <c r="BW6" i="24"/>
  <c r="BX6" i="24"/>
  <c r="BQ7" i="24"/>
  <c r="BR7" i="24"/>
  <c r="BS7" i="24"/>
  <c r="BT7" i="24"/>
  <c r="BU7" i="24"/>
  <c r="BV7" i="24"/>
  <c r="BW7" i="24"/>
  <c r="BX7" i="24"/>
  <c r="BQ8" i="24"/>
  <c r="BR8" i="24"/>
  <c r="BS8" i="24"/>
  <c r="BT8" i="24"/>
  <c r="BU8" i="24"/>
  <c r="BV8" i="24"/>
  <c r="BW8" i="24"/>
  <c r="BX8" i="24"/>
  <c r="BQ9" i="24"/>
  <c r="BR9" i="24"/>
  <c r="BS9" i="24"/>
  <c r="BT9" i="24"/>
  <c r="BU9" i="24"/>
  <c r="BV9" i="24"/>
  <c r="BW9" i="24"/>
  <c r="BX9" i="24"/>
  <c r="BQ10" i="24"/>
  <c r="BR10" i="24"/>
  <c r="BS10" i="24"/>
  <c r="BT10" i="24"/>
  <c r="BU10" i="24"/>
  <c r="BV10" i="24"/>
  <c r="BW10" i="24"/>
  <c r="BX10" i="24"/>
  <c r="BQ11" i="24"/>
  <c r="BR11" i="24"/>
  <c r="BS11" i="24"/>
  <c r="BT11" i="24"/>
  <c r="BU11" i="24"/>
  <c r="BV11" i="24"/>
  <c r="BW11" i="24"/>
  <c r="BX11" i="24"/>
  <c r="BQ12" i="24"/>
  <c r="BR12" i="24"/>
  <c r="BS12" i="24"/>
  <c r="BT12" i="24"/>
  <c r="BU12" i="24"/>
  <c r="BV12" i="24"/>
  <c r="BW12" i="24"/>
  <c r="BX12" i="24"/>
  <c r="BQ13" i="24"/>
  <c r="BR13" i="24"/>
  <c r="BS13" i="24"/>
  <c r="BT13" i="24"/>
  <c r="BU13" i="24"/>
  <c r="BV13" i="24"/>
  <c r="BW13" i="24"/>
  <c r="BX13" i="24"/>
  <c r="BQ14" i="24"/>
  <c r="BR14" i="24"/>
  <c r="BS14" i="24"/>
  <c r="BT14" i="24"/>
  <c r="BU14" i="24"/>
  <c r="BV14" i="24"/>
  <c r="BW14" i="24"/>
  <c r="BX14" i="24"/>
  <c r="BQ15" i="24"/>
  <c r="BR15" i="24"/>
  <c r="BS15" i="24"/>
  <c r="BT15" i="24"/>
  <c r="BU15" i="24"/>
  <c r="BV15" i="24"/>
  <c r="BW15" i="24"/>
  <c r="BX15" i="24"/>
  <c r="BQ16" i="24"/>
  <c r="BR16" i="24"/>
  <c r="BS16" i="24"/>
  <c r="BT16" i="24"/>
  <c r="BU16" i="24"/>
  <c r="BV16" i="24"/>
  <c r="BW16" i="24"/>
  <c r="BX16" i="24"/>
  <c r="BQ17" i="24"/>
  <c r="BR17" i="24"/>
  <c r="BS17" i="24"/>
  <c r="BT17" i="24"/>
  <c r="BU17" i="24"/>
  <c r="BV17" i="24"/>
  <c r="BW17" i="24"/>
  <c r="BX17" i="24"/>
  <c r="BQ18" i="24"/>
  <c r="BR18" i="24"/>
  <c r="BS18" i="24"/>
  <c r="BT18" i="24"/>
  <c r="BU18" i="24"/>
  <c r="BV18" i="24"/>
  <c r="BW18" i="24"/>
  <c r="BX18" i="24"/>
  <c r="BQ19" i="24"/>
  <c r="BR19" i="24"/>
  <c r="BS19" i="24"/>
  <c r="BT19" i="24"/>
  <c r="BU19" i="24"/>
  <c r="BV19" i="24"/>
  <c r="BW19" i="24"/>
  <c r="BX19" i="24"/>
  <c r="BQ20" i="24"/>
  <c r="BR20" i="24"/>
  <c r="BS20" i="24"/>
  <c r="BT20" i="24"/>
  <c r="BU20" i="24"/>
  <c r="BV20" i="24"/>
  <c r="BW20" i="24"/>
  <c r="BX20" i="24"/>
  <c r="BQ21" i="24"/>
  <c r="BR21" i="24"/>
  <c r="BS21" i="24"/>
  <c r="BT21" i="24"/>
  <c r="BU21" i="24"/>
  <c r="BV21" i="24"/>
  <c r="BW21" i="24"/>
  <c r="BX21" i="24"/>
  <c r="BQ22" i="24"/>
  <c r="BR22" i="24"/>
  <c r="BS22" i="24"/>
  <c r="BT22" i="24"/>
  <c r="BU22" i="24"/>
  <c r="BV22" i="24"/>
  <c r="BW22" i="24"/>
  <c r="BX22" i="24"/>
  <c r="BQ23" i="24"/>
  <c r="BR23" i="24"/>
  <c r="BS23" i="24"/>
  <c r="BT23" i="24"/>
  <c r="BU23" i="24"/>
  <c r="BV23" i="24"/>
  <c r="BW23" i="24"/>
  <c r="BX23" i="24"/>
  <c r="BQ24" i="24"/>
  <c r="BR24" i="24"/>
  <c r="BS24" i="24"/>
  <c r="BT24" i="24"/>
  <c r="BU24" i="24"/>
  <c r="BV24" i="24"/>
  <c r="BW24" i="24"/>
  <c r="BX24" i="24"/>
  <c r="BQ25" i="24"/>
  <c r="BR25" i="24"/>
  <c r="BS25" i="24"/>
  <c r="BT25" i="24"/>
  <c r="BU25" i="24"/>
  <c r="BV25" i="24"/>
  <c r="BW25" i="24"/>
  <c r="BX25" i="24"/>
  <c r="BQ26" i="24"/>
  <c r="BR26" i="24"/>
  <c r="BS26" i="24"/>
  <c r="BT26" i="24"/>
  <c r="BU26" i="24"/>
  <c r="BV26" i="24"/>
  <c r="BW26" i="24"/>
  <c r="BX26" i="24"/>
  <c r="BQ27" i="24"/>
  <c r="BR27" i="24"/>
  <c r="BS27" i="24"/>
  <c r="BT27" i="24"/>
  <c r="BU27" i="24"/>
  <c r="BV27" i="24"/>
  <c r="BW27" i="24"/>
  <c r="BX27" i="24"/>
  <c r="BQ28" i="24"/>
  <c r="BR28" i="24"/>
  <c r="BS28" i="24"/>
  <c r="BT28" i="24"/>
  <c r="BU28" i="24"/>
  <c r="BV28" i="24"/>
  <c r="BW28" i="24"/>
  <c r="BX28" i="24"/>
  <c r="BQ29" i="24"/>
  <c r="BR29" i="24"/>
  <c r="BS29" i="24"/>
  <c r="BT29" i="24"/>
  <c r="BU29" i="24"/>
  <c r="BV29" i="24"/>
  <c r="BW29" i="24"/>
  <c r="BX29" i="24"/>
  <c r="BQ30" i="24"/>
  <c r="BR30" i="24"/>
  <c r="BS30" i="24"/>
  <c r="BT30" i="24"/>
  <c r="BU30" i="24"/>
  <c r="BV30" i="24"/>
  <c r="BW30" i="24"/>
  <c r="BX30" i="24"/>
  <c r="BQ31" i="24"/>
  <c r="BR31" i="24"/>
  <c r="BS31" i="24"/>
  <c r="BT31" i="24"/>
  <c r="BU31" i="24"/>
  <c r="BV31" i="24"/>
  <c r="BW31" i="24"/>
  <c r="BX31" i="24"/>
  <c r="BQ32" i="24"/>
  <c r="BR32" i="24"/>
  <c r="BS32" i="24"/>
  <c r="BT32" i="24"/>
  <c r="BU32" i="24"/>
  <c r="BV32" i="24"/>
  <c r="BW32" i="24"/>
  <c r="BX32" i="24"/>
  <c r="BQ33" i="24"/>
  <c r="BR33" i="24"/>
  <c r="BS33" i="24"/>
  <c r="BT33" i="24"/>
  <c r="BU33" i="24"/>
  <c r="BV33" i="24"/>
  <c r="BW33" i="24"/>
  <c r="BX33" i="24"/>
  <c r="BQ34" i="24"/>
  <c r="BR34" i="24"/>
  <c r="BS34" i="24"/>
  <c r="BT34" i="24"/>
  <c r="BU34" i="24"/>
  <c r="BV34" i="24"/>
  <c r="BW34" i="24"/>
  <c r="BX34" i="24"/>
  <c r="BQ35" i="24"/>
  <c r="BR35" i="24"/>
  <c r="BS35" i="24"/>
  <c r="BT35" i="24"/>
  <c r="BU35" i="24"/>
  <c r="BV35" i="24"/>
  <c r="BW35" i="24"/>
  <c r="BX35" i="24"/>
  <c r="BQ36" i="24"/>
  <c r="BR36" i="24"/>
  <c r="BS36" i="24"/>
  <c r="BT36" i="24"/>
  <c r="BU36" i="24"/>
  <c r="BV36" i="24"/>
  <c r="BW36" i="24"/>
  <c r="BX36" i="24"/>
  <c r="BQ37" i="24"/>
  <c r="BR37" i="24"/>
  <c r="BS37" i="24"/>
  <c r="BT37" i="24"/>
  <c r="BU37" i="24"/>
  <c r="BV37" i="24"/>
  <c r="BW37" i="24"/>
  <c r="BX37" i="24"/>
  <c r="BQ38" i="24"/>
  <c r="BR38" i="24"/>
  <c r="BS38" i="24"/>
  <c r="BT38" i="24"/>
  <c r="BU38" i="24"/>
  <c r="BV38" i="24"/>
  <c r="BW38" i="24"/>
  <c r="BX38" i="24"/>
  <c r="BQ39" i="24"/>
  <c r="BR39" i="24"/>
  <c r="BS39" i="24"/>
  <c r="BT39" i="24"/>
  <c r="BU39" i="24"/>
  <c r="BV39" i="24"/>
  <c r="BW39" i="24"/>
  <c r="BX39" i="24"/>
  <c r="BQ40" i="24"/>
  <c r="BR40" i="24"/>
  <c r="BS40" i="24"/>
  <c r="BT40" i="24"/>
  <c r="BU40" i="24"/>
  <c r="BV40" i="24"/>
  <c r="BW40" i="24"/>
  <c r="BX40" i="24"/>
  <c r="BQ41" i="24"/>
  <c r="BR41" i="24"/>
  <c r="BS41" i="24"/>
  <c r="BT41" i="24"/>
  <c r="BU41" i="24"/>
  <c r="BV41" i="24"/>
  <c r="BW41" i="24"/>
  <c r="BX41" i="24"/>
  <c r="BQ42" i="24"/>
  <c r="BR42" i="24"/>
  <c r="BS42" i="24"/>
  <c r="BT42" i="24"/>
  <c r="BU42" i="24"/>
  <c r="BV42" i="24"/>
  <c r="BW42" i="24"/>
  <c r="BX42" i="24"/>
  <c r="BQ43" i="24"/>
  <c r="BR43" i="24"/>
  <c r="BS43" i="24"/>
  <c r="BT43" i="24"/>
  <c r="BU43" i="24"/>
  <c r="BV43" i="24"/>
  <c r="BW43" i="24"/>
  <c r="BX43" i="24"/>
  <c r="BQ44" i="24"/>
  <c r="BR44" i="24"/>
  <c r="BS44" i="24"/>
  <c r="BT44" i="24"/>
  <c r="BU44" i="24"/>
  <c r="BV44" i="24"/>
  <c r="BW44" i="24"/>
  <c r="BX44" i="24"/>
  <c r="BQ45" i="24"/>
  <c r="BR45" i="24"/>
  <c r="BS45" i="24"/>
  <c r="BT45" i="24"/>
  <c r="BU45" i="24"/>
  <c r="BV45" i="24"/>
  <c r="BW45" i="24"/>
  <c r="BX45" i="24"/>
  <c r="BQ46" i="24"/>
  <c r="BR46" i="24"/>
  <c r="BS46" i="24"/>
  <c r="BT46" i="24"/>
  <c r="BU46" i="24"/>
  <c r="BV46" i="24"/>
  <c r="BW46" i="24"/>
  <c r="BX46" i="24"/>
  <c r="BQ47" i="24"/>
  <c r="BR47" i="24"/>
  <c r="BS47" i="24"/>
  <c r="BT47" i="24"/>
  <c r="BU47" i="24"/>
  <c r="BV47" i="24"/>
  <c r="BW47" i="24"/>
  <c r="BX47" i="24"/>
  <c r="BQ48" i="24"/>
  <c r="BR48" i="24"/>
  <c r="BS48" i="24"/>
  <c r="BT48" i="24"/>
  <c r="BU48" i="24"/>
  <c r="BV48" i="24"/>
  <c r="BW48" i="24"/>
  <c r="BX48" i="24"/>
  <c r="BQ49" i="24"/>
  <c r="BR49" i="24"/>
  <c r="BS49" i="24"/>
  <c r="BT49" i="24"/>
  <c r="BU49" i="24"/>
  <c r="BV49" i="24"/>
  <c r="BW49" i="24"/>
  <c r="BX49" i="24"/>
  <c r="BQ50" i="24"/>
  <c r="BR50" i="24"/>
  <c r="BS50" i="24"/>
  <c r="BT50" i="24"/>
  <c r="BU50" i="24"/>
  <c r="BV50" i="24"/>
  <c r="BW50" i="24"/>
  <c r="BX50" i="24"/>
  <c r="BQ51" i="24"/>
  <c r="BR51" i="24"/>
  <c r="BS51" i="24"/>
  <c r="BT51" i="24"/>
  <c r="BU51" i="24"/>
  <c r="BV51" i="24"/>
  <c r="BW51" i="24"/>
  <c r="BX51" i="24"/>
  <c r="BQ52" i="24"/>
  <c r="BR52" i="24"/>
  <c r="BS52" i="24"/>
  <c r="BT52" i="24"/>
  <c r="BU52" i="24"/>
  <c r="BV52" i="24"/>
  <c r="BW52" i="24"/>
  <c r="BX52" i="24"/>
  <c r="BQ53" i="24"/>
  <c r="BR53" i="24"/>
  <c r="BS53" i="24"/>
  <c r="BT53" i="24"/>
  <c r="BU53" i="24"/>
  <c r="BV53" i="24"/>
  <c r="BW53" i="24"/>
  <c r="BX53" i="24"/>
  <c r="BQ54" i="24"/>
  <c r="BR54" i="24"/>
  <c r="BS54" i="24"/>
  <c r="BT54" i="24"/>
  <c r="BU54" i="24"/>
  <c r="BV54" i="24"/>
  <c r="BW54" i="24"/>
  <c r="BX54" i="24"/>
  <c r="BX3" i="24"/>
  <c r="BW3" i="24"/>
  <c r="BV3" i="24"/>
  <c r="BU3" i="24"/>
  <c r="BT3" i="24"/>
  <c r="BS3" i="24"/>
  <c r="BR3" i="24"/>
  <c r="BQ3" i="24"/>
  <c r="C62" i="11"/>
  <c r="D62" i="11"/>
  <c r="E62" i="11"/>
  <c r="F62" i="11"/>
  <c r="G62" i="11"/>
  <c r="H62" i="11"/>
  <c r="I62" i="11"/>
  <c r="B62" i="11"/>
  <c r="I61" i="12"/>
  <c r="J61" i="12"/>
  <c r="I62" i="12"/>
  <c r="J62" i="12"/>
  <c r="I63" i="12"/>
  <c r="J63" i="12"/>
  <c r="L61" i="12"/>
  <c r="L62" i="12"/>
  <c r="L63" i="12"/>
  <c r="N61" i="12"/>
  <c r="N62" i="12"/>
  <c r="N63" i="12"/>
  <c r="C61" i="9"/>
  <c r="D61" i="9"/>
  <c r="E61" i="9"/>
  <c r="F61" i="9"/>
  <c r="G61" i="9"/>
  <c r="H61" i="9"/>
  <c r="I61" i="9"/>
  <c r="J61" i="9"/>
  <c r="K61" i="9"/>
  <c r="L61" i="9"/>
  <c r="M61" i="9"/>
  <c r="N61" i="9"/>
  <c r="C62" i="9"/>
  <c r="D62" i="9"/>
  <c r="E62" i="9"/>
  <c r="F62" i="9"/>
  <c r="G62" i="9"/>
  <c r="H62" i="9"/>
  <c r="I62" i="9"/>
  <c r="J62" i="9"/>
  <c r="K62" i="9"/>
  <c r="L62" i="9"/>
  <c r="M62" i="9"/>
  <c r="N62" i="9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V62" i="16"/>
  <c r="W62" i="16"/>
  <c r="X62" i="16"/>
  <c r="Y62" i="16"/>
  <c r="Z62" i="16"/>
  <c r="AA62" i="16"/>
  <c r="G63" i="16"/>
  <c r="H63" i="16"/>
  <c r="I63" i="16"/>
  <c r="J63" i="16"/>
  <c r="K63" i="16"/>
  <c r="L63" i="16"/>
  <c r="M63" i="16"/>
  <c r="N63" i="16"/>
  <c r="O63" i="16"/>
  <c r="P63" i="16"/>
  <c r="Q63" i="16"/>
  <c r="R63" i="16"/>
  <c r="S63" i="16"/>
  <c r="T63" i="16"/>
  <c r="U63" i="16"/>
  <c r="V63" i="16"/>
  <c r="W63" i="16"/>
  <c r="X63" i="16"/>
  <c r="Y63" i="16"/>
  <c r="Z63" i="16"/>
  <c r="AA63" i="16"/>
  <c r="AD4" i="17"/>
  <c r="AD5" i="17"/>
  <c r="AD6" i="17"/>
  <c r="AD7" i="17"/>
  <c r="AD8" i="17"/>
  <c r="AD9" i="17"/>
  <c r="AD10" i="17"/>
  <c r="AD11" i="17"/>
  <c r="AD12" i="17"/>
  <c r="AD13" i="17"/>
  <c r="AD14" i="17"/>
  <c r="AD15" i="17"/>
  <c r="AD16" i="17"/>
  <c r="AD17" i="17"/>
  <c r="AD18" i="17"/>
  <c r="AD19" i="17"/>
  <c r="AD20" i="17"/>
  <c r="AD21" i="17"/>
  <c r="AD22" i="17"/>
  <c r="AD23" i="17"/>
  <c r="AD24" i="17"/>
  <c r="AD25" i="17"/>
  <c r="AD26" i="17"/>
  <c r="AD27" i="17"/>
  <c r="AD28" i="17"/>
  <c r="AD29" i="17"/>
  <c r="AD30" i="17"/>
  <c r="AD31" i="17"/>
  <c r="AD32" i="17"/>
  <c r="AD33" i="17"/>
  <c r="AD34" i="17"/>
  <c r="AD35" i="17"/>
  <c r="AD36" i="17"/>
  <c r="AD37" i="17"/>
  <c r="AD38" i="17"/>
  <c r="AD39" i="17"/>
  <c r="AD40" i="17"/>
  <c r="AD41" i="17"/>
  <c r="AD42" i="17"/>
  <c r="AD43" i="17"/>
  <c r="AD44" i="17"/>
  <c r="AD45" i="17"/>
  <c r="AD46" i="17"/>
  <c r="AD47" i="17"/>
  <c r="AD48" i="17"/>
  <c r="AD49" i="17"/>
  <c r="AD50" i="17"/>
  <c r="AD51" i="17"/>
  <c r="AD3" i="17"/>
  <c r="B61" i="13" l="1"/>
  <c r="C61" i="13"/>
  <c r="D61" i="13"/>
  <c r="E61" i="13"/>
  <c r="F61" i="13"/>
  <c r="G61" i="13"/>
  <c r="H61" i="13"/>
  <c r="I61" i="13"/>
  <c r="J61" i="13"/>
  <c r="K61" i="13"/>
  <c r="L61" i="13"/>
  <c r="B62" i="13"/>
  <c r="C62" i="13"/>
  <c r="D62" i="13"/>
  <c r="E62" i="13"/>
  <c r="F62" i="13"/>
  <c r="G62" i="13"/>
  <c r="H62" i="13"/>
  <c r="I62" i="13"/>
  <c r="J62" i="13"/>
  <c r="K62" i="13"/>
  <c r="L62" i="13"/>
  <c r="B63" i="13"/>
  <c r="C63" i="13"/>
  <c r="D63" i="13"/>
  <c r="E63" i="13"/>
  <c r="F63" i="13"/>
  <c r="G63" i="13"/>
  <c r="H63" i="13"/>
  <c r="I63" i="13"/>
  <c r="J63" i="13"/>
  <c r="K63" i="13"/>
  <c r="L63" i="13"/>
  <c r="BP4" i="8"/>
  <c r="BP5" i="8"/>
  <c r="BP6" i="8"/>
  <c r="BP7" i="8"/>
  <c r="BP8" i="8"/>
  <c r="BP9" i="8"/>
  <c r="BP10" i="8"/>
  <c r="BP11" i="8"/>
  <c r="BP12" i="8"/>
  <c r="BP13" i="8"/>
  <c r="BP14" i="8"/>
  <c r="BP15" i="8"/>
  <c r="BP16" i="8"/>
  <c r="BP17" i="8"/>
  <c r="BP18" i="8"/>
  <c r="BP19" i="8"/>
  <c r="BP20" i="8"/>
  <c r="BP21" i="8"/>
  <c r="BP22" i="8"/>
  <c r="BP23" i="8"/>
  <c r="BP24" i="8"/>
  <c r="BP25" i="8"/>
  <c r="BP26" i="8"/>
  <c r="BP27" i="8"/>
  <c r="BP28" i="8"/>
  <c r="BP29" i="8"/>
  <c r="BP30" i="8"/>
  <c r="BP31" i="8"/>
  <c r="BP32" i="8"/>
  <c r="BP33" i="8"/>
  <c r="BP34" i="8"/>
  <c r="BP35" i="8"/>
  <c r="BP36" i="8"/>
  <c r="BP37" i="8"/>
  <c r="BP38" i="8"/>
  <c r="BP39" i="8"/>
  <c r="BP40" i="8"/>
  <c r="BP41" i="8"/>
  <c r="BP42" i="8"/>
  <c r="BP43" i="8"/>
  <c r="BP44" i="8"/>
  <c r="BP45" i="8"/>
  <c r="BP46" i="8"/>
  <c r="BP47" i="8"/>
  <c r="BP48" i="8"/>
  <c r="BP49" i="8"/>
  <c r="BP3" i="8"/>
  <c r="BK63" i="4" l="1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M62" i="4"/>
  <c r="B61" i="4"/>
  <c r="AY63" i="1" l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BA51" i="1" l="1"/>
  <c r="BG51" i="1" s="1"/>
  <c r="BA50" i="1"/>
  <c r="BG50" i="1" s="1"/>
  <c r="BA49" i="1"/>
  <c r="BA48" i="1"/>
  <c r="BG48" i="1" s="1"/>
  <c r="BA47" i="1"/>
  <c r="BG47" i="1" s="1"/>
  <c r="BA46" i="1"/>
  <c r="BG46" i="1" s="1"/>
  <c r="BA45" i="1"/>
  <c r="BG45" i="1" s="1"/>
  <c r="BA44" i="1"/>
  <c r="BA43" i="1"/>
  <c r="BG43" i="1" s="1"/>
  <c r="BA42" i="1"/>
  <c r="BG42" i="1" s="1"/>
  <c r="BA41" i="1"/>
  <c r="BG41" i="1" s="1"/>
  <c r="BA40" i="1"/>
  <c r="BA39" i="1"/>
  <c r="BA38" i="1"/>
  <c r="BG38" i="1" s="1"/>
  <c r="BA37" i="1"/>
  <c r="BG37" i="1" s="1"/>
  <c r="BA36" i="1"/>
  <c r="BG36" i="1" s="1"/>
  <c r="BA35" i="1"/>
  <c r="BA34" i="1"/>
  <c r="BG34" i="1" s="1"/>
  <c r="BA33" i="1"/>
  <c r="BA32" i="1"/>
  <c r="BA31" i="1"/>
  <c r="BG31" i="1" s="1"/>
  <c r="BA30" i="1"/>
  <c r="BG30" i="1" s="1"/>
  <c r="BA29" i="1"/>
  <c r="BA28" i="1"/>
  <c r="BA27" i="1"/>
  <c r="BG27" i="1" s="1"/>
  <c r="BA26" i="1"/>
  <c r="BG26" i="1" s="1"/>
  <c r="BA25" i="1"/>
  <c r="BG25" i="1" s="1"/>
  <c r="BA24" i="1"/>
  <c r="BA23" i="1"/>
  <c r="BA22" i="1"/>
  <c r="BG22" i="1" s="1"/>
  <c r="BA21" i="1"/>
  <c r="BG21" i="1" s="1"/>
  <c r="BA20" i="1"/>
  <c r="BG20" i="1" s="1"/>
  <c r="BA19" i="1"/>
  <c r="BA18" i="1"/>
  <c r="BG18" i="1" s="1"/>
  <c r="BA17" i="1"/>
  <c r="BA16" i="1"/>
  <c r="BG16" i="1" s="1"/>
  <c r="BA15" i="1"/>
  <c r="BG15" i="1" s="1"/>
  <c r="BA14" i="1"/>
  <c r="BG14" i="1" s="1"/>
  <c r="BA13" i="1"/>
  <c r="BA12" i="1"/>
  <c r="BA11" i="1"/>
  <c r="BG11" i="1" s="1"/>
  <c r="BA10" i="1"/>
  <c r="BG10" i="1" s="1"/>
  <c r="BA9" i="1"/>
  <c r="BG9" i="1" s="1"/>
  <c r="BA8" i="1"/>
  <c r="BA7" i="1"/>
  <c r="BA6" i="1"/>
  <c r="BG6" i="1" s="1"/>
  <c r="BA5" i="1"/>
  <c r="BG5" i="1" s="1"/>
  <c r="BA4" i="1"/>
  <c r="BG4" i="1" s="1"/>
  <c r="BA3" i="1"/>
  <c r="BG3" i="1" s="1"/>
  <c r="BD8" i="1" l="1"/>
  <c r="BG8" i="1"/>
  <c r="BD12" i="1"/>
  <c r="BG12" i="1"/>
  <c r="BD24" i="1"/>
  <c r="BG24" i="1"/>
  <c r="BD28" i="1"/>
  <c r="BG28" i="1"/>
  <c r="BD32" i="1"/>
  <c r="BG32" i="1"/>
  <c r="BD40" i="1"/>
  <c r="BG40" i="1"/>
  <c r="BD44" i="1"/>
  <c r="BG44" i="1"/>
  <c r="BD7" i="1"/>
  <c r="BG7" i="1"/>
  <c r="BD13" i="1"/>
  <c r="BG13" i="1"/>
  <c r="BD17" i="1"/>
  <c r="BG17" i="1"/>
  <c r="BD19" i="1"/>
  <c r="BG19" i="1"/>
  <c r="BD23" i="1"/>
  <c r="BG23" i="1"/>
  <c r="BD29" i="1"/>
  <c r="BG29" i="1"/>
  <c r="BD33" i="1"/>
  <c r="BG33" i="1"/>
  <c r="BD35" i="1"/>
  <c r="BG35" i="1"/>
  <c r="BD39" i="1"/>
  <c r="BG39" i="1"/>
  <c r="BD49" i="1"/>
  <c r="BG49" i="1"/>
  <c r="BD26" i="1"/>
  <c r="AZ3" i="1"/>
  <c r="BF3" i="1" s="1"/>
  <c r="BD46" i="1"/>
  <c r="BD30" i="1"/>
  <c r="AZ26" i="1"/>
  <c r="BF26" i="1" s="1"/>
  <c r="BD14" i="1"/>
  <c r="BD34" i="1"/>
  <c r="AZ18" i="1"/>
  <c r="BF18" i="1" s="1"/>
  <c r="AZ10" i="1"/>
  <c r="BF10" i="1" s="1"/>
  <c r="AZ34" i="1"/>
  <c r="BF34" i="1" s="1"/>
  <c r="BD18" i="1"/>
  <c r="BD50" i="1"/>
  <c r="BD36" i="1"/>
  <c r="AZ50" i="1"/>
  <c r="BF50" i="1" s="1"/>
  <c r="AZ42" i="1"/>
  <c r="BF42" i="1" s="1"/>
  <c r="BD10" i="1"/>
  <c r="BD20" i="1"/>
  <c r="BD42" i="1"/>
  <c r="AZ45" i="1"/>
  <c r="BF45" i="1" s="1"/>
  <c r="AZ48" i="1"/>
  <c r="BF48" i="1" s="1"/>
  <c r="AZ51" i="1"/>
  <c r="BF51" i="1" s="1"/>
  <c r="BA63" i="1"/>
  <c r="Q5" i="21" s="1"/>
  <c r="BA62" i="1"/>
  <c r="F5" i="21" s="1"/>
  <c r="AZ9" i="1"/>
  <c r="BF9" i="1" s="1"/>
  <c r="AZ12" i="1"/>
  <c r="BF12" i="1" s="1"/>
  <c r="AZ15" i="1"/>
  <c r="BF15" i="1" s="1"/>
  <c r="AZ25" i="1"/>
  <c r="BF25" i="1" s="1"/>
  <c r="AZ28" i="1"/>
  <c r="BF28" i="1" s="1"/>
  <c r="AZ31" i="1"/>
  <c r="BF31" i="1" s="1"/>
  <c r="AZ41" i="1"/>
  <c r="BF41" i="1" s="1"/>
  <c r="AZ44" i="1"/>
  <c r="BF44" i="1" s="1"/>
  <c r="AZ47" i="1"/>
  <c r="BF47" i="1" s="1"/>
  <c r="BD4" i="1"/>
  <c r="BD6" i="1"/>
  <c r="BD16" i="1"/>
  <c r="BD22" i="1"/>
  <c r="BD38" i="1"/>
  <c r="BD48" i="1"/>
  <c r="AZ6" i="1"/>
  <c r="BF6" i="1" s="1"/>
  <c r="AZ22" i="1"/>
  <c r="BF22" i="1" s="1"/>
  <c r="AZ38" i="1"/>
  <c r="BF38" i="1" s="1"/>
  <c r="AZ32" i="1"/>
  <c r="BF32" i="1" s="1"/>
  <c r="AZ5" i="1"/>
  <c r="BF5" i="1" s="1"/>
  <c r="AZ8" i="1"/>
  <c r="BF8" i="1" s="1"/>
  <c r="AZ11" i="1"/>
  <c r="BF11" i="1" s="1"/>
  <c r="AZ21" i="1"/>
  <c r="BF21" i="1" s="1"/>
  <c r="AZ24" i="1"/>
  <c r="BF24" i="1" s="1"/>
  <c r="AZ27" i="1"/>
  <c r="BF27" i="1" s="1"/>
  <c r="AZ37" i="1"/>
  <c r="BF37" i="1" s="1"/>
  <c r="AZ40" i="1"/>
  <c r="BF40" i="1" s="1"/>
  <c r="AZ43" i="1"/>
  <c r="BF43" i="1" s="1"/>
  <c r="BD3" i="1"/>
  <c r="BD5" i="1"/>
  <c r="BD9" i="1"/>
  <c r="BD11" i="1"/>
  <c r="BD15" i="1"/>
  <c r="BD21" i="1"/>
  <c r="BD25" i="1"/>
  <c r="BD27" i="1"/>
  <c r="BD31" i="1"/>
  <c r="BD37" i="1"/>
  <c r="BD41" i="1"/>
  <c r="BD43" i="1"/>
  <c r="BD45" i="1"/>
  <c r="BD47" i="1"/>
  <c r="BD51" i="1"/>
  <c r="AZ13" i="1"/>
  <c r="BF13" i="1" s="1"/>
  <c r="AZ16" i="1"/>
  <c r="BF16" i="1" s="1"/>
  <c r="AZ19" i="1"/>
  <c r="BF19" i="1" s="1"/>
  <c r="AZ29" i="1"/>
  <c r="BF29" i="1" s="1"/>
  <c r="AZ35" i="1"/>
  <c r="BF35" i="1" s="1"/>
  <c r="AZ4" i="1"/>
  <c r="BF4" i="1" s="1"/>
  <c r="AZ7" i="1"/>
  <c r="BF7" i="1" s="1"/>
  <c r="AZ17" i="1"/>
  <c r="BF17" i="1" s="1"/>
  <c r="AZ20" i="1"/>
  <c r="BF20" i="1" s="1"/>
  <c r="AZ23" i="1"/>
  <c r="BF23" i="1" s="1"/>
  <c r="AZ33" i="1"/>
  <c r="BF33" i="1" s="1"/>
  <c r="AZ36" i="1"/>
  <c r="BF36" i="1" s="1"/>
  <c r="AZ39" i="1"/>
  <c r="BF39" i="1" s="1"/>
  <c r="AZ49" i="1"/>
  <c r="BF49" i="1" s="1"/>
  <c r="AZ14" i="1"/>
  <c r="BF14" i="1" s="1"/>
  <c r="AZ30" i="1"/>
  <c r="BF30" i="1" s="1"/>
  <c r="AZ46" i="1"/>
  <c r="BF46" i="1" s="1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Q61" i="12"/>
  <c r="M61" i="27"/>
  <c r="L61" i="27"/>
  <c r="K61" i="27"/>
  <c r="J61" i="27"/>
  <c r="I61" i="27"/>
  <c r="H61" i="27"/>
  <c r="G61" i="27"/>
  <c r="F61" i="27"/>
  <c r="E61" i="27"/>
  <c r="D61" i="27"/>
  <c r="C61" i="27"/>
  <c r="B61" i="27"/>
  <c r="BC10" i="1" l="1"/>
  <c r="BC34" i="1"/>
  <c r="BC50" i="1"/>
  <c r="BC42" i="1"/>
  <c r="BC18" i="1"/>
  <c r="BC3" i="1"/>
  <c r="BC26" i="1"/>
  <c r="AZ62" i="1"/>
  <c r="E5" i="21" s="1"/>
  <c r="BC22" i="1"/>
  <c r="BC47" i="1"/>
  <c r="BC41" i="1"/>
  <c r="BC28" i="1"/>
  <c r="BC15" i="1"/>
  <c r="BC9" i="1"/>
  <c r="BC14" i="1"/>
  <c r="BC39" i="1"/>
  <c r="BC33" i="1"/>
  <c r="BC20" i="1"/>
  <c r="BC7" i="1"/>
  <c r="BC35" i="1"/>
  <c r="BC19" i="1"/>
  <c r="BC13" i="1"/>
  <c r="BC40" i="1"/>
  <c r="BC27" i="1"/>
  <c r="BC21" i="1"/>
  <c r="BC8" i="1"/>
  <c r="BC32" i="1"/>
  <c r="BC38" i="1"/>
  <c r="BC48" i="1"/>
  <c r="AZ63" i="1"/>
  <c r="P5" i="21" s="1"/>
  <c r="BC30" i="1"/>
  <c r="BC44" i="1"/>
  <c r="BC31" i="1"/>
  <c r="BC25" i="1"/>
  <c r="BC12" i="1"/>
  <c r="BC46" i="1"/>
  <c r="BC49" i="1"/>
  <c r="BC36" i="1"/>
  <c r="BC23" i="1"/>
  <c r="BC17" i="1"/>
  <c r="BC4" i="1"/>
  <c r="BC29" i="1"/>
  <c r="BC16" i="1"/>
  <c r="BC43" i="1"/>
  <c r="BC37" i="1"/>
  <c r="BC24" i="1"/>
  <c r="BC11" i="1"/>
  <c r="BC5" i="1"/>
  <c r="BC6" i="1"/>
  <c r="BC51" i="1"/>
  <c r="BC45" i="1"/>
  <c r="F35" i="20"/>
  <c r="D35" i="20"/>
  <c r="F34" i="20"/>
  <c r="D34" i="20"/>
  <c r="H33" i="20"/>
  <c r="F33" i="20"/>
  <c r="D33" i="20"/>
  <c r="BO63" i="27"/>
  <c r="BN63" i="27"/>
  <c r="BM63" i="27"/>
  <c r="BL63" i="27"/>
  <c r="BK63" i="27"/>
  <c r="BJ63" i="27"/>
  <c r="BI63" i="27"/>
  <c r="BH63" i="27"/>
  <c r="BG63" i="27"/>
  <c r="BF63" i="27"/>
  <c r="BE63" i="27"/>
  <c r="BD63" i="27"/>
  <c r="BC63" i="27"/>
  <c r="BB63" i="27"/>
  <c r="BA63" i="27"/>
  <c r="AZ63" i="27"/>
  <c r="AY63" i="27"/>
  <c r="AX63" i="27"/>
  <c r="AW63" i="27"/>
  <c r="AV63" i="27"/>
  <c r="AU63" i="27"/>
  <c r="AT63" i="27"/>
  <c r="AS63" i="27"/>
  <c r="AR63" i="27"/>
  <c r="AQ63" i="27"/>
  <c r="AP63" i="27"/>
  <c r="AO63" i="27"/>
  <c r="AN63" i="27"/>
  <c r="AM63" i="27"/>
  <c r="AL63" i="27"/>
  <c r="AK63" i="27"/>
  <c r="AJ63" i="27"/>
  <c r="AI63" i="27"/>
  <c r="AH63" i="27"/>
  <c r="AG63" i="27"/>
  <c r="AF63" i="27"/>
  <c r="AE63" i="27"/>
  <c r="AD63" i="27"/>
  <c r="AC63" i="27"/>
  <c r="AB63" i="27"/>
  <c r="AA63" i="27"/>
  <c r="Z63" i="27"/>
  <c r="Y63" i="27"/>
  <c r="X63" i="27"/>
  <c r="W63" i="27"/>
  <c r="V63" i="27"/>
  <c r="U63" i="27"/>
  <c r="T63" i="27"/>
  <c r="S63" i="27"/>
  <c r="R63" i="27"/>
  <c r="Q63" i="27"/>
  <c r="P63" i="27"/>
  <c r="BW50" i="8" l="1"/>
  <c r="BW49" i="8"/>
  <c r="BW48" i="8"/>
  <c r="BW47" i="8"/>
  <c r="BW46" i="8"/>
  <c r="BW45" i="8"/>
  <c r="BW44" i="8"/>
  <c r="BW43" i="8"/>
  <c r="BW42" i="8"/>
  <c r="BW41" i="8"/>
  <c r="BW40" i="8"/>
  <c r="BW39" i="8"/>
  <c r="BW38" i="8"/>
  <c r="BW37" i="8"/>
  <c r="BW36" i="8"/>
  <c r="BW35" i="8"/>
  <c r="BW34" i="8"/>
  <c r="BW33" i="8"/>
  <c r="BW32" i="8"/>
  <c r="BW31" i="8"/>
  <c r="BW30" i="8"/>
  <c r="BW29" i="8"/>
  <c r="BW28" i="8"/>
  <c r="BW27" i="8"/>
  <c r="BW26" i="8"/>
  <c r="BW25" i="8"/>
  <c r="BW24" i="8"/>
  <c r="BW23" i="8"/>
  <c r="BW22" i="8"/>
  <c r="BW21" i="8"/>
  <c r="BW20" i="8"/>
  <c r="BW19" i="8"/>
  <c r="BW18" i="8"/>
  <c r="BW17" i="8"/>
  <c r="BW16" i="8"/>
  <c r="BW15" i="8"/>
  <c r="BW14" i="8"/>
  <c r="BW13" i="8"/>
  <c r="BW12" i="8"/>
  <c r="BW11" i="8"/>
  <c r="BW10" i="8"/>
  <c r="BW9" i="8"/>
  <c r="BW8" i="8"/>
  <c r="BW7" i="8"/>
  <c r="BW6" i="8"/>
  <c r="BW5" i="8"/>
  <c r="BW4" i="8"/>
  <c r="BW3" i="8"/>
  <c r="BV50" i="8"/>
  <c r="BV49" i="8"/>
  <c r="BV48" i="8"/>
  <c r="BV47" i="8"/>
  <c r="BV46" i="8"/>
  <c r="BV45" i="8"/>
  <c r="BV44" i="8"/>
  <c r="BV43" i="8"/>
  <c r="BV42" i="8"/>
  <c r="BV41" i="8"/>
  <c r="BV40" i="8"/>
  <c r="BV39" i="8"/>
  <c r="BV38" i="8"/>
  <c r="BV37" i="8"/>
  <c r="BV36" i="8"/>
  <c r="BV35" i="8"/>
  <c r="BV34" i="8"/>
  <c r="BV33" i="8"/>
  <c r="BV32" i="8"/>
  <c r="BV31" i="8"/>
  <c r="BV30" i="8"/>
  <c r="BV29" i="8"/>
  <c r="BV28" i="8"/>
  <c r="BV27" i="8"/>
  <c r="BV26" i="8"/>
  <c r="BV25" i="8"/>
  <c r="BV24" i="8"/>
  <c r="BV23" i="8"/>
  <c r="BV22" i="8"/>
  <c r="BV21" i="8"/>
  <c r="BV20" i="8"/>
  <c r="BV19" i="8"/>
  <c r="BV18" i="8"/>
  <c r="BV17" i="8"/>
  <c r="BV16" i="8"/>
  <c r="BV15" i="8"/>
  <c r="BV14" i="8"/>
  <c r="BV13" i="8"/>
  <c r="BV12" i="8"/>
  <c r="BV11" i="8"/>
  <c r="BV10" i="8"/>
  <c r="BV9" i="8"/>
  <c r="BV8" i="8"/>
  <c r="BV7" i="8"/>
  <c r="BV6" i="8"/>
  <c r="BV5" i="8"/>
  <c r="BV4" i="8"/>
  <c r="BV3" i="8"/>
  <c r="BU50" i="8"/>
  <c r="BU49" i="8"/>
  <c r="BU48" i="8"/>
  <c r="BU47" i="8"/>
  <c r="BU46" i="8"/>
  <c r="BU45" i="8"/>
  <c r="BU44" i="8"/>
  <c r="BU43" i="8"/>
  <c r="BU42" i="8"/>
  <c r="BU41" i="8"/>
  <c r="BU40" i="8"/>
  <c r="BU39" i="8"/>
  <c r="BU38" i="8"/>
  <c r="BU37" i="8"/>
  <c r="BU36" i="8"/>
  <c r="BU35" i="8"/>
  <c r="BU34" i="8"/>
  <c r="BU33" i="8"/>
  <c r="BU32" i="8"/>
  <c r="BU31" i="8"/>
  <c r="BU30" i="8"/>
  <c r="BU29" i="8"/>
  <c r="BU28" i="8"/>
  <c r="BU27" i="8"/>
  <c r="BU26" i="8"/>
  <c r="BU25" i="8"/>
  <c r="BU24" i="8"/>
  <c r="BU23" i="8"/>
  <c r="BU22" i="8"/>
  <c r="BU21" i="8"/>
  <c r="BU20" i="8"/>
  <c r="BU19" i="8"/>
  <c r="BU18" i="8"/>
  <c r="BU17" i="8"/>
  <c r="BU16" i="8"/>
  <c r="BU15" i="8"/>
  <c r="BU14" i="8"/>
  <c r="BU13" i="8"/>
  <c r="BU12" i="8"/>
  <c r="BU11" i="8"/>
  <c r="BU10" i="8"/>
  <c r="BU9" i="8"/>
  <c r="BU8" i="8"/>
  <c r="BU7" i="8"/>
  <c r="BU6" i="8"/>
  <c r="BU5" i="8"/>
  <c r="BU4" i="8"/>
  <c r="BU3" i="8"/>
  <c r="BT50" i="8"/>
  <c r="BT49" i="8"/>
  <c r="BT48" i="8"/>
  <c r="BT47" i="8"/>
  <c r="BT46" i="8"/>
  <c r="BT45" i="8"/>
  <c r="BT44" i="8"/>
  <c r="BT43" i="8"/>
  <c r="BT42" i="8"/>
  <c r="BT41" i="8"/>
  <c r="BT40" i="8"/>
  <c r="BT39" i="8"/>
  <c r="BT38" i="8"/>
  <c r="BT37" i="8"/>
  <c r="BT36" i="8"/>
  <c r="BT35" i="8"/>
  <c r="BT34" i="8"/>
  <c r="BT33" i="8"/>
  <c r="BT32" i="8"/>
  <c r="BT31" i="8"/>
  <c r="BT30" i="8"/>
  <c r="BT29" i="8"/>
  <c r="BT28" i="8"/>
  <c r="BT27" i="8"/>
  <c r="BT26" i="8"/>
  <c r="BT25" i="8"/>
  <c r="BT24" i="8"/>
  <c r="BT23" i="8"/>
  <c r="BT22" i="8"/>
  <c r="BT21" i="8"/>
  <c r="BT20" i="8"/>
  <c r="BT19" i="8"/>
  <c r="BT18" i="8"/>
  <c r="BT17" i="8"/>
  <c r="BT16" i="8"/>
  <c r="BT15" i="8"/>
  <c r="BT14" i="8"/>
  <c r="BT13" i="8"/>
  <c r="BT12" i="8"/>
  <c r="BT11" i="8"/>
  <c r="BT10" i="8"/>
  <c r="BT9" i="8"/>
  <c r="BT8" i="8"/>
  <c r="BT7" i="8"/>
  <c r="BT6" i="8"/>
  <c r="BT5" i="8"/>
  <c r="BT4" i="8"/>
  <c r="BT3" i="8"/>
  <c r="BS50" i="8"/>
  <c r="BS49" i="8"/>
  <c r="BS48" i="8"/>
  <c r="BS47" i="8"/>
  <c r="BS46" i="8"/>
  <c r="BS45" i="8"/>
  <c r="BS44" i="8"/>
  <c r="BS43" i="8"/>
  <c r="BS42" i="8"/>
  <c r="BS41" i="8"/>
  <c r="BS40" i="8"/>
  <c r="BS39" i="8"/>
  <c r="BS38" i="8"/>
  <c r="BS37" i="8"/>
  <c r="BS36" i="8"/>
  <c r="BS35" i="8"/>
  <c r="BS34" i="8"/>
  <c r="BS33" i="8"/>
  <c r="BS32" i="8"/>
  <c r="BS31" i="8"/>
  <c r="BS30" i="8"/>
  <c r="BS29" i="8"/>
  <c r="BS28" i="8"/>
  <c r="BS27" i="8"/>
  <c r="BS26" i="8"/>
  <c r="BS25" i="8"/>
  <c r="BS24" i="8"/>
  <c r="BS23" i="8"/>
  <c r="BS22" i="8"/>
  <c r="BS21" i="8"/>
  <c r="BS20" i="8"/>
  <c r="BS19" i="8"/>
  <c r="BS18" i="8"/>
  <c r="BS17" i="8"/>
  <c r="BS16" i="8"/>
  <c r="BS15" i="8"/>
  <c r="BS14" i="8"/>
  <c r="BS13" i="8"/>
  <c r="BS12" i="8"/>
  <c r="BS11" i="8"/>
  <c r="BS10" i="8"/>
  <c r="BS9" i="8"/>
  <c r="BS8" i="8"/>
  <c r="BS7" i="8"/>
  <c r="BS6" i="8"/>
  <c r="BS5" i="8"/>
  <c r="BS4" i="8"/>
  <c r="BS3" i="8"/>
  <c r="BR53" i="8"/>
  <c r="BR50" i="8"/>
  <c r="BR49" i="8"/>
  <c r="BR48" i="8"/>
  <c r="BR47" i="8"/>
  <c r="BR46" i="8"/>
  <c r="BR45" i="8"/>
  <c r="BR44" i="8"/>
  <c r="BR43" i="8"/>
  <c r="BR42" i="8"/>
  <c r="BR41" i="8"/>
  <c r="BR40" i="8"/>
  <c r="BR39" i="8"/>
  <c r="BR38" i="8"/>
  <c r="BR37" i="8"/>
  <c r="BR36" i="8"/>
  <c r="BR35" i="8"/>
  <c r="BR34" i="8"/>
  <c r="BR33" i="8"/>
  <c r="BR32" i="8"/>
  <c r="BR31" i="8"/>
  <c r="BR30" i="8"/>
  <c r="BR29" i="8"/>
  <c r="BR28" i="8"/>
  <c r="BR27" i="8"/>
  <c r="BR26" i="8"/>
  <c r="BR25" i="8"/>
  <c r="BR24" i="8"/>
  <c r="BR23" i="8"/>
  <c r="BR22" i="8"/>
  <c r="BR21" i="8"/>
  <c r="BR20" i="8"/>
  <c r="BR19" i="8"/>
  <c r="BR18" i="8"/>
  <c r="BR17" i="8"/>
  <c r="BR16" i="8"/>
  <c r="BR15" i="8"/>
  <c r="BR14" i="8"/>
  <c r="BR13" i="8"/>
  <c r="BR12" i="8"/>
  <c r="BR11" i="8"/>
  <c r="BR10" i="8"/>
  <c r="BR9" i="8"/>
  <c r="BR8" i="8"/>
  <c r="BR7" i="8"/>
  <c r="BR6" i="8"/>
  <c r="BR5" i="8"/>
  <c r="BR4" i="8"/>
  <c r="BR3" i="8"/>
  <c r="BQ50" i="8"/>
  <c r="BQ49" i="8"/>
  <c r="BQ48" i="8"/>
  <c r="BQ47" i="8"/>
  <c r="BQ46" i="8"/>
  <c r="BQ45" i="8"/>
  <c r="BQ44" i="8"/>
  <c r="BQ43" i="8"/>
  <c r="BQ42" i="8"/>
  <c r="BQ41" i="8"/>
  <c r="BQ40" i="8"/>
  <c r="BQ39" i="8"/>
  <c r="BQ38" i="8"/>
  <c r="BQ37" i="8"/>
  <c r="BQ36" i="8"/>
  <c r="BQ35" i="8"/>
  <c r="BQ34" i="8"/>
  <c r="BQ33" i="8"/>
  <c r="BQ32" i="8"/>
  <c r="BQ31" i="8"/>
  <c r="BQ30" i="8"/>
  <c r="BQ29" i="8"/>
  <c r="BQ28" i="8"/>
  <c r="BQ27" i="8"/>
  <c r="BQ26" i="8"/>
  <c r="BQ25" i="8"/>
  <c r="BQ24" i="8"/>
  <c r="BQ23" i="8"/>
  <c r="BQ22" i="8"/>
  <c r="BQ21" i="8"/>
  <c r="BQ20" i="8"/>
  <c r="BQ19" i="8"/>
  <c r="BQ18" i="8"/>
  <c r="BQ17" i="8"/>
  <c r="BQ16" i="8"/>
  <c r="BQ15" i="8"/>
  <c r="BQ14" i="8"/>
  <c r="BQ13" i="8"/>
  <c r="BQ12" i="8"/>
  <c r="BQ11" i="8"/>
  <c r="BQ10" i="8"/>
  <c r="BQ9" i="8"/>
  <c r="BQ8" i="8"/>
  <c r="BQ7" i="8"/>
  <c r="BQ6" i="8"/>
  <c r="BQ5" i="8"/>
  <c r="BQ4" i="8"/>
  <c r="BQ3" i="8"/>
  <c r="B51" i="8"/>
  <c r="C51" i="8"/>
  <c r="D51" i="8"/>
  <c r="E51" i="8"/>
  <c r="F51" i="8"/>
  <c r="G51" i="8"/>
  <c r="H51" i="8"/>
  <c r="B52" i="8"/>
  <c r="C52" i="8"/>
  <c r="D52" i="8"/>
  <c r="E52" i="8"/>
  <c r="F52" i="8"/>
  <c r="G52" i="8"/>
  <c r="H52" i="8"/>
  <c r="B53" i="8"/>
  <c r="C53" i="8"/>
  <c r="D53" i="8"/>
  <c r="E53" i="8"/>
  <c r="F53" i="8"/>
  <c r="G53" i="8"/>
  <c r="H53" i="8"/>
  <c r="BS47" i="7"/>
  <c r="BR47" i="7"/>
  <c r="BQ47" i="7"/>
  <c r="BP47" i="7"/>
  <c r="BO47" i="7"/>
  <c r="BN47" i="7"/>
  <c r="BM47" i="7"/>
  <c r="BS46" i="7"/>
  <c r="BR46" i="7"/>
  <c r="BQ46" i="7"/>
  <c r="BP46" i="7"/>
  <c r="BO46" i="7"/>
  <c r="BN46" i="7"/>
  <c r="BM46" i="7"/>
  <c r="BS45" i="7"/>
  <c r="BR45" i="7"/>
  <c r="BQ45" i="7"/>
  <c r="BP45" i="7"/>
  <c r="BO45" i="7"/>
  <c r="BN45" i="7"/>
  <c r="BM45" i="7"/>
  <c r="BS44" i="7"/>
  <c r="BR44" i="7"/>
  <c r="BQ44" i="7"/>
  <c r="BP44" i="7"/>
  <c r="BO44" i="7"/>
  <c r="BN44" i="7"/>
  <c r="BM44" i="7"/>
  <c r="BS43" i="7"/>
  <c r="BR43" i="7"/>
  <c r="BQ43" i="7"/>
  <c r="BP43" i="7"/>
  <c r="BO43" i="7"/>
  <c r="BN43" i="7"/>
  <c r="BM43" i="7"/>
  <c r="BS42" i="7"/>
  <c r="BR42" i="7"/>
  <c r="BQ42" i="7"/>
  <c r="BP42" i="7"/>
  <c r="BO42" i="7"/>
  <c r="BN42" i="7"/>
  <c r="BM42" i="7"/>
  <c r="BS41" i="7"/>
  <c r="BR41" i="7"/>
  <c r="BQ41" i="7"/>
  <c r="BP41" i="7"/>
  <c r="BO41" i="7"/>
  <c r="BN41" i="7"/>
  <c r="BM41" i="7"/>
  <c r="BS40" i="7"/>
  <c r="BR40" i="7"/>
  <c r="BQ40" i="7"/>
  <c r="BP40" i="7"/>
  <c r="BO40" i="7"/>
  <c r="BN40" i="7"/>
  <c r="BM40" i="7"/>
  <c r="BS39" i="7"/>
  <c r="BR39" i="7"/>
  <c r="BQ39" i="7"/>
  <c r="BP39" i="7"/>
  <c r="BO39" i="7"/>
  <c r="BN39" i="7"/>
  <c r="BM39" i="7"/>
  <c r="BS38" i="7"/>
  <c r="BR38" i="7"/>
  <c r="BQ38" i="7"/>
  <c r="BP38" i="7"/>
  <c r="BO38" i="7"/>
  <c r="BN38" i="7"/>
  <c r="BM38" i="7"/>
  <c r="BS37" i="7"/>
  <c r="BR37" i="7"/>
  <c r="BQ37" i="7"/>
  <c r="BP37" i="7"/>
  <c r="BO37" i="7"/>
  <c r="BN37" i="7"/>
  <c r="BM37" i="7"/>
  <c r="BS36" i="7"/>
  <c r="BR36" i="7"/>
  <c r="BQ36" i="7"/>
  <c r="BP36" i="7"/>
  <c r="BO36" i="7"/>
  <c r="BN36" i="7"/>
  <c r="BM36" i="7"/>
  <c r="BS35" i="7"/>
  <c r="BR35" i="7"/>
  <c r="BQ35" i="7"/>
  <c r="BP35" i="7"/>
  <c r="BO35" i="7"/>
  <c r="BN35" i="7"/>
  <c r="BM35" i="7"/>
  <c r="BS34" i="7"/>
  <c r="BR34" i="7"/>
  <c r="BQ34" i="7"/>
  <c r="BP34" i="7"/>
  <c r="BO34" i="7"/>
  <c r="BN34" i="7"/>
  <c r="BM34" i="7"/>
  <c r="BS33" i="7"/>
  <c r="BR33" i="7"/>
  <c r="BQ33" i="7"/>
  <c r="BP33" i="7"/>
  <c r="BO33" i="7"/>
  <c r="BN33" i="7"/>
  <c r="BM33" i="7"/>
  <c r="BS32" i="7"/>
  <c r="BR32" i="7"/>
  <c r="BQ32" i="7"/>
  <c r="BP32" i="7"/>
  <c r="BO32" i="7"/>
  <c r="BN32" i="7"/>
  <c r="BM32" i="7"/>
  <c r="BS31" i="7"/>
  <c r="BR31" i="7"/>
  <c r="BQ31" i="7"/>
  <c r="BP31" i="7"/>
  <c r="BO31" i="7"/>
  <c r="BN31" i="7"/>
  <c r="BM31" i="7"/>
  <c r="BS30" i="7"/>
  <c r="BR30" i="7"/>
  <c r="BQ30" i="7"/>
  <c r="BP30" i="7"/>
  <c r="BO30" i="7"/>
  <c r="BN30" i="7"/>
  <c r="BM30" i="7"/>
  <c r="BS29" i="7"/>
  <c r="BR29" i="7"/>
  <c r="BQ29" i="7"/>
  <c r="BP29" i="7"/>
  <c r="BO29" i="7"/>
  <c r="BN29" i="7"/>
  <c r="BM29" i="7"/>
  <c r="BS28" i="7"/>
  <c r="BR28" i="7"/>
  <c r="BQ28" i="7"/>
  <c r="BP28" i="7"/>
  <c r="BO28" i="7"/>
  <c r="BN28" i="7"/>
  <c r="BM28" i="7"/>
  <c r="BS27" i="7"/>
  <c r="BR27" i="7"/>
  <c r="BQ27" i="7"/>
  <c r="BP27" i="7"/>
  <c r="BO27" i="7"/>
  <c r="BN27" i="7"/>
  <c r="BM27" i="7"/>
  <c r="BS26" i="7"/>
  <c r="BR26" i="7"/>
  <c r="BQ26" i="7"/>
  <c r="BP26" i="7"/>
  <c r="BO26" i="7"/>
  <c r="BN26" i="7"/>
  <c r="BM26" i="7"/>
  <c r="BS25" i="7"/>
  <c r="BR25" i="7"/>
  <c r="BQ25" i="7"/>
  <c r="BP25" i="7"/>
  <c r="BO25" i="7"/>
  <c r="BN25" i="7"/>
  <c r="BM25" i="7"/>
  <c r="BS24" i="7"/>
  <c r="BR24" i="7"/>
  <c r="BQ24" i="7"/>
  <c r="BP24" i="7"/>
  <c r="BO24" i="7"/>
  <c r="BN24" i="7"/>
  <c r="BM24" i="7"/>
  <c r="BS23" i="7"/>
  <c r="BR23" i="7"/>
  <c r="BQ23" i="7"/>
  <c r="BP23" i="7"/>
  <c r="BO23" i="7"/>
  <c r="BN23" i="7"/>
  <c r="BM23" i="7"/>
  <c r="BS22" i="7"/>
  <c r="BR22" i="7"/>
  <c r="BQ22" i="7"/>
  <c r="BP22" i="7"/>
  <c r="BO22" i="7"/>
  <c r="BN22" i="7"/>
  <c r="BM22" i="7"/>
  <c r="BS21" i="7"/>
  <c r="BR21" i="7"/>
  <c r="BQ21" i="7"/>
  <c r="BP21" i="7"/>
  <c r="BO21" i="7"/>
  <c r="BN21" i="7"/>
  <c r="BM21" i="7"/>
  <c r="BS20" i="7"/>
  <c r="BR20" i="7"/>
  <c r="BQ20" i="7"/>
  <c r="BP20" i="7"/>
  <c r="BO20" i="7"/>
  <c r="BN20" i="7"/>
  <c r="BM20" i="7"/>
  <c r="BS19" i="7"/>
  <c r="BR19" i="7"/>
  <c r="BQ19" i="7"/>
  <c r="BP19" i="7"/>
  <c r="BO19" i="7"/>
  <c r="BN19" i="7"/>
  <c r="BM19" i="7"/>
  <c r="BS18" i="7"/>
  <c r="BR18" i="7"/>
  <c r="BQ18" i="7"/>
  <c r="BP18" i="7"/>
  <c r="BO18" i="7"/>
  <c r="BN18" i="7"/>
  <c r="BM18" i="7"/>
  <c r="BS17" i="7"/>
  <c r="BR17" i="7"/>
  <c r="BQ17" i="7"/>
  <c r="BP17" i="7"/>
  <c r="BO17" i="7"/>
  <c r="BN17" i="7"/>
  <c r="BM17" i="7"/>
  <c r="BS16" i="7"/>
  <c r="BR16" i="7"/>
  <c r="BQ16" i="7"/>
  <c r="BP16" i="7"/>
  <c r="BO16" i="7"/>
  <c r="BN16" i="7"/>
  <c r="BM16" i="7"/>
  <c r="BS15" i="7"/>
  <c r="BR15" i="7"/>
  <c r="BQ15" i="7"/>
  <c r="BP15" i="7"/>
  <c r="BO15" i="7"/>
  <c r="BN15" i="7"/>
  <c r="BM15" i="7"/>
  <c r="BS14" i="7"/>
  <c r="BR14" i="7"/>
  <c r="BQ14" i="7"/>
  <c r="BP14" i="7"/>
  <c r="BO14" i="7"/>
  <c r="BN14" i="7"/>
  <c r="BM14" i="7"/>
  <c r="BS13" i="7"/>
  <c r="BR13" i="7"/>
  <c r="BQ13" i="7"/>
  <c r="BP13" i="7"/>
  <c r="BO13" i="7"/>
  <c r="BN13" i="7"/>
  <c r="BM13" i="7"/>
  <c r="BS12" i="7"/>
  <c r="BR12" i="7"/>
  <c r="BQ12" i="7"/>
  <c r="BP12" i="7"/>
  <c r="BO12" i="7"/>
  <c r="BN12" i="7"/>
  <c r="BM12" i="7"/>
  <c r="BS11" i="7"/>
  <c r="BR11" i="7"/>
  <c r="BQ11" i="7"/>
  <c r="BP11" i="7"/>
  <c r="BO11" i="7"/>
  <c r="BN11" i="7"/>
  <c r="BM11" i="7"/>
  <c r="BS10" i="7"/>
  <c r="BR10" i="7"/>
  <c r="BQ10" i="7"/>
  <c r="BP10" i="7"/>
  <c r="BO10" i="7"/>
  <c r="BN10" i="7"/>
  <c r="BM10" i="7"/>
  <c r="BS9" i="7"/>
  <c r="BR9" i="7"/>
  <c r="BQ9" i="7"/>
  <c r="BP9" i="7"/>
  <c r="BO9" i="7"/>
  <c r="BN9" i="7"/>
  <c r="BM9" i="7"/>
  <c r="BS8" i="7"/>
  <c r="BR8" i="7"/>
  <c r="BQ8" i="7"/>
  <c r="BP8" i="7"/>
  <c r="BO8" i="7"/>
  <c r="BN8" i="7"/>
  <c r="BM8" i="7"/>
  <c r="BS7" i="7"/>
  <c r="BR7" i="7"/>
  <c r="BQ7" i="7"/>
  <c r="BP7" i="7"/>
  <c r="BO7" i="7"/>
  <c r="BN7" i="7"/>
  <c r="BM7" i="7"/>
  <c r="BS6" i="7"/>
  <c r="BR6" i="7"/>
  <c r="BQ6" i="7"/>
  <c r="BP6" i="7"/>
  <c r="BO6" i="7"/>
  <c r="BN6" i="7"/>
  <c r="BM6" i="7"/>
  <c r="BS5" i="7"/>
  <c r="BR5" i="7"/>
  <c r="BQ5" i="7"/>
  <c r="BP5" i="7"/>
  <c r="BO5" i="7"/>
  <c r="BN5" i="7"/>
  <c r="BM5" i="7"/>
  <c r="BS4" i="7"/>
  <c r="BR4" i="7"/>
  <c r="BQ4" i="7"/>
  <c r="BP4" i="7"/>
  <c r="BO4" i="7"/>
  <c r="BN4" i="7"/>
  <c r="BM4" i="7"/>
  <c r="BS48" i="6"/>
  <c r="BS47" i="6"/>
  <c r="BS46" i="6"/>
  <c r="BS45" i="6"/>
  <c r="BS44" i="6"/>
  <c r="BS43" i="6"/>
  <c r="BS42" i="6"/>
  <c r="BS41" i="6"/>
  <c r="BS40" i="6"/>
  <c r="BS39" i="6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4" i="6"/>
  <c r="BS23" i="6"/>
  <c r="BS22" i="6"/>
  <c r="BS21" i="6"/>
  <c r="BS20" i="6"/>
  <c r="BS19" i="6"/>
  <c r="BS18" i="6"/>
  <c r="BS17" i="6"/>
  <c r="BS16" i="6"/>
  <c r="BS15" i="6"/>
  <c r="BS14" i="6"/>
  <c r="BS13" i="6"/>
  <c r="BS12" i="6"/>
  <c r="BS11" i="6"/>
  <c r="BS10" i="6"/>
  <c r="BS9" i="6"/>
  <c r="BS8" i="6"/>
  <c r="BS7" i="6"/>
  <c r="BS6" i="6"/>
  <c r="BS5" i="6"/>
  <c r="BS4" i="6"/>
  <c r="BS3" i="6"/>
  <c r="BR48" i="6"/>
  <c r="BR47" i="6"/>
  <c r="BR46" i="6"/>
  <c r="BR45" i="6"/>
  <c r="BR44" i="6"/>
  <c r="BR43" i="6"/>
  <c r="BR42" i="6"/>
  <c r="BR41" i="6"/>
  <c r="BR40" i="6"/>
  <c r="BR39" i="6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4" i="6"/>
  <c r="BR23" i="6"/>
  <c r="BR22" i="6"/>
  <c r="BR21" i="6"/>
  <c r="BR20" i="6"/>
  <c r="BR19" i="6"/>
  <c r="BR18" i="6"/>
  <c r="BR17" i="6"/>
  <c r="BR16" i="6"/>
  <c r="BR15" i="6"/>
  <c r="BR14" i="6"/>
  <c r="BR13" i="6"/>
  <c r="BR12" i="6"/>
  <c r="BR11" i="6"/>
  <c r="BR10" i="6"/>
  <c r="BR9" i="6"/>
  <c r="BR8" i="6"/>
  <c r="BR7" i="6"/>
  <c r="BR6" i="6"/>
  <c r="BR5" i="6"/>
  <c r="BR4" i="6"/>
  <c r="BR3" i="6"/>
  <c r="BQ48" i="6"/>
  <c r="BP48" i="6"/>
  <c r="BQ47" i="6"/>
  <c r="BP47" i="6"/>
  <c r="BQ46" i="6"/>
  <c r="BP46" i="6"/>
  <c r="BQ45" i="6"/>
  <c r="BP45" i="6"/>
  <c r="BQ44" i="6"/>
  <c r="BP44" i="6"/>
  <c r="BQ43" i="6"/>
  <c r="BP43" i="6"/>
  <c r="BQ42" i="6"/>
  <c r="BP42" i="6"/>
  <c r="BQ41" i="6"/>
  <c r="BP41" i="6"/>
  <c r="BQ40" i="6"/>
  <c r="BP40" i="6"/>
  <c r="BQ39" i="6"/>
  <c r="BP39" i="6"/>
  <c r="BQ38" i="6"/>
  <c r="BP38" i="6"/>
  <c r="BQ37" i="6"/>
  <c r="BP37" i="6"/>
  <c r="BQ36" i="6"/>
  <c r="BP36" i="6"/>
  <c r="BQ35" i="6"/>
  <c r="BP35" i="6"/>
  <c r="BQ34" i="6"/>
  <c r="BP34" i="6"/>
  <c r="BQ33" i="6"/>
  <c r="BP33" i="6"/>
  <c r="BQ32" i="6"/>
  <c r="BP32" i="6"/>
  <c r="BQ31" i="6"/>
  <c r="BP31" i="6"/>
  <c r="BQ30" i="6"/>
  <c r="BP30" i="6"/>
  <c r="BQ29" i="6"/>
  <c r="BP29" i="6"/>
  <c r="BQ28" i="6"/>
  <c r="BP28" i="6"/>
  <c r="BQ27" i="6"/>
  <c r="BP27" i="6"/>
  <c r="BQ26" i="6"/>
  <c r="BP26" i="6"/>
  <c r="BQ25" i="6"/>
  <c r="BP25" i="6"/>
  <c r="BQ24" i="6"/>
  <c r="BP24" i="6"/>
  <c r="BQ23" i="6"/>
  <c r="BP23" i="6"/>
  <c r="BQ22" i="6"/>
  <c r="BP22" i="6"/>
  <c r="BQ21" i="6"/>
  <c r="BP21" i="6"/>
  <c r="BQ20" i="6"/>
  <c r="BP20" i="6"/>
  <c r="BQ19" i="6"/>
  <c r="BP19" i="6"/>
  <c r="BQ18" i="6"/>
  <c r="BP18" i="6"/>
  <c r="BQ17" i="6"/>
  <c r="BP17" i="6"/>
  <c r="BQ16" i="6"/>
  <c r="BP16" i="6"/>
  <c r="BQ15" i="6"/>
  <c r="BP15" i="6"/>
  <c r="BQ14" i="6"/>
  <c r="BP14" i="6"/>
  <c r="BQ13" i="6"/>
  <c r="BP13" i="6"/>
  <c r="BQ12" i="6"/>
  <c r="BP12" i="6"/>
  <c r="BQ11" i="6"/>
  <c r="BP11" i="6"/>
  <c r="BQ10" i="6"/>
  <c r="BP10" i="6"/>
  <c r="BQ9" i="6"/>
  <c r="BP9" i="6"/>
  <c r="BQ8" i="6"/>
  <c r="BP8" i="6"/>
  <c r="BQ7" i="6"/>
  <c r="BP7" i="6"/>
  <c r="BQ6" i="6"/>
  <c r="BP6" i="6"/>
  <c r="BQ5" i="6"/>
  <c r="BP5" i="6"/>
  <c r="BQ4" i="6"/>
  <c r="BP4" i="6"/>
  <c r="BQ3" i="6"/>
  <c r="BP3" i="6"/>
  <c r="BO48" i="6"/>
  <c r="BO47" i="6"/>
  <c r="BO46" i="6"/>
  <c r="BO45" i="6"/>
  <c r="BO44" i="6"/>
  <c r="BO43" i="6"/>
  <c r="BO42" i="6"/>
  <c r="BO41" i="6"/>
  <c r="BO40" i="6"/>
  <c r="BO39" i="6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4" i="6"/>
  <c r="BO23" i="6"/>
  <c r="BO22" i="6"/>
  <c r="BO21" i="6"/>
  <c r="BO20" i="6"/>
  <c r="BO19" i="6"/>
  <c r="BO18" i="6"/>
  <c r="BO17" i="6"/>
  <c r="BO16" i="6"/>
  <c r="BO15" i="6"/>
  <c r="BO14" i="6"/>
  <c r="BO13" i="6"/>
  <c r="BO12" i="6"/>
  <c r="BO11" i="6"/>
  <c r="BO10" i="6"/>
  <c r="BO9" i="6"/>
  <c r="BO8" i="6"/>
  <c r="BO7" i="6"/>
  <c r="BO6" i="6"/>
  <c r="BO5" i="6"/>
  <c r="BO4" i="6"/>
  <c r="BO3" i="6"/>
  <c r="BN48" i="6"/>
  <c r="BN47" i="6"/>
  <c r="BN46" i="6"/>
  <c r="BN45" i="6"/>
  <c r="BN44" i="6"/>
  <c r="BN43" i="6"/>
  <c r="BN42" i="6"/>
  <c r="BN41" i="6"/>
  <c r="BN40" i="6"/>
  <c r="BN39" i="6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4" i="6"/>
  <c r="BN23" i="6"/>
  <c r="BN22" i="6"/>
  <c r="BN21" i="6"/>
  <c r="BN20" i="6"/>
  <c r="BN19" i="6"/>
  <c r="BN18" i="6"/>
  <c r="BN17" i="6"/>
  <c r="BN16" i="6"/>
  <c r="BN15" i="6"/>
  <c r="BN14" i="6"/>
  <c r="BN13" i="6"/>
  <c r="BN12" i="6"/>
  <c r="BN11" i="6"/>
  <c r="BN10" i="6"/>
  <c r="BN9" i="6"/>
  <c r="BN8" i="6"/>
  <c r="BN7" i="6"/>
  <c r="BN6" i="6"/>
  <c r="BN5" i="6"/>
  <c r="BN4" i="6"/>
  <c r="BN3" i="6"/>
  <c r="BM47" i="6"/>
  <c r="BM46" i="6"/>
  <c r="BM45" i="6"/>
  <c r="BM44" i="6"/>
  <c r="BM43" i="6"/>
  <c r="BM42" i="6"/>
  <c r="BM41" i="6"/>
  <c r="BM40" i="6"/>
  <c r="BM39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4" i="6"/>
  <c r="BM23" i="6"/>
  <c r="BM22" i="6"/>
  <c r="BM21" i="6"/>
  <c r="BM20" i="6"/>
  <c r="BM19" i="6"/>
  <c r="BM18" i="6"/>
  <c r="BM17" i="6"/>
  <c r="BM16" i="6"/>
  <c r="BM15" i="6"/>
  <c r="BM14" i="6"/>
  <c r="BM13" i="6"/>
  <c r="BM12" i="6"/>
  <c r="BM11" i="6"/>
  <c r="BM10" i="6"/>
  <c r="BM9" i="6"/>
  <c r="BM8" i="6"/>
  <c r="BM7" i="6"/>
  <c r="BM6" i="6"/>
  <c r="BM5" i="6"/>
  <c r="BM4" i="6"/>
  <c r="BM3" i="6"/>
  <c r="C62" i="1" l="1"/>
  <c r="B62" i="1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BK61" i="13"/>
  <c r="BL61" i="13"/>
  <c r="BM61" i="13"/>
  <c r="BN61" i="13"/>
  <c r="BO61" i="13"/>
  <c r="BP61" i="13"/>
  <c r="O19" i="21"/>
  <c r="N19" i="21"/>
  <c r="M19" i="21"/>
  <c r="L63" i="27"/>
  <c r="K63" i="27"/>
  <c r="J63" i="27"/>
  <c r="I63" i="27"/>
  <c r="H63" i="27"/>
  <c r="G63" i="27"/>
  <c r="R9" i="21" s="1"/>
  <c r="F63" i="27"/>
  <c r="Q9" i="21" s="1"/>
  <c r="E63" i="27"/>
  <c r="D63" i="27"/>
  <c r="O9" i="21" s="1"/>
  <c r="C63" i="27"/>
  <c r="N9" i="21" s="1"/>
  <c r="B63" i="27"/>
  <c r="N63" i="25"/>
  <c r="M63" i="25"/>
  <c r="L63" i="25"/>
  <c r="K63" i="25"/>
  <c r="J63" i="25"/>
  <c r="I63" i="25"/>
  <c r="H63" i="25"/>
  <c r="G63" i="25"/>
  <c r="F63" i="25"/>
  <c r="Q18" i="21" s="1"/>
  <c r="E63" i="25"/>
  <c r="P18" i="21" s="1"/>
  <c r="D63" i="25"/>
  <c r="O18" i="21" s="1"/>
  <c r="C63" i="25"/>
  <c r="N18" i="21" s="1"/>
  <c r="B63" i="25"/>
  <c r="M18" i="21" s="1"/>
  <c r="M63" i="12"/>
  <c r="K63" i="12"/>
  <c r="H63" i="12"/>
  <c r="S17" i="21" s="1"/>
  <c r="G63" i="12"/>
  <c r="R17" i="21" s="1"/>
  <c r="F63" i="12"/>
  <c r="Q17" i="21" s="1"/>
  <c r="E63" i="12"/>
  <c r="P17" i="21" s="1"/>
  <c r="D63" i="12"/>
  <c r="C63" i="12"/>
  <c r="N17" i="21" s="1"/>
  <c r="B63" i="12"/>
  <c r="M17" i="21" s="1"/>
  <c r="I63" i="11"/>
  <c r="H63" i="11"/>
  <c r="S15" i="21" s="1"/>
  <c r="G63" i="11"/>
  <c r="R15" i="21" s="1"/>
  <c r="F63" i="11"/>
  <c r="Q15" i="21" s="1"/>
  <c r="E63" i="11"/>
  <c r="P15" i="21" s="1"/>
  <c r="D63" i="11"/>
  <c r="O15" i="21" s="1"/>
  <c r="C63" i="11"/>
  <c r="N15" i="21" s="1"/>
  <c r="B63" i="11"/>
  <c r="M15" i="21" s="1"/>
  <c r="I63" i="24"/>
  <c r="H63" i="24"/>
  <c r="S16" i="21" s="1"/>
  <c r="G63" i="24"/>
  <c r="R16" i="21" s="1"/>
  <c r="F63" i="24"/>
  <c r="Q16" i="21" s="1"/>
  <c r="E63" i="24"/>
  <c r="P16" i="21" s="1"/>
  <c r="D63" i="24"/>
  <c r="O16" i="21" s="1"/>
  <c r="C63" i="24"/>
  <c r="N16" i="21" s="1"/>
  <c r="B63" i="24"/>
  <c r="M16" i="21" s="1"/>
  <c r="H63" i="10"/>
  <c r="S14" i="21" s="1"/>
  <c r="G63" i="10"/>
  <c r="R14" i="21" s="1"/>
  <c r="F63" i="10"/>
  <c r="E63" i="10"/>
  <c r="P14" i="21" s="1"/>
  <c r="D63" i="10"/>
  <c r="O14" i="21" s="1"/>
  <c r="C63" i="10"/>
  <c r="N14" i="21" s="1"/>
  <c r="B63" i="10"/>
  <c r="J63" i="4"/>
  <c r="I63" i="4"/>
  <c r="H63" i="4"/>
  <c r="G63" i="4"/>
  <c r="F63" i="4"/>
  <c r="E63" i="4"/>
  <c r="D63" i="4"/>
  <c r="C63" i="4"/>
  <c r="B63" i="4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C63" i="17"/>
  <c r="DW63" i="16"/>
  <c r="DV63" i="16"/>
  <c r="DU63" i="16"/>
  <c r="DT63" i="16"/>
  <c r="DS63" i="16"/>
  <c r="DR63" i="16"/>
  <c r="DQ63" i="16"/>
  <c r="DP63" i="16"/>
  <c r="DO63" i="16"/>
  <c r="DN63" i="16"/>
  <c r="DM63" i="16"/>
  <c r="DL63" i="16"/>
  <c r="DK63" i="16"/>
  <c r="DJ63" i="16"/>
  <c r="DI63" i="16"/>
  <c r="DH63" i="16"/>
  <c r="DG63" i="16"/>
  <c r="DF63" i="16"/>
  <c r="DE63" i="16"/>
  <c r="DD63" i="16"/>
  <c r="DC63" i="16"/>
  <c r="DB63" i="16"/>
  <c r="DA63" i="16"/>
  <c r="CZ63" i="16"/>
  <c r="CY63" i="16"/>
  <c r="CX63" i="16"/>
  <c r="CW63" i="16"/>
  <c r="CV63" i="16"/>
  <c r="CU63" i="16"/>
  <c r="CT63" i="16"/>
  <c r="CS63" i="16"/>
  <c r="CR63" i="16"/>
  <c r="CQ63" i="16"/>
  <c r="CP63" i="16"/>
  <c r="CO63" i="16"/>
  <c r="CN63" i="16"/>
  <c r="CM63" i="16"/>
  <c r="CL63" i="16"/>
  <c r="CK63" i="16"/>
  <c r="CJ63" i="16"/>
  <c r="CI63" i="16"/>
  <c r="CH63" i="16"/>
  <c r="CG63" i="16"/>
  <c r="CF63" i="16"/>
  <c r="CE63" i="16"/>
  <c r="CD63" i="16"/>
  <c r="CC63" i="16"/>
  <c r="CB63" i="16"/>
  <c r="CA63" i="16"/>
  <c r="BZ63" i="16"/>
  <c r="BY63" i="16"/>
  <c r="BX63" i="16"/>
  <c r="BW63" i="16"/>
  <c r="BV63" i="16"/>
  <c r="BU63" i="16"/>
  <c r="BT63" i="16"/>
  <c r="BS63" i="16"/>
  <c r="BR63" i="16"/>
  <c r="BQ63" i="16"/>
  <c r="BP63" i="16"/>
  <c r="BO63" i="16"/>
  <c r="BN63" i="16"/>
  <c r="BM63" i="16"/>
  <c r="BL63" i="16"/>
  <c r="BK63" i="16"/>
  <c r="BJ63" i="16"/>
  <c r="BI63" i="16"/>
  <c r="BH63" i="16"/>
  <c r="BG63" i="16"/>
  <c r="BF63" i="16"/>
  <c r="BE63" i="16"/>
  <c r="BD63" i="16"/>
  <c r="BC63" i="16"/>
  <c r="BB63" i="16"/>
  <c r="BA63" i="16"/>
  <c r="AZ63" i="16"/>
  <c r="AY63" i="16"/>
  <c r="AX63" i="16"/>
  <c r="AW63" i="16"/>
  <c r="AV63" i="16"/>
  <c r="AU63" i="16"/>
  <c r="AT63" i="16"/>
  <c r="AS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F63" i="16"/>
  <c r="E63" i="16"/>
  <c r="D63" i="16"/>
  <c r="C63" i="16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C63" i="15"/>
  <c r="CL63" i="14"/>
  <c r="CK63" i="14"/>
  <c r="CJ63" i="14"/>
  <c r="CI63" i="14"/>
  <c r="CH63" i="14"/>
  <c r="CG63" i="14"/>
  <c r="CF63" i="14"/>
  <c r="CE63" i="14"/>
  <c r="CD63" i="14"/>
  <c r="CC63" i="14"/>
  <c r="CB63" i="14"/>
  <c r="CA63" i="14"/>
  <c r="BZ63" i="14"/>
  <c r="BY63" i="14"/>
  <c r="BX63" i="14"/>
  <c r="BW63" i="14"/>
  <c r="BV63" i="14"/>
  <c r="BU63" i="14"/>
  <c r="BT63" i="14"/>
  <c r="BS63" i="14"/>
  <c r="BR63" i="14"/>
  <c r="BQ63" i="14"/>
  <c r="BP63" i="14"/>
  <c r="BO63" i="14"/>
  <c r="BN63" i="14"/>
  <c r="BM63" i="14"/>
  <c r="BL63" i="14"/>
  <c r="BK63" i="14"/>
  <c r="BJ63" i="14"/>
  <c r="BI63" i="14"/>
  <c r="BH63" i="14"/>
  <c r="BG63" i="14"/>
  <c r="BF63" i="14"/>
  <c r="BE63" i="14"/>
  <c r="BD63" i="14"/>
  <c r="O11" i="21" s="1"/>
  <c r="BC63" i="14"/>
  <c r="BB63" i="14"/>
  <c r="BA63" i="14"/>
  <c r="AZ63" i="14"/>
  <c r="AY63" i="14"/>
  <c r="AX63" i="14"/>
  <c r="AW63" i="14"/>
  <c r="AV63" i="14"/>
  <c r="AU63" i="14"/>
  <c r="AT63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M11" i="21" s="1"/>
  <c r="K63" i="14"/>
  <c r="J63" i="14"/>
  <c r="I63" i="14"/>
  <c r="H63" i="14"/>
  <c r="G63" i="14"/>
  <c r="F63" i="14"/>
  <c r="E63" i="14"/>
  <c r="D63" i="14"/>
  <c r="C63" i="14"/>
  <c r="K63" i="5"/>
  <c r="J63" i="5"/>
  <c r="I63" i="5"/>
  <c r="H63" i="5"/>
  <c r="S10" i="21" s="1"/>
  <c r="G63" i="5"/>
  <c r="R10" i="21" s="1"/>
  <c r="F63" i="5"/>
  <c r="Q10" i="21" s="1"/>
  <c r="E63" i="5"/>
  <c r="P10" i="21" s="1"/>
  <c r="D63" i="5"/>
  <c r="O10" i="21" s="1"/>
  <c r="C63" i="5"/>
  <c r="N10" i="21" s="1"/>
  <c r="B63" i="5"/>
  <c r="M10" i="21" s="1"/>
  <c r="N63" i="9"/>
  <c r="M63" i="9"/>
  <c r="L63" i="9"/>
  <c r="K63" i="9"/>
  <c r="J63" i="9"/>
  <c r="I63" i="9"/>
  <c r="H63" i="9"/>
  <c r="S8" i="21" s="1"/>
  <c r="G63" i="9"/>
  <c r="R8" i="21" s="1"/>
  <c r="F63" i="9"/>
  <c r="Q8" i="21" s="1"/>
  <c r="E63" i="9"/>
  <c r="P8" i="21" s="1"/>
  <c r="D63" i="9"/>
  <c r="O8" i="21" s="1"/>
  <c r="C63" i="9"/>
  <c r="N8" i="21" s="1"/>
  <c r="B63" i="9"/>
  <c r="M8" i="21" s="1"/>
  <c r="K63" i="3"/>
  <c r="J63" i="3"/>
  <c r="I63" i="3"/>
  <c r="H63" i="3"/>
  <c r="S7" i="21" s="1"/>
  <c r="G63" i="3"/>
  <c r="R7" i="21" s="1"/>
  <c r="F63" i="3"/>
  <c r="Q7" i="21" s="1"/>
  <c r="E63" i="3"/>
  <c r="P7" i="21" s="1"/>
  <c r="D63" i="3"/>
  <c r="O7" i="21" s="1"/>
  <c r="C63" i="3"/>
  <c r="N7" i="21" s="1"/>
  <c r="B63" i="3"/>
  <c r="M7" i="21" s="1"/>
  <c r="B63" i="2"/>
  <c r="N6" i="21" s="1"/>
  <c r="C63" i="1"/>
  <c r="BD63" i="1" s="1"/>
  <c r="BG63" i="1" s="1"/>
  <c r="B63" i="1"/>
  <c r="BC63" i="1" s="1"/>
  <c r="BF63" i="1" s="1"/>
  <c r="S19" i="21"/>
  <c r="R19" i="21"/>
  <c r="Q19" i="21"/>
  <c r="P19" i="21"/>
  <c r="S18" i="21"/>
  <c r="R18" i="21"/>
  <c r="O17" i="21"/>
  <c r="Q14" i="21"/>
  <c r="M14" i="21"/>
  <c r="P13" i="21"/>
  <c r="H51" i="30"/>
  <c r="G51" i="30"/>
  <c r="C51" i="30"/>
  <c r="B51" i="30"/>
  <c r="H50" i="30"/>
  <c r="G50" i="30"/>
  <c r="C50" i="30"/>
  <c r="B50" i="30"/>
  <c r="H49" i="30"/>
  <c r="G49" i="30"/>
  <c r="C49" i="30"/>
  <c r="B49" i="30"/>
  <c r="H48" i="30"/>
  <c r="G48" i="30"/>
  <c r="C48" i="30"/>
  <c r="B48" i="30"/>
  <c r="H47" i="30"/>
  <c r="G47" i="30"/>
  <c r="C47" i="30"/>
  <c r="B47" i="30"/>
  <c r="H46" i="30"/>
  <c r="G46" i="30"/>
  <c r="C46" i="30"/>
  <c r="B46" i="30"/>
  <c r="H45" i="30"/>
  <c r="G45" i="30"/>
  <c r="C45" i="30"/>
  <c r="B45" i="30"/>
  <c r="H44" i="30"/>
  <c r="G44" i="30"/>
  <c r="C44" i="30"/>
  <c r="B44" i="30"/>
  <c r="H43" i="30"/>
  <c r="G43" i="30"/>
  <c r="C43" i="30"/>
  <c r="B43" i="30"/>
  <c r="H42" i="30"/>
  <c r="G42" i="30"/>
  <c r="C42" i="30"/>
  <c r="B42" i="30"/>
  <c r="H41" i="30"/>
  <c r="G41" i="30"/>
  <c r="C41" i="30"/>
  <c r="B41" i="30"/>
  <c r="H40" i="30"/>
  <c r="G40" i="30"/>
  <c r="C40" i="30"/>
  <c r="B40" i="30"/>
  <c r="H39" i="30"/>
  <c r="G39" i="30"/>
  <c r="C39" i="30"/>
  <c r="B39" i="30"/>
  <c r="H38" i="30"/>
  <c r="G38" i="30"/>
  <c r="C38" i="30"/>
  <c r="B38" i="30"/>
  <c r="H37" i="30"/>
  <c r="G37" i="30"/>
  <c r="C37" i="30"/>
  <c r="B37" i="30"/>
  <c r="H36" i="30"/>
  <c r="G36" i="30"/>
  <c r="C36" i="30"/>
  <c r="B36" i="30"/>
  <c r="H35" i="30"/>
  <c r="G35" i="30"/>
  <c r="C35" i="30"/>
  <c r="B35" i="30"/>
  <c r="H34" i="30"/>
  <c r="G34" i="30"/>
  <c r="C34" i="30"/>
  <c r="B34" i="30"/>
  <c r="H33" i="30"/>
  <c r="G33" i="30"/>
  <c r="C33" i="30"/>
  <c r="B33" i="30"/>
  <c r="H32" i="30"/>
  <c r="G32" i="30"/>
  <c r="C32" i="30"/>
  <c r="B32" i="30"/>
  <c r="H31" i="30"/>
  <c r="G31" i="30"/>
  <c r="C31" i="30"/>
  <c r="B31" i="30"/>
  <c r="H30" i="30"/>
  <c r="G30" i="30"/>
  <c r="C30" i="30"/>
  <c r="B30" i="30"/>
  <c r="H29" i="30"/>
  <c r="G29" i="30"/>
  <c r="C29" i="30"/>
  <c r="B29" i="30"/>
  <c r="H28" i="30"/>
  <c r="G28" i="30"/>
  <c r="C28" i="30"/>
  <c r="B28" i="30"/>
  <c r="H27" i="30"/>
  <c r="G27" i="30"/>
  <c r="C27" i="30"/>
  <c r="B27" i="30"/>
  <c r="H26" i="30"/>
  <c r="G26" i="30"/>
  <c r="C26" i="30"/>
  <c r="B26" i="30"/>
  <c r="H25" i="30"/>
  <c r="G25" i="30"/>
  <c r="C25" i="30"/>
  <c r="B25" i="30"/>
  <c r="H24" i="30"/>
  <c r="G24" i="30"/>
  <c r="C24" i="30"/>
  <c r="B24" i="30"/>
  <c r="H23" i="30"/>
  <c r="G23" i="30"/>
  <c r="C23" i="30"/>
  <c r="B23" i="30"/>
  <c r="H22" i="30"/>
  <c r="G22" i="30"/>
  <c r="C22" i="30"/>
  <c r="B22" i="30"/>
  <c r="H21" i="30"/>
  <c r="G21" i="30"/>
  <c r="C21" i="30"/>
  <c r="B21" i="30"/>
  <c r="H20" i="30"/>
  <c r="G20" i="30"/>
  <c r="C20" i="30"/>
  <c r="B20" i="30"/>
  <c r="H19" i="30"/>
  <c r="G19" i="30"/>
  <c r="C19" i="30"/>
  <c r="B19" i="30"/>
  <c r="H18" i="30"/>
  <c r="G18" i="30"/>
  <c r="C18" i="30"/>
  <c r="B18" i="30"/>
  <c r="H17" i="30"/>
  <c r="G17" i="30"/>
  <c r="C17" i="30"/>
  <c r="B17" i="30"/>
  <c r="H16" i="30"/>
  <c r="G16" i="30"/>
  <c r="C16" i="30"/>
  <c r="B16" i="30"/>
  <c r="H15" i="30"/>
  <c r="G15" i="30"/>
  <c r="C15" i="30"/>
  <c r="B15" i="30"/>
  <c r="H14" i="30"/>
  <c r="G14" i="30"/>
  <c r="C14" i="30"/>
  <c r="B14" i="30"/>
  <c r="H13" i="30"/>
  <c r="G13" i="30"/>
  <c r="C13" i="30"/>
  <c r="B13" i="30"/>
  <c r="H12" i="30"/>
  <c r="G12" i="30"/>
  <c r="C12" i="30"/>
  <c r="B12" i="30"/>
  <c r="H11" i="30"/>
  <c r="G11" i="30"/>
  <c r="C11" i="30"/>
  <c r="B11" i="30"/>
  <c r="H10" i="30"/>
  <c r="G10" i="30"/>
  <c r="C10" i="30"/>
  <c r="B10" i="30"/>
  <c r="H9" i="30"/>
  <c r="G9" i="30"/>
  <c r="C9" i="30"/>
  <c r="B9" i="30"/>
  <c r="H8" i="30"/>
  <c r="G8" i="30"/>
  <c r="C8" i="30"/>
  <c r="B8" i="30"/>
  <c r="H7" i="30"/>
  <c r="G7" i="30"/>
  <c r="C7" i="30"/>
  <c r="B7" i="30"/>
  <c r="H6" i="30"/>
  <c r="G6" i="30"/>
  <c r="C6" i="30"/>
  <c r="B6" i="30"/>
  <c r="H5" i="30"/>
  <c r="G5" i="30"/>
  <c r="C5" i="30"/>
  <c r="B5" i="30"/>
  <c r="H4" i="30"/>
  <c r="G4" i="30"/>
  <c r="C4" i="30"/>
  <c r="B4" i="30"/>
  <c r="O13" i="21" l="1"/>
  <c r="O21" i="21" s="1"/>
  <c r="S13" i="21"/>
  <c r="Q13" i="21"/>
  <c r="M13" i="21"/>
  <c r="R13" i="21"/>
  <c r="P9" i="21"/>
  <c r="S9" i="21"/>
  <c r="M9" i="21"/>
  <c r="M21" i="21" s="1"/>
  <c r="N11" i="21"/>
  <c r="N21" i="21" s="1"/>
  <c r="R11" i="21"/>
  <c r="S12" i="21"/>
  <c r="S11" i="21"/>
  <c r="R21" i="21" l="1"/>
  <c r="S21" i="21"/>
  <c r="DX51" i="16"/>
  <c r="DY51" i="16" s="1"/>
  <c r="DX50" i="16"/>
  <c r="DY50" i="16" s="1"/>
  <c r="DX49" i="16"/>
  <c r="DY49" i="16" s="1"/>
  <c r="DX48" i="16"/>
  <c r="DY48" i="16" s="1"/>
  <c r="DX47" i="16"/>
  <c r="DY47" i="16" s="1"/>
  <c r="DX46" i="16"/>
  <c r="DY46" i="16" s="1"/>
  <c r="DX45" i="16"/>
  <c r="DY45" i="16" s="1"/>
  <c r="DX44" i="16"/>
  <c r="DY44" i="16" s="1"/>
  <c r="DX43" i="16"/>
  <c r="DY43" i="16" s="1"/>
  <c r="DX42" i="16"/>
  <c r="DY42" i="16" s="1"/>
  <c r="DX41" i="16"/>
  <c r="DY41" i="16" s="1"/>
  <c r="DX40" i="16"/>
  <c r="DY40" i="16" s="1"/>
  <c r="DX39" i="16"/>
  <c r="DY39" i="16" s="1"/>
  <c r="DX38" i="16"/>
  <c r="DY38" i="16" s="1"/>
  <c r="DX37" i="16"/>
  <c r="DY37" i="16" s="1"/>
  <c r="DX36" i="16"/>
  <c r="DY36" i="16" s="1"/>
  <c r="DX35" i="16"/>
  <c r="DY35" i="16" s="1"/>
  <c r="DX34" i="16"/>
  <c r="DY34" i="16" s="1"/>
  <c r="DX33" i="16"/>
  <c r="DY33" i="16" s="1"/>
  <c r="DX32" i="16"/>
  <c r="DY32" i="16" s="1"/>
  <c r="DX31" i="16"/>
  <c r="DY31" i="16" s="1"/>
  <c r="DX30" i="16"/>
  <c r="DY30" i="16" s="1"/>
  <c r="DX29" i="16"/>
  <c r="DY29" i="16" s="1"/>
  <c r="DX28" i="16"/>
  <c r="DY28" i="16" s="1"/>
  <c r="DX27" i="16"/>
  <c r="DY27" i="16" s="1"/>
  <c r="DX26" i="16"/>
  <c r="DY26" i="16" s="1"/>
  <c r="DX25" i="16"/>
  <c r="DY25" i="16" s="1"/>
  <c r="DX24" i="16"/>
  <c r="DY24" i="16" s="1"/>
  <c r="DX23" i="16"/>
  <c r="DY23" i="16" s="1"/>
  <c r="DX22" i="16"/>
  <c r="DY22" i="16" s="1"/>
  <c r="DX21" i="16"/>
  <c r="DY21" i="16" s="1"/>
  <c r="DX20" i="16"/>
  <c r="DY20" i="16" s="1"/>
  <c r="DX19" i="16"/>
  <c r="DY19" i="16" s="1"/>
  <c r="DX18" i="16"/>
  <c r="DY18" i="16" s="1"/>
  <c r="DX17" i="16"/>
  <c r="DY17" i="16" s="1"/>
  <c r="DX16" i="16"/>
  <c r="DY16" i="16" s="1"/>
  <c r="DX15" i="16"/>
  <c r="DY15" i="16" s="1"/>
  <c r="DX14" i="16"/>
  <c r="DY14" i="16" s="1"/>
  <c r="DX13" i="16"/>
  <c r="DY13" i="16" s="1"/>
  <c r="DX12" i="16"/>
  <c r="DY12" i="16" s="1"/>
  <c r="DX11" i="16"/>
  <c r="DY11" i="16" s="1"/>
  <c r="DX10" i="16"/>
  <c r="DY10" i="16" s="1"/>
  <c r="DX9" i="16"/>
  <c r="DY9" i="16" s="1"/>
  <c r="DX8" i="16"/>
  <c r="DY8" i="16" s="1"/>
  <c r="DX7" i="16"/>
  <c r="DY7" i="16" s="1"/>
  <c r="DX6" i="16"/>
  <c r="DY6" i="16" s="1"/>
  <c r="DX5" i="16"/>
  <c r="DY5" i="16" s="1"/>
  <c r="DX4" i="16"/>
  <c r="DY4" i="16" s="1"/>
  <c r="DX3" i="16"/>
  <c r="DY3" i="16" s="1"/>
  <c r="CM51" i="14"/>
  <c r="E51" i="30" s="1"/>
  <c r="CM50" i="14"/>
  <c r="E50" i="30" s="1"/>
  <c r="CM49" i="14"/>
  <c r="CM48" i="14"/>
  <c r="CM47" i="14"/>
  <c r="E47" i="30" s="1"/>
  <c r="CM46" i="14"/>
  <c r="E46" i="30" s="1"/>
  <c r="CM45" i="14"/>
  <c r="CM44" i="14"/>
  <c r="E44" i="30" s="1"/>
  <c r="CM43" i="14"/>
  <c r="CM42" i="14"/>
  <c r="CM41" i="14"/>
  <c r="CN40" i="14"/>
  <c r="F40" i="30" s="1"/>
  <c r="CM40" i="14"/>
  <c r="E40" i="30" s="1"/>
  <c r="CM39" i="14"/>
  <c r="CM38" i="14"/>
  <c r="CM37" i="14"/>
  <c r="E37" i="30" s="1"/>
  <c r="CM36" i="14"/>
  <c r="E36" i="30" s="1"/>
  <c r="CM35" i="14"/>
  <c r="E35" i="30" s="1"/>
  <c r="CM34" i="14"/>
  <c r="CM33" i="14"/>
  <c r="E33" i="30" s="1"/>
  <c r="CM32" i="14"/>
  <c r="CM31" i="14"/>
  <c r="E31" i="30" s="1"/>
  <c r="CM30" i="14"/>
  <c r="CM29" i="14"/>
  <c r="CM28" i="14"/>
  <c r="CM27" i="14"/>
  <c r="E27" i="30" s="1"/>
  <c r="CM26" i="14"/>
  <c r="CM25" i="14"/>
  <c r="CM24" i="14"/>
  <c r="CM23" i="14"/>
  <c r="CM22" i="14"/>
  <c r="CM21" i="14"/>
  <c r="E21" i="30" s="1"/>
  <c r="CM20" i="14"/>
  <c r="CM19" i="14"/>
  <c r="CM18" i="14"/>
  <c r="CM17" i="14"/>
  <c r="CM16" i="14"/>
  <c r="CM15" i="14"/>
  <c r="CM14" i="14"/>
  <c r="CM13" i="14"/>
  <c r="CM12" i="14"/>
  <c r="CM11" i="14"/>
  <c r="CM10" i="14"/>
  <c r="CN9" i="14"/>
  <c r="CM9" i="14"/>
  <c r="CM8" i="14"/>
  <c r="E8" i="30" s="1"/>
  <c r="CM7" i="14"/>
  <c r="CM6" i="14"/>
  <c r="CM5" i="14"/>
  <c r="CM4" i="14"/>
  <c r="E4" i="30" s="1"/>
  <c r="CM3" i="14"/>
  <c r="G3" i="30"/>
  <c r="G54" i="30" s="1"/>
  <c r="H3" i="30"/>
  <c r="H54" i="30" s="1"/>
  <c r="D54" i="30"/>
  <c r="C3" i="30"/>
  <c r="C54" i="30" s="1"/>
  <c r="M62" i="12"/>
  <c r="K62" i="12"/>
  <c r="H62" i="12"/>
  <c r="H17" i="21" s="1"/>
  <c r="G62" i="12"/>
  <c r="G17" i="21" s="1"/>
  <c r="F62" i="12"/>
  <c r="F17" i="21" s="1"/>
  <c r="E62" i="12"/>
  <c r="E17" i="21" s="1"/>
  <c r="D62" i="12"/>
  <c r="D17" i="21" s="1"/>
  <c r="C62" i="12"/>
  <c r="C17" i="21" s="1"/>
  <c r="B62" i="12"/>
  <c r="B17" i="21" s="1"/>
  <c r="B3" i="30"/>
  <c r="B54" i="30" s="1"/>
  <c r="B53" i="29"/>
  <c r="B55" i="29" s="1"/>
  <c r="C53" i="29"/>
  <c r="C55" i="29" s="1"/>
  <c r="B22" i="20" s="1"/>
  <c r="D53" i="29"/>
  <c r="D55" i="29" s="1"/>
  <c r="E22" i="20" s="1"/>
  <c r="E53" i="29"/>
  <c r="E55" i="29" s="1"/>
  <c r="F53" i="29"/>
  <c r="G53" i="29"/>
  <c r="G55" i="29" s="1"/>
  <c r="H53" i="29"/>
  <c r="I53" i="29"/>
  <c r="I55" i="29" s="1"/>
  <c r="J53" i="29"/>
  <c r="J55" i="29" s="1"/>
  <c r="K53" i="29"/>
  <c r="K55" i="29" s="1"/>
  <c r="L53" i="29"/>
  <c r="M53" i="29"/>
  <c r="M55" i="29" s="1"/>
  <c r="N53" i="29"/>
  <c r="O53" i="29"/>
  <c r="P53" i="29"/>
  <c r="Q53" i="29"/>
  <c r="F55" i="29"/>
  <c r="H55" i="29"/>
  <c r="L55" i="29"/>
  <c r="I22" i="20" s="1"/>
  <c r="N55" i="29"/>
  <c r="O55" i="29"/>
  <c r="P55" i="29"/>
  <c r="Q55" i="29"/>
  <c r="B62" i="2"/>
  <c r="C6" i="21" s="1"/>
  <c r="H15" i="21"/>
  <c r="G15" i="21"/>
  <c r="F15" i="21"/>
  <c r="E15" i="21"/>
  <c r="D15" i="21"/>
  <c r="C15" i="21"/>
  <c r="B15" i="21"/>
  <c r="H19" i="21"/>
  <c r="G19" i="21"/>
  <c r="F19" i="21"/>
  <c r="E19" i="21"/>
  <c r="D19" i="21"/>
  <c r="C19" i="21"/>
  <c r="B19" i="21"/>
  <c r="N62" i="25"/>
  <c r="M62" i="25"/>
  <c r="L62" i="25"/>
  <c r="K62" i="25"/>
  <c r="J62" i="25"/>
  <c r="I62" i="25"/>
  <c r="H62" i="25"/>
  <c r="G62" i="25"/>
  <c r="F62" i="25"/>
  <c r="E62" i="25"/>
  <c r="D62" i="25"/>
  <c r="C62" i="25"/>
  <c r="B62" i="25"/>
  <c r="H62" i="10"/>
  <c r="H14" i="21" s="1"/>
  <c r="G62" i="10"/>
  <c r="G14" i="21" s="1"/>
  <c r="F62" i="10"/>
  <c r="F14" i="21" s="1"/>
  <c r="E62" i="10"/>
  <c r="E14" i="21" s="1"/>
  <c r="D62" i="10"/>
  <c r="D14" i="21" s="1"/>
  <c r="C62" i="10"/>
  <c r="C14" i="21" s="1"/>
  <c r="B62" i="10"/>
  <c r="B14" i="21" s="1"/>
  <c r="K62" i="5"/>
  <c r="J62" i="5"/>
  <c r="I62" i="5"/>
  <c r="H62" i="5"/>
  <c r="H10" i="21" s="1"/>
  <c r="G62" i="5"/>
  <c r="G10" i="21" s="1"/>
  <c r="F62" i="5"/>
  <c r="F10" i="21" s="1"/>
  <c r="E62" i="5"/>
  <c r="E10" i="21" s="1"/>
  <c r="D62" i="5"/>
  <c r="D10" i="21" s="1"/>
  <c r="C62" i="5"/>
  <c r="C10" i="21" s="1"/>
  <c r="B62" i="5"/>
  <c r="B10" i="21" s="1"/>
  <c r="M62" i="27"/>
  <c r="L62" i="27"/>
  <c r="K62" i="27"/>
  <c r="J62" i="27"/>
  <c r="I62" i="27"/>
  <c r="H62" i="27"/>
  <c r="G62" i="27"/>
  <c r="G9" i="21" s="1"/>
  <c r="F62" i="27"/>
  <c r="F9" i="21" s="1"/>
  <c r="E62" i="27"/>
  <c r="D62" i="27"/>
  <c r="D9" i="21" s="1"/>
  <c r="C62" i="27"/>
  <c r="C9" i="21" s="1"/>
  <c r="B62" i="27"/>
  <c r="H8" i="21"/>
  <c r="G8" i="21"/>
  <c r="F8" i="21"/>
  <c r="E8" i="21"/>
  <c r="D8" i="21"/>
  <c r="C8" i="21"/>
  <c r="B62" i="9"/>
  <c r="B8" i="21" s="1"/>
  <c r="K62" i="3"/>
  <c r="J62" i="3"/>
  <c r="I62" i="3"/>
  <c r="H62" i="3"/>
  <c r="H7" i="21" s="1"/>
  <c r="G62" i="3"/>
  <c r="G7" i="21" s="1"/>
  <c r="F62" i="3"/>
  <c r="F7" i="21" s="1"/>
  <c r="E62" i="3"/>
  <c r="E7" i="21" s="1"/>
  <c r="D62" i="3"/>
  <c r="D7" i="21" s="1"/>
  <c r="C62" i="3"/>
  <c r="C7" i="21" s="1"/>
  <c r="B62" i="3"/>
  <c r="B7" i="21" s="1"/>
  <c r="J62" i="4"/>
  <c r="I62" i="4"/>
  <c r="H62" i="4"/>
  <c r="G62" i="4"/>
  <c r="F62" i="4"/>
  <c r="E62" i="4"/>
  <c r="D62" i="4"/>
  <c r="C62" i="4"/>
  <c r="B62" i="4"/>
  <c r="E11" i="30" l="1"/>
  <c r="E19" i="30"/>
  <c r="E3" i="30"/>
  <c r="E7" i="30"/>
  <c r="E10" i="30"/>
  <c r="E14" i="30"/>
  <c r="E18" i="30"/>
  <c r="E30" i="30"/>
  <c r="E34" i="30"/>
  <c r="E15" i="30"/>
  <c r="E13" i="30"/>
  <c r="E17" i="30"/>
  <c r="E49" i="30"/>
  <c r="E5" i="30"/>
  <c r="E9" i="30"/>
  <c r="E12" i="30"/>
  <c r="E16" i="30"/>
  <c r="E20" i="30"/>
  <c r="E24" i="30"/>
  <c r="E28" i="30"/>
  <c r="E32" i="30"/>
  <c r="E43" i="30"/>
  <c r="E42" i="30"/>
  <c r="E6" i="30"/>
  <c r="F9" i="30"/>
  <c r="E25" i="30"/>
  <c r="E29" i="30"/>
  <c r="E48" i="30"/>
  <c r="E23" i="30"/>
  <c r="E39" i="30"/>
  <c r="E22" i="30"/>
  <c r="E26" i="30"/>
  <c r="E38" i="30"/>
  <c r="E41" i="30"/>
  <c r="E45" i="30"/>
  <c r="CN3" i="14"/>
  <c r="F3" i="30" s="1"/>
  <c r="H18" i="21"/>
  <c r="G18" i="21"/>
  <c r="F18" i="21"/>
  <c r="E18" i="21"/>
  <c r="D18" i="21"/>
  <c r="C18" i="21"/>
  <c r="B18" i="21"/>
  <c r="H13" i="21"/>
  <c r="G13" i="21"/>
  <c r="F13" i="21"/>
  <c r="E13" i="21"/>
  <c r="D13" i="21"/>
  <c r="B13" i="21"/>
  <c r="H9" i="21"/>
  <c r="E9" i="21"/>
  <c r="B9" i="21"/>
  <c r="DX63" i="16"/>
  <c r="DX62" i="16"/>
  <c r="DY62" i="16"/>
  <c r="DY63" i="16"/>
  <c r="CN46" i="14"/>
  <c r="F46" i="30" s="1"/>
  <c r="CN49" i="14"/>
  <c r="F49" i="30" s="1"/>
  <c r="CN11" i="14"/>
  <c r="F11" i="30" s="1"/>
  <c r="CN14" i="14"/>
  <c r="F14" i="30" s="1"/>
  <c r="CN32" i="14"/>
  <c r="F32" i="30" s="1"/>
  <c r="CN20" i="14"/>
  <c r="F20" i="30" s="1"/>
  <c r="CN38" i="14"/>
  <c r="F38" i="30" s="1"/>
  <c r="CN44" i="14"/>
  <c r="F44" i="30" s="1"/>
  <c r="CN16" i="14"/>
  <c r="F16" i="30" s="1"/>
  <c r="CN22" i="14"/>
  <c r="F22" i="30" s="1"/>
  <c r="CN28" i="14"/>
  <c r="F28" i="30" s="1"/>
  <c r="CN51" i="14"/>
  <c r="F51" i="30" s="1"/>
  <c r="CN7" i="14"/>
  <c r="F7" i="30" s="1"/>
  <c r="CN24" i="14"/>
  <c r="F24" i="30" s="1"/>
  <c r="CN30" i="14"/>
  <c r="F30" i="30" s="1"/>
  <c r="CN36" i="14"/>
  <c r="F36" i="30" s="1"/>
  <c r="CN5" i="14"/>
  <c r="F5" i="30" s="1"/>
  <c r="CN10" i="14"/>
  <c r="F10" i="30" s="1"/>
  <c r="CN18" i="14"/>
  <c r="F18" i="30" s="1"/>
  <c r="CN26" i="14"/>
  <c r="F26" i="30" s="1"/>
  <c r="CN34" i="14"/>
  <c r="F34" i="30" s="1"/>
  <c r="CN42" i="14"/>
  <c r="F42" i="30" s="1"/>
  <c r="CN12" i="14"/>
  <c r="F12" i="30" s="1"/>
  <c r="CN48" i="14"/>
  <c r="F48" i="30" s="1"/>
  <c r="CM63" i="14"/>
  <c r="P11" i="21" s="1"/>
  <c r="P21" i="21" s="1"/>
  <c r="CN50" i="14"/>
  <c r="F50" i="30" s="1"/>
  <c r="CN8" i="14"/>
  <c r="F8" i="30" s="1"/>
  <c r="CN4" i="14"/>
  <c r="F4" i="30" s="1"/>
  <c r="CN6" i="14"/>
  <c r="F6" i="30" s="1"/>
  <c r="CN13" i="14"/>
  <c r="F13" i="30" s="1"/>
  <c r="CN15" i="14"/>
  <c r="F15" i="30" s="1"/>
  <c r="CN17" i="14"/>
  <c r="F17" i="30" s="1"/>
  <c r="CN19" i="14"/>
  <c r="F19" i="30" s="1"/>
  <c r="CN21" i="14"/>
  <c r="F21" i="30" s="1"/>
  <c r="CN23" i="14"/>
  <c r="F23" i="30" s="1"/>
  <c r="CN25" i="14"/>
  <c r="F25" i="30" s="1"/>
  <c r="CN27" i="14"/>
  <c r="F27" i="30" s="1"/>
  <c r="CN29" i="14"/>
  <c r="F29" i="30" s="1"/>
  <c r="CN31" i="14"/>
  <c r="F31" i="30" s="1"/>
  <c r="CN33" i="14"/>
  <c r="F33" i="30" s="1"/>
  <c r="CN35" i="14"/>
  <c r="F35" i="30" s="1"/>
  <c r="CN37" i="14"/>
  <c r="F37" i="30" s="1"/>
  <c r="CN39" i="14"/>
  <c r="F39" i="30" s="1"/>
  <c r="CN41" i="14"/>
  <c r="F41" i="30" s="1"/>
  <c r="CN43" i="14"/>
  <c r="F43" i="30" s="1"/>
  <c r="CN45" i="14"/>
  <c r="F45" i="30" s="1"/>
  <c r="CN47" i="14"/>
  <c r="F47" i="30" s="1"/>
  <c r="H53" i="30"/>
  <c r="B53" i="30"/>
  <c r="G53" i="30"/>
  <c r="D53" i="30"/>
  <c r="C53" i="30"/>
  <c r="E54" i="30" l="1"/>
  <c r="E53" i="30"/>
  <c r="F53" i="30"/>
  <c r="F54" i="30"/>
  <c r="CN63" i="14"/>
  <c r="Q11" i="21" s="1"/>
  <c r="Q21" i="21" s="1"/>
  <c r="P61" i="27"/>
  <c r="P62" i="27" s="1"/>
  <c r="Q61" i="27"/>
  <c r="Q62" i="27" s="1"/>
  <c r="R61" i="27"/>
  <c r="R62" i="27" s="1"/>
  <c r="B10" i="20" s="1"/>
  <c r="S61" i="27"/>
  <c r="S62" i="27" s="1"/>
  <c r="C10" i="20" s="1"/>
  <c r="T61" i="27"/>
  <c r="U61" i="27"/>
  <c r="U62" i="27" s="1"/>
  <c r="D10" i="20" s="1"/>
  <c r="V61" i="27"/>
  <c r="V62" i="27" s="1"/>
  <c r="W61" i="27"/>
  <c r="W62" i="27" s="1"/>
  <c r="X61" i="27"/>
  <c r="X62" i="27" s="1"/>
  <c r="Y61" i="27"/>
  <c r="Y62" i="27" s="1"/>
  <c r="Z61" i="27"/>
  <c r="AA61" i="27"/>
  <c r="AA62" i="27" s="1"/>
  <c r="AB61" i="27"/>
  <c r="AB62" i="27" s="1"/>
  <c r="AC61" i="27"/>
  <c r="AC62" i="27" s="1"/>
  <c r="AD61" i="27"/>
  <c r="AD62" i="27" s="1"/>
  <c r="AE61" i="27"/>
  <c r="AE62" i="27" s="1"/>
  <c r="AF61" i="27"/>
  <c r="AF62" i="27" s="1"/>
  <c r="I10" i="20" s="1"/>
  <c r="AG61" i="27"/>
  <c r="AG62" i="27" s="1"/>
  <c r="J10" i="20" s="1"/>
  <c r="AH61" i="27"/>
  <c r="AH62" i="27" s="1"/>
  <c r="AI61" i="27"/>
  <c r="AI62" i="27" s="1"/>
  <c r="AJ61" i="27"/>
  <c r="AJ62" i="27" s="1"/>
  <c r="AK61" i="27"/>
  <c r="AK62" i="27" s="1"/>
  <c r="AL61" i="27"/>
  <c r="AL62" i="27" s="1"/>
  <c r="AM61" i="27"/>
  <c r="AM62" i="27" s="1"/>
  <c r="K10" i="20" s="1"/>
  <c r="AN61" i="27"/>
  <c r="AN62" i="27" s="1"/>
  <c r="AO61" i="27"/>
  <c r="AO62" i="27" s="1"/>
  <c r="L10" i="20" s="1"/>
  <c r="AP61" i="27"/>
  <c r="AP62" i="27" s="1"/>
  <c r="AQ61" i="27"/>
  <c r="AQ62" i="27" s="1"/>
  <c r="M10" i="20" s="1"/>
  <c r="AR61" i="27"/>
  <c r="AR62" i="27" s="1"/>
  <c r="AS61" i="27"/>
  <c r="AS62" i="27" s="1"/>
  <c r="AT61" i="27"/>
  <c r="AT62" i="27" s="1"/>
  <c r="AU61" i="27"/>
  <c r="AU62" i="27" s="1"/>
  <c r="N10" i="20" s="1"/>
  <c r="AV61" i="27"/>
  <c r="AV62" i="27" s="1"/>
  <c r="O10" i="20" s="1"/>
  <c r="AW61" i="27"/>
  <c r="AW62" i="27" s="1"/>
  <c r="AX61" i="27"/>
  <c r="AX62" i="27" s="1"/>
  <c r="AY61" i="27"/>
  <c r="AY62" i="27" s="1"/>
  <c r="AZ61" i="27"/>
  <c r="AZ62" i="27" s="1"/>
  <c r="BA61" i="27"/>
  <c r="BA62" i="27" s="1"/>
  <c r="BB61" i="27"/>
  <c r="BB62" i="27" s="1"/>
  <c r="BC61" i="27"/>
  <c r="BC62" i="27" s="1"/>
  <c r="P10" i="20" s="1"/>
  <c r="BD61" i="27"/>
  <c r="BD62" i="27" s="1"/>
  <c r="Q10" i="20" s="1"/>
  <c r="BE61" i="27"/>
  <c r="BE62" i="27" s="1"/>
  <c r="BF61" i="27"/>
  <c r="BF62" i="27" s="1"/>
  <c r="R10" i="20" s="1"/>
  <c r="BG61" i="27"/>
  <c r="BG62" i="27" s="1"/>
  <c r="S10" i="20" s="1"/>
  <c r="BH61" i="27"/>
  <c r="BH62" i="27" s="1"/>
  <c r="T10" i="20" s="1"/>
  <c r="BI61" i="27"/>
  <c r="BI62" i="27" s="1"/>
  <c r="U10" i="20" s="1"/>
  <c r="BJ61" i="27"/>
  <c r="BJ62" i="27" s="1"/>
  <c r="BK61" i="27"/>
  <c r="BK62" i="27" s="1"/>
  <c r="BL61" i="27"/>
  <c r="BL62" i="27" s="1"/>
  <c r="BM61" i="27"/>
  <c r="BM62" i="27" s="1"/>
  <c r="BN61" i="27"/>
  <c r="BN62" i="27" s="1"/>
  <c r="BO61" i="27"/>
  <c r="BO62" i="27" s="1"/>
  <c r="T62" i="27"/>
  <c r="Z62" i="27"/>
  <c r="B61" i="3"/>
  <c r="B61" i="2"/>
  <c r="E10" i="20" l="1"/>
  <c r="BS61" i="12"/>
  <c r="BR61" i="12"/>
  <c r="BQ61" i="12"/>
  <c r="BP61" i="12"/>
  <c r="BO61" i="12"/>
  <c r="BN61" i="12"/>
  <c r="BM61" i="12"/>
  <c r="U5" i="20" s="1"/>
  <c r="BL61" i="12"/>
  <c r="BK61" i="12"/>
  <c r="S5" i="20" s="1"/>
  <c r="BJ61" i="12"/>
  <c r="R5" i="20" s="1"/>
  <c r="BI61" i="12"/>
  <c r="BH61" i="12"/>
  <c r="Q5" i="20" s="1"/>
  <c r="BG61" i="12"/>
  <c r="P5" i="20" s="1"/>
  <c r="BF61" i="12"/>
  <c r="BE61" i="12"/>
  <c r="BD61" i="12"/>
  <c r="BC61" i="12"/>
  <c r="BB61" i="12"/>
  <c r="BA61" i="12"/>
  <c r="AZ61" i="12"/>
  <c r="O5" i="20" s="1"/>
  <c r="AY61" i="12"/>
  <c r="N5" i="20" s="1"/>
  <c r="AX61" i="12"/>
  <c r="AW61" i="12"/>
  <c r="AV61" i="12"/>
  <c r="AU61" i="12"/>
  <c r="M5" i="20" s="1"/>
  <c r="AT61" i="12"/>
  <c r="AS61" i="12"/>
  <c r="L5" i="20" s="1"/>
  <c r="AR61" i="12"/>
  <c r="AQ61" i="12"/>
  <c r="K5" i="20" s="1"/>
  <c r="AP61" i="12"/>
  <c r="AO61" i="12"/>
  <c r="AN61" i="12"/>
  <c r="AM61" i="12"/>
  <c r="AL61" i="12"/>
  <c r="AK61" i="12"/>
  <c r="J5" i="20" s="1"/>
  <c r="AJ61" i="12"/>
  <c r="I5" i="20" s="1"/>
  <c r="AI61" i="12"/>
  <c r="AH61" i="12"/>
  <c r="AG61" i="12"/>
  <c r="AF61" i="12"/>
  <c r="AE61" i="12"/>
  <c r="AD61" i="12"/>
  <c r="G5" i="20" s="1"/>
  <c r="AC61" i="12"/>
  <c r="F5" i="20" s="1"/>
  <c r="AB61" i="12"/>
  <c r="AA61" i="12"/>
  <c r="Z61" i="12"/>
  <c r="Y61" i="12"/>
  <c r="X61" i="12"/>
  <c r="W61" i="12"/>
  <c r="V61" i="12"/>
  <c r="D5" i="20" s="1"/>
  <c r="U61" i="12"/>
  <c r="T61" i="12"/>
  <c r="C5" i="20" s="1"/>
  <c r="S61" i="12"/>
  <c r="B5" i="20" s="1"/>
  <c r="R61" i="12"/>
  <c r="M61" i="12"/>
  <c r="K61" i="12"/>
  <c r="H61" i="12"/>
  <c r="G61" i="12"/>
  <c r="F61" i="12"/>
  <c r="E61" i="12"/>
  <c r="D61" i="12"/>
  <c r="C61" i="12"/>
  <c r="B61" i="12"/>
  <c r="BM62" i="24"/>
  <c r="BL62" i="24"/>
  <c r="BK62" i="24"/>
  <c r="BJ62" i="24"/>
  <c r="BI62" i="24"/>
  <c r="BH62" i="24"/>
  <c r="BG62" i="24"/>
  <c r="U4" i="20" s="1"/>
  <c r="BF62" i="24"/>
  <c r="T4" i="20" s="1"/>
  <c r="BE62" i="24"/>
  <c r="S4" i="20" s="1"/>
  <c r="BD62" i="24"/>
  <c r="R4" i="20" s="1"/>
  <c r="BC62" i="24"/>
  <c r="BB62" i="24"/>
  <c r="Q4" i="20" s="1"/>
  <c r="BA62" i="24"/>
  <c r="P4" i="20" s="1"/>
  <c r="AZ62" i="24"/>
  <c r="AY62" i="24"/>
  <c r="AX62" i="24"/>
  <c r="AW62" i="24"/>
  <c r="AV62" i="24"/>
  <c r="AU62" i="24"/>
  <c r="AT62" i="24"/>
  <c r="O4" i="20" s="1"/>
  <c r="AS62" i="24"/>
  <c r="N4" i="20" s="1"/>
  <c r="AR62" i="24"/>
  <c r="AQ62" i="24"/>
  <c r="AP62" i="24"/>
  <c r="AO62" i="24"/>
  <c r="M4" i="20" s="1"/>
  <c r="AN62" i="24"/>
  <c r="AM62" i="24"/>
  <c r="L4" i="20" s="1"/>
  <c r="AL62" i="24"/>
  <c r="AK62" i="24"/>
  <c r="K4" i="20" s="1"/>
  <c r="AJ62" i="24"/>
  <c r="AI62" i="24"/>
  <c r="AH62" i="24"/>
  <c r="AG62" i="24"/>
  <c r="AF62" i="24"/>
  <c r="AE62" i="24"/>
  <c r="J4" i="20" s="1"/>
  <c r="AD62" i="24"/>
  <c r="I4" i="20" s="1"/>
  <c r="AC62" i="24"/>
  <c r="AB62" i="24"/>
  <c r="H4" i="20" s="1"/>
  <c r="AA62" i="24"/>
  <c r="Z62" i="24"/>
  <c r="Y62" i="24"/>
  <c r="X62" i="24"/>
  <c r="G4" i="20" s="1"/>
  <c r="W62" i="24"/>
  <c r="F4" i="20" s="1"/>
  <c r="V62" i="24"/>
  <c r="U62" i="24"/>
  <c r="T62" i="24"/>
  <c r="S62" i="24"/>
  <c r="R62" i="24"/>
  <c r="Q62" i="24"/>
  <c r="E4" i="20" s="1"/>
  <c r="P62" i="24"/>
  <c r="O62" i="24"/>
  <c r="C4" i="20" s="1"/>
  <c r="N62" i="24"/>
  <c r="B4" i="20" s="1"/>
  <c r="M62" i="24"/>
  <c r="L62" i="24"/>
  <c r="I62" i="24"/>
  <c r="H62" i="24"/>
  <c r="H16" i="21" s="1"/>
  <c r="G62" i="24"/>
  <c r="G16" i="21" s="1"/>
  <c r="F62" i="24"/>
  <c r="F16" i="21" s="1"/>
  <c r="E62" i="24"/>
  <c r="E16" i="21" s="1"/>
  <c r="D62" i="24"/>
  <c r="D16" i="21" s="1"/>
  <c r="C62" i="24"/>
  <c r="C16" i="21" s="1"/>
  <c r="B62" i="24"/>
  <c r="B16" i="21" s="1"/>
  <c r="BS61" i="9"/>
  <c r="BR61" i="9"/>
  <c r="BQ61" i="9"/>
  <c r="BP61" i="9"/>
  <c r="BO61" i="9"/>
  <c r="BN61" i="9"/>
  <c r="BM61" i="9"/>
  <c r="BL61" i="9"/>
  <c r="BK61" i="9"/>
  <c r="BJ61" i="9"/>
  <c r="BI61" i="9"/>
  <c r="BH61" i="9"/>
  <c r="BG61" i="9"/>
  <c r="BF61" i="9"/>
  <c r="BE61" i="9"/>
  <c r="BD61" i="9"/>
  <c r="BC61" i="9"/>
  <c r="BB61" i="9"/>
  <c r="BA61" i="9"/>
  <c r="AZ61" i="9"/>
  <c r="AY61" i="9"/>
  <c r="AX61" i="9"/>
  <c r="AW61" i="9"/>
  <c r="AV61" i="9"/>
  <c r="AU61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B61" i="9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T5" i="20" l="1"/>
  <c r="H5" i="20"/>
  <c r="E5" i="20"/>
  <c r="BS61" i="25"/>
  <c r="BS62" i="25" s="1"/>
  <c r="BQ61" i="25"/>
  <c r="BQ62" i="25" s="1"/>
  <c r="BP61" i="25"/>
  <c r="BP62" i="25" s="1"/>
  <c r="BO61" i="25"/>
  <c r="BO62" i="25" s="1"/>
  <c r="BN61" i="25"/>
  <c r="BN62" i="25" s="1"/>
  <c r="BM61" i="25"/>
  <c r="BL61" i="25"/>
  <c r="BK61" i="25"/>
  <c r="BJ61" i="25"/>
  <c r="BI61" i="25"/>
  <c r="BI62" i="25" s="1"/>
  <c r="BH61" i="25"/>
  <c r="BG61" i="25"/>
  <c r="BF61" i="25"/>
  <c r="BF62" i="25" s="1"/>
  <c r="BE61" i="25"/>
  <c r="BE62" i="25" s="1"/>
  <c r="BD61" i="25"/>
  <c r="BD62" i="25" s="1"/>
  <c r="BC61" i="25"/>
  <c r="BC62" i="25" s="1"/>
  <c r="BB61" i="25"/>
  <c r="BB62" i="25" s="1"/>
  <c r="BA61" i="25"/>
  <c r="BA62" i="25" s="1"/>
  <c r="AZ61" i="25"/>
  <c r="AY61" i="25"/>
  <c r="AX61" i="25"/>
  <c r="AW61" i="25"/>
  <c r="AV61" i="25"/>
  <c r="AV62" i="25" s="1"/>
  <c r="AU61" i="25"/>
  <c r="AT61" i="25"/>
  <c r="AT62" i="25" s="1"/>
  <c r="AS61" i="25"/>
  <c r="AR61" i="25"/>
  <c r="AR62" i="25" s="1"/>
  <c r="AQ61" i="25"/>
  <c r="AP61" i="25"/>
  <c r="AP62" i="25" s="1"/>
  <c r="AO61" i="25"/>
  <c r="AO62" i="25" s="1"/>
  <c r="AN61" i="25"/>
  <c r="AN62" i="25" s="1"/>
  <c r="AM61" i="25"/>
  <c r="AM62" i="25" s="1"/>
  <c r="AL61" i="25"/>
  <c r="AK61" i="25"/>
  <c r="AJ61" i="25"/>
  <c r="AI61" i="25"/>
  <c r="AI62" i="25" s="1"/>
  <c r="AH61" i="25"/>
  <c r="AG61" i="25"/>
  <c r="AF61" i="25"/>
  <c r="AF62" i="25" s="1"/>
  <c r="AE61" i="25"/>
  <c r="AE62" i="25" s="1"/>
  <c r="AD61" i="25"/>
  <c r="AC61" i="25"/>
  <c r="AB61" i="25"/>
  <c r="AB62" i="25" s="1"/>
  <c r="AA61" i="25"/>
  <c r="Z61" i="25"/>
  <c r="Z62" i="25" s="1"/>
  <c r="Y61" i="25"/>
  <c r="Y62" i="25" s="1"/>
  <c r="X61" i="25"/>
  <c r="X62" i="25" s="1"/>
  <c r="W61" i="25"/>
  <c r="V61" i="25"/>
  <c r="U61" i="25"/>
  <c r="U62" i="25" s="1"/>
  <c r="T61" i="25"/>
  <c r="S61" i="25"/>
  <c r="R61" i="25"/>
  <c r="R62" i="25" s="1"/>
  <c r="Q61" i="25"/>
  <c r="AA62" i="25" l="1"/>
  <c r="D6" i="20"/>
  <c r="H6" i="20"/>
  <c r="AL62" i="25"/>
  <c r="AX62" i="25"/>
  <c r="AC62" i="25"/>
  <c r="F6" i="20"/>
  <c r="AJ62" i="25"/>
  <c r="I6" i="20"/>
  <c r="BH62" i="25"/>
  <c r="Q6" i="20"/>
  <c r="S62" i="25"/>
  <c r="B6" i="20"/>
  <c r="BG62" i="25"/>
  <c r="P6" i="20"/>
  <c r="BM62" i="25"/>
  <c r="U6" i="20"/>
  <c r="AK62" i="25"/>
  <c r="J6" i="20"/>
  <c r="AS62" i="25"/>
  <c r="L6" i="20"/>
  <c r="AZ62" i="25"/>
  <c r="O6" i="20"/>
  <c r="BL62" i="25"/>
  <c r="T6" i="20"/>
  <c r="T62" i="25"/>
  <c r="C6" i="20"/>
  <c r="AY62" i="25"/>
  <c r="N6" i="20"/>
  <c r="W62" i="25"/>
  <c r="E6" i="20"/>
  <c r="AU62" i="25"/>
  <c r="M6" i="20"/>
  <c r="BK62" i="25"/>
  <c r="S6" i="20"/>
  <c r="AQ62" i="25"/>
  <c r="K6" i="20"/>
  <c r="AD62" i="25"/>
  <c r="G6" i="20"/>
  <c r="BJ62" i="25"/>
  <c r="R6" i="20"/>
  <c r="Q62" i="25"/>
  <c r="AG62" i="25"/>
  <c r="AW62" i="25"/>
  <c r="V62" i="25"/>
  <c r="AH62" i="25"/>
  <c r="H10" i="20" l="1"/>
  <c r="H61" i="10" l="1"/>
  <c r="G61" i="10"/>
  <c r="F61" i="10"/>
  <c r="E61" i="10"/>
  <c r="D61" i="10"/>
  <c r="C61" i="10"/>
  <c r="B61" i="10"/>
  <c r="BD56" i="1" l="1"/>
  <c r="BD55" i="1"/>
  <c r="BC56" i="1"/>
  <c r="BC55" i="1"/>
  <c r="AY62" i="1"/>
  <c r="S20" i="20" s="1"/>
  <c r="AX62" i="1"/>
  <c r="R20" i="20" s="1"/>
  <c r="AW62" i="1"/>
  <c r="AV62" i="1"/>
  <c r="Q20" i="20" s="1"/>
  <c r="AU62" i="1"/>
  <c r="P20" i="20" s="1"/>
  <c r="AT62" i="1"/>
  <c r="AS62" i="1"/>
  <c r="AR62" i="1"/>
  <c r="AQ62" i="1"/>
  <c r="AP62" i="1"/>
  <c r="AO62" i="1"/>
  <c r="AN62" i="1"/>
  <c r="O20" i="20" s="1"/>
  <c r="AM62" i="1"/>
  <c r="N20" i="20" s="1"/>
  <c r="AL62" i="1"/>
  <c r="AK62" i="1"/>
  <c r="M20" i="20" s="1"/>
  <c r="AJ62" i="1"/>
  <c r="AI62" i="1"/>
  <c r="L20" i="20" s="1"/>
  <c r="AH62" i="1"/>
  <c r="AG62" i="1"/>
  <c r="K20" i="20" s="1"/>
  <c r="AF62" i="1"/>
  <c r="BC62" i="1" l="1"/>
  <c r="BD62" i="1"/>
  <c r="AB62" i="18" l="1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C13" i="20" s="1"/>
  <c r="D62" i="18"/>
  <c r="B13" i="20" s="1"/>
  <c r="C62" i="18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C12" i="20" s="1"/>
  <c r="D62" i="17"/>
  <c r="B12" i="20" s="1"/>
  <c r="C62" i="17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DW62" i="16"/>
  <c r="DV62" i="16"/>
  <c r="DU62" i="16"/>
  <c r="DT62" i="16"/>
  <c r="DS62" i="16"/>
  <c r="DR62" i="16"/>
  <c r="DQ62" i="16"/>
  <c r="DP62" i="16"/>
  <c r="DO62" i="16"/>
  <c r="DN62" i="16"/>
  <c r="DM62" i="16"/>
  <c r="DL62" i="16"/>
  <c r="DK62" i="16"/>
  <c r="DJ62" i="16"/>
  <c r="DI62" i="16"/>
  <c r="DH62" i="16"/>
  <c r="DG62" i="16"/>
  <c r="DF62" i="16"/>
  <c r="DE62" i="16"/>
  <c r="DD62" i="16"/>
  <c r="DC62" i="16"/>
  <c r="DB62" i="16"/>
  <c r="DA62" i="16"/>
  <c r="CZ62" i="16"/>
  <c r="CY62" i="16"/>
  <c r="CX62" i="16"/>
  <c r="CW62" i="16"/>
  <c r="CV62" i="16"/>
  <c r="CU62" i="16"/>
  <c r="CT62" i="16"/>
  <c r="CS62" i="16"/>
  <c r="CR62" i="16"/>
  <c r="CQ62" i="16"/>
  <c r="CP62" i="16"/>
  <c r="CO62" i="16"/>
  <c r="CN62" i="16"/>
  <c r="CM62" i="16"/>
  <c r="CL62" i="16"/>
  <c r="CK62" i="16"/>
  <c r="CJ62" i="16"/>
  <c r="CI62" i="16"/>
  <c r="CH62" i="16"/>
  <c r="CG62" i="16"/>
  <c r="CF62" i="16"/>
  <c r="CE62" i="16"/>
  <c r="CD62" i="16"/>
  <c r="CC62" i="16"/>
  <c r="CB62" i="16"/>
  <c r="CA62" i="16"/>
  <c r="BZ62" i="16"/>
  <c r="BY62" i="16"/>
  <c r="BX62" i="16"/>
  <c r="BW62" i="16"/>
  <c r="BV62" i="16"/>
  <c r="BU62" i="16"/>
  <c r="BT62" i="16"/>
  <c r="BS62" i="16"/>
  <c r="BR62" i="16"/>
  <c r="BQ62" i="16"/>
  <c r="BP62" i="16"/>
  <c r="BO62" i="16"/>
  <c r="BN62" i="16"/>
  <c r="BM62" i="16"/>
  <c r="BL62" i="16"/>
  <c r="BK62" i="16"/>
  <c r="BJ62" i="16"/>
  <c r="BI62" i="16"/>
  <c r="BH62" i="16"/>
  <c r="BG62" i="16"/>
  <c r="BF62" i="16"/>
  <c r="BE62" i="16"/>
  <c r="BD62" i="16"/>
  <c r="BC62" i="16"/>
  <c r="BB62" i="16"/>
  <c r="BA62" i="16"/>
  <c r="AZ62" i="16"/>
  <c r="AY62" i="16"/>
  <c r="AX62" i="16"/>
  <c r="AW62" i="16"/>
  <c r="AV62" i="16"/>
  <c r="AU62" i="16"/>
  <c r="AT62" i="16"/>
  <c r="AS62" i="16"/>
  <c r="AR62" i="16"/>
  <c r="AQ62" i="16"/>
  <c r="AP62" i="16"/>
  <c r="AO62" i="16"/>
  <c r="AN62" i="16"/>
  <c r="AM62" i="16"/>
  <c r="AL62" i="16"/>
  <c r="AK62" i="16"/>
  <c r="AJ62" i="16"/>
  <c r="AI62" i="16"/>
  <c r="AH62" i="16"/>
  <c r="AG62" i="16"/>
  <c r="AF62" i="16"/>
  <c r="AE62" i="16"/>
  <c r="AD62" i="16"/>
  <c r="AC62" i="16"/>
  <c r="AB62" i="16"/>
  <c r="F62" i="16"/>
  <c r="E62" i="16"/>
  <c r="D62" i="16"/>
  <c r="C62" i="16"/>
  <c r="CL62" i="14"/>
  <c r="CK62" i="14"/>
  <c r="CJ62" i="14"/>
  <c r="CI62" i="14"/>
  <c r="CH62" i="14"/>
  <c r="CG62" i="14"/>
  <c r="CF62" i="14"/>
  <c r="CE62" i="14"/>
  <c r="CD62" i="14"/>
  <c r="CC62" i="14"/>
  <c r="CB62" i="14"/>
  <c r="CA62" i="14"/>
  <c r="BZ62" i="14"/>
  <c r="BY62" i="14"/>
  <c r="BX62" i="14"/>
  <c r="BW62" i="14"/>
  <c r="BV62" i="14"/>
  <c r="BU62" i="14"/>
  <c r="BT62" i="14"/>
  <c r="BS62" i="14"/>
  <c r="BR62" i="14"/>
  <c r="BQ62" i="14"/>
  <c r="BP62" i="14"/>
  <c r="BO62" i="14"/>
  <c r="BN62" i="14"/>
  <c r="M14" i="20" s="1"/>
  <c r="BM62" i="14"/>
  <c r="BL62" i="14"/>
  <c r="BK62" i="14"/>
  <c r="BJ62" i="14"/>
  <c r="BI62" i="14"/>
  <c r="BH62" i="14"/>
  <c r="BG62" i="14"/>
  <c r="BF62" i="14"/>
  <c r="BE62" i="14"/>
  <c r="BD62" i="14"/>
  <c r="BC62" i="14"/>
  <c r="BB62" i="14"/>
  <c r="BA62" i="14"/>
  <c r="AZ62" i="14"/>
  <c r="AY62" i="14"/>
  <c r="AX62" i="14"/>
  <c r="AW62" i="14"/>
  <c r="AV62" i="14"/>
  <c r="AU62" i="14"/>
  <c r="AT62" i="14"/>
  <c r="AS62" i="14"/>
  <c r="AR62" i="14"/>
  <c r="AQ62" i="14"/>
  <c r="AP62" i="14"/>
  <c r="AO62" i="14"/>
  <c r="AN62" i="14"/>
  <c r="AM62" i="14"/>
  <c r="AL62" i="14"/>
  <c r="AK62" i="14"/>
  <c r="AJ62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BG56" i="1"/>
  <c r="BF56" i="1"/>
  <c r="BG55" i="1"/>
  <c r="BF55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BF62" i="1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E11" i="20"/>
  <c r="C11" i="20"/>
  <c r="B11" i="20"/>
  <c r="BM61" i="11"/>
  <c r="BL61" i="11"/>
  <c r="BK61" i="11"/>
  <c r="BJ61" i="11"/>
  <c r="BI61" i="11"/>
  <c r="BH61" i="11"/>
  <c r="BG61" i="11"/>
  <c r="U3" i="20" s="1"/>
  <c r="BF61" i="11"/>
  <c r="BE61" i="11"/>
  <c r="S3" i="20" s="1"/>
  <c r="BD61" i="11"/>
  <c r="R3" i="20" s="1"/>
  <c r="BC61" i="11"/>
  <c r="BB61" i="11"/>
  <c r="Q3" i="20" s="1"/>
  <c r="BA61" i="11"/>
  <c r="P3" i="20" s="1"/>
  <c r="AZ61" i="11"/>
  <c r="AY61" i="11"/>
  <c r="AX61" i="11"/>
  <c r="AW61" i="11"/>
  <c r="AV61" i="11"/>
  <c r="AU61" i="11"/>
  <c r="AT61" i="11"/>
  <c r="O3" i="20" s="1"/>
  <c r="AS61" i="11"/>
  <c r="N3" i="20" s="1"/>
  <c r="AR61" i="11"/>
  <c r="AQ61" i="11"/>
  <c r="AP61" i="11"/>
  <c r="AO61" i="11"/>
  <c r="M3" i="20" s="1"/>
  <c r="AN61" i="11"/>
  <c r="AM61" i="11"/>
  <c r="L3" i="20" s="1"/>
  <c r="AL61" i="11"/>
  <c r="AK61" i="11"/>
  <c r="K3" i="20" s="1"/>
  <c r="AJ61" i="11"/>
  <c r="AI61" i="11"/>
  <c r="AH61" i="11"/>
  <c r="AG61" i="11"/>
  <c r="AF61" i="11"/>
  <c r="AE61" i="11"/>
  <c r="J3" i="20" s="1"/>
  <c r="AD61" i="11"/>
  <c r="I3" i="20" s="1"/>
  <c r="AC61" i="11"/>
  <c r="AB61" i="11"/>
  <c r="AA61" i="11"/>
  <c r="Z61" i="11"/>
  <c r="Y61" i="11"/>
  <c r="X61" i="11"/>
  <c r="G3" i="20" s="1"/>
  <c r="W61" i="11"/>
  <c r="V61" i="11"/>
  <c r="U61" i="11"/>
  <c r="T61" i="11"/>
  <c r="S61" i="11"/>
  <c r="R61" i="11"/>
  <c r="Q61" i="11"/>
  <c r="P61" i="11"/>
  <c r="O61" i="11"/>
  <c r="C3" i="20" s="1"/>
  <c r="N61" i="11"/>
  <c r="B3" i="20" s="1"/>
  <c r="M61" i="11"/>
  <c r="L61" i="11"/>
  <c r="BI61" i="10"/>
  <c r="BH61" i="10"/>
  <c r="BG61" i="10"/>
  <c r="BF61" i="10"/>
  <c r="U8" i="20" s="1"/>
  <c r="U35" i="20" s="1"/>
  <c r="BE61" i="10"/>
  <c r="T8" i="20" s="1"/>
  <c r="T35" i="20" s="1"/>
  <c r="BD61" i="10"/>
  <c r="S8" i="20" s="1"/>
  <c r="S35" i="20" s="1"/>
  <c r="BC61" i="10"/>
  <c r="R8" i="20" s="1"/>
  <c r="R35" i="20" s="1"/>
  <c r="BB61" i="10"/>
  <c r="BA61" i="10"/>
  <c r="Q8" i="20" s="1"/>
  <c r="Q35" i="20" s="1"/>
  <c r="AZ61" i="10"/>
  <c r="P8" i="20" s="1"/>
  <c r="P35" i="20" s="1"/>
  <c r="AY61" i="10"/>
  <c r="AX61" i="10"/>
  <c r="AW61" i="10"/>
  <c r="AV61" i="10"/>
  <c r="AU61" i="10"/>
  <c r="AT61" i="10"/>
  <c r="AS61" i="10"/>
  <c r="O8" i="20" s="1"/>
  <c r="O35" i="20" s="1"/>
  <c r="AR61" i="10"/>
  <c r="N8" i="20" s="1"/>
  <c r="N35" i="20" s="1"/>
  <c r="AQ61" i="10"/>
  <c r="AP61" i="10"/>
  <c r="AO61" i="10"/>
  <c r="AN61" i="10"/>
  <c r="M8" i="20" s="1"/>
  <c r="M35" i="20" s="1"/>
  <c r="AM61" i="10"/>
  <c r="AL61" i="10"/>
  <c r="L8" i="20" s="1"/>
  <c r="L35" i="20" s="1"/>
  <c r="AK61" i="10"/>
  <c r="AJ61" i="10"/>
  <c r="K8" i="20" s="1"/>
  <c r="K35" i="20" s="1"/>
  <c r="AI61" i="10"/>
  <c r="AH61" i="10"/>
  <c r="AG61" i="10"/>
  <c r="AF61" i="10"/>
  <c r="AE61" i="10"/>
  <c r="AD61" i="10"/>
  <c r="J8" i="20" s="1"/>
  <c r="J35" i="20" s="1"/>
  <c r="AC61" i="10"/>
  <c r="I8" i="20" s="1"/>
  <c r="I35" i="20" s="1"/>
  <c r="AB61" i="10"/>
  <c r="AA61" i="10"/>
  <c r="H8" i="20" s="1"/>
  <c r="H35" i="20" s="1"/>
  <c r="Z61" i="10"/>
  <c r="Y61" i="10"/>
  <c r="X61" i="10"/>
  <c r="W61" i="10"/>
  <c r="V61" i="10"/>
  <c r="U61" i="10"/>
  <c r="T61" i="10"/>
  <c r="S61" i="10"/>
  <c r="R61" i="10"/>
  <c r="Q61" i="10"/>
  <c r="P61" i="10"/>
  <c r="E8" i="20" s="1"/>
  <c r="E35" i="20" s="1"/>
  <c r="O61" i="10"/>
  <c r="N61" i="10"/>
  <c r="C8" i="20" s="1"/>
  <c r="C35" i="20" s="1"/>
  <c r="M61" i="10"/>
  <c r="B8" i="20" s="1"/>
  <c r="B35" i="20" s="1"/>
  <c r="L61" i="10"/>
  <c r="K61" i="10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BK49" i="7"/>
  <c r="BJ49" i="7"/>
  <c r="BI49" i="7"/>
  <c r="BH49" i="7"/>
  <c r="BG49" i="7"/>
  <c r="BF49" i="7"/>
  <c r="BE49" i="7"/>
  <c r="U17" i="20" s="1"/>
  <c r="BD49" i="7"/>
  <c r="T17" i="20" s="1"/>
  <c r="BC49" i="7"/>
  <c r="S17" i="20" s="1"/>
  <c r="BB49" i="7"/>
  <c r="R17" i="20" s="1"/>
  <c r="BA49" i="7"/>
  <c r="AZ49" i="7"/>
  <c r="Q17" i="20" s="1"/>
  <c r="AY49" i="7"/>
  <c r="P17" i="20" s="1"/>
  <c r="AX49" i="7"/>
  <c r="AW49" i="7"/>
  <c r="AV49" i="7"/>
  <c r="AU49" i="7"/>
  <c r="AT49" i="7"/>
  <c r="AS49" i="7"/>
  <c r="AR49" i="7"/>
  <c r="O17" i="20" s="1"/>
  <c r="AQ49" i="7"/>
  <c r="N17" i="20" s="1"/>
  <c r="AP49" i="7"/>
  <c r="AO49" i="7"/>
  <c r="AN49" i="7"/>
  <c r="AM49" i="7"/>
  <c r="M17" i="20" s="1"/>
  <c r="AL49" i="7"/>
  <c r="AK49" i="7"/>
  <c r="L17" i="20" s="1"/>
  <c r="AJ49" i="7"/>
  <c r="AI49" i="7"/>
  <c r="K17" i="20" s="1"/>
  <c r="AH49" i="7"/>
  <c r="AG49" i="7"/>
  <c r="AF49" i="7"/>
  <c r="AE49" i="7"/>
  <c r="AD49" i="7"/>
  <c r="AC49" i="7"/>
  <c r="J17" i="20" s="1"/>
  <c r="AB49" i="7"/>
  <c r="I17" i="20" s="1"/>
  <c r="AA49" i="7"/>
  <c r="Z49" i="7"/>
  <c r="H17" i="20" s="1"/>
  <c r="Y49" i="7"/>
  <c r="X49" i="7"/>
  <c r="W49" i="7"/>
  <c r="V49" i="7"/>
  <c r="G17" i="20" s="1"/>
  <c r="U49" i="7"/>
  <c r="T49" i="7"/>
  <c r="S49" i="7"/>
  <c r="R49" i="7"/>
  <c r="Q49" i="7"/>
  <c r="P49" i="7"/>
  <c r="E17" i="20" s="1"/>
  <c r="O49" i="7"/>
  <c r="N49" i="7"/>
  <c r="C17" i="20" s="1"/>
  <c r="M49" i="7"/>
  <c r="B17" i="20" s="1"/>
  <c r="L49" i="7"/>
  <c r="K49" i="7"/>
  <c r="BN53" i="8"/>
  <c r="BM53" i="8"/>
  <c r="BW53" i="8" s="1"/>
  <c r="BL53" i="8"/>
  <c r="BK53" i="8"/>
  <c r="BJ53" i="8"/>
  <c r="BI53" i="8"/>
  <c r="BH53" i="8"/>
  <c r="BG53" i="8"/>
  <c r="BV53" i="8" s="1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BU53" i="8" s="1"/>
  <c r="AR53" i="8"/>
  <c r="BT53" i="8" s="1"/>
  <c r="AQ53" i="8"/>
  <c r="AP53" i="8"/>
  <c r="AO53" i="8"/>
  <c r="AN53" i="8"/>
  <c r="AM53" i="8"/>
  <c r="AL53" i="8"/>
  <c r="AK53" i="8"/>
  <c r="AJ53" i="8"/>
  <c r="AI53" i="8"/>
  <c r="AH53" i="8"/>
  <c r="AG53" i="8"/>
  <c r="BS53" i="8" s="1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BQ53" i="8" s="1"/>
  <c r="R53" i="8"/>
  <c r="Q53" i="8"/>
  <c r="P53" i="8"/>
  <c r="O53" i="8"/>
  <c r="N53" i="8"/>
  <c r="BN52" i="8"/>
  <c r="BM52" i="8"/>
  <c r="BW52" i="8" s="1"/>
  <c r="BL52" i="8"/>
  <c r="BK52" i="8"/>
  <c r="BJ52" i="8"/>
  <c r="BI52" i="8"/>
  <c r="BH52" i="8"/>
  <c r="BG52" i="8"/>
  <c r="BV52" i="8" s="1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BU52" i="8" s="1"/>
  <c r="AR52" i="8"/>
  <c r="BT52" i="8" s="1"/>
  <c r="AQ52" i="8"/>
  <c r="AP52" i="8"/>
  <c r="AO52" i="8"/>
  <c r="AN52" i="8"/>
  <c r="AM52" i="8"/>
  <c r="AL52" i="8"/>
  <c r="AK52" i="8"/>
  <c r="AJ52" i="8"/>
  <c r="AI52" i="8"/>
  <c r="AH52" i="8"/>
  <c r="AG52" i="8"/>
  <c r="BS52" i="8" s="1"/>
  <c r="AF52" i="8"/>
  <c r="AE52" i="8"/>
  <c r="AD52" i="8"/>
  <c r="AC52" i="8"/>
  <c r="BR52" i="8" s="1"/>
  <c r="AB52" i="8"/>
  <c r="AA52" i="8"/>
  <c r="Z52" i="8"/>
  <c r="Y52" i="8"/>
  <c r="X52" i="8"/>
  <c r="W52" i="8"/>
  <c r="V52" i="8"/>
  <c r="U52" i="8"/>
  <c r="T52" i="8"/>
  <c r="S52" i="8"/>
  <c r="BQ52" i="8" s="1"/>
  <c r="R52" i="8"/>
  <c r="Q52" i="8"/>
  <c r="P52" i="8"/>
  <c r="O52" i="8"/>
  <c r="N52" i="8"/>
  <c r="BN51" i="8"/>
  <c r="BM51" i="8"/>
  <c r="BW51" i="8" s="1"/>
  <c r="BL51" i="8"/>
  <c r="BK51" i="8"/>
  <c r="BJ51" i="8"/>
  <c r="BI51" i="8"/>
  <c r="BH51" i="8"/>
  <c r="U7" i="20" s="1"/>
  <c r="BG51" i="8"/>
  <c r="BF51" i="8"/>
  <c r="S7" i="20" s="1"/>
  <c r="BE51" i="8"/>
  <c r="R7" i="20" s="1"/>
  <c r="BD51" i="8"/>
  <c r="BC51" i="8"/>
  <c r="Q7" i="20" s="1"/>
  <c r="BB51" i="8"/>
  <c r="P7" i="20" s="1"/>
  <c r="BA51" i="8"/>
  <c r="AZ51" i="8"/>
  <c r="AY51" i="8"/>
  <c r="AX51" i="8"/>
  <c r="AW51" i="8"/>
  <c r="AV51" i="8"/>
  <c r="AU51" i="8"/>
  <c r="O7" i="20" s="1"/>
  <c r="AT51" i="8"/>
  <c r="N7" i="20" s="1"/>
  <c r="AS51" i="8"/>
  <c r="BU51" i="8" s="1"/>
  <c r="AR51" i="8"/>
  <c r="BT51" i="8" s="1"/>
  <c r="AQ51" i="8"/>
  <c r="AP51" i="8"/>
  <c r="M7" i="20" s="1"/>
  <c r="AO51" i="8"/>
  <c r="AN51" i="8"/>
  <c r="L7" i="20" s="1"/>
  <c r="AM51" i="8"/>
  <c r="AL51" i="8"/>
  <c r="K7" i="20" s="1"/>
  <c r="AK51" i="8"/>
  <c r="AJ51" i="8"/>
  <c r="AI51" i="8"/>
  <c r="AH51" i="8"/>
  <c r="AG51" i="8"/>
  <c r="BS51" i="8" s="1"/>
  <c r="AF51" i="8"/>
  <c r="J7" i="20" s="1"/>
  <c r="AE51" i="8"/>
  <c r="I7" i="20" s="1"/>
  <c r="AD51" i="8"/>
  <c r="AC51" i="8"/>
  <c r="AB51" i="8"/>
  <c r="AA51" i="8"/>
  <c r="Z51" i="8"/>
  <c r="Y51" i="8"/>
  <c r="G7" i="20" s="1"/>
  <c r="X51" i="8"/>
  <c r="W51" i="8"/>
  <c r="V51" i="8"/>
  <c r="U51" i="8"/>
  <c r="T51" i="8"/>
  <c r="S51" i="8"/>
  <c r="R51" i="8"/>
  <c r="Q51" i="8"/>
  <c r="C7" i="20" s="1"/>
  <c r="P51" i="8"/>
  <c r="B7" i="20" s="1"/>
  <c r="O51" i="8"/>
  <c r="N51" i="8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BK49" i="6"/>
  <c r="BJ49" i="6"/>
  <c r="BI49" i="6"/>
  <c r="BH49" i="6"/>
  <c r="BG49" i="6"/>
  <c r="BF49" i="6"/>
  <c r="BE49" i="6"/>
  <c r="U16" i="20" s="1"/>
  <c r="BD49" i="6"/>
  <c r="T16" i="20" s="1"/>
  <c r="BC49" i="6"/>
  <c r="S16" i="20" s="1"/>
  <c r="BB49" i="6"/>
  <c r="R16" i="20" s="1"/>
  <c r="BA49" i="6"/>
  <c r="AZ49" i="6"/>
  <c r="Q16" i="20" s="1"/>
  <c r="AY49" i="6"/>
  <c r="P16" i="20" s="1"/>
  <c r="AX49" i="6"/>
  <c r="AW49" i="6"/>
  <c r="AV49" i="6"/>
  <c r="AU49" i="6"/>
  <c r="AT49" i="6"/>
  <c r="AS49" i="6"/>
  <c r="AR49" i="6"/>
  <c r="O16" i="20" s="1"/>
  <c r="AQ49" i="6"/>
  <c r="N16" i="20" s="1"/>
  <c r="AP49" i="6"/>
  <c r="AO49" i="6"/>
  <c r="AN49" i="6"/>
  <c r="AM49" i="6"/>
  <c r="M16" i="20" s="1"/>
  <c r="AL49" i="6"/>
  <c r="AK49" i="6"/>
  <c r="L16" i="20" s="1"/>
  <c r="AJ49" i="6"/>
  <c r="AI49" i="6"/>
  <c r="K16" i="20" s="1"/>
  <c r="AH49" i="6"/>
  <c r="AG49" i="6"/>
  <c r="AF49" i="6"/>
  <c r="AE49" i="6"/>
  <c r="AD49" i="6"/>
  <c r="AC49" i="6"/>
  <c r="J16" i="20" s="1"/>
  <c r="AB49" i="6"/>
  <c r="I16" i="20" s="1"/>
  <c r="AA49" i="6"/>
  <c r="Z49" i="6"/>
  <c r="H16" i="20" s="1"/>
  <c r="Y49" i="6"/>
  <c r="X49" i="6"/>
  <c r="W49" i="6"/>
  <c r="V49" i="6"/>
  <c r="G16" i="20" s="1"/>
  <c r="U49" i="6"/>
  <c r="T49" i="6"/>
  <c r="S49" i="6"/>
  <c r="R49" i="6"/>
  <c r="Q49" i="6"/>
  <c r="P49" i="6"/>
  <c r="E16" i="20" s="1"/>
  <c r="O49" i="6"/>
  <c r="N49" i="6"/>
  <c r="C16" i="20" s="1"/>
  <c r="M49" i="6"/>
  <c r="B16" i="20" s="1"/>
  <c r="L49" i="6"/>
  <c r="K49" i="6"/>
  <c r="BN61" i="5"/>
  <c r="BM61" i="5"/>
  <c r="BL61" i="5"/>
  <c r="BK61" i="5"/>
  <c r="BJ61" i="5"/>
  <c r="BI61" i="5"/>
  <c r="BH61" i="5"/>
  <c r="BG61" i="5"/>
  <c r="BF61" i="5"/>
  <c r="S15" i="20" s="1"/>
  <c r="BE61" i="5"/>
  <c r="R15" i="20" s="1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M15" i="20" s="1"/>
  <c r="AO61" i="5"/>
  <c r="AN61" i="5"/>
  <c r="L15" i="20" s="1"/>
  <c r="AM61" i="5"/>
  <c r="AL61" i="5"/>
  <c r="AK61" i="5"/>
  <c r="AJ61" i="5"/>
  <c r="AI61" i="5"/>
  <c r="AH61" i="5"/>
  <c r="AG61" i="5"/>
  <c r="AF61" i="5"/>
  <c r="J15" i="20" s="1"/>
  <c r="AE61" i="5"/>
  <c r="AD61" i="5"/>
  <c r="AC61" i="5"/>
  <c r="AB61" i="5"/>
  <c r="AA61" i="5"/>
  <c r="Z61" i="5"/>
  <c r="Y61" i="5"/>
  <c r="G15" i="20" s="1"/>
  <c r="X61" i="5"/>
  <c r="W61" i="5"/>
  <c r="V61" i="5"/>
  <c r="U61" i="5"/>
  <c r="T61" i="5"/>
  <c r="S61" i="5"/>
  <c r="R61" i="5"/>
  <c r="Q61" i="5"/>
  <c r="C15" i="20" s="1"/>
  <c r="P61" i="5"/>
  <c r="B15" i="20" s="1"/>
  <c r="O61" i="5"/>
  <c r="N61" i="5"/>
  <c r="S9" i="20"/>
  <c r="M9" i="20"/>
  <c r="E9" i="20"/>
  <c r="D9" i="20"/>
  <c r="BK61" i="4"/>
  <c r="BJ61" i="4"/>
  <c r="BI61" i="4"/>
  <c r="BH61" i="4"/>
  <c r="BG61" i="4"/>
  <c r="BF61" i="4"/>
  <c r="BE61" i="4"/>
  <c r="U21" i="20" s="1"/>
  <c r="BD61" i="4"/>
  <c r="T21" i="20" s="1"/>
  <c r="BC61" i="4"/>
  <c r="S21" i="20" s="1"/>
  <c r="BB61" i="4"/>
  <c r="R21" i="20" s="1"/>
  <c r="BA61" i="4"/>
  <c r="AZ61" i="4"/>
  <c r="Q21" i="20" s="1"/>
  <c r="AY61" i="4"/>
  <c r="P21" i="20" s="1"/>
  <c r="AX61" i="4"/>
  <c r="AW61" i="4"/>
  <c r="AV61" i="4"/>
  <c r="AU61" i="4"/>
  <c r="AT61" i="4"/>
  <c r="AS61" i="4"/>
  <c r="AR61" i="4"/>
  <c r="O21" i="20" s="1"/>
  <c r="AQ61" i="4"/>
  <c r="N21" i="20" s="1"/>
  <c r="AP61" i="4"/>
  <c r="AO61" i="4"/>
  <c r="AN61" i="4"/>
  <c r="AM61" i="4"/>
  <c r="M21" i="20" s="1"/>
  <c r="AL61" i="4"/>
  <c r="AK61" i="4"/>
  <c r="L21" i="20" s="1"/>
  <c r="AJ61" i="4"/>
  <c r="AI61" i="4"/>
  <c r="K21" i="20" s="1"/>
  <c r="AH61" i="4"/>
  <c r="AG61" i="4"/>
  <c r="AF61" i="4"/>
  <c r="AE61" i="4"/>
  <c r="AD61" i="4"/>
  <c r="AC61" i="4"/>
  <c r="J21" i="20" s="1"/>
  <c r="AB61" i="4"/>
  <c r="I21" i="20" s="1"/>
  <c r="AA61" i="4"/>
  <c r="Z61" i="4"/>
  <c r="Y61" i="4"/>
  <c r="X61" i="4"/>
  <c r="G21" i="20" s="1"/>
  <c r="W61" i="4"/>
  <c r="V61" i="4"/>
  <c r="U61" i="4"/>
  <c r="T61" i="4"/>
  <c r="S61" i="4"/>
  <c r="R61" i="4"/>
  <c r="Q61" i="4"/>
  <c r="P61" i="4"/>
  <c r="O61" i="4"/>
  <c r="B21" i="20" s="1"/>
  <c r="N61" i="4"/>
  <c r="M61" i="4"/>
  <c r="T19" i="20"/>
  <c r="S19" i="20"/>
  <c r="R19" i="20"/>
  <c r="M19" i="20"/>
  <c r="L19" i="20"/>
  <c r="J19" i="20"/>
  <c r="H19" i="20"/>
  <c r="G19" i="20"/>
  <c r="C19" i="20"/>
  <c r="B19" i="20"/>
  <c r="F61" i="2"/>
  <c r="E61" i="2"/>
  <c r="D11" i="20"/>
  <c r="I61" i="11"/>
  <c r="H61" i="11"/>
  <c r="G61" i="11"/>
  <c r="F61" i="11"/>
  <c r="E61" i="11"/>
  <c r="D61" i="11"/>
  <c r="C61" i="11"/>
  <c r="B61" i="11"/>
  <c r="H51" i="7"/>
  <c r="BS51" i="7" s="1"/>
  <c r="G51" i="7"/>
  <c r="BR51" i="7" s="1"/>
  <c r="E51" i="7"/>
  <c r="BP51" i="7" s="1"/>
  <c r="F51" i="7"/>
  <c r="BQ51" i="7" s="1"/>
  <c r="D51" i="7"/>
  <c r="BO51" i="7" s="1"/>
  <c r="C51" i="7"/>
  <c r="BN51" i="7" s="1"/>
  <c r="B51" i="7"/>
  <c r="BM51" i="7" s="1"/>
  <c r="H50" i="7"/>
  <c r="G50" i="7"/>
  <c r="E50" i="7"/>
  <c r="F50" i="7"/>
  <c r="D50" i="7"/>
  <c r="C50" i="7"/>
  <c r="B50" i="7"/>
  <c r="H49" i="7"/>
  <c r="BS49" i="7" s="1"/>
  <c r="G49" i="7"/>
  <c r="BR49" i="7" s="1"/>
  <c r="E49" i="7"/>
  <c r="BP49" i="7" s="1"/>
  <c r="F49" i="7"/>
  <c r="BQ49" i="7" s="1"/>
  <c r="D49" i="7"/>
  <c r="BO49" i="7" s="1"/>
  <c r="C49" i="7"/>
  <c r="BN49" i="7" s="1"/>
  <c r="B49" i="7"/>
  <c r="BM49" i="7" s="1"/>
  <c r="H51" i="6"/>
  <c r="G51" i="6"/>
  <c r="BR51" i="6" s="1"/>
  <c r="E51" i="6"/>
  <c r="F51" i="6"/>
  <c r="BQ51" i="6" s="1"/>
  <c r="D51" i="6"/>
  <c r="BO51" i="6" s="1"/>
  <c r="C51" i="6"/>
  <c r="BN51" i="6" s="1"/>
  <c r="H50" i="6"/>
  <c r="G50" i="6"/>
  <c r="E50" i="6"/>
  <c r="F50" i="6"/>
  <c r="D50" i="6"/>
  <c r="C50" i="6"/>
  <c r="H49" i="6"/>
  <c r="BS49" i="6" s="1"/>
  <c r="G49" i="6"/>
  <c r="E49" i="6"/>
  <c r="F49" i="6"/>
  <c r="D49" i="6"/>
  <c r="BO49" i="6" s="1"/>
  <c r="C49" i="6"/>
  <c r="BN49" i="6" s="1"/>
  <c r="B49" i="6"/>
  <c r="BM49" i="6" s="1"/>
  <c r="B51" i="6"/>
  <c r="B50" i="6"/>
  <c r="K61" i="5"/>
  <c r="J61" i="5"/>
  <c r="I61" i="5"/>
  <c r="H61" i="5"/>
  <c r="G61" i="5"/>
  <c r="E61" i="5"/>
  <c r="F61" i="5"/>
  <c r="D61" i="5"/>
  <c r="C61" i="5"/>
  <c r="B61" i="5"/>
  <c r="J61" i="4"/>
  <c r="I61" i="4"/>
  <c r="H61" i="4"/>
  <c r="G61" i="4"/>
  <c r="F61" i="4"/>
  <c r="D61" i="4"/>
  <c r="E61" i="4"/>
  <c r="C61" i="4"/>
  <c r="BO50" i="6" l="1"/>
  <c r="BS50" i="6"/>
  <c r="BM50" i="7"/>
  <c r="BN50" i="7"/>
  <c r="BO50" i="7"/>
  <c r="BQ50" i="7"/>
  <c r="BR50" i="7"/>
  <c r="BS50" i="7"/>
  <c r="D26" i="20"/>
  <c r="D27" i="20"/>
  <c r="BP50" i="7"/>
  <c r="M26" i="20"/>
  <c r="M27" i="20"/>
  <c r="K34" i="20"/>
  <c r="M34" i="20"/>
  <c r="N34" i="20"/>
  <c r="P34" i="20"/>
  <c r="S34" i="20"/>
  <c r="C34" i="20"/>
  <c r="G34" i="20"/>
  <c r="R34" i="20"/>
  <c r="B34" i="20"/>
  <c r="J34" i="20"/>
  <c r="L34" i="20"/>
  <c r="U34" i="20"/>
  <c r="I34" i="20"/>
  <c r="O34" i="20"/>
  <c r="Q34" i="20"/>
  <c r="E3" i="20"/>
  <c r="F3" i="20"/>
  <c r="T3" i="20"/>
  <c r="H3" i="20"/>
  <c r="H18" i="20"/>
  <c r="T7" i="20"/>
  <c r="BV51" i="8"/>
  <c r="E7" i="20"/>
  <c r="BQ51" i="8"/>
  <c r="H7" i="20"/>
  <c r="BR51" i="8"/>
  <c r="R14" i="20"/>
  <c r="K14" i="20"/>
  <c r="C14" i="20"/>
  <c r="BP51" i="6"/>
  <c r="BR49" i="6"/>
  <c r="BN50" i="6"/>
  <c r="BQ50" i="6"/>
  <c r="BM51" i="6"/>
  <c r="BP49" i="6"/>
  <c r="BP50" i="6"/>
  <c r="BQ49" i="6"/>
  <c r="BM50" i="6"/>
  <c r="BR50" i="6"/>
  <c r="BS51" i="6"/>
  <c r="T33" i="20"/>
  <c r="B33" i="20"/>
  <c r="M33" i="20"/>
  <c r="S33" i="20"/>
  <c r="R33" i="20"/>
  <c r="J33" i="20"/>
  <c r="L33" i="20"/>
  <c r="U33" i="20"/>
  <c r="G33" i="20"/>
  <c r="I33" i="20"/>
  <c r="O33" i="20"/>
  <c r="K33" i="20"/>
  <c r="N33" i="20"/>
  <c r="P33" i="20"/>
  <c r="Q33" i="20"/>
  <c r="E21" i="20"/>
  <c r="H12" i="21"/>
  <c r="N14" i="20"/>
  <c r="P14" i="20"/>
  <c r="S14" i="20"/>
  <c r="S26" i="20" s="1"/>
  <c r="G14" i="20"/>
  <c r="J14" i="20"/>
  <c r="O14" i="20"/>
  <c r="Q14" i="20"/>
  <c r="B14" i="20"/>
  <c r="H11" i="21"/>
  <c r="B11" i="21"/>
  <c r="B21" i="21" s="1"/>
  <c r="E14" i="20"/>
  <c r="G11" i="21"/>
  <c r="G21" i="21" s="1"/>
  <c r="T14" i="20"/>
  <c r="D11" i="21"/>
  <c r="D21" i="21" s="1"/>
  <c r="I14" i="20"/>
  <c r="L14" i="20"/>
  <c r="E11" i="21"/>
  <c r="C11" i="21"/>
  <c r="C21" i="21" s="1"/>
  <c r="H14" i="20"/>
  <c r="C21" i="20"/>
  <c r="G8" i="20"/>
  <c r="G35" i="20" s="1"/>
  <c r="BK61" i="10"/>
  <c r="C9" i="20"/>
  <c r="O9" i="20"/>
  <c r="Q9" i="20"/>
  <c r="T9" i="20"/>
  <c r="B9" i="20"/>
  <c r="F9" i="20"/>
  <c r="J9" i="20"/>
  <c r="J26" i="20" s="1"/>
  <c r="L9" i="20"/>
  <c r="L26" i="20" s="1"/>
  <c r="U9" i="20"/>
  <c r="I9" i="20"/>
  <c r="K9" i="20"/>
  <c r="N9" i="20"/>
  <c r="P9" i="20"/>
  <c r="G9" i="20"/>
  <c r="H9" i="20"/>
  <c r="R9" i="20"/>
  <c r="R26" i="20" s="1"/>
  <c r="I19" i="20"/>
  <c r="Q19" i="20"/>
  <c r="P19" i="20"/>
  <c r="E19" i="20"/>
  <c r="O19" i="20"/>
  <c r="K19" i="20"/>
  <c r="N19" i="20"/>
  <c r="U19" i="20"/>
  <c r="N15" i="20"/>
  <c r="H15" i="20"/>
  <c r="K15" i="20"/>
  <c r="P15" i="20"/>
  <c r="U15" i="20"/>
  <c r="E15" i="20"/>
  <c r="I15" i="20"/>
  <c r="O15" i="20"/>
  <c r="Q15" i="20"/>
  <c r="T15" i="20"/>
  <c r="BG62" i="1"/>
  <c r="N27" i="20" l="1"/>
  <c r="I27" i="20"/>
  <c r="O27" i="20"/>
  <c r="P26" i="20"/>
  <c r="K27" i="20"/>
  <c r="U26" i="20"/>
  <c r="B26" i="20"/>
  <c r="Q26" i="20"/>
  <c r="C27" i="20"/>
  <c r="C26" i="20"/>
  <c r="P27" i="20"/>
  <c r="N26" i="20"/>
  <c r="K26" i="20"/>
  <c r="J27" i="20"/>
  <c r="R27" i="20"/>
  <c r="G26" i="20"/>
  <c r="Q27" i="20"/>
  <c r="O26" i="20"/>
  <c r="I26" i="20"/>
  <c r="B27" i="20"/>
  <c r="L27" i="20"/>
  <c r="S27" i="20"/>
  <c r="U27" i="20"/>
  <c r="G27" i="20"/>
  <c r="F27" i="20"/>
  <c r="F26" i="20"/>
  <c r="T27" i="20"/>
  <c r="T26" i="20"/>
  <c r="H26" i="20"/>
  <c r="H27" i="20"/>
  <c r="E27" i="20"/>
  <c r="E26" i="20"/>
  <c r="H34" i="20"/>
  <c r="T34" i="20"/>
  <c r="E34" i="20"/>
  <c r="C33" i="20"/>
  <c r="E33" i="20"/>
  <c r="H21" i="21"/>
  <c r="F11" i="21"/>
  <c r="F21" i="21" s="1"/>
  <c r="E21" i="21"/>
  <c r="N37" i="20" l="1"/>
  <c r="M37" i="20"/>
  <c r="F37" i="20"/>
  <c r="R37" i="20"/>
  <c r="E37" i="20"/>
  <c r="O37" i="20"/>
  <c r="G37" i="20"/>
  <c r="Q37" i="20"/>
  <c r="H37" i="20"/>
  <c r="P37" i="20"/>
  <c r="S37" i="20"/>
  <c r="K37" i="20"/>
  <c r="L37" i="20"/>
  <c r="I37" i="20"/>
  <c r="J37" i="20"/>
  <c r="B37" i="20"/>
  <c r="U37" i="20"/>
  <c r="C37" i="20"/>
  <c r="D37" i="20"/>
  <c r="T37" i="20"/>
</calcChain>
</file>

<file path=xl/connections.xml><?xml version="1.0" encoding="utf-8"?>
<connections xmlns="http://schemas.openxmlformats.org/spreadsheetml/2006/main">
  <connection id="1" name="2011ea_v6_11f_12US2_cbo5_soa_ag_state" type="6" refreshedVersion="3" background="1" saveData="1">
    <textPr codePage="437" sourceFile="C:\Users\jbeidler\Desktop\Work (local)\2011NEI summaries\Annual state post-smoke\2011ea_v6_11f_12US2_cbo5_soa_ag_state.txt" semicolon="1">
      <textFields count="3">
        <textField/>
        <textField/>
        <textField/>
      </textFields>
    </textPr>
  </connection>
  <connection id="2" name="annual_2011_draft_ptfire_12US2_cbo5_soa" type="6" refreshedVersion="3" background="1" saveData="1">
    <textPr codePage="437" sourceFile="C:\Users\jbeidler\Desktop\Work (local)\2011NEI summaries\Annual state post-smoke\annual_2011_draft_ptfire_12US2_cbo5_soa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nnual_2011ea_v6_11f_afdust_12US2_cmaq_cb05_soa_state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nnual_2011ea_v6_11f_c1c2rail_12US2_cbo5_soa_state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nnual_2011ea_v6_11f_c3marine_12US2_cbo5_soa_state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nnual_2011ea_v6_11f_nonpt_12US2_cbo5_soa_state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nnual_2011ea_v6_11f_nonroad_12US2_cbo5_soa_state" type="6" refreshedVersion="3" background="1" saveData="1">
    <textPr codePage="437" sourceFile="C:\Users\jbeidler\Desktop\Work (local)\2011NEI summaries\Annual state post-smoke\annual_2011ea_v6_11f_nonroad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annual_2011ea_v6_11f_othar_12US2_cmaq_cb05_soa_state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annual_2011ea_v6_11f_othon_12US2_cmaq_cb05_soa_state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annual_2011ea_v6_11f_othpt_12US2_cmaq_cb05_soa_state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annual_2011ea_v6_11f_ptipm_12US2_cbo5_soa_state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annual_2011ea_v6_11f_ptnonipm_12US2_cbo5_soa_state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annual_2011ea_v6_11f_ptnonipm_12US2_cbo5_soa_state1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annual_2011ea_v6_11f_rwc_12US2_cbo5_soa_state" type="6" refreshedVersion="3" background="1" saveData="1">
    <textPr codePage="437" sourceFile="C:\Users\jbeidler\Desktop\Work (local)\2011NEI summaries\Annual state post-smoke\annual_2011ea_v6_11f_rwc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rep_state_annual_onroad_rfl_RPD_2011ea_v6_11f_12US2" type="6" refreshedVersion="3" background="1" saveData="1">
    <textPr codePage="437" sourceFile="C:\Users\jbeidler\Desktop\Work (local)\2011NEI summaries\Annual state post-smoke\rep_state_annual_onroad_rfl_RPD_2011ea_v6_11f_12US2.txt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rep_state_annual_onroad_rfl_RPV_2011ea_v6_11f_12US2" type="6" refreshedVersion="3" background="1" saveData="1">
    <textPr codePage="437" sourceFile="C:\Users\jbeidler\Desktop\Work (local)\2011NEI summaries\Annual state post-smoke\rep_state_annual_onroad_rfl_RPV_2011ea_v6_11f_12US2.txt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rep_state_annual_onroad_RPD_2011ea_v6_11f_12US2" type="6" refreshedVersion="3" background="1" saveData="1">
    <textPr codePage="437" sourceFile="C:\Users\jbeidler\Desktop\Work (local)\2011NEI summaries\Annual state post-smoke\rep_state_annual_onroad_RPD_2011ea_v6_11f_12US2.txt" comma="1">
      <textFields count="9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rep_state_annual_onroad_RPP_2011ea_v6_11f_12US2" type="6" refreshedVersion="3" background="1" saveData="1">
    <textPr codePage="437" sourceFile="C:\Users\jbeidler\Desktop\Work (local)\2011NEI summaries\Annual state post-smoke\rep_state_annual_onroad_RPP_2011ea_v6_11f_12US2.txt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rep_state_annual_onroad_RPV_2011ea_v6_11f_12US2" type="6" refreshedVersion="3" background="1" saveData="1">
    <textPr codePage="437" sourceFile="C:\Users\jbeidler\Desktop\Work (local)\2011NEI summaries\Annual state post-smoke\rep_state_annual_onroad_RPV_2011ea_v6_11f_12US2.txt" comma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<sst xmlns="http://schemas.openxmlformats.org/spreadsheetml/2006/main" count="3912" uniqueCount="492">
  <si>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</si>
  <si>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</si>
  <si>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</si>
  <si>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</si>
  <si>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</si>
  <si>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</si>
  <si>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</si>
  <si>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</si>
  <si>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</si>
  <si>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</si>
  <si>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</si>
  <si>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</si>
  <si>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</si>
  <si>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</si>
  <si>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</si>
  <si>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</si>
  <si>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</si>
  <si>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</si>
  <si>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</si>
  <si>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</si>
  <si>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</si>
  <si>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</si>
  <si>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</si>
  <si>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</si>
  <si>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</si>
  <si>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</si>
  <si>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</si>
  <si>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</si>
  <si>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</si>
  <si>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</si>
  <si>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</si>
  <si>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</si>
  <si>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</si>
  <si>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</si>
  <si>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</si>
  <si>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</si>
  <si>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</si>
  <si>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</si>
  <si>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Pennsyvlania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</si>
  <si>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</si>
  <si>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</si>
  <si>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</si>
  <si>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</si>
  <si>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</si>
  <si>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</si>
  <si>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</si>
  <si>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</si>
  <si>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</si>
  <si>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</si>
  <si>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</si>
  <si>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</si>
  <si>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Tribal Data</t>
  </si>
  <si>
    <t>State</t>
  </si>
  <si>
    <t>PM2_5</t>
  </si>
  <si>
    <t>PM10</t>
  </si>
  <si>
    <t>Total</t>
  </si>
  <si>
    <t>CONUS Total</t>
  </si>
  <si>
    <t>NH3</t>
  </si>
  <si>
    <t>Puerto Rico</t>
  </si>
  <si>
    <t>CO</t>
  </si>
  <si>
    <t>NOX</t>
  </si>
  <si>
    <t>SO2</t>
  </si>
  <si>
    <t>VOC</t>
  </si>
  <si>
    <t>ACETALD</t>
  </si>
  <si>
    <t>BENZENE</t>
  </si>
  <si>
    <t>FORMALD</t>
  </si>
  <si>
    <t>CL</t>
  </si>
  <si>
    <t>HCL</t>
  </si>
  <si>
    <t>METHANOL</t>
  </si>
  <si>
    <t>Offshore to EEZ</t>
  </si>
  <si>
    <t>Non-US SECA C3</t>
  </si>
  <si>
    <t>Nova Scotia</t>
  </si>
  <si>
    <t>Ontario</t>
  </si>
  <si>
    <t>British Columbia</t>
  </si>
  <si>
    <t>Canada Total</t>
  </si>
  <si>
    <t>US Virgin Islands</t>
  </si>
  <si>
    <t xml:space="preserve">Newfoundland        </t>
  </si>
  <si>
    <t>Prince Edward Island</t>
  </si>
  <si>
    <t xml:space="preserve">Nova Scotia         </t>
  </si>
  <si>
    <t xml:space="preserve">New Brunswick       </t>
  </si>
  <si>
    <t xml:space="preserve">Quebec              </t>
  </si>
  <si>
    <t xml:space="preserve">Ontario             </t>
  </si>
  <si>
    <t xml:space="preserve">Manitoba            </t>
  </si>
  <si>
    <t xml:space="preserve">Saskatchewan        </t>
  </si>
  <si>
    <t xml:space="preserve">Alberta             </t>
  </si>
  <si>
    <t xml:space="preserve">British Columbia    </t>
  </si>
  <si>
    <t>Yukon</t>
  </si>
  <si>
    <t>N W Territories</t>
  </si>
  <si>
    <t>Nunavut</t>
  </si>
  <si>
    <t xml:space="preserve">Aguascalientes      </t>
  </si>
  <si>
    <t xml:space="preserve">Baja Calif Norte    </t>
  </si>
  <si>
    <t xml:space="preserve">Baja Calif Sur      </t>
  </si>
  <si>
    <t xml:space="preserve">Campeche            </t>
  </si>
  <si>
    <t xml:space="preserve">Coahuila            </t>
  </si>
  <si>
    <t xml:space="preserve">Colima              </t>
  </si>
  <si>
    <t xml:space="preserve">Chiapas             </t>
  </si>
  <si>
    <t xml:space="preserve">Chihuahua           </t>
  </si>
  <si>
    <t xml:space="preserve">Distrito Federal    </t>
  </si>
  <si>
    <t xml:space="preserve">Durango             </t>
  </si>
  <si>
    <t xml:space="preserve">Guanajuato          </t>
  </si>
  <si>
    <t xml:space="preserve">Guerrero            </t>
  </si>
  <si>
    <t xml:space="preserve">Hidalgo             </t>
  </si>
  <si>
    <t xml:space="preserve">Jalisco             </t>
  </si>
  <si>
    <t xml:space="preserve">Mexico              </t>
  </si>
  <si>
    <t xml:space="preserve">Michoacan           </t>
  </si>
  <si>
    <t xml:space="preserve">Morelos             </t>
  </si>
  <si>
    <t xml:space="preserve">Nayarit             </t>
  </si>
  <si>
    <t xml:space="preserve">Nuevo Leon          </t>
  </si>
  <si>
    <t xml:space="preserve">Oaxaca              </t>
  </si>
  <si>
    <t xml:space="preserve">Puebla              </t>
  </si>
  <si>
    <t xml:space="preserve">Queretaro           </t>
  </si>
  <si>
    <t xml:space="preserve">Quintana Roo        </t>
  </si>
  <si>
    <t xml:space="preserve">San Luis Potosi     </t>
  </si>
  <si>
    <t xml:space="preserve">Sinaloa             </t>
  </si>
  <si>
    <t xml:space="preserve">Sonora              </t>
  </si>
  <si>
    <t xml:space="preserve">Tabasco             </t>
  </si>
  <si>
    <t xml:space="preserve">Tamaulipas          </t>
  </si>
  <si>
    <t xml:space="preserve">Tlaxcala            </t>
  </si>
  <si>
    <t xml:space="preserve">Veracruz            </t>
  </si>
  <si>
    <t xml:space="preserve">Yucatan             </t>
  </si>
  <si>
    <t xml:space="preserve">Zacatecas           </t>
  </si>
  <si>
    <t>Newfoundland</t>
  </si>
  <si>
    <t>New Brunswick</t>
  </si>
  <si>
    <t>Quebec</t>
  </si>
  <si>
    <t>Manitoba</t>
  </si>
  <si>
    <t>Saskatchewan</t>
  </si>
  <si>
    <t>Alberta</t>
  </si>
  <si>
    <t>Mexico Total</t>
  </si>
  <si>
    <t>NH3_FERT</t>
  </si>
  <si>
    <t>Massachusetts</t>
  </si>
  <si>
    <t>Pennsylvania</t>
  </si>
  <si>
    <t>ALD2</t>
  </si>
  <si>
    <t>ALD2_PRIMARY</t>
  </si>
  <si>
    <t>ALDX</t>
  </si>
  <si>
    <t>CH4</t>
  </si>
  <si>
    <t>CL2</t>
  </si>
  <si>
    <t>ETH</t>
  </si>
  <si>
    <t>ETHA</t>
  </si>
  <si>
    <t>ETOH</t>
  </si>
  <si>
    <t>FORM</t>
  </si>
  <si>
    <t>FORM_PRIMARY</t>
  </si>
  <si>
    <t>HONO</t>
  </si>
  <si>
    <t>IOLE</t>
  </si>
  <si>
    <t>ISOP</t>
  </si>
  <si>
    <t>MEOH</t>
  </si>
  <si>
    <t>NO</t>
  </si>
  <si>
    <t>NO2</t>
  </si>
  <si>
    <t>NVOL</t>
  </si>
  <si>
    <t>OLE</t>
  </si>
  <si>
    <t>PAL</t>
  </si>
  <si>
    <t>PAR</t>
  </si>
  <si>
    <t>PCA</t>
  </si>
  <si>
    <t>PCL</t>
  </si>
  <si>
    <t>PEC</t>
  </si>
  <si>
    <t>PFE</t>
  </si>
  <si>
    <t>PH2O</t>
  </si>
  <si>
    <t>PK</t>
  </si>
  <si>
    <t>PMC</t>
  </si>
  <si>
    <t>PMFINE</t>
  </si>
  <si>
    <t>PMG</t>
  </si>
  <si>
    <t>PMN</t>
  </si>
  <si>
    <t>PMOTHR</t>
  </si>
  <si>
    <t>PNA</t>
  </si>
  <si>
    <t>PNCOM</t>
  </si>
  <si>
    <t>PNH4</t>
  </si>
  <si>
    <t>PNO3</t>
  </si>
  <si>
    <t>POC</t>
  </si>
  <si>
    <t>PSI</t>
  </si>
  <si>
    <t>PSO4</t>
  </si>
  <si>
    <t>PTI</t>
  </si>
  <si>
    <t>SULF</t>
  </si>
  <si>
    <t>TERP</t>
  </si>
  <si>
    <t>TOL</t>
  </si>
  <si>
    <t>UNK</t>
  </si>
  <si>
    <t>UNR</t>
  </si>
  <si>
    <t>VOC_INV</t>
  </si>
  <si>
    <t>XYL</t>
  </si>
  <si>
    <t>Virgin Islands</t>
  </si>
  <si>
    <t>State Name</t>
  </si>
  <si>
    <t>ACROLEIN</t>
  </si>
  <si>
    <t>BRK__PM25BRAKE</t>
  </si>
  <si>
    <t>BRK__PMC</t>
  </si>
  <si>
    <t>BUTADIENE13</t>
  </si>
  <si>
    <t>EPM__BENZENE</t>
  </si>
  <si>
    <t>EPM__ETOH</t>
  </si>
  <si>
    <t>EPM__NAPHTH</t>
  </si>
  <si>
    <t>EPM__NONHAPTOG</t>
  </si>
  <si>
    <t>EPM__VOC_INV</t>
  </si>
  <si>
    <t>EVP__BENZENE</t>
  </si>
  <si>
    <t>EVP__ETOH</t>
  </si>
  <si>
    <t>EVP__NAPHTH</t>
  </si>
  <si>
    <t>EVP__NONHAPTOG</t>
  </si>
  <si>
    <t>EVP__VOC_INV</t>
  </si>
  <si>
    <t>EXH__ACETALD</t>
  </si>
  <si>
    <t>EXH__ACROLEI</t>
  </si>
  <si>
    <t>EXH__BENZENE</t>
  </si>
  <si>
    <t>EXH__BUTADIE</t>
  </si>
  <si>
    <t>EXH__CO</t>
  </si>
  <si>
    <t>EXH__ETOH</t>
  </si>
  <si>
    <t>EXH__FORMALD</t>
  </si>
  <si>
    <t>EXH__HONO</t>
  </si>
  <si>
    <t>EXH__NAPHTH</t>
  </si>
  <si>
    <t>EXH__NH3</t>
  </si>
  <si>
    <t>EXH__NO</t>
  </si>
  <si>
    <t>EXH__NO2</t>
  </si>
  <si>
    <t>EXH__NONHAPTOG</t>
  </si>
  <si>
    <t>EXH__PEC</t>
  </si>
  <si>
    <t>EXH__PMC</t>
  </si>
  <si>
    <t>EXH__PMFINE</t>
  </si>
  <si>
    <t>EXH__PNO3</t>
  </si>
  <si>
    <t>EXH__POC</t>
  </si>
  <si>
    <t>EXH__PSO4</t>
  </si>
  <si>
    <t>EXH__SO2</t>
  </si>
  <si>
    <t>EXH__VOC_INV</t>
  </si>
  <si>
    <t>NAPHTHALENE</t>
  </si>
  <si>
    <t>TIR__PM25TIRE</t>
  </si>
  <si>
    <t>TIR__PMC</t>
  </si>
  <si>
    <t>EXT__ACETALD</t>
  </si>
  <si>
    <t>EXT__ACROLEI</t>
  </si>
  <si>
    <t>EXT__BENZENE</t>
  </si>
  <si>
    <t>EXT__BUTADIE</t>
  </si>
  <si>
    <t>EXT__CO</t>
  </si>
  <si>
    <t>EXT__ETOH</t>
  </si>
  <si>
    <t>EXT__FORMALD</t>
  </si>
  <si>
    <t>EXT__HONO</t>
  </si>
  <si>
    <t>EXT__NAPHTH</t>
  </si>
  <si>
    <t>EXT__NH3</t>
  </si>
  <si>
    <t>EXT__NO</t>
  </si>
  <si>
    <t>EXT__NO2</t>
  </si>
  <si>
    <t>EXT__NONHAPTOG</t>
  </si>
  <si>
    <t>EXT__PEC</t>
  </si>
  <si>
    <t>EXT__PMC</t>
  </si>
  <si>
    <t>EXT__PMFINE</t>
  </si>
  <si>
    <t>EXT__PNO3</t>
  </si>
  <si>
    <t>EXT__POC</t>
  </si>
  <si>
    <t>EXT__PSO4</t>
  </si>
  <si>
    <t>EXT__SO2</t>
  </si>
  <si>
    <t>EXT__VOC_INV</t>
  </si>
  <si>
    <t>RFL__BENZENE</t>
  </si>
  <si>
    <t>RFL__ETOH</t>
  </si>
  <si>
    <t>RFL__NAPHTH</t>
  </si>
  <si>
    <t>RFL__NONHAPTOG</t>
  </si>
  <si>
    <t>RFL__VOC_INV</t>
  </si>
  <si>
    <t>NW Territories</t>
  </si>
  <si>
    <t>Aguascalientes</t>
  </si>
  <si>
    <t>Baja Calif Norte</t>
  </si>
  <si>
    <t>Baja Calif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</si>
  <si>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</si>
  <si>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</si>
  <si>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</si>
  <si>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</si>
  <si>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</si>
  <si>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</si>
  <si>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</si>
  <si>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</si>
  <si>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</si>
  <si>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</si>
  <si>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</si>
  <si>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</si>
  <si>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</si>
  <si>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</si>
  <si>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</si>
  <si>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</si>
  <si>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</si>
  <si>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</si>
  <si>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</si>
  <si>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</si>
  <si>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</si>
  <si>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</si>
  <si>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</si>
  <si>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</si>
  <si>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</si>
  <si>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</si>
  <si>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</si>
  <si>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</si>
  <si>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</si>
  <si>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HFLUX</t>
  </si>
  <si>
    <t>ag</t>
  </si>
  <si>
    <t>Sector</t>
  </si>
  <si>
    <t>afdust_adj</t>
  </si>
  <si>
    <t>c1c2rail</t>
  </si>
  <si>
    <t>c3marine</t>
  </si>
  <si>
    <t>nonpt</t>
  </si>
  <si>
    <t>nonroad</t>
  </si>
  <si>
    <t>onroad_adj</t>
  </si>
  <si>
    <t>onroad_rfl</t>
  </si>
  <si>
    <t>ptfire</t>
  </si>
  <si>
    <t>ptnonipm</t>
  </si>
  <si>
    <t>rwc</t>
  </si>
  <si>
    <t>sector</t>
  </si>
  <si>
    <t>othpt</t>
  </si>
  <si>
    <t>onroad_rfl_RPD</t>
  </si>
  <si>
    <t>othar</t>
  </si>
  <si>
    <t>othon</t>
  </si>
  <si>
    <t>afdust</t>
  </si>
  <si>
    <t>beis</t>
  </si>
  <si>
    <t>ocean_cl2</t>
  </si>
  <si>
    <t>SMOKE TOTAL</t>
  </si>
  <si>
    <t>Low level totals (mrggrid)</t>
  </si>
  <si>
    <t>ptnonipm elevated</t>
  </si>
  <si>
    <t>c3marine elevated</t>
  </si>
  <si>
    <t>othpt elevated</t>
  </si>
  <si>
    <t>ptfire elevated</t>
  </si>
  <si>
    <t>Model-ready domain totals</t>
  </si>
  <si>
    <t>CHLORINE</t>
  </si>
  <si>
    <t># State</t>
  </si>
  <si>
    <t>state</t>
  </si>
  <si>
    <t>Offshore to EEZ*</t>
  </si>
  <si>
    <t>* - Offshore to EEZ includes both c3marine, and the offshore oil rigs/etc from the US point inventory</t>
  </si>
  <si>
    <t>VOC**</t>
  </si>
  <si>
    <t>** - does not include pre-speciated inventory VOC in Canada</t>
  </si>
  <si>
    <t>FIPS</t>
  </si>
  <si>
    <t>pt_oilgas elevated</t>
  </si>
  <si>
    <t>pt_oilgas</t>
  </si>
  <si>
    <t>Tribal</t>
  </si>
  <si>
    <t>EEZ Offshore</t>
  </si>
  <si>
    <t>Totals</t>
  </si>
  <si>
    <t>ptegu_pk elevated</t>
  </si>
  <si>
    <t>ptegu elevated</t>
  </si>
  <si>
    <t>ptegu</t>
  </si>
  <si>
    <t>ptegu_pk</t>
  </si>
  <si>
    <t>np_oilgas</t>
  </si>
  <si>
    <t>Domain Total</t>
  </si>
  <si>
    <t>NON-Conus</t>
  </si>
  <si>
    <t>SESQ</t>
  </si>
  <si>
    <t>NR</t>
  </si>
  <si>
    <t>Offshore</t>
  </si>
  <si>
    <t>Eastern State</t>
  </si>
  <si>
    <t>X</t>
  </si>
  <si>
    <t>Eastern State Total</t>
  </si>
  <si>
    <t>Eastern States Total</t>
  </si>
  <si>
    <t>Esatern States</t>
  </si>
  <si>
    <t>Eastern US Total</t>
  </si>
  <si>
    <t xml:space="preserve">CONUS </t>
  </si>
  <si>
    <t>Avg molecular wt:</t>
  </si>
  <si>
    <t>Continental US Totals</t>
  </si>
  <si>
    <t>Inventory</t>
  </si>
  <si>
    <t>Biogenics computed with BEIS v3.14 within SMOKE v3.5</t>
  </si>
  <si>
    <t>Overall totals are provided for both the continental US ("CONUS") and the eastern states.</t>
  </si>
  <si>
    <t>Emissions are computed for each modeling sector and summarized.</t>
  </si>
  <si>
    <t>ag - agricultural ammonia emissions</t>
  </si>
  <si>
    <t>biogenics - emissions from natural sources</t>
  </si>
  <si>
    <t>c1c2rail - C1 and C2 commerical marine emissions plus railroad emissions</t>
  </si>
  <si>
    <t>c3marine - C3 marine (ocean going vessel ) emissions</t>
  </si>
  <si>
    <t>nonpt - nonpoint (county-level) not included in other sectors</t>
  </si>
  <si>
    <t>nonroad - mobile source emissions from off-road equipment</t>
  </si>
  <si>
    <t>onroad_rfl - refueling emissions from onroad vehicles</t>
  </si>
  <si>
    <t>othar - Non-US area sources</t>
  </si>
  <si>
    <t>othon - Non-US onroad sources</t>
  </si>
  <si>
    <t>onhpt - Non-US point sources</t>
  </si>
  <si>
    <t>ptfire - Point source wild and prescribed fire emissions</t>
  </si>
  <si>
    <t>ptegu_pk - Emissions from specific EGU peaking units</t>
  </si>
  <si>
    <t>ptegu - Emissions from EGUs not specifically designated as peaking</t>
  </si>
  <si>
    <t>ptnonipm - Point source emissions not included in ptegu_pk, ptegu, or pt_oilgas</t>
  </si>
  <si>
    <t>np_oilgas - oil and gas emissions from nonpoint sources</t>
  </si>
  <si>
    <t>pt_oilgas - oil and gas emissions from point sources</t>
  </si>
  <si>
    <t>rwc - residential wood combustion emissions</t>
  </si>
  <si>
    <t>afdust/afdust_adj - area fugitive dust emissions; afdust_adj are the emissions after metorological and land use adjustments</t>
  </si>
  <si>
    <t>onroad (plus RPD/RPV/RPP) - mobile source emissions on roads; onroad_RPD, onroad_RPV, and onroad_RPP are specific subcategories based on the type of activity data used</t>
  </si>
  <si>
    <t>This file contains national and state level emissions modeling sector total emissions by inventory pollutant and for air quality model species output from SMOKE</t>
  </si>
  <si>
    <t xml:space="preserve">Modeling sector descriptions: </t>
  </si>
  <si>
    <t>Elemental Carbon</t>
  </si>
  <si>
    <t>Sulfate</t>
  </si>
  <si>
    <t>Nitrate</t>
  </si>
  <si>
    <t>Primary organic carbon</t>
  </si>
  <si>
    <t>Primary un-speciated fine PM</t>
  </si>
  <si>
    <t>Chloride</t>
  </si>
  <si>
    <t>Ammonium</t>
  </si>
  <si>
    <t>Aluminum</t>
  </si>
  <si>
    <t>Calcium</t>
  </si>
  <si>
    <t>Iron</t>
  </si>
  <si>
    <t>Silicon</t>
  </si>
  <si>
    <t>Titanium</t>
  </si>
  <si>
    <t>Magnesium</t>
  </si>
  <si>
    <t>Potassium</t>
  </si>
  <si>
    <t>Manganese</t>
  </si>
  <si>
    <t>Water</t>
  </si>
  <si>
    <t>Sodium</t>
  </si>
  <si>
    <t>Primary non-carbon organic mass</t>
  </si>
  <si>
    <t>Benzene</t>
  </si>
  <si>
    <t>Carbon Monoxide</t>
  </si>
  <si>
    <t>Ammonia</t>
  </si>
  <si>
    <t>Ammonia from Fertilizer</t>
  </si>
  <si>
    <t>Sulfur Dioxide</t>
  </si>
  <si>
    <t>Toluene</t>
  </si>
  <si>
    <t>Inventory total unspeciated Volitile Organic Compounds</t>
  </si>
  <si>
    <t>Xylenes (mixed isomers)</t>
  </si>
  <si>
    <t>Nitrous acid</t>
  </si>
  <si>
    <t>Ethanol</t>
  </si>
  <si>
    <t>Lumped terpene species</t>
  </si>
  <si>
    <t>Higher aldehyde species</t>
  </si>
  <si>
    <t>Acetaldehyde</t>
  </si>
  <si>
    <t>Internal olefin species</t>
  </si>
  <si>
    <t>Ethane</t>
  </si>
  <si>
    <t>Ethene</t>
  </si>
  <si>
    <t>Formaldehyde</t>
  </si>
  <si>
    <t>Primary Formaldehyde</t>
  </si>
  <si>
    <t>Isoprene</t>
  </si>
  <si>
    <t>Methanol</t>
  </si>
  <si>
    <t>Nitric oxide</t>
  </si>
  <si>
    <t>Nitrogen dioxide</t>
  </si>
  <si>
    <t>Terminal olefin carbon bond</t>
  </si>
  <si>
    <t>Paraffin carbon bond</t>
  </si>
  <si>
    <t>Coarse Particulates</t>
  </si>
  <si>
    <t>Fine Particulates</t>
  </si>
  <si>
    <t>Sulfuric acid gas</t>
  </si>
  <si>
    <t>Naphthalene</t>
  </si>
  <si>
    <t>1,3-butadiene</t>
  </si>
  <si>
    <t>Methane</t>
  </si>
  <si>
    <t>Chlorine</t>
  </si>
  <si>
    <t>Nonreactive</t>
  </si>
  <si>
    <t>Nonvolatile</t>
  </si>
  <si>
    <t>Unknown VOC</t>
  </si>
  <si>
    <t>Unreactive VOC</t>
  </si>
  <si>
    <t xml:space="preserve">Hydrochloric acid </t>
  </si>
  <si>
    <t xml:space="preserve">Primary Acetaldehyde                   </t>
  </si>
  <si>
    <t>Acrolein</t>
  </si>
  <si>
    <t>Sequiterpenes</t>
  </si>
  <si>
    <t>CMAQ Emission Species</t>
  </si>
  <si>
    <t xml:space="preserve"> PM10           </t>
  </si>
  <si>
    <t xml:space="preserve"> PM2_5          </t>
  </si>
  <si>
    <t>Difference</t>
  </si>
  <si>
    <t>SMOKE (2018ed_v6_11f)</t>
  </si>
  <si>
    <t>Percent Difference</t>
  </si>
  <si>
    <t>Inventory State Totals do not include Biogenics. Afdust is post-adjusted</t>
  </si>
  <si>
    <t>Afdust emissions are adjusted. Does not include tribal data.</t>
  </si>
  <si>
    <t>Inventory (2025ef)</t>
  </si>
  <si>
    <t>SMOKE (2025ef_v6_11g)</t>
  </si>
  <si>
    <t>onroad_rfl_RPV</t>
  </si>
  <si>
    <t>Inventory, including nonUS c3 (2025ef)</t>
  </si>
  <si>
    <t>SMOKE unadjusted (2025ef_v6_11g)</t>
  </si>
  <si>
    <t># FIPS</t>
  </si>
  <si>
    <t>SMOKE adjusted (2025ef_v6_11g)</t>
  </si>
  <si>
    <t>2025ef (inc. catx_adj)</t>
  </si>
  <si>
    <t>APU__ACETALD</t>
  </si>
  <si>
    <t>APU__ACROLEI</t>
  </si>
  <si>
    <t>APU__BENZENE</t>
  </si>
  <si>
    <t>APU__BUTADIE</t>
  </si>
  <si>
    <t>APU__CO</t>
  </si>
  <si>
    <t>APU__ETOH</t>
  </si>
  <si>
    <t>APU__FORMALD</t>
  </si>
  <si>
    <t>APU__HONO</t>
  </si>
  <si>
    <t>APU__NAPHTH</t>
  </si>
  <si>
    <t>APU__NH3</t>
  </si>
  <si>
    <t>APU__NO</t>
  </si>
  <si>
    <t>APU__NO2</t>
  </si>
  <si>
    <t>APU__NONHAPTOG</t>
  </si>
  <si>
    <t>APU__PEC</t>
  </si>
  <si>
    <t>APU__PMC</t>
  </si>
  <si>
    <t>APU__PMFINE</t>
  </si>
  <si>
    <t>APU__PNO3</t>
  </si>
  <si>
    <t>APU__POC</t>
  </si>
  <si>
    <t>APU__PSO4</t>
  </si>
  <si>
    <t>APU__SO2</t>
  </si>
  <si>
    <t>APU__VOC_INV</t>
  </si>
  <si>
    <t>US anthro</t>
  </si>
  <si>
    <t>all no-rfl onroad 
inc. CA/TX adj</t>
  </si>
  <si>
    <t>2025ef_v6_11g case CAPs by sector from EMF/inventory summaries - CONUS Totals</t>
  </si>
  <si>
    <t>SMOKE (2025_v6_11f includes biomass reductions)</t>
  </si>
  <si>
    <t>Inventory (2025ef  includes biomass reductions)</t>
  </si>
  <si>
    <t>Ptegu inventory was revised to include biomass Nox emissions reductions.</t>
  </si>
  <si>
    <t>Fugitive dust</t>
  </si>
  <si>
    <t>Agriculture</t>
  </si>
  <si>
    <t>Locomotive and C1/C2 CMV</t>
  </si>
  <si>
    <t>Other Nonpoint</t>
  </si>
  <si>
    <t>Nonpoint Oil and gas</t>
  </si>
  <si>
    <t>Nonroad</t>
  </si>
  <si>
    <t>Onroad</t>
  </si>
  <si>
    <t>C3 CMV</t>
  </si>
  <si>
    <t>Fires</t>
  </si>
  <si>
    <t>EGU-point</t>
  </si>
  <si>
    <t>NonEGU-point</t>
  </si>
  <si>
    <t>Point oil and gas</t>
  </si>
  <si>
    <t>Residential Wood Combustion</t>
  </si>
  <si>
    <t>TOTAl</t>
  </si>
  <si>
    <t>2011ef_v6_11g case CAPs by sector from EMF/inventory summaries - CONUS Totals</t>
  </si>
  <si>
    <t>2025 VOC</t>
  </si>
  <si>
    <t>2025 CO</t>
  </si>
  <si>
    <t>2011 VOC</t>
  </si>
  <si>
    <t>2011 NOx</t>
  </si>
  <si>
    <t>2025 NOx</t>
  </si>
  <si>
    <r>
      <t>2011 NO</t>
    </r>
    <r>
      <rPr>
        <vertAlign val="subscript"/>
        <sz val="12"/>
        <color theme="1"/>
        <rFont val="Times New Roman"/>
        <family val="1"/>
      </rPr>
      <t>x</t>
    </r>
  </si>
  <si>
    <r>
      <t>2025 NO</t>
    </r>
    <r>
      <rPr>
        <vertAlign val="subscript"/>
        <sz val="12"/>
        <color theme="1"/>
        <rFont val="Times New Roman"/>
        <family val="1"/>
      </rPr>
      <t>x</t>
    </r>
  </si>
  <si>
    <t>Nonpoint oil and gas</t>
  </si>
  <si>
    <t>Residential wood combustion</t>
  </si>
  <si>
    <t>Other nonpoint</t>
  </si>
  <si>
    <t>C3 Commercial marine vessel (CMV)</t>
  </si>
  <si>
    <t>TOTAL</t>
  </si>
  <si>
    <t>% Reduction</t>
  </si>
  <si>
    <t>Inventory (2025ef - 20mar2014)</t>
  </si>
  <si>
    <t>Inventory (2025ef  w/Calif adj)</t>
  </si>
  <si>
    <t>SMOKE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</si>
</sst>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2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double">
        <color indexed="64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3" fontId="16" fillId="0" borderId="0" xfId="0" applyNumberFormat="1" applyFont="1"/>
    <xf numFmtId="0" fontId="16" fillId="0" borderId="0" xfId="0" applyFont="1"/>
    <xf numFmtId="0" fontId="22" fillId="0" borderId="0" xfId="42" applyFont="1" applyFill="1" applyBorder="1"/>
    <xf numFmtId="3" fontId="23" fillId="0" borderId="0" xfId="42" applyNumberFormat="1" applyFont="1" applyFill="1" applyBorder="1"/>
    <xf numFmtId="0" fontId="18" fillId="0" borderId="10" xfId="42" applyFill="1" applyBorder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 applyFill="1"/>
    <xf numFmtId="0" fontId="18" fillId="0" borderId="0" xfId="46"/>
    <xf numFmtId="0" fontId="20" fillId="0" borderId="0" xfId="46" applyFont="1" applyFill="1"/>
    <xf numFmtId="0" fontId="0" fillId="0" borderId="0" xfId="0"/>
    <xf numFmtId="0" fontId="0" fillId="0" borderId="0" xfId="0"/>
    <xf numFmtId="0" fontId="0" fillId="0" borderId="0" xfId="0"/>
    <xf numFmtId="0" fontId="0" fillId="33" borderId="0" xfId="0" applyFont="1" applyFill="1"/>
    <xf numFmtId="0" fontId="0" fillId="0" borderId="10" xfId="0" applyFont="1" applyFill="1" applyBorder="1"/>
    <xf numFmtId="0" fontId="0" fillId="0" borderId="0" xfId="0"/>
    <xf numFmtId="0" fontId="0" fillId="0" borderId="10" xfId="0" applyBorder="1"/>
    <xf numFmtId="0" fontId="18" fillId="0" borderId="10" xfId="42" applyFont="1" applyFill="1" applyBorder="1"/>
    <xf numFmtId="0" fontId="0" fillId="0" borderId="0" xfId="0"/>
    <xf numFmtId="3" fontId="18" fillId="0" borderId="10" xfId="42" applyNumberFormat="1" applyFill="1" applyBorder="1"/>
    <xf numFmtId="0" fontId="0" fillId="0" borderId="0" xfId="0"/>
    <xf numFmtId="0" fontId="18" fillId="0" borderId="0" xfId="42" applyFont="1" applyFill="1"/>
    <xf numFmtId="3" fontId="18" fillId="0" borderId="0" xfId="42" applyNumberFormat="1" applyFont="1" applyFill="1"/>
    <xf numFmtId="0" fontId="18" fillId="0" borderId="0" xfId="42" applyFont="1" applyFill="1"/>
    <xf numFmtId="0" fontId="20" fillId="0" borderId="0" xfId="42" applyFont="1" applyFill="1"/>
    <xf numFmtId="3" fontId="18" fillId="0" borderId="0" xfId="42" applyNumberFormat="1" applyFill="1"/>
    <xf numFmtId="164" fontId="0" fillId="0" borderId="0" xfId="0" applyNumberFormat="1"/>
    <xf numFmtId="164" fontId="16" fillId="0" borderId="0" xfId="0" applyNumberFormat="1" applyFont="1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3" fontId="0" fillId="0" borderId="0" xfId="0" applyNumberFormat="1" applyFont="1"/>
    <xf numFmtId="0" fontId="24" fillId="0" borderId="0" xfId="0" applyFont="1"/>
    <xf numFmtId="3" fontId="25" fillId="0" borderId="0" xfId="0" applyNumberFormat="1" applyFont="1"/>
    <xf numFmtId="0" fontId="25" fillId="0" borderId="0" xfId="0" applyFont="1"/>
    <xf numFmtId="3" fontId="0" fillId="0" borderId="0" xfId="0" applyNumberFormat="1" applyFont="1" applyFill="1"/>
    <xf numFmtId="4" fontId="0" fillId="0" borderId="0" xfId="0" applyNumberFormat="1" applyFont="1"/>
    <xf numFmtId="0" fontId="0" fillId="0" borderId="0" xfId="0" applyFont="1"/>
    <xf numFmtId="3" fontId="20" fillId="0" borderId="0" xfId="0" applyNumberFormat="1" applyFont="1"/>
    <xf numFmtId="3" fontId="0" fillId="0" borderId="0" xfId="0" applyNumberFormat="1" applyFill="1"/>
    <xf numFmtId="10" fontId="0" fillId="0" borderId="0" xfId="74" applyNumberFormat="1" applyFont="1"/>
    <xf numFmtId="0" fontId="0" fillId="0" borderId="0" xfId="0" applyNumberFormat="1"/>
    <xf numFmtId="0" fontId="26" fillId="0" borderId="0" xfId="42" applyFont="1" applyFill="1"/>
    <xf numFmtId="0" fontId="18" fillId="0" borderId="0" xfId="42" applyFill="1" applyBorder="1"/>
    <xf numFmtId="3" fontId="0" fillId="0" borderId="10" xfId="0" applyNumberFormat="1" applyBorder="1"/>
    <xf numFmtId="3" fontId="18" fillId="0" borderId="0" xfId="46" applyNumberFormat="1"/>
    <xf numFmtId="3" fontId="20" fillId="0" borderId="0" xfId="46" applyNumberFormat="1" applyFont="1" applyFill="1"/>
    <xf numFmtId="3" fontId="27" fillId="0" borderId="0" xfId="0" applyNumberFormat="1" applyFont="1"/>
    <xf numFmtId="0" fontId="19" fillId="0" borderId="0" xfId="47"/>
    <xf numFmtId="3" fontId="27" fillId="0" borderId="0" xfId="47" applyNumberFormat="1" applyFont="1"/>
    <xf numFmtId="43" fontId="0" fillId="0" borderId="0" xfId="0" applyNumberFormat="1"/>
    <xf numFmtId="0" fontId="20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8" fillId="0" borderId="0" xfId="0" applyFont="1"/>
    <xf numFmtId="3" fontId="29" fillId="0" borderId="0" xfId="0" applyNumberFormat="1" applyFont="1"/>
    <xf numFmtId="0" fontId="30" fillId="0" borderId="0" xfId="0" applyFont="1"/>
    <xf numFmtId="3" fontId="31" fillId="0" borderId="0" xfId="0" applyNumberFormat="1" applyFont="1"/>
    <xf numFmtId="0" fontId="32" fillId="0" borderId="0" xfId="0" applyFont="1"/>
    <xf numFmtId="3" fontId="22" fillId="0" borderId="0" xfId="0" applyNumberFormat="1" applyFont="1"/>
    <xf numFmtId="0" fontId="33" fillId="0" borderId="0" xfId="0" applyFont="1"/>
    <xf numFmtId="3" fontId="33" fillId="0" borderId="0" xfId="0" applyNumberFormat="1" applyFont="1"/>
    <xf numFmtId="3" fontId="34" fillId="0" borderId="0" xfId="0" applyNumberFormat="1" applyFont="1"/>
    <xf numFmtId="3" fontId="0" fillId="0" borderId="0" xfId="0" applyNumberFormat="1" applyFill="1" applyAlignment="1">
      <alignment wrapText="1"/>
    </xf>
    <xf numFmtId="0" fontId="35" fillId="0" borderId="11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3" fontId="37" fillId="0" borderId="12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3" fontId="37" fillId="0" borderId="0" xfId="0" applyNumberFormat="1" applyFont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3" fontId="37" fillId="0" borderId="13" xfId="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3" fontId="35" fillId="0" borderId="14" xfId="0" applyNumberFormat="1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3" fontId="0" fillId="0" borderId="0" xfId="75" applyNumberFormat="1" applyFont="1"/>
  </cellXfs>
  <cellStyles count="76">
    <cellStyle name="20% - Accent1" xfId="19" builtinId="30" customBuiltin="1"/>
    <cellStyle name="20% - Accent1 2" xfId="53"/>
    <cellStyle name="20% - Accent2" xfId="23" builtinId="34" customBuiltin="1"/>
    <cellStyle name="20% - Accent2 2" xfId="54"/>
    <cellStyle name="20% - Accent3" xfId="27" builtinId="38" customBuiltin="1"/>
    <cellStyle name="20% - Accent3 2" xfId="55"/>
    <cellStyle name="20% - Accent4" xfId="31" builtinId="42" customBuiltin="1"/>
    <cellStyle name="20% - Accent4 2" xfId="56"/>
    <cellStyle name="20% - Accent5" xfId="35" builtinId="46" customBuiltin="1"/>
    <cellStyle name="20% - Accent5 2" xfId="57"/>
    <cellStyle name="20% - Accent6" xfId="39" builtinId="50" customBuiltin="1"/>
    <cellStyle name="20% - Accent6 2" xfId="58"/>
    <cellStyle name="40% - Accent1" xfId="20" builtinId="31" customBuiltin="1"/>
    <cellStyle name="40% - Accent1 2" xfId="59"/>
    <cellStyle name="40% - Accent2" xfId="24" builtinId="35" customBuiltin="1"/>
    <cellStyle name="40% - Accent2 2" xfId="60"/>
    <cellStyle name="40% - Accent3" xfId="28" builtinId="39" customBuiltin="1"/>
    <cellStyle name="40% - Accent3 2" xfId="61"/>
    <cellStyle name="40% - Accent4" xfId="32" builtinId="43" customBuiltin="1"/>
    <cellStyle name="40% - Accent4 2" xfId="62"/>
    <cellStyle name="40% - Accent5" xfId="36" builtinId="47" customBuiltin="1"/>
    <cellStyle name="40% - Accent5 2" xfId="63"/>
    <cellStyle name="40% - Accent6" xfId="40" builtinId="51" customBuiltin="1"/>
    <cellStyle name="40% - Accent6 2" xfId="6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3" xfId="43"/>
    <cellStyle name="Normal 4" xfId="47"/>
    <cellStyle name="Normal 5" xfId="48"/>
    <cellStyle name="Normal 5 2" xfId="51"/>
    <cellStyle name="Normal 5 2 2" xfId="65"/>
    <cellStyle name="Normal 5 3" xfId="52"/>
    <cellStyle name="Normal 5 3 2" xfId="66"/>
    <cellStyle name="Normal 5 4" xfId="67"/>
    <cellStyle name="Normal 6" xfId="68"/>
    <cellStyle name="Normal 7" xfId="69"/>
    <cellStyle name="Normal 8" xfId="46"/>
    <cellStyle name="Note" xfId="15" builtinId="10" customBuiltin="1"/>
    <cellStyle name="Note 2" xfId="50"/>
    <cellStyle name="Note 2 2" xfId="70"/>
    <cellStyle name="Note 3" xfId="49"/>
    <cellStyle name="Note 3 2" xfId="71"/>
    <cellStyle name="Note 4" xfId="72"/>
    <cellStyle name="Output" xfId="10" builtinId="21" customBuiltin="1"/>
    <cellStyle name="Percent" xfId="74" builtinId="5"/>
    <cellStyle name="Percent 2" xfId="73"/>
    <cellStyle name="Percent 3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nnual_2011ea_v6_11f_afdust_12US2_cmaq_cb05_soa_state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rep_state_annual_onroad_rfl_RPD_2011ea_v6_11f_12US2_1" connectionId="15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rep_state_annual_onroad_rfl_RPV_2011ea_v6_11f_12US2" connectionId="16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annual_2011ea_v6_11f_othar_12US2_cmaq_cb05_soa_state" connectionId="8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annual_2011ea_v6_11f_othon_12US2_cmaq_cb05_soa_state" connectionId="9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annual_2011ea_v6_11f_othpt_12US2_cmaq_cb05_soa_state" connectionId="1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annual_2011_draft_ptfire_12US2_cbo5_soa" connectionId="2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annual_2011ea_v6_11f_ptipm_12US2_cbo5_soa_state" connectionId="11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annual_2011ea_v6_11f_ptnonipm_12US2_cbo5_soa_state" connectionId="1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annual_2011ea_v6_11f_ptnonipm_12US2_cbo5_soa_state" connectionId="13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annual_2011ea_v6_11f_rwc_12US2_cbo5_soa_state" connectionId="1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011ea_v6_11f_12US2_cbo5_soa_ag_state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nnual_2011ea_v6_11f_c1c2rail_12US2_cbo5_soa_state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nual_2011ea_v6_11f_c3marine_12US2_cbo5_soa_state" connectionId="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nual_2011ea_v6_11f_nonpt_12US2_cbo5_soa_state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nual_2011ea_v6_11f_nonroad_12US2_cbo5_soa_state" connectionId="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rep_state_annual_onroad_RPD_2011ea_v6_11f_12US2" connectionId="1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rep_state_annual_onroad_RPP_2011ea_v6_11f_12US2" connectionId="1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rep_state_annual_onroad_RPV_2011ea_v6_11f_12US2" connectionId="1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workbookViewId="0">
      <selection activeCell="A10" sqref="A10"/>
    </sheetView>
  </sheetViews>
  <sheetFormatPr defaultRowHeight="15" x14ac:dyDescent="0.25"/>
  <cols>
    <col min="1" max="1" width="16" customWidth="1"/>
  </cols>
  <sheetData>
    <row r="1" spans="1:1" x14ac:dyDescent="0.25">
      <c r="A1" s="34" t="s">
        <v>359</v>
      </c>
    </row>
    <row r="2" spans="1:1" s="34" customFormat="1" x14ac:dyDescent="0.25">
      <c r="A2" s="34" t="s">
        <v>338</v>
      </c>
    </row>
    <row r="3" spans="1:1" s="34" customFormat="1" x14ac:dyDescent="0.25">
      <c r="A3" s="34" t="s">
        <v>339</v>
      </c>
    </row>
    <row r="4" spans="1:1" s="34" customFormat="1" x14ac:dyDescent="0.25">
      <c r="A4" s="34" t="s">
        <v>460</v>
      </c>
    </row>
    <row r="6" spans="1:1" x14ac:dyDescent="0.25">
      <c r="A6" s="2" t="s">
        <v>360</v>
      </c>
    </row>
    <row r="7" spans="1:1" ht="15.75" x14ac:dyDescent="0.25">
      <c r="A7" s="60" t="s">
        <v>340</v>
      </c>
    </row>
    <row r="8" spans="1:1" ht="15.75" x14ac:dyDescent="0.25">
      <c r="A8" s="60" t="s">
        <v>357</v>
      </c>
    </row>
    <row r="9" spans="1:1" ht="15.75" x14ac:dyDescent="0.25">
      <c r="A9" s="60" t="s">
        <v>341</v>
      </c>
    </row>
    <row r="10" spans="1:1" ht="15.75" x14ac:dyDescent="0.25">
      <c r="A10" s="60" t="s">
        <v>342</v>
      </c>
    </row>
    <row r="11" spans="1:1" ht="15.75" x14ac:dyDescent="0.25">
      <c r="A11" s="60" t="s">
        <v>343</v>
      </c>
    </row>
    <row r="12" spans="1:1" ht="15.75" x14ac:dyDescent="0.25">
      <c r="A12" s="60" t="s">
        <v>344</v>
      </c>
    </row>
    <row r="13" spans="1:1" ht="15.75" x14ac:dyDescent="0.25">
      <c r="A13" s="60" t="s">
        <v>345</v>
      </c>
    </row>
    <row r="14" spans="1:1" ht="15.75" x14ac:dyDescent="0.25">
      <c r="A14" s="60" t="s">
        <v>358</v>
      </c>
    </row>
    <row r="15" spans="1:1" ht="15.75" x14ac:dyDescent="0.25">
      <c r="A15" s="60" t="s">
        <v>346</v>
      </c>
    </row>
    <row r="16" spans="1:1" ht="15.75" x14ac:dyDescent="0.25">
      <c r="A16" s="60" t="s">
        <v>347</v>
      </c>
    </row>
    <row r="17" spans="1:2" ht="15.75" x14ac:dyDescent="0.25">
      <c r="A17" s="60" t="s">
        <v>348</v>
      </c>
    </row>
    <row r="18" spans="1:2" ht="15.75" x14ac:dyDescent="0.25">
      <c r="A18" s="60" t="s">
        <v>349</v>
      </c>
    </row>
    <row r="19" spans="1:2" ht="15.75" x14ac:dyDescent="0.25">
      <c r="A19" s="60" t="s">
        <v>350</v>
      </c>
    </row>
    <row r="20" spans="1:2" ht="15.75" x14ac:dyDescent="0.25">
      <c r="A20" s="60" t="s">
        <v>351</v>
      </c>
    </row>
    <row r="21" spans="1:2" ht="15.75" x14ac:dyDescent="0.25">
      <c r="A21" s="60" t="s">
        <v>352</v>
      </c>
    </row>
    <row r="22" spans="1:2" ht="15.75" x14ac:dyDescent="0.25">
      <c r="A22" s="60" t="s">
        <v>353</v>
      </c>
    </row>
    <row r="23" spans="1:2" ht="15.75" x14ac:dyDescent="0.25">
      <c r="A23" s="60" t="s">
        <v>355</v>
      </c>
    </row>
    <row r="24" spans="1:2" ht="15.75" x14ac:dyDescent="0.25">
      <c r="A24" s="60" t="s">
        <v>354</v>
      </c>
    </row>
    <row r="25" spans="1:2" ht="15.75" x14ac:dyDescent="0.25">
      <c r="A25" s="60" t="s">
        <v>356</v>
      </c>
    </row>
    <row r="27" spans="1:2" ht="15.75" x14ac:dyDescent="0.25">
      <c r="A27" s="63" t="s">
        <v>418</v>
      </c>
    </row>
    <row r="28" spans="1:2" ht="15.75" x14ac:dyDescent="0.25">
      <c r="A28" s="61" t="s">
        <v>179</v>
      </c>
      <c r="B28" s="61" t="s">
        <v>416</v>
      </c>
    </row>
    <row r="29" spans="1:2" ht="15.75" x14ac:dyDescent="0.25">
      <c r="A29" s="60" t="s">
        <v>131</v>
      </c>
      <c r="B29" s="62" t="s">
        <v>391</v>
      </c>
    </row>
    <row r="30" spans="1:2" ht="15.75" x14ac:dyDescent="0.25">
      <c r="A30" s="60" t="s">
        <v>132</v>
      </c>
      <c r="B30" s="60" t="s">
        <v>415</v>
      </c>
    </row>
    <row r="31" spans="1:2" ht="15.75" x14ac:dyDescent="0.25">
      <c r="A31" s="60" t="s">
        <v>133</v>
      </c>
      <c r="B31" s="60" t="s">
        <v>390</v>
      </c>
    </row>
    <row r="32" spans="1:2" ht="15.75" x14ac:dyDescent="0.25">
      <c r="A32" s="60" t="s">
        <v>64</v>
      </c>
      <c r="B32" s="60" t="s">
        <v>379</v>
      </c>
    </row>
    <row r="33" spans="1:2" ht="15.75" x14ac:dyDescent="0.25">
      <c r="A33" s="60" t="s">
        <v>182</v>
      </c>
      <c r="B33" s="60" t="s">
        <v>407</v>
      </c>
    </row>
    <row r="34" spans="1:2" ht="15.75" x14ac:dyDescent="0.25">
      <c r="A34" s="60" t="s">
        <v>134</v>
      </c>
      <c r="B34" s="60" t="s">
        <v>408</v>
      </c>
    </row>
    <row r="35" spans="1:2" ht="15.75" x14ac:dyDescent="0.25">
      <c r="A35" s="60" t="s">
        <v>135</v>
      </c>
      <c r="B35" s="60" t="s">
        <v>409</v>
      </c>
    </row>
    <row r="36" spans="1:2" ht="15.75" x14ac:dyDescent="0.25">
      <c r="A36" s="60" t="s">
        <v>59</v>
      </c>
      <c r="B36" s="60" t="s">
        <v>380</v>
      </c>
    </row>
    <row r="37" spans="1:2" ht="15.75" x14ac:dyDescent="0.25">
      <c r="A37" s="60" t="s">
        <v>136</v>
      </c>
      <c r="B37" s="62" t="s">
        <v>394</v>
      </c>
    </row>
    <row r="38" spans="1:2" ht="15.75" x14ac:dyDescent="0.25">
      <c r="A38" s="60" t="s">
        <v>137</v>
      </c>
      <c r="B38" s="60" t="s">
        <v>393</v>
      </c>
    </row>
    <row r="39" spans="1:2" ht="15.75" x14ac:dyDescent="0.25">
      <c r="A39" s="60" t="s">
        <v>138</v>
      </c>
      <c r="B39" s="60" t="s">
        <v>388</v>
      </c>
    </row>
    <row r="40" spans="1:2" ht="15.75" x14ac:dyDescent="0.25">
      <c r="A40" s="60" t="s">
        <v>139</v>
      </c>
      <c r="B40" s="62" t="s">
        <v>395</v>
      </c>
    </row>
    <row r="41" spans="1:2" ht="15.75" x14ac:dyDescent="0.25">
      <c r="A41" s="60" t="s">
        <v>140</v>
      </c>
      <c r="B41" s="62" t="s">
        <v>396</v>
      </c>
    </row>
    <row r="42" spans="1:2" ht="15.75" x14ac:dyDescent="0.25">
      <c r="A42" s="60" t="s">
        <v>67</v>
      </c>
      <c r="B42" s="62" t="s">
        <v>414</v>
      </c>
    </row>
    <row r="43" spans="1:2" ht="15.75" x14ac:dyDescent="0.25">
      <c r="A43" s="60" t="s">
        <v>141</v>
      </c>
      <c r="B43" s="60" t="s">
        <v>387</v>
      </c>
    </row>
    <row r="44" spans="1:2" ht="15.75" x14ac:dyDescent="0.25">
      <c r="A44" s="60" t="s">
        <v>142</v>
      </c>
      <c r="B44" s="60" t="s">
        <v>392</v>
      </c>
    </row>
    <row r="45" spans="1:2" ht="15.75" x14ac:dyDescent="0.25">
      <c r="A45" s="60" t="s">
        <v>143</v>
      </c>
      <c r="B45" s="62" t="s">
        <v>397</v>
      </c>
    </row>
    <row r="46" spans="1:2" ht="15.75" x14ac:dyDescent="0.25">
      <c r="A46" s="60" t="s">
        <v>144</v>
      </c>
      <c r="B46" s="62" t="s">
        <v>398</v>
      </c>
    </row>
    <row r="47" spans="1:2" ht="15.75" x14ac:dyDescent="0.25">
      <c r="A47" s="60" t="s">
        <v>214</v>
      </c>
      <c r="B47" s="60" t="s">
        <v>406</v>
      </c>
    </row>
    <row r="48" spans="1:2" ht="15.75" x14ac:dyDescent="0.25">
      <c r="A48" s="60" t="s">
        <v>57</v>
      </c>
      <c r="B48" s="60" t="s">
        <v>381</v>
      </c>
    </row>
    <row r="49" spans="1:2" ht="15.75" x14ac:dyDescent="0.25">
      <c r="A49" s="60" t="s">
        <v>128</v>
      </c>
      <c r="B49" s="60" t="s">
        <v>382</v>
      </c>
    </row>
    <row r="50" spans="1:2" ht="15.75" x14ac:dyDescent="0.25">
      <c r="A50" s="60" t="s">
        <v>145</v>
      </c>
      <c r="B50" s="62" t="s">
        <v>399</v>
      </c>
    </row>
    <row r="51" spans="1:2" ht="15.75" x14ac:dyDescent="0.25">
      <c r="A51" s="60" t="s">
        <v>146</v>
      </c>
      <c r="B51" s="62" t="s">
        <v>400</v>
      </c>
    </row>
    <row r="52" spans="1:2" ht="15.75" x14ac:dyDescent="0.25">
      <c r="A52" s="60" t="s">
        <v>325</v>
      </c>
      <c r="B52" s="60" t="s">
        <v>410</v>
      </c>
    </row>
    <row r="53" spans="1:2" ht="15.75" x14ac:dyDescent="0.25">
      <c r="A53" s="60" t="s">
        <v>147</v>
      </c>
      <c r="B53" s="60" t="s">
        <v>411</v>
      </c>
    </row>
    <row r="54" spans="1:2" ht="15.75" x14ac:dyDescent="0.25">
      <c r="A54" s="60" t="s">
        <v>148</v>
      </c>
      <c r="B54" s="62" t="s">
        <v>401</v>
      </c>
    </row>
    <row r="55" spans="1:2" ht="15.75" x14ac:dyDescent="0.25">
      <c r="A55" s="60" t="s">
        <v>149</v>
      </c>
      <c r="B55" s="62" t="s">
        <v>368</v>
      </c>
    </row>
    <row r="56" spans="1:2" ht="15.75" x14ac:dyDescent="0.25">
      <c r="A56" s="60" t="s">
        <v>150</v>
      </c>
      <c r="B56" s="62" t="s">
        <v>402</v>
      </c>
    </row>
    <row r="57" spans="1:2" ht="15.75" x14ac:dyDescent="0.25">
      <c r="A57" s="60" t="s">
        <v>151</v>
      </c>
      <c r="B57" s="62" t="s">
        <v>369</v>
      </c>
    </row>
    <row r="58" spans="1:2" ht="15.75" x14ac:dyDescent="0.25">
      <c r="A58" s="60" t="s">
        <v>152</v>
      </c>
      <c r="B58" s="62" t="s">
        <v>366</v>
      </c>
    </row>
    <row r="59" spans="1:2" ht="15.75" x14ac:dyDescent="0.25">
      <c r="A59" s="60" t="s">
        <v>153</v>
      </c>
      <c r="B59" s="62" t="s">
        <v>361</v>
      </c>
    </row>
    <row r="60" spans="1:2" ht="15.75" x14ac:dyDescent="0.25">
      <c r="A60" s="60" t="s">
        <v>154</v>
      </c>
      <c r="B60" s="62" t="s">
        <v>370</v>
      </c>
    </row>
    <row r="61" spans="1:2" ht="15.75" x14ac:dyDescent="0.25">
      <c r="A61" s="60" t="s">
        <v>155</v>
      </c>
      <c r="B61" s="62" t="s">
        <v>376</v>
      </c>
    </row>
    <row r="62" spans="1:2" ht="15.75" x14ac:dyDescent="0.25">
      <c r="A62" s="60" t="s">
        <v>156</v>
      </c>
      <c r="B62" s="62" t="s">
        <v>374</v>
      </c>
    </row>
    <row r="63" spans="1:2" ht="15.75" x14ac:dyDescent="0.25">
      <c r="A63" s="60" t="s">
        <v>157</v>
      </c>
      <c r="B63" s="62" t="s">
        <v>403</v>
      </c>
    </row>
    <row r="64" spans="1:2" ht="15.75" x14ac:dyDescent="0.25">
      <c r="A64" s="60" t="s">
        <v>158</v>
      </c>
      <c r="B64" s="62" t="s">
        <v>404</v>
      </c>
    </row>
    <row r="65" spans="1:2" ht="15.75" x14ac:dyDescent="0.25">
      <c r="A65" s="60" t="s">
        <v>159</v>
      </c>
      <c r="B65" s="62" t="s">
        <v>373</v>
      </c>
    </row>
    <row r="66" spans="1:2" ht="15.75" x14ac:dyDescent="0.25">
      <c r="A66" s="60" t="s">
        <v>160</v>
      </c>
      <c r="B66" s="62" t="s">
        <v>375</v>
      </c>
    </row>
    <row r="67" spans="1:2" ht="15.75" x14ac:dyDescent="0.25">
      <c r="A67" s="60" t="s">
        <v>161</v>
      </c>
      <c r="B67" s="62" t="s">
        <v>365</v>
      </c>
    </row>
    <row r="68" spans="1:2" ht="15.75" x14ac:dyDescent="0.25">
      <c r="A68" s="60" t="s">
        <v>162</v>
      </c>
      <c r="B68" s="62" t="s">
        <v>377</v>
      </c>
    </row>
    <row r="69" spans="1:2" ht="15.75" x14ac:dyDescent="0.25">
      <c r="A69" s="60" t="s">
        <v>163</v>
      </c>
      <c r="B69" s="62" t="s">
        <v>378</v>
      </c>
    </row>
    <row r="70" spans="1:2" ht="15.75" x14ac:dyDescent="0.25">
      <c r="A70" s="60" t="s">
        <v>164</v>
      </c>
      <c r="B70" s="62" t="s">
        <v>367</v>
      </c>
    </row>
    <row r="71" spans="1:2" ht="15.75" x14ac:dyDescent="0.25">
      <c r="A71" s="60" t="s">
        <v>165</v>
      </c>
      <c r="B71" s="62" t="s">
        <v>363</v>
      </c>
    </row>
    <row r="72" spans="1:2" ht="15.75" x14ac:dyDescent="0.25">
      <c r="A72" s="60" t="s">
        <v>166</v>
      </c>
      <c r="B72" s="62" t="s">
        <v>364</v>
      </c>
    </row>
    <row r="73" spans="1:2" ht="15.75" x14ac:dyDescent="0.25">
      <c r="A73" s="60" t="s">
        <v>167</v>
      </c>
      <c r="B73" s="62" t="s">
        <v>371</v>
      </c>
    </row>
    <row r="74" spans="1:2" ht="15.75" x14ac:dyDescent="0.25">
      <c r="A74" s="60" t="s">
        <v>168</v>
      </c>
      <c r="B74" s="62" t="s">
        <v>362</v>
      </c>
    </row>
    <row r="75" spans="1:2" ht="15.75" x14ac:dyDescent="0.25">
      <c r="A75" s="60" t="s">
        <v>169</v>
      </c>
      <c r="B75" s="62" t="s">
        <v>372</v>
      </c>
    </row>
    <row r="76" spans="1:2" ht="15.75" x14ac:dyDescent="0.25">
      <c r="A76" s="60" t="s">
        <v>324</v>
      </c>
      <c r="B76" s="62" t="s">
        <v>417</v>
      </c>
    </row>
    <row r="77" spans="1:2" ht="15.75" x14ac:dyDescent="0.25">
      <c r="A77" s="60" t="s">
        <v>61</v>
      </c>
      <c r="B77" s="60" t="s">
        <v>383</v>
      </c>
    </row>
    <row r="78" spans="1:2" ht="15.75" x14ac:dyDescent="0.25">
      <c r="A78" s="60" t="s">
        <v>170</v>
      </c>
      <c r="B78" s="62" t="s">
        <v>405</v>
      </c>
    </row>
    <row r="79" spans="1:2" ht="15.75" x14ac:dyDescent="0.25">
      <c r="A79" s="60" t="s">
        <v>171</v>
      </c>
      <c r="B79" s="60" t="s">
        <v>389</v>
      </c>
    </row>
    <row r="80" spans="1:2" ht="15.75" x14ac:dyDescent="0.25">
      <c r="A80" s="60" t="s">
        <v>172</v>
      </c>
      <c r="B80" s="60" t="s">
        <v>384</v>
      </c>
    </row>
    <row r="81" spans="1:2" ht="15.75" x14ac:dyDescent="0.25">
      <c r="A81" s="60" t="s">
        <v>173</v>
      </c>
      <c r="B81" s="60" t="s">
        <v>412</v>
      </c>
    </row>
    <row r="82" spans="1:2" ht="15.75" x14ac:dyDescent="0.25">
      <c r="A82" s="60" t="s">
        <v>174</v>
      </c>
      <c r="B82" s="60" t="s">
        <v>413</v>
      </c>
    </row>
    <row r="83" spans="1:2" ht="15.75" x14ac:dyDescent="0.25">
      <c r="A83" s="60" t="s">
        <v>175</v>
      </c>
      <c r="B83" s="60" t="s">
        <v>385</v>
      </c>
    </row>
    <row r="84" spans="1:2" ht="15.75" x14ac:dyDescent="0.25">
      <c r="A84" s="60" t="s">
        <v>176</v>
      </c>
      <c r="B84" s="60" t="s">
        <v>386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5703125" customWidth="1"/>
    <col min="2" max="2" width="10.140625" bestFit="1" customWidth="1"/>
    <col min="3" max="3" width="7.7109375" bestFit="1" customWidth="1"/>
    <col min="4" max="4" width="9.28515625" bestFit="1" customWidth="1"/>
    <col min="5" max="7" width="7.7109375" bestFit="1" customWidth="1"/>
    <col min="8" max="8" width="9.28515625" bestFit="1" customWidth="1"/>
    <col min="9" max="9" width="8.85546875" bestFit="1" customWidth="1"/>
    <col min="10" max="10" width="9" bestFit="1" customWidth="1"/>
    <col min="11" max="11" width="6.7109375" bestFit="1" customWidth="1"/>
    <col min="12" max="12" width="9.7109375" bestFit="1" customWidth="1"/>
    <col min="13" max="13" width="6.7109375" bestFit="1" customWidth="1"/>
    <col min="14" max="14" width="11" bestFit="1" customWidth="1"/>
    <col min="16" max="16" width="15.42578125" bestFit="1" customWidth="1"/>
    <col min="17" max="17" width="6.7109375" style="32" bestFit="1" customWidth="1"/>
    <col min="18" max="18" width="14.5703125" style="32" bestFit="1" customWidth="1"/>
    <col min="19" max="19" width="6.7109375" style="32" bestFit="1" customWidth="1"/>
    <col min="20" max="20" width="9" style="32" bestFit="1" customWidth="1"/>
    <col min="21" max="21" width="9.28515625" style="32" bestFit="1" customWidth="1"/>
    <col min="22" max="22" width="6.7109375" style="32" bestFit="1" customWidth="1"/>
    <col min="23" max="23" width="9.28515625" style="32" bestFit="1" customWidth="1"/>
    <col min="24" max="24" width="6.7109375" style="32" bestFit="1" customWidth="1"/>
    <col min="25" max="25" width="9.28515625" style="32" bestFit="1" customWidth="1"/>
    <col min="26" max="27" width="7.7109375" style="32" bestFit="1" customWidth="1"/>
    <col min="28" max="28" width="15.42578125" style="32" bestFit="1" customWidth="1"/>
    <col min="29" max="29" width="6.7109375" style="32" bestFit="1" customWidth="1"/>
    <col min="30" max="30" width="6.5703125" style="32" customWidth="1"/>
    <col min="31" max="31" width="6.7109375" style="32" bestFit="1" customWidth="1"/>
    <col min="32" max="32" width="5.7109375" style="32" bestFit="1" customWidth="1"/>
    <col min="33" max="34" width="7.7109375" style="32" bestFit="1" customWidth="1"/>
    <col min="35" max="35" width="10" style="32" bestFit="1" customWidth="1"/>
    <col min="36" max="36" width="9.28515625" style="32" bestFit="1" customWidth="1"/>
    <col min="37" max="37" width="7.7109375" style="32" bestFit="1" customWidth="1"/>
    <col min="38" max="38" width="9.28515625" style="32" bestFit="1" customWidth="1"/>
    <col min="39" max="39" width="6" style="32" bestFit="1" customWidth="1"/>
    <col min="40" max="40" width="6.7109375" style="32" bestFit="1" customWidth="1"/>
    <col min="41" max="41" width="5.7109375" style="32" bestFit="1" customWidth="1"/>
    <col min="42" max="42" width="9.28515625" style="32" bestFit="1" customWidth="1"/>
    <col min="43" max="43" width="5.7109375" style="32" bestFit="1" customWidth="1"/>
    <col min="44" max="45" width="6.7109375" style="32" bestFit="1" customWidth="1"/>
    <col min="46" max="46" width="5.7109375" style="32" bestFit="1" customWidth="1"/>
    <col min="47" max="47" width="5.85546875" style="32" bestFit="1" customWidth="1"/>
    <col min="48" max="48" width="6.7109375" style="32" bestFit="1" customWidth="1"/>
    <col min="49" max="51" width="7.7109375" style="32" bestFit="1" customWidth="1"/>
    <col min="52" max="52" width="7.85546875" style="32" bestFit="1" customWidth="1"/>
    <col min="53" max="53" width="5.140625" style="32" bestFit="1" customWidth="1"/>
    <col min="54" max="54" width="5.28515625" style="32" bestFit="1" customWidth="1"/>
    <col min="55" max="55" width="8.7109375" style="32" bestFit="1" customWidth="1"/>
    <col min="56" max="56" width="5.7109375" style="32" bestFit="1" customWidth="1"/>
    <col min="57" max="57" width="7.85546875" style="32" bestFit="1" customWidth="1"/>
    <col min="58" max="58" width="5.85546875" style="32" bestFit="1" customWidth="1"/>
    <col min="59" max="59" width="6" style="32" bestFit="1" customWidth="1"/>
    <col min="60" max="60" width="7.7109375" style="32" bestFit="1" customWidth="1"/>
    <col min="61" max="62" width="6.7109375" style="32" bestFit="1" customWidth="1"/>
    <col min="63" max="63" width="4.140625" style="32" bestFit="1" customWidth="1"/>
    <col min="64" max="64" width="7.7109375" style="32" bestFit="1" customWidth="1"/>
    <col min="65" max="66" width="6.7109375" style="32" bestFit="1" customWidth="1"/>
    <col min="67" max="67" width="7.7109375" style="32" bestFit="1" customWidth="1"/>
    <col min="68" max="68" width="4.85546875" style="32" customWidth="1"/>
    <col min="69" max="70" width="9.28515625" style="32" bestFit="1" customWidth="1"/>
    <col min="71" max="71" width="7.7109375" style="32" bestFit="1" customWidth="1"/>
  </cols>
  <sheetData>
    <row r="1" spans="1:71" x14ac:dyDescent="0.25">
      <c r="B1" s="34" t="s">
        <v>426</v>
      </c>
      <c r="P1" s="34" t="s">
        <v>427</v>
      </c>
    </row>
    <row r="2" spans="1:71" x14ac:dyDescent="0.25">
      <c r="A2" s="18" t="s">
        <v>306</v>
      </c>
      <c r="B2" s="18" t="s">
        <v>59</v>
      </c>
      <c r="C2" s="18" t="s">
        <v>57</v>
      </c>
      <c r="D2" s="18" t="s">
        <v>60</v>
      </c>
      <c r="E2" s="18" t="s">
        <v>54</v>
      </c>
      <c r="F2" s="18" t="s">
        <v>53</v>
      </c>
      <c r="G2" s="18" t="s">
        <v>61</v>
      </c>
      <c r="H2" s="18" t="s">
        <v>62</v>
      </c>
      <c r="I2" s="18" t="s">
        <v>63</v>
      </c>
      <c r="J2" s="18" t="s">
        <v>64</v>
      </c>
      <c r="K2" s="18" t="s">
        <v>304</v>
      </c>
      <c r="L2" s="18" t="s">
        <v>65</v>
      </c>
      <c r="M2" s="18" t="s">
        <v>67</v>
      </c>
      <c r="N2" s="18" t="s">
        <v>68</v>
      </c>
      <c r="P2" s="34" t="s">
        <v>305</v>
      </c>
      <c r="Q2" s="32" t="s">
        <v>131</v>
      </c>
      <c r="R2" s="32" t="s">
        <v>132</v>
      </c>
      <c r="S2" s="32" t="s">
        <v>133</v>
      </c>
      <c r="T2" s="32" t="s">
        <v>64</v>
      </c>
      <c r="U2" s="32" t="s">
        <v>134</v>
      </c>
      <c r="V2" s="32" t="s">
        <v>135</v>
      </c>
      <c r="W2" s="32" t="s">
        <v>59</v>
      </c>
      <c r="X2" s="32" t="s">
        <v>136</v>
      </c>
      <c r="Y2" s="32" t="s">
        <v>137</v>
      </c>
      <c r="Z2" s="32" t="s">
        <v>138</v>
      </c>
      <c r="AA2" s="32" t="s">
        <v>139</v>
      </c>
      <c r="AB2" s="32" t="s">
        <v>140</v>
      </c>
      <c r="AC2" s="32" t="s">
        <v>67</v>
      </c>
      <c r="AD2" s="32" t="s">
        <v>141</v>
      </c>
      <c r="AE2" s="32" t="s">
        <v>142</v>
      </c>
      <c r="AF2" s="32" t="s">
        <v>143</v>
      </c>
      <c r="AG2" s="32" t="s">
        <v>144</v>
      </c>
      <c r="AH2" s="32" t="s">
        <v>57</v>
      </c>
      <c r="AI2" s="32" t="s">
        <v>128</v>
      </c>
      <c r="AJ2" s="32" t="s">
        <v>145</v>
      </c>
      <c r="AK2" s="32" t="s">
        <v>146</v>
      </c>
      <c r="AL2" s="32" t="s">
        <v>60</v>
      </c>
      <c r="AM2" s="32" t="s">
        <v>147</v>
      </c>
      <c r="AN2" s="32" t="s">
        <v>148</v>
      </c>
      <c r="AO2" s="32" t="s">
        <v>149</v>
      </c>
      <c r="AP2" s="32" t="s">
        <v>150</v>
      </c>
      <c r="AQ2" s="32" t="s">
        <v>151</v>
      </c>
      <c r="AR2" s="32" t="s">
        <v>152</v>
      </c>
      <c r="AS2" s="32" t="s">
        <v>153</v>
      </c>
      <c r="AT2" s="32" t="s">
        <v>154</v>
      </c>
      <c r="AU2" s="32" t="s">
        <v>155</v>
      </c>
      <c r="AV2" s="32" t="s">
        <v>156</v>
      </c>
      <c r="AW2" s="32" t="s">
        <v>54</v>
      </c>
      <c r="AX2" s="32" t="s">
        <v>53</v>
      </c>
      <c r="AY2" s="32" t="s">
        <v>157</v>
      </c>
      <c r="AZ2" s="32" t="s">
        <v>158</v>
      </c>
      <c r="BA2" s="32" t="s">
        <v>159</v>
      </c>
      <c r="BB2" s="32" t="s">
        <v>160</v>
      </c>
      <c r="BC2" s="32" t="s">
        <v>161</v>
      </c>
      <c r="BD2" s="32" t="s">
        <v>162</v>
      </c>
      <c r="BE2" s="32" t="s">
        <v>163</v>
      </c>
      <c r="BF2" s="32" t="s">
        <v>164</v>
      </c>
      <c r="BG2" s="32" t="s">
        <v>165</v>
      </c>
      <c r="BH2" s="32" t="s">
        <v>166</v>
      </c>
      <c r="BI2" s="32" t="s">
        <v>167</v>
      </c>
      <c r="BJ2" s="32" t="s">
        <v>168</v>
      </c>
      <c r="BK2" s="32" t="s">
        <v>169</v>
      </c>
      <c r="BL2" s="32" t="s">
        <v>61</v>
      </c>
      <c r="BM2" s="32" t="s">
        <v>170</v>
      </c>
      <c r="BN2" s="32" t="s">
        <v>171</v>
      </c>
      <c r="BO2" s="32" t="s">
        <v>172</v>
      </c>
      <c r="BP2" s="32" t="s">
        <v>173</v>
      </c>
      <c r="BQ2" s="32" t="s">
        <v>174</v>
      </c>
      <c r="BR2" s="32" t="s">
        <v>175</v>
      </c>
      <c r="BS2" s="32" t="s">
        <v>176</v>
      </c>
    </row>
    <row r="3" spans="1:71" x14ac:dyDescent="0.25">
      <c r="A3" s="65" t="s">
        <v>0</v>
      </c>
      <c r="B3" s="65">
        <v>50623.064161679496</v>
      </c>
      <c r="C3" s="65">
        <v>381.88525514150001</v>
      </c>
      <c r="D3" s="65">
        <v>11764.209459485999</v>
      </c>
      <c r="E3" s="65">
        <v>9347.7607312654909</v>
      </c>
      <c r="F3" s="65">
        <v>7842.5040383345104</v>
      </c>
      <c r="G3" s="65">
        <v>281.22554652999901</v>
      </c>
      <c r="H3" s="65">
        <v>59251.5437166583</v>
      </c>
      <c r="I3" s="65">
        <v>134.06677264245499</v>
      </c>
      <c r="J3" s="65">
        <v>330.36908191428699</v>
      </c>
      <c r="K3" s="65"/>
      <c r="L3" s="65">
        <v>126.38561503514001</v>
      </c>
      <c r="M3" s="65">
        <v>53.600110849999901</v>
      </c>
      <c r="N3" s="65">
        <v>2875.567779085</v>
      </c>
      <c r="O3" s="32"/>
      <c r="P3" s="34" t="s">
        <v>0</v>
      </c>
      <c r="Q3" s="32">
        <v>546.12278264500003</v>
      </c>
      <c r="R3" s="32">
        <v>134.05155542</v>
      </c>
      <c r="S3" s="32">
        <v>263.60150205799999</v>
      </c>
      <c r="T3" s="32">
        <v>337.009872229</v>
      </c>
      <c r="U3" s="32">
        <v>259.01413795000002</v>
      </c>
      <c r="V3" s="32">
        <v>0</v>
      </c>
      <c r="W3" s="32">
        <v>50625.5484268</v>
      </c>
      <c r="X3" s="32">
        <v>797.99039326900004</v>
      </c>
      <c r="Y3" s="32">
        <v>19.995473949600001</v>
      </c>
      <c r="Z3" s="32">
        <v>5157.0593129899999</v>
      </c>
      <c r="AA3" s="32">
        <v>339.51203215499999</v>
      </c>
      <c r="AB3" s="32">
        <v>123.68294905800001</v>
      </c>
      <c r="AC3" s="32">
        <v>53.600235805300002</v>
      </c>
      <c r="AD3" s="32">
        <v>0</v>
      </c>
      <c r="AE3" s="32">
        <v>771.33714517800001</v>
      </c>
      <c r="AF3" s="32">
        <v>4.1210890203500004</v>
      </c>
      <c r="AG3" s="32">
        <v>3062.2077506099999</v>
      </c>
      <c r="AH3" s="32">
        <v>381.88481529900002</v>
      </c>
      <c r="AI3" s="32">
        <v>0</v>
      </c>
      <c r="AJ3" s="32">
        <v>10571.1081737</v>
      </c>
      <c r="AK3" s="32">
        <v>1174.5683093299999</v>
      </c>
      <c r="AL3" s="32">
        <v>11745.676482999999</v>
      </c>
      <c r="AM3" s="32">
        <v>43.610532184599997</v>
      </c>
      <c r="AN3" s="32">
        <v>649.25286918400002</v>
      </c>
      <c r="AO3" s="32">
        <v>2.5506798226399998</v>
      </c>
      <c r="AP3" s="32">
        <v>39978.981615899997</v>
      </c>
      <c r="AQ3" s="32">
        <v>2.9325341051699998</v>
      </c>
      <c r="AR3" s="32">
        <v>601.01610807099996</v>
      </c>
      <c r="AS3" s="32">
        <v>756.13423546499996</v>
      </c>
      <c r="AT3" s="32">
        <v>1.67053945932</v>
      </c>
      <c r="AU3" s="32">
        <v>1.4032076037400001E-2</v>
      </c>
      <c r="AV3" s="32">
        <v>461.84161356300001</v>
      </c>
      <c r="AW3" s="32">
        <v>9347.7553904300003</v>
      </c>
      <c r="AX3" s="32">
        <v>7842.4403533699997</v>
      </c>
      <c r="AY3" s="32">
        <v>1505.31503707</v>
      </c>
      <c r="AZ3" s="32">
        <v>3548.6551141199998</v>
      </c>
      <c r="BA3" s="32">
        <v>6.3060969802200004</v>
      </c>
      <c r="BB3" s="32">
        <v>8.8044241361999995E-2</v>
      </c>
      <c r="BC3" s="32">
        <v>189.44984406699999</v>
      </c>
      <c r="BD3" s="32">
        <v>47.108928377300003</v>
      </c>
      <c r="BE3" s="32">
        <v>2116.2300757799999</v>
      </c>
      <c r="BF3" s="32">
        <v>117.23090220900001</v>
      </c>
      <c r="BG3" s="32">
        <v>29.056138880199999</v>
      </c>
      <c r="BH3" s="32">
        <v>3395.6739421399998</v>
      </c>
      <c r="BI3" s="32">
        <v>2.10248527235</v>
      </c>
      <c r="BJ3" s="32">
        <v>112.92092276699999</v>
      </c>
      <c r="BK3" s="32">
        <v>0.11170139089599999</v>
      </c>
      <c r="BL3" s="32">
        <v>281.22608496399999</v>
      </c>
      <c r="BM3" s="32">
        <v>1.38584223326</v>
      </c>
      <c r="BN3" s="32">
        <v>814.77987070400002</v>
      </c>
      <c r="BO3" s="32">
        <v>4668.5129619099998</v>
      </c>
      <c r="BP3" s="32">
        <v>0</v>
      </c>
      <c r="BQ3" s="32">
        <v>6296.3330500399998</v>
      </c>
      <c r="BR3" s="32">
        <v>59250.603900599999</v>
      </c>
      <c r="BS3" s="32">
        <v>4117.7447488199996</v>
      </c>
    </row>
    <row r="4" spans="1:71" x14ac:dyDescent="0.25">
      <c r="A4" s="65" t="s">
        <v>2</v>
      </c>
      <c r="B4" s="65">
        <v>22143.181331998399</v>
      </c>
      <c r="C4" s="65">
        <v>2330.1895560947901</v>
      </c>
      <c r="D4" s="65">
        <v>8261.91511542849</v>
      </c>
      <c r="E4" s="65">
        <v>6240.5964369047397</v>
      </c>
      <c r="F4" s="65">
        <v>5076.8032344850399</v>
      </c>
      <c r="G4" s="65">
        <v>1611.8663843115</v>
      </c>
      <c r="H4" s="65">
        <v>60203.741041830202</v>
      </c>
      <c r="I4" s="65">
        <v>104.76126807655599</v>
      </c>
      <c r="J4" s="65">
        <v>172.103641048176</v>
      </c>
      <c r="K4" s="65"/>
      <c r="L4" s="65">
        <v>187.35253666921801</v>
      </c>
      <c r="M4" s="65">
        <v>17.752803964999899</v>
      </c>
      <c r="N4" s="65">
        <v>3855.76224103</v>
      </c>
      <c r="O4" s="32"/>
      <c r="P4" s="34" t="s">
        <v>2</v>
      </c>
      <c r="Q4" s="32">
        <v>438.47350951999999</v>
      </c>
      <c r="R4" s="32">
        <v>104.754436017</v>
      </c>
      <c r="S4" s="32">
        <v>290.41996498600002</v>
      </c>
      <c r="T4" s="32">
        <v>204.50507130299999</v>
      </c>
      <c r="U4" s="32">
        <v>8272.6350715099998</v>
      </c>
      <c r="V4" s="32">
        <v>0</v>
      </c>
      <c r="W4" s="32">
        <v>22137.733077199999</v>
      </c>
      <c r="X4" s="32">
        <v>312.26311193200002</v>
      </c>
      <c r="Y4" s="32">
        <v>73.701509664900001</v>
      </c>
      <c r="Z4" s="32">
        <v>6626.5221502200002</v>
      </c>
      <c r="AA4" s="32">
        <v>343.87816648299997</v>
      </c>
      <c r="AB4" s="32">
        <v>185.905707001</v>
      </c>
      <c r="AC4" s="32">
        <v>17.752650729999999</v>
      </c>
      <c r="AD4" s="32">
        <v>0</v>
      </c>
      <c r="AE4" s="32">
        <v>492.452796697</v>
      </c>
      <c r="AF4" s="32">
        <v>4.7847387519</v>
      </c>
      <c r="AG4" s="32">
        <v>4079.3899673400001</v>
      </c>
      <c r="AH4" s="32">
        <v>2329.9927699199998</v>
      </c>
      <c r="AI4" s="32">
        <v>0</v>
      </c>
      <c r="AJ4" s="32">
        <v>7426.7998752000003</v>
      </c>
      <c r="AK4" s="32">
        <v>825.20170928499999</v>
      </c>
      <c r="AL4" s="32">
        <v>8252.00158448</v>
      </c>
      <c r="AM4" s="32">
        <v>28.880946738700001</v>
      </c>
      <c r="AN4" s="32">
        <v>1755.14751918</v>
      </c>
      <c r="AO4" s="32">
        <v>8.7768461251000005</v>
      </c>
      <c r="AP4" s="32">
        <v>37432.555410000001</v>
      </c>
      <c r="AQ4" s="32">
        <v>17.099167475200002</v>
      </c>
      <c r="AR4" s="32">
        <v>221.340496591</v>
      </c>
      <c r="AS4" s="32">
        <v>368.985817887</v>
      </c>
      <c r="AT4" s="32">
        <v>3.9835561767400001</v>
      </c>
      <c r="AU4" s="32">
        <v>7.33431587824</v>
      </c>
      <c r="AV4" s="32">
        <v>188.00743927600001</v>
      </c>
      <c r="AW4" s="32">
        <v>6240.4456960400003</v>
      </c>
      <c r="AX4" s="32">
        <v>5075.1398442</v>
      </c>
      <c r="AY4" s="32">
        <v>1165.3058518400001</v>
      </c>
      <c r="AZ4" s="32">
        <v>2310.9981132799999</v>
      </c>
      <c r="BA4" s="32">
        <v>3.7571814095299998</v>
      </c>
      <c r="BB4" s="32">
        <v>0.41047554666399999</v>
      </c>
      <c r="BC4" s="32">
        <v>548.23685222999995</v>
      </c>
      <c r="BD4" s="32">
        <v>24.0879160259</v>
      </c>
      <c r="BE4" s="32">
        <v>1150.16446767</v>
      </c>
      <c r="BF4" s="32">
        <v>39.597301143300001</v>
      </c>
      <c r="BG4" s="32">
        <v>22.8433354718</v>
      </c>
      <c r="BH4" s="32">
        <v>2243.0029861600001</v>
      </c>
      <c r="BI4" s="32">
        <v>56.057738473400001</v>
      </c>
      <c r="BJ4" s="32">
        <v>129.30959139500001</v>
      </c>
      <c r="BK4" s="32">
        <v>42.17262401</v>
      </c>
      <c r="BL4" s="32">
        <v>1611.6951790200001</v>
      </c>
      <c r="BM4" s="32">
        <v>4.70864031191E-2</v>
      </c>
      <c r="BN4" s="32">
        <v>635.59323877700001</v>
      </c>
      <c r="BO4" s="32">
        <v>4234.5772067400003</v>
      </c>
      <c r="BP4" s="32">
        <v>0</v>
      </c>
      <c r="BQ4" s="32">
        <v>5693.9959134199999</v>
      </c>
      <c r="BR4" s="32">
        <v>60189.706715400003</v>
      </c>
      <c r="BS4" s="32">
        <v>4384.64050623</v>
      </c>
    </row>
    <row r="5" spans="1:71" x14ac:dyDescent="0.25">
      <c r="A5" s="65" t="s">
        <v>3</v>
      </c>
      <c r="B5" s="65">
        <v>98855.157381137993</v>
      </c>
      <c r="C5" s="65">
        <v>345.20033232979898</v>
      </c>
      <c r="D5" s="65">
        <v>6698.0043923349904</v>
      </c>
      <c r="E5" s="65">
        <v>14816.269023860799</v>
      </c>
      <c r="F5" s="65">
        <v>11646.6867276339</v>
      </c>
      <c r="G5" s="65">
        <v>1810.1540000862301</v>
      </c>
      <c r="H5" s="65">
        <v>60395.649664255099</v>
      </c>
      <c r="I5" s="65">
        <v>940.38256888046499</v>
      </c>
      <c r="J5" s="65">
        <v>723.41089364677305</v>
      </c>
      <c r="K5" s="65"/>
      <c r="L5" s="65">
        <v>2069.1456740365702</v>
      </c>
      <c r="M5" s="65">
        <v>36.471829374999899</v>
      </c>
      <c r="N5" s="65">
        <v>1799.76143999999</v>
      </c>
      <c r="O5" s="32"/>
      <c r="P5" s="34" t="s">
        <v>3</v>
      </c>
      <c r="Q5" s="32">
        <v>1562.6954209800001</v>
      </c>
      <c r="R5" s="32">
        <v>933.26167991800003</v>
      </c>
      <c r="S5" s="32">
        <v>572.826797951</v>
      </c>
      <c r="T5" s="32">
        <v>716.91299562999995</v>
      </c>
      <c r="U5" s="32">
        <v>0.87096957026400001</v>
      </c>
      <c r="V5" s="32">
        <v>0</v>
      </c>
      <c r="W5" s="32">
        <v>98822.408150500007</v>
      </c>
      <c r="X5" s="32">
        <v>764.21790015500005</v>
      </c>
      <c r="Y5" s="32">
        <v>4.7567907416899997</v>
      </c>
      <c r="Z5" s="32">
        <v>3693.31375574</v>
      </c>
      <c r="AA5" s="32">
        <v>2889.0183879699998</v>
      </c>
      <c r="AB5" s="32">
        <v>2057.2774854099998</v>
      </c>
      <c r="AC5" s="32">
        <v>36.471777232900003</v>
      </c>
      <c r="AD5" s="32">
        <v>0</v>
      </c>
      <c r="AE5" s="32">
        <v>1139.9160934500001</v>
      </c>
      <c r="AF5" s="32">
        <v>27.3667635501</v>
      </c>
      <c r="AG5" s="32">
        <v>1806.50297172</v>
      </c>
      <c r="AH5" s="32">
        <v>345.19986871200001</v>
      </c>
      <c r="AI5" s="32">
        <v>0</v>
      </c>
      <c r="AJ5" s="32">
        <v>6026.6918363300001</v>
      </c>
      <c r="AK5" s="32">
        <v>669.63292355800002</v>
      </c>
      <c r="AL5" s="32">
        <v>6696.3247598899998</v>
      </c>
      <c r="AM5" s="32">
        <v>85.613784844400001</v>
      </c>
      <c r="AN5" s="32">
        <v>1134.55695762</v>
      </c>
      <c r="AO5" s="32">
        <v>3.6133084043500001</v>
      </c>
      <c r="AP5" s="32">
        <v>36738.202017600001</v>
      </c>
      <c r="AQ5" s="32">
        <v>4.0788444066</v>
      </c>
      <c r="AR5" s="32">
        <v>990.507958465</v>
      </c>
      <c r="AS5" s="32">
        <v>1211.29094452</v>
      </c>
      <c r="AT5" s="32">
        <v>1.6879005573300001</v>
      </c>
      <c r="AU5" s="32">
        <v>1.0040450183800001E-2</v>
      </c>
      <c r="AV5" s="32">
        <v>767.03284292599994</v>
      </c>
      <c r="AW5" s="32">
        <v>14852.746818199999</v>
      </c>
      <c r="AX5" s="32">
        <v>11642.9169884</v>
      </c>
      <c r="AY5" s="32">
        <v>3209.8298298599998</v>
      </c>
      <c r="AZ5" s="32">
        <v>5482.3551475200002</v>
      </c>
      <c r="BA5" s="32">
        <v>9.3720218830800004</v>
      </c>
      <c r="BB5" s="32">
        <v>5.3305513991099999E-2</v>
      </c>
      <c r="BC5" s="32">
        <v>279.075674311</v>
      </c>
      <c r="BD5" s="32">
        <v>73.848197765600005</v>
      </c>
      <c r="BE5" s="32">
        <v>3155.0334130299998</v>
      </c>
      <c r="BF5" s="32">
        <v>195.63077282899999</v>
      </c>
      <c r="BG5" s="32">
        <v>41.857499264200001</v>
      </c>
      <c r="BH5" s="32">
        <v>4724.9479935199997</v>
      </c>
      <c r="BI5" s="32">
        <v>2.2723437332</v>
      </c>
      <c r="BJ5" s="32">
        <v>182.46540356200001</v>
      </c>
      <c r="BK5" s="32">
        <v>0.138848556028</v>
      </c>
      <c r="BL5" s="32">
        <v>1809.3816814700001</v>
      </c>
      <c r="BM5" s="32">
        <v>5.5796344188200002E-2</v>
      </c>
      <c r="BN5" s="32">
        <v>377.02266942599999</v>
      </c>
      <c r="BO5" s="32">
        <v>3845.33658655</v>
      </c>
      <c r="BP5" s="32">
        <v>0</v>
      </c>
      <c r="BQ5" s="32">
        <v>6720.0758541200003</v>
      </c>
      <c r="BR5" s="32">
        <v>60392.375768099999</v>
      </c>
      <c r="BS5" s="32">
        <v>3839.1970003400002</v>
      </c>
    </row>
    <row r="6" spans="1:71" x14ac:dyDescent="0.25">
      <c r="A6" s="65" t="s">
        <v>4</v>
      </c>
      <c r="B6" s="65">
        <v>92108.2051295368</v>
      </c>
      <c r="C6" s="65">
        <v>67789.509892260903</v>
      </c>
      <c r="D6" s="65">
        <v>61597.939894624898</v>
      </c>
      <c r="E6" s="65">
        <v>35829.792180025099</v>
      </c>
      <c r="F6" s="65">
        <v>26154.7762341829</v>
      </c>
      <c r="G6" s="65">
        <v>4506.5481586824899</v>
      </c>
      <c r="H6" s="65">
        <v>246364.8855459301</v>
      </c>
      <c r="I6" s="65">
        <v>760.32145521388395</v>
      </c>
      <c r="J6" s="65">
        <v>965.29324638184085</v>
      </c>
      <c r="K6" s="65">
        <v>571.76258265369904</v>
      </c>
      <c r="L6" s="65">
        <v>2188.19974272536</v>
      </c>
      <c r="M6" s="65">
        <v>20.098045998</v>
      </c>
      <c r="N6" s="65">
        <v>4640.8730739021103</v>
      </c>
      <c r="O6" s="32"/>
      <c r="P6" s="34" t="s">
        <v>4</v>
      </c>
      <c r="Q6" s="32">
        <v>1698.7279431899999</v>
      </c>
      <c r="R6" s="32">
        <v>728.439304537</v>
      </c>
      <c r="S6" s="32">
        <v>1845.44910377</v>
      </c>
      <c r="T6" s="32">
        <v>1560.4174383699999</v>
      </c>
      <c r="U6" s="32">
        <v>481526.06208399998</v>
      </c>
      <c r="V6" s="32">
        <v>571.71847775399999</v>
      </c>
      <c r="W6" s="32">
        <v>93888.375890299998</v>
      </c>
      <c r="X6" s="32">
        <v>1686.3167100200001</v>
      </c>
      <c r="Y6" s="32">
        <v>4366.5268158500003</v>
      </c>
      <c r="Z6" s="32">
        <v>30724.575089800001</v>
      </c>
      <c r="AA6" s="32">
        <v>2943.4767595399999</v>
      </c>
      <c r="AB6" s="32">
        <v>2092.5036523399999</v>
      </c>
      <c r="AC6" s="32">
        <v>20.098030854000001</v>
      </c>
      <c r="AD6" s="32">
        <v>0</v>
      </c>
      <c r="AE6" s="32">
        <v>1371.3307288799999</v>
      </c>
      <c r="AF6" s="32">
        <v>61.763174537899999</v>
      </c>
      <c r="AG6" s="32">
        <v>5897.0604733</v>
      </c>
      <c r="AH6" s="32">
        <v>67815.315338200002</v>
      </c>
      <c r="AI6" s="32">
        <v>0</v>
      </c>
      <c r="AJ6" s="32">
        <v>55493.634784000002</v>
      </c>
      <c r="AK6" s="32">
        <v>6165.9619385300002</v>
      </c>
      <c r="AL6" s="32">
        <v>61659.596722599999</v>
      </c>
      <c r="AM6" s="32">
        <v>259.40688117399998</v>
      </c>
      <c r="AN6" s="32">
        <v>3774.6801421099999</v>
      </c>
      <c r="AO6" s="32">
        <v>12.675166817599999</v>
      </c>
      <c r="AP6" s="32">
        <v>155320.80427600001</v>
      </c>
      <c r="AQ6" s="32">
        <v>47.90884458</v>
      </c>
      <c r="AR6" s="32">
        <v>774.24362989899998</v>
      </c>
      <c r="AS6" s="32">
        <v>2184.81643248</v>
      </c>
      <c r="AT6" s="32">
        <v>36.549863780400003</v>
      </c>
      <c r="AU6" s="32">
        <v>145.839863885</v>
      </c>
      <c r="AV6" s="32">
        <v>638.99861341400003</v>
      </c>
      <c r="AW6" s="32">
        <v>36136.736350699997</v>
      </c>
      <c r="AX6" s="32">
        <v>26341.705176899999</v>
      </c>
      <c r="AY6" s="32">
        <v>9795.0311738</v>
      </c>
      <c r="AZ6" s="32">
        <v>12359.3365832</v>
      </c>
      <c r="BA6" s="32">
        <v>14.006319871000001</v>
      </c>
      <c r="BB6" s="32">
        <v>5.14104992572</v>
      </c>
      <c r="BC6" s="32">
        <v>5244.4336606300003</v>
      </c>
      <c r="BD6" s="32">
        <v>169.382904975</v>
      </c>
      <c r="BE6" s="32">
        <v>4935.9504642399997</v>
      </c>
      <c r="BF6" s="32">
        <v>125.359267313</v>
      </c>
      <c r="BG6" s="32">
        <v>164.498990792</v>
      </c>
      <c r="BH6" s="32">
        <v>10448.8626989</v>
      </c>
      <c r="BI6" s="32">
        <v>189.229008007</v>
      </c>
      <c r="BJ6" s="32">
        <v>1184.1904715799999</v>
      </c>
      <c r="BK6" s="32">
        <v>19.6763065779</v>
      </c>
      <c r="BL6" s="32">
        <v>4505.9962090099998</v>
      </c>
      <c r="BM6" s="32">
        <v>21.967991216400002</v>
      </c>
      <c r="BN6" s="32">
        <v>2888.50259228</v>
      </c>
      <c r="BO6" s="32">
        <v>21255.4599131</v>
      </c>
      <c r="BP6" s="32">
        <v>0</v>
      </c>
      <c r="BQ6" s="32">
        <v>31104.1391215</v>
      </c>
      <c r="BR6" s="32">
        <v>246479.394589</v>
      </c>
      <c r="BS6" s="32">
        <v>17746.924566599999</v>
      </c>
    </row>
    <row r="7" spans="1:71" x14ac:dyDescent="0.25">
      <c r="A7" s="65" t="s">
        <v>5</v>
      </c>
      <c r="B7" s="65">
        <v>42156.616824483703</v>
      </c>
      <c r="C7" s="65">
        <v>1331.6325537174901</v>
      </c>
      <c r="D7" s="65">
        <v>9853.4397477735001</v>
      </c>
      <c r="E7" s="65">
        <v>8423.6628474854006</v>
      </c>
      <c r="F7" s="65">
        <v>5416.9914211465903</v>
      </c>
      <c r="G7" s="65">
        <v>1139.4510803645901</v>
      </c>
      <c r="H7" s="65">
        <v>46903.0217149979</v>
      </c>
      <c r="I7" s="65">
        <v>448.20441822021598</v>
      </c>
      <c r="J7" s="65">
        <v>275.13678088414599</v>
      </c>
      <c r="K7" s="65"/>
      <c r="L7" s="65">
        <v>1035.7090912945901</v>
      </c>
      <c r="M7" s="65">
        <v>19.2805047445</v>
      </c>
      <c r="N7" s="65">
        <v>3054.8722778874999</v>
      </c>
      <c r="O7" s="32"/>
      <c r="P7" s="34" t="s">
        <v>5</v>
      </c>
      <c r="Q7" s="32">
        <v>679.07128166699999</v>
      </c>
      <c r="R7" s="32">
        <v>448.20271883300001</v>
      </c>
      <c r="S7" s="32">
        <v>378.95434706999998</v>
      </c>
      <c r="T7" s="32">
        <v>276.69595209800002</v>
      </c>
      <c r="U7" s="32">
        <v>370.89951659600001</v>
      </c>
      <c r="V7" s="32">
        <v>0</v>
      </c>
      <c r="W7" s="32">
        <v>42155.401819600003</v>
      </c>
      <c r="X7" s="32">
        <v>148.63408332700001</v>
      </c>
      <c r="Y7" s="32">
        <v>53.677782247400003</v>
      </c>
      <c r="Z7" s="32">
        <v>5035.77409567</v>
      </c>
      <c r="AA7" s="32">
        <v>1322.21844435</v>
      </c>
      <c r="AB7" s="32">
        <v>1035.7024842799999</v>
      </c>
      <c r="AC7" s="32">
        <v>19.280422056399999</v>
      </c>
      <c r="AD7" s="32">
        <v>0</v>
      </c>
      <c r="AE7" s="32">
        <v>229.925443847</v>
      </c>
      <c r="AF7" s="32">
        <v>6.8931451053900004</v>
      </c>
      <c r="AG7" s="32">
        <v>3146.4879226899998</v>
      </c>
      <c r="AH7" s="32">
        <v>1331.6197896399999</v>
      </c>
      <c r="AI7" s="32">
        <v>0</v>
      </c>
      <c r="AJ7" s="32">
        <v>8867.7913082699997</v>
      </c>
      <c r="AK7" s="32">
        <v>985.31037814900003</v>
      </c>
      <c r="AL7" s="32">
        <v>9853.1016864199992</v>
      </c>
      <c r="AM7" s="32">
        <v>59.403223236499997</v>
      </c>
      <c r="AN7" s="32">
        <v>491.30513881899998</v>
      </c>
      <c r="AO7" s="32">
        <v>2.3375518986800001</v>
      </c>
      <c r="AP7" s="32">
        <v>26718.947811099999</v>
      </c>
      <c r="AQ7" s="32">
        <v>5.1703241845900001</v>
      </c>
      <c r="AR7" s="32">
        <v>305.91354578300002</v>
      </c>
      <c r="AS7" s="32">
        <v>437.95141410299999</v>
      </c>
      <c r="AT7" s="32">
        <v>2.4273792854799998</v>
      </c>
      <c r="AU7" s="32">
        <v>0.120620748552</v>
      </c>
      <c r="AV7" s="32">
        <v>250.62811441299999</v>
      </c>
      <c r="AW7" s="32">
        <v>8422.8317323200008</v>
      </c>
      <c r="AX7" s="32">
        <v>5416.2892138099996</v>
      </c>
      <c r="AY7" s="32">
        <v>3006.5425185099998</v>
      </c>
      <c r="AZ7" s="32">
        <v>2271.7734324200001</v>
      </c>
      <c r="BA7" s="32">
        <v>4.6278963598400003</v>
      </c>
      <c r="BB7" s="32">
        <v>0.13990156845599999</v>
      </c>
      <c r="BC7" s="32">
        <v>166.973247128</v>
      </c>
      <c r="BD7" s="32">
        <v>27.987793304099998</v>
      </c>
      <c r="BE7" s="32">
        <v>1410.65558154</v>
      </c>
      <c r="BF7" s="32">
        <v>58.161755988800003</v>
      </c>
      <c r="BG7" s="32">
        <v>21.178903914399999</v>
      </c>
      <c r="BH7" s="32">
        <v>2605.2010433</v>
      </c>
      <c r="BI7" s="32">
        <v>36.477461847800001</v>
      </c>
      <c r="BJ7" s="32">
        <v>80.184420064600005</v>
      </c>
      <c r="BK7" s="32">
        <v>0.15193885346399999</v>
      </c>
      <c r="BL7" s="32">
        <v>1139.4121158099999</v>
      </c>
      <c r="BM7" s="32">
        <v>6.3006308581099999</v>
      </c>
      <c r="BN7" s="32">
        <v>423.09379663599998</v>
      </c>
      <c r="BO7" s="32">
        <v>2684.0911887100001</v>
      </c>
      <c r="BP7" s="32">
        <v>0</v>
      </c>
      <c r="BQ7" s="32">
        <v>5805.67108233</v>
      </c>
      <c r="BR7" s="32">
        <v>46901.4126559</v>
      </c>
      <c r="BS7" s="32">
        <v>2866.47448605</v>
      </c>
    </row>
    <row r="8" spans="1:71" x14ac:dyDescent="0.25">
      <c r="A8" s="65" t="s">
        <v>6</v>
      </c>
      <c r="B8" s="65">
        <v>7625.6618429649998</v>
      </c>
      <c r="C8" s="65">
        <v>782.23485514999902</v>
      </c>
      <c r="D8" s="65">
        <v>11766.6323464999</v>
      </c>
      <c r="E8" s="65">
        <v>3600.8102804499999</v>
      </c>
      <c r="F8" s="65">
        <v>3225.7195471499999</v>
      </c>
      <c r="G8" s="65">
        <v>437.771515257499</v>
      </c>
      <c r="H8" s="65">
        <v>30522.947740023599</v>
      </c>
      <c r="I8" s="65">
        <v>25.1315849013153</v>
      </c>
      <c r="J8" s="65">
        <v>75.686901515700185</v>
      </c>
      <c r="K8" s="65"/>
      <c r="L8" s="65">
        <v>29.717603012839</v>
      </c>
      <c r="M8" s="65">
        <v>10.3817545</v>
      </c>
      <c r="N8" s="65">
        <v>2092.7501803499999</v>
      </c>
      <c r="O8" s="32"/>
      <c r="P8" s="34" t="s">
        <v>6</v>
      </c>
      <c r="Q8" s="32">
        <v>188.40070707500001</v>
      </c>
      <c r="R8" s="32">
        <v>25.040256147699999</v>
      </c>
      <c r="S8" s="32">
        <v>142.77744951899999</v>
      </c>
      <c r="T8" s="32">
        <v>83.878920891000007</v>
      </c>
      <c r="U8" s="32">
        <v>424.86729300000002</v>
      </c>
      <c r="V8" s="32">
        <v>0</v>
      </c>
      <c r="W8" s="32">
        <v>7617.5791773499996</v>
      </c>
      <c r="X8" s="32">
        <v>76.739696610899998</v>
      </c>
      <c r="Y8" s="32">
        <v>13.5180169543</v>
      </c>
      <c r="Z8" s="32">
        <v>3324.6077113699998</v>
      </c>
      <c r="AA8" s="32">
        <v>71.316501378400005</v>
      </c>
      <c r="AB8" s="32">
        <v>28.811474555</v>
      </c>
      <c r="AC8" s="32">
        <v>10.381888593599999</v>
      </c>
      <c r="AD8" s="32">
        <v>0</v>
      </c>
      <c r="AE8" s="32">
        <v>212.838118323</v>
      </c>
      <c r="AF8" s="32">
        <v>0.93845391223399999</v>
      </c>
      <c r="AG8" s="32">
        <v>2282.6481549</v>
      </c>
      <c r="AH8" s="32">
        <v>782.07976845999997</v>
      </c>
      <c r="AI8" s="32">
        <v>0</v>
      </c>
      <c r="AJ8" s="32">
        <v>10580.2937974</v>
      </c>
      <c r="AK8" s="32">
        <v>1175.5892520899999</v>
      </c>
      <c r="AL8" s="32">
        <v>11755.8830495</v>
      </c>
      <c r="AM8" s="32">
        <v>22.4670718299</v>
      </c>
      <c r="AN8" s="32">
        <v>87.931251841700004</v>
      </c>
      <c r="AO8" s="32">
        <v>0.67044418723900001</v>
      </c>
      <c r="AP8" s="32">
        <v>19880.260367499999</v>
      </c>
      <c r="AQ8" s="32">
        <v>6.0481223124300003</v>
      </c>
      <c r="AR8" s="32">
        <v>63.981376235299997</v>
      </c>
      <c r="AS8" s="32">
        <v>209.219397367</v>
      </c>
      <c r="AT8" s="32">
        <v>1.5847206677800001</v>
      </c>
      <c r="AU8" s="32">
        <v>9.8646180216800002E-3</v>
      </c>
      <c r="AV8" s="32">
        <v>111.745673264</v>
      </c>
      <c r="AW8" s="32">
        <v>3597.9667764599999</v>
      </c>
      <c r="AX8" s="32">
        <v>3223.2774848600002</v>
      </c>
      <c r="AY8" s="32">
        <v>374.68929159999999</v>
      </c>
      <c r="AZ8" s="32">
        <v>1386.6412628099999</v>
      </c>
      <c r="BA8" s="32">
        <v>2.44879053335</v>
      </c>
      <c r="BB8" s="32">
        <v>7.7122417808900001E-2</v>
      </c>
      <c r="BC8" s="32">
        <v>442.02818157299998</v>
      </c>
      <c r="BD8" s="32">
        <v>8.5920977529400009</v>
      </c>
      <c r="BE8" s="32">
        <v>625.73457718099996</v>
      </c>
      <c r="BF8" s="32">
        <v>9.8952285198700007</v>
      </c>
      <c r="BG8" s="32">
        <v>7.5768416585400002</v>
      </c>
      <c r="BH8" s="32">
        <v>1405.5585622599999</v>
      </c>
      <c r="BI8" s="32">
        <v>113.762562983</v>
      </c>
      <c r="BJ8" s="32">
        <v>214.28142076899999</v>
      </c>
      <c r="BK8" s="32">
        <v>6.1591424020500003E-2</v>
      </c>
      <c r="BL8" s="32">
        <v>436.90351105899998</v>
      </c>
      <c r="BM8" s="32">
        <v>5.2702776578100003</v>
      </c>
      <c r="BN8" s="32">
        <v>621.39990706200001</v>
      </c>
      <c r="BO8" s="32">
        <v>2271.2263434400002</v>
      </c>
      <c r="BP8" s="32">
        <v>0</v>
      </c>
      <c r="BQ8" s="32">
        <v>3050.1289875799998</v>
      </c>
      <c r="BR8" s="32">
        <v>30521.9002296</v>
      </c>
      <c r="BS8" s="32">
        <v>2020.65827698</v>
      </c>
    </row>
    <row r="9" spans="1:71" x14ac:dyDescent="0.25">
      <c r="A9" s="65" t="s">
        <v>7</v>
      </c>
      <c r="B9" s="65">
        <v>2132.6873307199999</v>
      </c>
      <c r="C9" s="65">
        <v>195.22763046636101</v>
      </c>
      <c r="D9" s="65">
        <v>2372.0624280000002</v>
      </c>
      <c r="E9" s="65">
        <v>433.24826854499901</v>
      </c>
      <c r="F9" s="65">
        <v>399.88462376500001</v>
      </c>
      <c r="G9" s="65">
        <v>745.00108620999902</v>
      </c>
      <c r="H9" s="65">
        <v>7594.3641869979901</v>
      </c>
      <c r="I9" s="65">
        <v>11.1882928914139</v>
      </c>
      <c r="J9" s="65">
        <v>72.701940758847599</v>
      </c>
      <c r="K9" s="65"/>
      <c r="L9" s="65">
        <v>27.165156715649999</v>
      </c>
      <c r="M9" s="65">
        <v>0.51576716</v>
      </c>
      <c r="N9" s="65">
        <v>283.81585130000002</v>
      </c>
      <c r="O9" s="32"/>
      <c r="P9" s="34" t="s">
        <v>7</v>
      </c>
      <c r="Q9" s="32">
        <v>47.499670536899998</v>
      </c>
      <c r="R9" s="32">
        <v>11.107345261900001</v>
      </c>
      <c r="S9" s="32">
        <v>52.944380537599997</v>
      </c>
      <c r="T9" s="32">
        <v>71.315834462799998</v>
      </c>
      <c r="U9" s="32">
        <v>149.57423855100001</v>
      </c>
      <c r="V9" s="32">
        <v>0</v>
      </c>
      <c r="W9" s="32">
        <v>2130.4990197100001</v>
      </c>
      <c r="X9" s="32">
        <v>13.1010211203</v>
      </c>
      <c r="Y9" s="32">
        <v>12.126768865200001</v>
      </c>
      <c r="Z9" s="32">
        <v>656.19820750999997</v>
      </c>
      <c r="AA9" s="32">
        <v>48.856607910199997</v>
      </c>
      <c r="AB9" s="32">
        <v>27.0120937266</v>
      </c>
      <c r="AC9" s="32">
        <v>0.51577033355900004</v>
      </c>
      <c r="AD9" s="32">
        <v>0</v>
      </c>
      <c r="AE9" s="32">
        <v>49.0146359596</v>
      </c>
      <c r="AF9" s="32">
        <v>0.31073710550799999</v>
      </c>
      <c r="AG9" s="32">
        <v>315.08269823699999</v>
      </c>
      <c r="AH9" s="32">
        <v>195.02471734</v>
      </c>
      <c r="AI9" s="32">
        <v>0</v>
      </c>
      <c r="AJ9" s="32">
        <v>2131.6747794600001</v>
      </c>
      <c r="AK9" s="32">
        <v>236.852232125</v>
      </c>
      <c r="AL9" s="32">
        <v>2368.5270115799999</v>
      </c>
      <c r="AM9" s="32">
        <v>8.7845010764100007</v>
      </c>
      <c r="AN9" s="32">
        <v>57.7517491471</v>
      </c>
      <c r="AO9" s="32">
        <v>0.14722477444000001</v>
      </c>
      <c r="AP9" s="32">
        <v>4886.1442352200002</v>
      </c>
      <c r="AQ9" s="32">
        <v>0.39006692130100001</v>
      </c>
      <c r="AR9" s="32">
        <v>5.0583042047699998</v>
      </c>
      <c r="AS9" s="32">
        <v>26.851285239500001</v>
      </c>
      <c r="AT9" s="32">
        <v>0.242356004564</v>
      </c>
      <c r="AU9" s="32">
        <v>2.6113301035599998E-3</v>
      </c>
      <c r="AV9" s="32">
        <v>5.1978100387500001</v>
      </c>
      <c r="AW9" s="32">
        <v>435.83890108399999</v>
      </c>
      <c r="AX9" s="32">
        <v>399.79545503899999</v>
      </c>
      <c r="AY9" s="32">
        <v>36.043446044600003</v>
      </c>
      <c r="AZ9" s="32">
        <v>142.85749466799999</v>
      </c>
      <c r="BA9" s="32">
        <v>0.24626245804300001</v>
      </c>
      <c r="BB9" s="32">
        <v>2.34482738361E-2</v>
      </c>
      <c r="BC9" s="32">
        <v>24.414093156300002</v>
      </c>
      <c r="BD9" s="32">
        <v>1.12786740301</v>
      </c>
      <c r="BE9" s="32">
        <v>100.996310124</v>
      </c>
      <c r="BF9" s="32">
        <v>0.77462418580600001</v>
      </c>
      <c r="BG9" s="32">
        <v>2.1412504395499998</v>
      </c>
      <c r="BH9" s="32">
        <v>217.69075712200001</v>
      </c>
      <c r="BI9" s="32">
        <v>4.1797928206500004</v>
      </c>
      <c r="BJ9" s="32">
        <v>10.254667570600001</v>
      </c>
      <c r="BK9" s="32">
        <v>5.6535206600599998E-2</v>
      </c>
      <c r="BL9" s="32">
        <v>744.51274533900005</v>
      </c>
      <c r="BM9" s="32">
        <v>10.947365238</v>
      </c>
      <c r="BN9" s="32">
        <v>96.182360687200003</v>
      </c>
      <c r="BO9" s="32">
        <v>603.67484718100002</v>
      </c>
      <c r="BP9" s="32">
        <v>0</v>
      </c>
      <c r="BQ9" s="32">
        <v>906.41680572300004</v>
      </c>
      <c r="BR9" s="32">
        <v>7594.05844144</v>
      </c>
      <c r="BS9" s="32">
        <v>536.33961937200002</v>
      </c>
    </row>
    <row r="10" spans="1:71" x14ac:dyDescent="0.25">
      <c r="A10" s="65" t="s">
        <v>8</v>
      </c>
      <c r="B10" s="65">
        <v>834.46684904999904</v>
      </c>
      <c r="C10" s="65">
        <v>149.303339999999</v>
      </c>
      <c r="D10" s="65">
        <v>1353.62374</v>
      </c>
      <c r="E10" s="65">
        <v>182.22156324999901</v>
      </c>
      <c r="F10" s="65">
        <v>167.33100387499999</v>
      </c>
      <c r="G10" s="65">
        <v>944.12748550000003</v>
      </c>
      <c r="H10" s="65">
        <v>3794.1500319954898</v>
      </c>
      <c r="I10" s="65">
        <v>1.5272474380940899</v>
      </c>
      <c r="J10" s="65">
        <v>4.8071372283139997</v>
      </c>
      <c r="K10" s="65"/>
      <c r="L10" s="65">
        <v>3.2843924019999902</v>
      </c>
      <c r="M10" s="65">
        <v>0.30558449999999898</v>
      </c>
      <c r="N10" s="65">
        <v>352.7668425</v>
      </c>
      <c r="O10" s="32"/>
      <c r="P10" s="34" t="s">
        <v>8</v>
      </c>
      <c r="Q10" s="32">
        <v>18.6262178938</v>
      </c>
      <c r="R10" s="32">
        <v>1.52678371609</v>
      </c>
      <c r="S10" s="32">
        <v>19.9346298936</v>
      </c>
      <c r="T10" s="32">
        <v>4.8096965115900003</v>
      </c>
      <c r="U10" s="32">
        <v>74.908459024300001</v>
      </c>
      <c r="V10" s="32">
        <v>0</v>
      </c>
      <c r="W10" s="32">
        <v>833.26424048000001</v>
      </c>
      <c r="X10" s="32">
        <v>3.9904665443099998</v>
      </c>
      <c r="Y10" s="32">
        <v>1.5741100393</v>
      </c>
      <c r="Z10" s="32">
        <v>469.952478579</v>
      </c>
      <c r="AA10" s="32">
        <v>7.4558075872099998</v>
      </c>
      <c r="AB10" s="32">
        <v>3.2019534961199998</v>
      </c>
      <c r="AC10" s="32">
        <v>0.30557919817899998</v>
      </c>
      <c r="AD10" s="32">
        <v>0</v>
      </c>
      <c r="AE10" s="32">
        <v>14.8135739458</v>
      </c>
      <c r="AF10" s="32">
        <v>4.4797681872999998E-2</v>
      </c>
      <c r="AG10" s="32">
        <v>359.55686568900001</v>
      </c>
      <c r="AH10" s="32">
        <v>149.290904832</v>
      </c>
      <c r="AI10" s="32">
        <v>0</v>
      </c>
      <c r="AJ10" s="32">
        <v>1216.8543423900001</v>
      </c>
      <c r="AK10" s="32">
        <v>135.20588986800001</v>
      </c>
      <c r="AL10" s="32">
        <v>1352.06023226</v>
      </c>
      <c r="AM10" s="32">
        <v>1.8098674052199999</v>
      </c>
      <c r="AN10" s="32">
        <v>12.095069924000001</v>
      </c>
      <c r="AO10" s="32">
        <v>6.9315674311200004E-2</v>
      </c>
      <c r="AP10" s="32">
        <v>2371.5043234</v>
      </c>
      <c r="AQ10" s="32">
        <v>0.121999063036</v>
      </c>
      <c r="AR10" s="32">
        <v>1.48622375811</v>
      </c>
      <c r="AS10" s="32">
        <v>7.4753196977499998</v>
      </c>
      <c r="AT10" s="32">
        <v>0.132696109393</v>
      </c>
      <c r="AU10" s="32">
        <v>1.7604138075499999E-3</v>
      </c>
      <c r="AV10" s="32">
        <v>0.52027083781100003</v>
      </c>
      <c r="AW10" s="32">
        <v>182.20800553399999</v>
      </c>
      <c r="AX10" s="32">
        <v>167.32069390500001</v>
      </c>
      <c r="AY10" s="32">
        <v>14.887311628799999</v>
      </c>
      <c r="AZ10" s="32">
        <v>53.546502201899997</v>
      </c>
      <c r="BA10" s="32">
        <v>0.11699284049</v>
      </c>
      <c r="BB10" s="32">
        <v>1.13386189146E-2</v>
      </c>
      <c r="BC10" s="32">
        <v>9.4200431003599991</v>
      </c>
      <c r="BD10" s="32">
        <v>0.54465682302899998</v>
      </c>
      <c r="BE10" s="32">
        <v>40.684453667100001</v>
      </c>
      <c r="BF10" s="32">
        <v>1.3243981547300001E-2</v>
      </c>
      <c r="BG10" s="32">
        <v>0.86992223195899998</v>
      </c>
      <c r="BH10" s="32">
        <v>101.705469888</v>
      </c>
      <c r="BI10" s="32">
        <v>0.416461350221</v>
      </c>
      <c r="BJ10" s="32">
        <v>3.7234798855800002</v>
      </c>
      <c r="BK10" s="32">
        <v>7.0451142820899997E-3</v>
      </c>
      <c r="BL10" s="32">
        <v>943.275208475</v>
      </c>
      <c r="BM10" s="32">
        <v>14.4969870291</v>
      </c>
      <c r="BN10" s="32">
        <v>40.202390647999998</v>
      </c>
      <c r="BO10" s="32">
        <v>190.80836870100001</v>
      </c>
      <c r="BP10" s="32">
        <v>0</v>
      </c>
      <c r="BQ10" s="32">
        <v>419.676073116</v>
      </c>
      <c r="BR10" s="32">
        <v>3794.05347046</v>
      </c>
      <c r="BS10" s="32">
        <v>187.41163356999999</v>
      </c>
    </row>
    <row r="11" spans="1:71" x14ac:dyDescent="0.25">
      <c r="A11" s="65" t="s">
        <v>9</v>
      </c>
      <c r="B11" s="65">
        <v>94736.270047335202</v>
      </c>
      <c r="C11" s="65">
        <v>599.64506799101002</v>
      </c>
      <c r="D11" s="65">
        <v>24629.325443565998</v>
      </c>
      <c r="E11" s="65">
        <v>44805.0420622612</v>
      </c>
      <c r="F11" s="65">
        <v>35243.7118830127</v>
      </c>
      <c r="G11" s="65">
        <v>21195.822736569298</v>
      </c>
      <c r="H11" s="65">
        <v>223529.75548421522</v>
      </c>
      <c r="I11" s="65">
        <v>468.18658681613101</v>
      </c>
      <c r="J11" s="65">
        <v>861.88071815534795</v>
      </c>
      <c r="K11" s="65"/>
      <c r="L11" s="65">
        <v>955.06451658119499</v>
      </c>
      <c r="M11" s="65">
        <v>508.21678878499898</v>
      </c>
      <c r="N11" s="65">
        <v>10833.717404569899</v>
      </c>
      <c r="O11" s="32"/>
      <c r="P11" s="34" t="s">
        <v>9</v>
      </c>
      <c r="Q11" s="32">
        <v>2512.7171441700002</v>
      </c>
      <c r="R11" s="32">
        <v>467.979229137</v>
      </c>
      <c r="S11" s="32">
        <v>1345.63636924</v>
      </c>
      <c r="T11" s="32">
        <v>886.39586808599995</v>
      </c>
      <c r="U11" s="32">
        <v>1681.16270794</v>
      </c>
      <c r="V11" s="32">
        <v>0</v>
      </c>
      <c r="W11" s="32">
        <v>94636.278484800001</v>
      </c>
      <c r="X11" s="32">
        <v>786.23135882300005</v>
      </c>
      <c r="Y11" s="32">
        <v>97.691722799999994</v>
      </c>
      <c r="Z11" s="32">
        <v>21581.900295399999</v>
      </c>
      <c r="AA11" s="32">
        <v>2331.2213510199999</v>
      </c>
      <c r="AB11" s="32">
        <v>952.26872948100004</v>
      </c>
      <c r="AC11" s="32">
        <v>507.06763541800001</v>
      </c>
      <c r="AD11" s="32">
        <v>0</v>
      </c>
      <c r="AE11" s="32">
        <v>3805.7630672099999</v>
      </c>
      <c r="AF11" s="32">
        <v>29.4745511494</v>
      </c>
      <c r="AG11" s="32">
        <v>11095.718696600001</v>
      </c>
      <c r="AH11" s="32">
        <v>598.63974552699995</v>
      </c>
      <c r="AI11" s="32">
        <v>0</v>
      </c>
      <c r="AJ11" s="32">
        <v>22120.196258700002</v>
      </c>
      <c r="AK11" s="32">
        <v>2457.7990792599999</v>
      </c>
      <c r="AL11" s="32">
        <v>24577.9953379</v>
      </c>
      <c r="AM11" s="32">
        <v>232.760685956</v>
      </c>
      <c r="AN11" s="32">
        <v>2629.1582309300002</v>
      </c>
      <c r="AO11" s="32">
        <v>61.618167576600001</v>
      </c>
      <c r="AP11" s="32">
        <v>146056.82136599999</v>
      </c>
      <c r="AQ11" s="32">
        <v>176.335143931</v>
      </c>
      <c r="AR11" s="32">
        <v>721.04519938099997</v>
      </c>
      <c r="AS11" s="32">
        <v>1736.0388797200001</v>
      </c>
      <c r="AT11" s="32">
        <v>33.350748834000001</v>
      </c>
      <c r="AU11" s="32">
        <v>5.8463618556300001E-2</v>
      </c>
      <c r="AV11" s="32">
        <v>2373.9939434600001</v>
      </c>
      <c r="AW11" s="32">
        <v>44726.449975700001</v>
      </c>
      <c r="AX11" s="32">
        <v>35184.473956900001</v>
      </c>
      <c r="AY11" s="32">
        <v>9541.9760187800002</v>
      </c>
      <c r="AZ11" s="32">
        <v>17625.897422400001</v>
      </c>
      <c r="BA11" s="32">
        <v>40.621861805499996</v>
      </c>
      <c r="BB11" s="32">
        <v>0.67654933117299998</v>
      </c>
      <c r="BC11" s="32">
        <v>4667.8338618899998</v>
      </c>
      <c r="BD11" s="32">
        <v>92.178981663100004</v>
      </c>
      <c r="BE11" s="32">
        <v>6307.0549341100004</v>
      </c>
      <c r="BF11" s="32">
        <v>112.899751931</v>
      </c>
      <c r="BG11" s="32">
        <v>49.488278774500003</v>
      </c>
      <c r="BH11" s="32">
        <v>13998.1813783</v>
      </c>
      <c r="BI11" s="32">
        <v>3033.72837106</v>
      </c>
      <c r="BJ11" s="32">
        <v>1774.8679977100001</v>
      </c>
      <c r="BK11" s="32">
        <v>4.5428031867799996</v>
      </c>
      <c r="BL11" s="32">
        <v>21145.970090800001</v>
      </c>
      <c r="BM11" s="32">
        <v>381.23764380300003</v>
      </c>
      <c r="BN11" s="32">
        <v>1684.6539688</v>
      </c>
      <c r="BO11" s="32">
        <v>13671.7337197</v>
      </c>
      <c r="BP11" s="32">
        <v>0</v>
      </c>
      <c r="BQ11" s="32">
        <v>22800.983919599999</v>
      </c>
      <c r="BR11" s="32">
        <v>223516.68212499999</v>
      </c>
      <c r="BS11" s="32">
        <v>13964.514487099999</v>
      </c>
    </row>
    <row r="12" spans="1:71" x14ac:dyDescent="0.25">
      <c r="A12" s="65" t="s">
        <v>10</v>
      </c>
      <c r="B12" s="65">
        <v>272857.01034746401</v>
      </c>
      <c r="C12" s="65">
        <v>1263.1903156378</v>
      </c>
      <c r="D12" s="65">
        <v>19935.2105863664</v>
      </c>
      <c r="E12" s="65">
        <v>36389.969842528299</v>
      </c>
      <c r="F12" s="65">
        <v>33021.600300884696</v>
      </c>
      <c r="G12" s="65">
        <v>5622.8843935827599</v>
      </c>
      <c r="H12" s="65">
        <v>130703.41795434589</v>
      </c>
      <c r="I12" s="65">
        <v>535.68687369151405</v>
      </c>
      <c r="J12" s="65">
        <v>685.7260635571289</v>
      </c>
      <c r="K12" s="65"/>
      <c r="L12" s="65">
        <v>1022.89282489584</v>
      </c>
      <c r="M12" s="65">
        <v>67.054395619999895</v>
      </c>
      <c r="N12" s="65">
        <v>5629.6183482755096</v>
      </c>
      <c r="O12" s="32"/>
      <c r="P12" s="34" t="s">
        <v>10</v>
      </c>
      <c r="Q12" s="32">
        <v>1576.01082784</v>
      </c>
      <c r="R12" s="32">
        <v>535.67409116800002</v>
      </c>
      <c r="S12" s="32">
        <v>687.91242146599996</v>
      </c>
      <c r="T12" s="32">
        <v>979.43072046199995</v>
      </c>
      <c r="U12" s="32">
        <v>3758.2650169899998</v>
      </c>
      <c r="V12" s="32">
        <v>0</v>
      </c>
      <c r="W12" s="32">
        <v>272803.66395999998</v>
      </c>
      <c r="X12" s="32">
        <v>4202.00627652</v>
      </c>
      <c r="Y12" s="32">
        <v>145.00040913999999</v>
      </c>
      <c r="Z12" s="32">
        <v>13989.4841994</v>
      </c>
      <c r="AA12" s="32">
        <v>1757.92662834</v>
      </c>
      <c r="AB12" s="32">
        <v>1020.11081372</v>
      </c>
      <c r="AC12" s="32">
        <v>67.054423372100004</v>
      </c>
      <c r="AD12" s="32">
        <v>0</v>
      </c>
      <c r="AE12" s="32">
        <v>1926.97558478</v>
      </c>
      <c r="AF12" s="32">
        <v>18.502481540800002</v>
      </c>
      <c r="AG12" s="32">
        <v>6023.2457560299999</v>
      </c>
      <c r="AH12" s="32">
        <v>1263.09807181</v>
      </c>
      <c r="AI12" s="32">
        <v>0</v>
      </c>
      <c r="AJ12" s="32">
        <v>17933.409977800002</v>
      </c>
      <c r="AK12" s="32">
        <v>1992.60161264</v>
      </c>
      <c r="AL12" s="32">
        <v>19926.011590400001</v>
      </c>
      <c r="AM12" s="32">
        <v>95.868799560300005</v>
      </c>
      <c r="AN12" s="32">
        <v>2495.2610853699998</v>
      </c>
      <c r="AO12" s="32">
        <v>19.690165832999998</v>
      </c>
      <c r="AP12" s="32">
        <v>84071.791345699996</v>
      </c>
      <c r="AQ12" s="32">
        <v>22.408870350600001</v>
      </c>
      <c r="AR12" s="32">
        <v>2716.8065216</v>
      </c>
      <c r="AS12" s="32">
        <v>3279.9486566700002</v>
      </c>
      <c r="AT12" s="32">
        <v>16.729059469999999</v>
      </c>
      <c r="AU12" s="32">
        <v>12.431934263600001</v>
      </c>
      <c r="AV12" s="32">
        <v>2058.8713645399998</v>
      </c>
      <c r="AW12" s="32">
        <v>36384.196954899999</v>
      </c>
      <c r="AX12" s="32">
        <v>33015.878071300001</v>
      </c>
      <c r="AY12" s="32">
        <v>3368.3188836499999</v>
      </c>
      <c r="AZ12" s="32">
        <v>15732.3658772</v>
      </c>
      <c r="BA12" s="32">
        <v>25.7622484366</v>
      </c>
      <c r="BB12" s="32">
        <v>0.49491843214999998</v>
      </c>
      <c r="BC12" s="32">
        <v>1356.6425718999999</v>
      </c>
      <c r="BD12" s="32">
        <v>204.06178362700001</v>
      </c>
      <c r="BE12" s="32">
        <v>8695.2866861799994</v>
      </c>
      <c r="BF12" s="32">
        <v>561.49406064899995</v>
      </c>
      <c r="BG12" s="32">
        <v>124.50433184000001</v>
      </c>
      <c r="BH12" s="32">
        <v>13303.387789099999</v>
      </c>
      <c r="BI12" s="32">
        <v>40.1298993443</v>
      </c>
      <c r="BJ12" s="32">
        <v>575.67141642599995</v>
      </c>
      <c r="BK12" s="32">
        <v>1.56779474495</v>
      </c>
      <c r="BL12" s="32">
        <v>5613.0307758999998</v>
      </c>
      <c r="BM12" s="32">
        <v>61.5846389632</v>
      </c>
      <c r="BN12" s="32">
        <v>1438.2365930000001</v>
      </c>
      <c r="BO12" s="32">
        <v>7529.91152822</v>
      </c>
      <c r="BP12" s="32">
        <v>0</v>
      </c>
      <c r="BQ12" s="32">
        <v>12758.466357699999</v>
      </c>
      <c r="BR12" s="32">
        <v>130698.443348</v>
      </c>
      <c r="BS12" s="32">
        <v>7565.2813501800001</v>
      </c>
    </row>
    <row r="13" spans="1:71" x14ac:dyDescent="0.25">
      <c r="A13" s="65" t="s">
        <v>12</v>
      </c>
      <c r="B13" s="65">
        <v>22255.363758637999</v>
      </c>
      <c r="C13" s="65">
        <v>576.54446254927404</v>
      </c>
      <c r="D13" s="65">
        <v>6076.3798034315396</v>
      </c>
      <c r="E13" s="65">
        <v>6930.2684703048899</v>
      </c>
      <c r="F13" s="65">
        <v>5646.1051723849396</v>
      </c>
      <c r="G13" s="65">
        <v>1729.3886316834</v>
      </c>
      <c r="H13" s="65">
        <v>35496.146459902098</v>
      </c>
      <c r="I13" s="65">
        <v>123.99062639077</v>
      </c>
      <c r="J13" s="65">
        <v>170.072367924844</v>
      </c>
      <c r="K13" s="42">
        <v>5.9783070909999898</v>
      </c>
      <c r="L13" s="65">
        <v>268.35249685906501</v>
      </c>
      <c r="M13" s="65">
        <v>195.37662863893499</v>
      </c>
      <c r="N13" s="65">
        <v>698.15110833503502</v>
      </c>
      <c r="O13" s="32"/>
      <c r="P13" s="34" t="s">
        <v>12</v>
      </c>
      <c r="Q13" s="32">
        <v>293.05135864699997</v>
      </c>
      <c r="R13" s="32">
        <v>123.968237871</v>
      </c>
      <c r="S13" s="32">
        <v>341.19071069400002</v>
      </c>
      <c r="T13" s="32">
        <v>165.47850852100001</v>
      </c>
      <c r="U13" s="32">
        <v>211.00633281200001</v>
      </c>
      <c r="V13" s="32">
        <v>5.9638547159100002</v>
      </c>
      <c r="W13" s="32">
        <v>22240.558644000001</v>
      </c>
      <c r="X13" s="32">
        <v>141.23367781600001</v>
      </c>
      <c r="Y13" s="32">
        <v>9.2217824941599993</v>
      </c>
      <c r="Z13" s="32">
        <v>1975.77661964</v>
      </c>
      <c r="AA13" s="32">
        <v>603.99886209700003</v>
      </c>
      <c r="AB13" s="32">
        <v>267.395549034</v>
      </c>
      <c r="AC13" s="32">
        <v>194.923101909</v>
      </c>
      <c r="AD13" s="32">
        <v>0</v>
      </c>
      <c r="AE13" s="32">
        <v>302.11907001899999</v>
      </c>
      <c r="AF13" s="32">
        <v>3.5409387917999999</v>
      </c>
      <c r="AG13" s="32">
        <v>702.22533908699995</v>
      </c>
      <c r="AH13" s="32">
        <v>576.33778432400004</v>
      </c>
      <c r="AI13" s="32">
        <v>0</v>
      </c>
      <c r="AJ13" s="32">
        <v>5459.9773217399998</v>
      </c>
      <c r="AK13" s="32">
        <v>606.66568063</v>
      </c>
      <c r="AL13" s="32">
        <v>6066.6430023700004</v>
      </c>
      <c r="AM13" s="32">
        <v>123.212412234</v>
      </c>
      <c r="AN13" s="32">
        <v>844.88344940000002</v>
      </c>
      <c r="AO13" s="32">
        <v>6.0899202557400001</v>
      </c>
      <c r="AP13" s="32">
        <v>19122.415239000002</v>
      </c>
      <c r="AQ13" s="32">
        <v>25.720645340299999</v>
      </c>
      <c r="AR13" s="32">
        <v>169.375878503</v>
      </c>
      <c r="AS13" s="32">
        <v>327.99943790999998</v>
      </c>
      <c r="AT13" s="32">
        <v>3.2511926027200002</v>
      </c>
      <c r="AU13" s="32">
        <v>4.5053224402999997E-2</v>
      </c>
      <c r="AV13" s="32">
        <v>415.30497910600002</v>
      </c>
      <c r="AW13" s="32">
        <v>6921.7823161300003</v>
      </c>
      <c r="AX13" s="32">
        <v>5637.2093494199999</v>
      </c>
      <c r="AY13" s="32">
        <v>1284.5729667000001</v>
      </c>
      <c r="AZ13" s="32">
        <v>2899.7667685199999</v>
      </c>
      <c r="BA13" s="32">
        <v>6.5582179980899999</v>
      </c>
      <c r="BB13" s="32">
        <v>6.9260235762300004E-2</v>
      </c>
      <c r="BC13" s="32">
        <v>715.95667928800003</v>
      </c>
      <c r="BD13" s="32">
        <v>17.340309976499999</v>
      </c>
      <c r="BE13" s="32">
        <v>1041.00217376</v>
      </c>
      <c r="BF13" s="32">
        <v>29.5558729322</v>
      </c>
      <c r="BG13" s="32">
        <v>8.3780929204099994</v>
      </c>
      <c r="BH13" s="32">
        <v>2131.49617145</v>
      </c>
      <c r="BI13" s="32">
        <v>469.08194527000001</v>
      </c>
      <c r="BJ13" s="32">
        <v>269.56887861899997</v>
      </c>
      <c r="BK13" s="32">
        <v>0.42180102492900001</v>
      </c>
      <c r="BL13" s="32">
        <v>1725.79125724</v>
      </c>
      <c r="BM13" s="32">
        <v>29.009666030799998</v>
      </c>
      <c r="BN13" s="32">
        <v>471.408761701</v>
      </c>
      <c r="BO13" s="32">
        <v>2058.9760086000001</v>
      </c>
      <c r="BP13" s="32">
        <v>0</v>
      </c>
      <c r="BQ13" s="32">
        <v>5498.6929810700003</v>
      </c>
      <c r="BR13" s="32">
        <v>35493.316070000001</v>
      </c>
      <c r="BS13" s="32">
        <v>3074.0159347099998</v>
      </c>
    </row>
    <row r="14" spans="1:71" x14ac:dyDescent="0.25">
      <c r="A14" s="65" t="s">
        <v>13</v>
      </c>
      <c r="B14" s="65">
        <v>66495.149525244502</v>
      </c>
      <c r="C14" s="65">
        <v>4657.93482100437</v>
      </c>
      <c r="D14" s="65">
        <v>44446.632958861097</v>
      </c>
      <c r="E14" s="65">
        <v>15896.135478623</v>
      </c>
      <c r="F14" s="65">
        <v>13111.205620442501</v>
      </c>
      <c r="G14" s="65">
        <v>5073.0686688750002</v>
      </c>
      <c r="H14" s="65">
        <v>131792.33326191708</v>
      </c>
      <c r="I14" s="65">
        <v>286.30887140311802</v>
      </c>
      <c r="J14" s="65">
        <v>574.24792974169702</v>
      </c>
      <c r="K14" s="65"/>
      <c r="L14" s="65">
        <v>552.38676746960095</v>
      </c>
      <c r="M14" s="65">
        <v>84.564805804999907</v>
      </c>
      <c r="N14" s="65">
        <v>7279.3441311207998</v>
      </c>
      <c r="O14" s="32"/>
      <c r="P14" s="34" t="s">
        <v>13</v>
      </c>
      <c r="Q14" s="32">
        <v>902.21071938199998</v>
      </c>
      <c r="R14" s="32">
        <v>286.30491384099997</v>
      </c>
      <c r="S14" s="32">
        <v>838.73629484399999</v>
      </c>
      <c r="T14" s="32">
        <v>1085.07275338</v>
      </c>
      <c r="U14" s="32">
        <v>7092.1908371899999</v>
      </c>
      <c r="V14" s="32">
        <v>0</v>
      </c>
      <c r="W14" s="32">
        <v>66458.365857900004</v>
      </c>
      <c r="X14" s="32">
        <v>1155.50724704</v>
      </c>
      <c r="Y14" s="32">
        <v>274.02379501799999</v>
      </c>
      <c r="Z14" s="32">
        <v>13765.020986699999</v>
      </c>
      <c r="AA14" s="32">
        <v>1121.3880110800001</v>
      </c>
      <c r="AB14" s="32">
        <v>552.08512280900004</v>
      </c>
      <c r="AC14" s="32">
        <v>84.564806474099996</v>
      </c>
      <c r="AD14" s="32">
        <v>0</v>
      </c>
      <c r="AE14" s="32">
        <v>744.44945767599995</v>
      </c>
      <c r="AF14" s="32">
        <v>6.8145001842599999</v>
      </c>
      <c r="AG14" s="32">
        <v>8036.27853177</v>
      </c>
      <c r="AH14" s="32">
        <v>4657.1656137199998</v>
      </c>
      <c r="AI14" s="32">
        <v>0</v>
      </c>
      <c r="AJ14" s="32">
        <v>39962.097591700003</v>
      </c>
      <c r="AK14" s="32">
        <v>4440.2328283999996</v>
      </c>
      <c r="AL14" s="32">
        <v>44402.330420099999</v>
      </c>
      <c r="AM14" s="32">
        <v>241.788169899</v>
      </c>
      <c r="AN14" s="32">
        <v>1438.99150556</v>
      </c>
      <c r="AO14" s="32">
        <v>39.656453606500001</v>
      </c>
      <c r="AP14" s="32">
        <v>79659.277335399995</v>
      </c>
      <c r="AQ14" s="32">
        <v>45.485929550199998</v>
      </c>
      <c r="AR14" s="32">
        <v>870.35788025600004</v>
      </c>
      <c r="AS14" s="32">
        <v>1353.72645513</v>
      </c>
      <c r="AT14" s="32">
        <v>46.831491956999997</v>
      </c>
      <c r="AU14" s="32">
        <v>8.3417880586699994E-2</v>
      </c>
      <c r="AV14" s="32">
        <v>502.88564592699998</v>
      </c>
      <c r="AW14" s="32">
        <v>15892.3268579</v>
      </c>
      <c r="AX14" s="32">
        <v>13107.467963499999</v>
      </c>
      <c r="AY14" s="32">
        <v>2784.85889438</v>
      </c>
      <c r="AZ14" s="32">
        <v>6082.3014120600001</v>
      </c>
      <c r="BA14" s="32">
        <v>7.9727959545199996</v>
      </c>
      <c r="BB14" s="32">
        <v>1.4042973886300001</v>
      </c>
      <c r="BC14" s="32">
        <v>1264.7555319999999</v>
      </c>
      <c r="BD14" s="32">
        <v>69.845724146699993</v>
      </c>
      <c r="BE14" s="32">
        <v>2829.9688245500001</v>
      </c>
      <c r="BF14" s="32">
        <v>264.66412499099999</v>
      </c>
      <c r="BG14" s="32">
        <v>96.979280323200001</v>
      </c>
      <c r="BH14" s="32">
        <v>5197.5688407500002</v>
      </c>
      <c r="BI14" s="32">
        <v>133.824057012</v>
      </c>
      <c r="BJ14" s="32">
        <v>376.891975253</v>
      </c>
      <c r="BK14" s="32">
        <v>4.5727454665799998</v>
      </c>
      <c r="BL14" s="32">
        <v>5068.7800045399999</v>
      </c>
      <c r="BM14" s="32">
        <v>50.5714497154</v>
      </c>
      <c r="BN14" s="32">
        <v>2437.5320860699999</v>
      </c>
      <c r="BO14" s="32">
        <v>6668.2970451499996</v>
      </c>
      <c r="BP14" s="32">
        <v>0</v>
      </c>
      <c r="BQ14" s="32">
        <v>17447.8962913</v>
      </c>
      <c r="BR14" s="32">
        <v>131787.80696700001</v>
      </c>
      <c r="BS14" s="32">
        <v>7231.6311875900001</v>
      </c>
    </row>
    <row r="15" spans="1:71" x14ac:dyDescent="0.25">
      <c r="A15" s="65" t="s">
        <v>14</v>
      </c>
      <c r="B15" s="65">
        <v>36073.1064345509</v>
      </c>
      <c r="C15" s="65">
        <v>1553.55794403458</v>
      </c>
      <c r="D15" s="65">
        <v>16459.648789403302</v>
      </c>
      <c r="E15" s="65">
        <v>7480.6463354235502</v>
      </c>
      <c r="F15" s="65">
        <v>6575.6317460711098</v>
      </c>
      <c r="G15" s="65">
        <v>2037.69563915549</v>
      </c>
      <c r="H15" s="65">
        <v>86555.100648521606</v>
      </c>
      <c r="I15" s="65">
        <v>86.502916266555104</v>
      </c>
      <c r="J15" s="65">
        <v>364.12063273631691</v>
      </c>
      <c r="K15" s="65"/>
      <c r="L15" s="65">
        <v>41.945492939952402</v>
      </c>
      <c r="M15" s="65">
        <v>70.580349909999995</v>
      </c>
      <c r="N15" s="65">
        <v>3875.6108847249998</v>
      </c>
      <c r="O15" s="32"/>
      <c r="P15" s="34" t="s">
        <v>14</v>
      </c>
      <c r="Q15" s="32">
        <v>646.16562025300004</v>
      </c>
      <c r="R15" s="32">
        <v>86.333179387900003</v>
      </c>
      <c r="S15" s="32">
        <v>479.781719823</v>
      </c>
      <c r="T15" s="32">
        <v>373.78172321800002</v>
      </c>
      <c r="U15" s="32">
        <v>810.77691797800003</v>
      </c>
      <c r="V15" s="32">
        <v>0</v>
      </c>
      <c r="W15" s="32">
        <v>36059.355059000001</v>
      </c>
      <c r="X15" s="32">
        <v>385.15838013899997</v>
      </c>
      <c r="Y15" s="32">
        <v>69.592202709600002</v>
      </c>
      <c r="Z15" s="32">
        <v>8030.9230893100003</v>
      </c>
      <c r="AA15" s="32">
        <v>456.81312097599999</v>
      </c>
      <c r="AB15" s="32">
        <v>40.046279477100001</v>
      </c>
      <c r="AC15" s="32">
        <v>70.580509927199998</v>
      </c>
      <c r="AD15" s="32">
        <v>0</v>
      </c>
      <c r="AE15" s="32">
        <v>1085.1413077300001</v>
      </c>
      <c r="AF15" s="32">
        <v>5.18935123279</v>
      </c>
      <c r="AG15" s="32">
        <v>3943.8649797799999</v>
      </c>
      <c r="AH15" s="32">
        <v>1553.3480751300001</v>
      </c>
      <c r="AI15" s="32">
        <v>0</v>
      </c>
      <c r="AJ15" s="32">
        <v>14797.673203599999</v>
      </c>
      <c r="AK15" s="32">
        <v>1644.1860824800001</v>
      </c>
      <c r="AL15" s="32">
        <v>16441.8592861</v>
      </c>
      <c r="AM15" s="32">
        <v>132.13772608299999</v>
      </c>
      <c r="AN15" s="32">
        <v>1116.6481784800001</v>
      </c>
      <c r="AO15" s="32">
        <v>2.5798118685799998</v>
      </c>
      <c r="AP15" s="32">
        <v>54903.188598499997</v>
      </c>
      <c r="AQ15" s="32">
        <v>7.6600256893600003</v>
      </c>
      <c r="AR15" s="32">
        <v>373.11615048700003</v>
      </c>
      <c r="AS15" s="32">
        <v>565.78713007800002</v>
      </c>
      <c r="AT15" s="32">
        <v>2.6742329799300002</v>
      </c>
      <c r="AU15" s="32">
        <v>1.9437794496199999E-2</v>
      </c>
      <c r="AV15" s="32">
        <v>336.55728886600002</v>
      </c>
      <c r="AW15" s="32">
        <v>7478.0861995300002</v>
      </c>
      <c r="AX15" s="32">
        <v>6573.3391555400003</v>
      </c>
      <c r="AY15" s="32">
        <v>904.74704398799997</v>
      </c>
      <c r="AZ15" s="32">
        <v>2878.9458903099999</v>
      </c>
      <c r="BA15" s="32">
        <v>5.6477916400700003</v>
      </c>
      <c r="BB15" s="32">
        <v>0.123214794116</v>
      </c>
      <c r="BC15" s="32">
        <v>322.45267578300002</v>
      </c>
      <c r="BD15" s="32">
        <v>32.694190688799999</v>
      </c>
      <c r="BE15" s="32">
        <v>1632.98585757</v>
      </c>
      <c r="BF15" s="32">
        <v>71.769356217400002</v>
      </c>
      <c r="BG15" s="32">
        <v>23.249062010500001</v>
      </c>
      <c r="BH15" s="32">
        <v>2945.5878705</v>
      </c>
      <c r="BI15" s="32">
        <v>90.5113488792</v>
      </c>
      <c r="BJ15" s="32">
        <v>159.769202643</v>
      </c>
      <c r="BK15" s="32">
        <v>0.15631173255700001</v>
      </c>
      <c r="BL15" s="32">
        <v>2037.41007337</v>
      </c>
      <c r="BM15" s="32">
        <v>34.991241951699998</v>
      </c>
      <c r="BN15" s="32">
        <v>655.19617881099998</v>
      </c>
      <c r="BO15" s="32">
        <v>5903.4722089799998</v>
      </c>
      <c r="BP15" s="32">
        <v>0</v>
      </c>
      <c r="BQ15" s="32">
        <v>11082.671622</v>
      </c>
      <c r="BR15" s="32">
        <v>86553.084955800005</v>
      </c>
      <c r="BS15" s="32">
        <v>5862.5904152499998</v>
      </c>
    </row>
    <row r="16" spans="1:71" x14ac:dyDescent="0.25">
      <c r="A16" s="65" t="s">
        <v>15</v>
      </c>
      <c r="B16" s="65">
        <v>155166.02327367</v>
      </c>
      <c r="C16" s="65">
        <v>851.715460166399</v>
      </c>
      <c r="D16" s="65">
        <v>17692.812155529002</v>
      </c>
      <c r="E16" s="65">
        <v>27573.3853316694</v>
      </c>
      <c r="F16" s="65">
        <v>16226.807163572799</v>
      </c>
      <c r="G16" s="65">
        <v>5635.8555396259899</v>
      </c>
      <c r="H16" s="65">
        <v>81471.346137910208</v>
      </c>
      <c r="I16" s="65">
        <v>1781.4343174335099</v>
      </c>
      <c r="J16" s="65">
        <v>1088.7483585836901</v>
      </c>
      <c r="K16" s="65"/>
      <c r="L16" s="65">
        <v>4064.4897810754101</v>
      </c>
      <c r="M16" s="65">
        <v>45.249366119999998</v>
      </c>
      <c r="N16" s="65">
        <v>1763.31711173499</v>
      </c>
      <c r="O16" s="32"/>
      <c r="P16" s="34" t="s">
        <v>15</v>
      </c>
      <c r="Q16" s="32">
        <v>2390.58037672</v>
      </c>
      <c r="R16" s="32">
        <v>1781.4068826600001</v>
      </c>
      <c r="S16" s="32">
        <v>950.31009494600005</v>
      </c>
      <c r="T16" s="32">
        <v>1101.96691885</v>
      </c>
      <c r="U16" s="32">
        <v>623.96430718800002</v>
      </c>
      <c r="V16" s="32">
        <v>0</v>
      </c>
      <c r="W16" s="32">
        <v>155153.16567799999</v>
      </c>
      <c r="X16" s="32">
        <v>702.16453429299997</v>
      </c>
      <c r="Y16" s="32">
        <v>43.744954933700001</v>
      </c>
      <c r="Z16" s="32">
        <v>7137.6187233800001</v>
      </c>
      <c r="AA16" s="32">
        <v>5290.66386255</v>
      </c>
      <c r="AB16" s="32">
        <v>4063.3580777400002</v>
      </c>
      <c r="AC16" s="32">
        <v>45.249451491999999</v>
      </c>
      <c r="AD16" s="32">
        <v>0</v>
      </c>
      <c r="AE16" s="32">
        <v>843.270145114</v>
      </c>
      <c r="AF16" s="32">
        <v>35.529746463999999</v>
      </c>
      <c r="AG16" s="32">
        <v>1941.04390633</v>
      </c>
      <c r="AH16" s="32">
        <v>851.41289911399997</v>
      </c>
      <c r="AI16" s="32">
        <v>0</v>
      </c>
      <c r="AJ16" s="32">
        <v>15909.4854698</v>
      </c>
      <c r="AK16" s="32">
        <v>1767.7194932800001</v>
      </c>
      <c r="AL16" s="32">
        <v>17677.204963100001</v>
      </c>
      <c r="AM16" s="32">
        <v>222.661528006</v>
      </c>
      <c r="AN16" s="32">
        <v>1775.6674103</v>
      </c>
      <c r="AO16" s="32">
        <v>5.3534911920899999</v>
      </c>
      <c r="AP16" s="32">
        <v>40388.622410900003</v>
      </c>
      <c r="AQ16" s="32">
        <v>7.9230202032700001</v>
      </c>
      <c r="AR16" s="32">
        <v>1364.15912624</v>
      </c>
      <c r="AS16" s="32">
        <v>1701.6099126399999</v>
      </c>
      <c r="AT16" s="32">
        <v>2.8020335442099999</v>
      </c>
      <c r="AU16" s="32">
        <v>9.7742033873999996E-3</v>
      </c>
      <c r="AV16" s="32">
        <v>1077.9546324099999</v>
      </c>
      <c r="AW16" s="32">
        <v>27571.472876200001</v>
      </c>
      <c r="AX16" s="32">
        <v>16225.123398199999</v>
      </c>
      <c r="AY16" s="32">
        <v>11346.349478</v>
      </c>
      <c r="AZ16" s="32">
        <v>7673.8299146299996</v>
      </c>
      <c r="BA16" s="32">
        <v>13.282049453000001</v>
      </c>
      <c r="BB16" s="32">
        <v>6.46959033824E-2</v>
      </c>
      <c r="BC16" s="32">
        <v>447.343291776</v>
      </c>
      <c r="BD16" s="32">
        <v>101.559061845</v>
      </c>
      <c r="BE16" s="32">
        <v>4345.8728745500002</v>
      </c>
      <c r="BF16" s="32">
        <v>270.45866770700002</v>
      </c>
      <c r="BG16" s="32">
        <v>57.6048427741</v>
      </c>
      <c r="BH16" s="32">
        <v>6508.3722021399999</v>
      </c>
      <c r="BI16" s="32">
        <v>36.8371802411</v>
      </c>
      <c r="BJ16" s="32">
        <v>283.70652598999999</v>
      </c>
      <c r="BK16" s="32">
        <v>0.221150858645</v>
      </c>
      <c r="BL16" s="32">
        <v>5635.1945797300004</v>
      </c>
      <c r="BM16" s="32">
        <v>48.1596492368</v>
      </c>
      <c r="BN16" s="32">
        <v>995.57113953299995</v>
      </c>
      <c r="BO16" s="32">
        <v>4352.8801456000001</v>
      </c>
      <c r="BP16" s="32">
        <v>0</v>
      </c>
      <c r="BQ16" s="32">
        <v>11661.263409900001</v>
      </c>
      <c r="BR16" s="32">
        <v>81468.936747</v>
      </c>
      <c r="BS16" s="32">
        <v>5359.3120636800004</v>
      </c>
    </row>
    <row r="17" spans="1:71" x14ac:dyDescent="0.25">
      <c r="A17" s="65" t="s">
        <v>16</v>
      </c>
      <c r="B17" s="65">
        <v>156313.06487145799</v>
      </c>
      <c r="C17" s="65">
        <v>962.996647131999</v>
      </c>
      <c r="D17" s="65">
        <v>14954.97751488</v>
      </c>
      <c r="E17" s="65">
        <v>30969.70333194</v>
      </c>
      <c r="F17" s="65">
        <v>17282.329158370401</v>
      </c>
      <c r="G17" s="65">
        <v>2430.4704543459902</v>
      </c>
      <c r="H17" s="65">
        <v>73142.138849705007</v>
      </c>
      <c r="I17" s="65">
        <v>1745.50043375772</v>
      </c>
      <c r="J17" s="65">
        <v>967.50689749730896</v>
      </c>
      <c r="K17" s="65"/>
      <c r="L17" s="65">
        <v>4016.0934999737401</v>
      </c>
      <c r="M17" s="65">
        <v>5.7847513549999903</v>
      </c>
      <c r="N17" s="65">
        <v>1655.9615604508899</v>
      </c>
      <c r="O17" s="32"/>
      <c r="P17" s="34" t="s">
        <v>16</v>
      </c>
      <c r="Q17" s="32">
        <v>2406.9895910400001</v>
      </c>
      <c r="R17" s="32">
        <v>1745.29137836</v>
      </c>
      <c r="S17" s="32">
        <v>875.864466677</v>
      </c>
      <c r="T17" s="32">
        <v>1071.19263391</v>
      </c>
      <c r="U17" s="32">
        <v>562.36306852500002</v>
      </c>
      <c r="V17" s="32">
        <v>0</v>
      </c>
      <c r="W17" s="32">
        <v>156286.32714899999</v>
      </c>
      <c r="X17" s="32">
        <v>888.63548890000004</v>
      </c>
      <c r="Y17" s="32">
        <v>38.347029925100003</v>
      </c>
      <c r="Z17" s="32">
        <v>4401.6169397100002</v>
      </c>
      <c r="AA17" s="32">
        <v>5188.0881955699997</v>
      </c>
      <c r="AB17" s="32">
        <v>4014.43289903</v>
      </c>
      <c r="AC17" s="32">
        <v>5.7847581328000004</v>
      </c>
      <c r="AD17" s="32">
        <v>0</v>
      </c>
      <c r="AE17" s="32">
        <v>924.25657685199997</v>
      </c>
      <c r="AF17" s="32">
        <v>45.098036627100001</v>
      </c>
      <c r="AG17" s="32">
        <v>1849.30753936</v>
      </c>
      <c r="AH17" s="32">
        <v>962.80983795700001</v>
      </c>
      <c r="AI17" s="32">
        <v>0</v>
      </c>
      <c r="AJ17" s="32">
        <v>13449.8657558</v>
      </c>
      <c r="AK17" s="32">
        <v>1494.4293473299999</v>
      </c>
      <c r="AL17" s="32">
        <v>14944.2951032</v>
      </c>
      <c r="AM17" s="32">
        <v>167.537393114</v>
      </c>
      <c r="AN17" s="32">
        <v>1860.3492732699999</v>
      </c>
      <c r="AO17" s="32">
        <v>6.5832239988500003</v>
      </c>
      <c r="AP17" s="32">
        <v>38830.7991014</v>
      </c>
      <c r="AQ17" s="32">
        <v>12.053497717400001</v>
      </c>
      <c r="AR17" s="32">
        <v>1410.73782196</v>
      </c>
      <c r="AS17" s="32">
        <v>1728.7891812600001</v>
      </c>
      <c r="AT17" s="32">
        <v>3.2738634402</v>
      </c>
      <c r="AU17" s="32">
        <v>6.5843707837999998</v>
      </c>
      <c r="AV17" s="32">
        <v>1110.57659767</v>
      </c>
      <c r="AW17" s="32">
        <v>30964.877223899999</v>
      </c>
      <c r="AX17" s="32">
        <v>17279.0119385</v>
      </c>
      <c r="AY17" s="32">
        <v>13685.8652855</v>
      </c>
      <c r="AZ17" s="32">
        <v>8595.6966767499998</v>
      </c>
      <c r="BA17" s="32">
        <v>14.787169008499999</v>
      </c>
      <c r="BB17" s="32">
        <v>0.18577512613200001</v>
      </c>
      <c r="BC17" s="32">
        <v>1135.09600075</v>
      </c>
      <c r="BD17" s="32">
        <v>104.815656094</v>
      </c>
      <c r="BE17" s="32">
        <v>4439.3090956100004</v>
      </c>
      <c r="BF17" s="32">
        <v>279.39657494400001</v>
      </c>
      <c r="BG17" s="32">
        <v>60.0183575147</v>
      </c>
      <c r="BH17" s="32">
        <v>6592.7033639199999</v>
      </c>
      <c r="BI17" s="32">
        <v>72.111801527799997</v>
      </c>
      <c r="BJ17" s="32">
        <v>301.80435901200002</v>
      </c>
      <c r="BK17" s="32">
        <v>0.191998046044</v>
      </c>
      <c r="BL17" s="32">
        <v>2430.02158607</v>
      </c>
      <c r="BM17" s="32">
        <v>9.2551686572900002E-5</v>
      </c>
      <c r="BN17" s="32">
        <v>821.29428345300005</v>
      </c>
      <c r="BO17" s="32">
        <v>4289.1477653399998</v>
      </c>
      <c r="BP17" s="32">
        <v>0</v>
      </c>
      <c r="BQ17" s="32">
        <v>9743.5654852499993</v>
      </c>
      <c r="BR17" s="32">
        <v>73138.963294400004</v>
      </c>
      <c r="BS17" s="32">
        <v>4576.7380986799999</v>
      </c>
    </row>
    <row r="18" spans="1:71" x14ac:dyDescent="0.25">
      <c r="A18" s="65" t="s">
        <v>17</v>
      </c>
      <c r="B18" s="65">
        <v>39010.493463069499</v>
      </c>
      <c r="C18" s="65">
        <v>580.17867216673005</v>
      </c>
      <c r="D18" s="65">
        <v>7057.1539877161804</v>
      </c>
      <c r="E18" s="65">
        <v>8964.5109735938404</v>
      </c>
      <c r="F18" s="65">
        <v>7386.7197161267504</v>
      </c>
      <c r="G18" s="65">
        <v>962.03095111020002</v>
      </c>
      <c r="H18" s="65">
        <v>59831.967053449305</v>
      </c>
      <c r="I18" s="65">
        <v>204.968723473046</v>
      </c>
      <c r="J18" s="65">
        <v>412.00808247229088</v>
      </c>
      <c r="K18" s="65"/>
      <c r="L18" s="65">
        <v>300.05007456170398</v>
      </c>
      <c r="M18" s="65">
        <v>54.533220931259898</v>
      </c>
      <c r="N18" s="65">
        <v>2560.8253786025002</v>
      </c>
      <c r="O18" s="32"/>
      <c r="P18" s="34" t="s">
        <v>17</v>
      </c>
      <c r="Q18" s="32">
        <v>698.37437402499995</v>
      </c>
      <c r="R18" s="32">
        <v>204.86719498599999</v>
      </c>
      <c r="S18" s="32">
        <v>283.11049403599998</v>
      </c>
      <c r="T18" s="32">
        <v>433.88889758400001</v>
      </c>
      <c r="U18" s="32">
        <v>326.380893324</v>
      </c>
      <c r="V18" s="32">
        <v>0</v>
      </c>
      <c r="W18" s="32">
        <v>38999.436992499999</v>
      </c>
      <c r="X18" s="32">
        <v>503.70824682099999</v>
      </c>
      <c r="Y18" s="32">
        <v>26.608841759299999</v>
      </c>
      <c r="Z18" s="32">
        <v>5214.3367120499997</v>
      </c>
      <c r="AA18" s="32">
        <v>579.81273365300001</v>
      </c>
      <c r="AB18" s="32">
        <v>298.60325535599998</v>
      </c>
      <c r="AC18" s="32">
        <v>54.533246616500001</v>
      </c>
      <c r="AD18" s="32">
        <v>0</v>
      </c>
      <c r="AE18" s="32">
        <v>954.52813547200003</v>
      </c>
      <c r="AF18" s="32">
        <v>7.1154315165800002</v>
      </c>
      <c r="AG18" s="32">
        <v>2764.9595257400001</v>
      </c>
      <c r="AH18" s="32">
        <v>580.10003283900005</v>
      </c>
      <c r="AI18" s="32">
        <v>0</v>
      </c>
      <c r="AJ18" s="32">
        <v>6346.4285044400003</v>
      </c>
      <c r="AK18" s="32">
        <v>705.15879188999997</v>
      </c>
      <c r="AL18" s="32">
        <v>7051.5872963299998</v>
      </c>
      <c r="AM18" s="32">
        <v>44.965033727300003</v>
      </c>
      <c r="AN18" s="32">
        <v>623.07494610200001</v>
      </c>
      <c r="AO18" s="32">
        <v>2.2260105027099999</v>
      </c>
      <c r="AP18" s="32">
        <v>40714.6251797</v>
      </c>
      <c r="AQ18" s="32">
        <v>7.4277711530700001</v>
      </c>
      <c r="AR18" s="32">
        <v>499.709612483</v>
      </c>
      <c r="AS18" s="32">
        <v>668.12719335099996</v>
      </c>
      <c r="AT18" s="32">
        <v>1.60791505129</v>
      </c>
      <c r="AU18" s="32">
        <v>1.3939166873299999E-2</v>
      </c>
      <c r="AV18" s="32">
        <v>446.88787181200001</v>
      </c>
      <c r="AW18" s="32">
        <v>8961.3113547600005</v>
      </c>
      <c r="AX18" s="32">
        <v>7383.9731294800004</v>
      </c>
      <c r="AY18" s="32">
        <v>1577.33822528</v>
      </c>
      <c r="AZ18" s="32">
        <v>3394.01070256</v>
      </c>
      <c r="BA18" s="32">
        <v>6.3570652905399996</v>
      </c>
      <c r="BB18" s="32">
        <v>8.0174572275799993E-2</v>
      </c>
      <c r="BC18" s="32">
        <v>308.90571064300002</v>
      </c>
      <c r="BD18" s="32">
        <v>40.300065007699999</v>
      </c>
      <c r="BE18" s="32">
        <v>1879.82232544</v>
      </c>
      <c r="BF18" s="32">
        <v>96.6816844489</v>
      </c>
      <c r="BG18" s="32">
        <v>24.631801038399999</v>
      </c>
      <c r="BH18" s="32">
        <v>3140.2142341399999</v>
      </c>
      <c r="BI18" s="32">
        <v>103.883331559</v>
      </c>
      <c r="BJ18" s="32">
        <v>156.98919838800001</v>
      </c>
      <c r="BK18" s="32">
        <v>0.105570313773</v>
      </c>
      <c r="BL18" s="32">
        <v>961.79292086199996</v>
      </c>
      <c r="BM18" s="32">
        <v>8.4343169117900008</v>
      </c>
      <c r="BN18" s="32">
        <v>773.56800860999999</v>
      </c>
      <c r="BO18" s="32">
        <v>4614.0550337100003</v>
      </c>
      <c r="BP18" s="32">
        <v>0</v>
      </c>
      <c r="BQ18" s="32">
        <v>6668.7844643600001</v>
      </c>
      <c r="BR18" s="32">
        <v>59830.667117999998</v>
      </c>
      <c r="BS18" s="32">
        <v>4162.1447131900004</v>
      </c>
    </row>
    <row r="19" spans="1:71" x14ac:dyDescent="0.25">
      <c r="A19" s="65" t="s">
        <v>18</v>
      </c>
      <c r="B19" s="65">
        <v>116581.01376995099</v>
      </c>
      <c r="C19" s="65">
        <v>27066.285808058801</v>
      </c>
      <c r="D19" s="65">
        <v>36868.999044716897</v>
      </c>
      <c r="E19" s="65">
        <v>28642.1568182179</v>
      </c>
      <c r="F19" s="65">
        <v>25116.464440497301</v>
      </c>
      <c r="G19" s="65">
        <v>22495.655372747999</v>
      </c>
      <c r="H19" s="65">
        <v>118161.37184336</v>
      </c>
      <c r="I19" s="65">
        <v>1172.1320250066101</v>
      </c>
      <c r="J19" s="65">
        <v>858.44338098294293</v>
      </c>
      <c r="K19" s="65"/>
      <c r="L19" s="65">
        <v>2621.0648013776399</v>
      </c>
      <c r="M19" s="65">
        <v>45.220809842999998</v>
      </c>
      <c r="N19" s="65">
        <v>4275.7749793550001</v>
      </c>
      <c r="O19" s="32"/>
      <c r="P19" s="34" t="s">
        <v>18</v>
      </c>
      <c r="Q19" s="32">
        <v>2231.2421447900001</v>
      </c>
      <c r="R19" s="32">
        <v>1166.7908643200001</v>
      </c>
      <c r="S19" s="32">
        <v>739.39584403000003</v>
      </c>
      <c r="T19" s="32">
        <v>1389.92979494</v>
      </c>
      <c r="U19" s="32">
        <v>1924.5829398999999</v>
      </c>
      <c r="V19" s="32">
        <v>0</v>
      </c>
      <c r="W19" s="32">
        <v>116354.848644</v>
      </c>
      <c r="X19" s="32">
        <v>2402.74430846</v>
      </c>
      <c r="Y19" s="32">
        <v>98.593618245800002</v>
      </c>
      <c r="Z19" s="32">
        <v>5987.2004374400003</v>
      </c>
      <c r="AA19" s="32">
        <v>3441.15127661</v>
      </c>
      <c r="AB19" s="32">
        <v>2609.9827286300001</v>
      </c>
      <c r="AC19" s="32">
        <v>45.191230737600002</v>
      </c>
      <c r="AD19" s="32">
        <v>0</v>
      </c>
      <c r="AE19" s="32">
        <v>1877.05428637</v>
      </c>
      <c r="AF19" s="32">
        <v>32.691484365000001</v>
      </c>
      <c r="AG19" s="32">
        <v>6549.8218112499999</v>
      </c>
      <c r="AH19" s="32">
        <v>27058.778869900001</v>
      </c>
      <c r="AI19" s="32">
        <v>0</v>
      </c>
      <c r="AJ19" s="32">
        <v>33108.368892300001</v>
      </c>
      <c r="AK19" s="32">
        <v>3678.7073447600001</v>
      </c>
      <c r="AL19" s="32">
        <v>36787.076237000001</v>
      </c>
      <c r="AM19" s="32">
        <v>29.726554306499999</v>
      </c>
      <c r="AN19" s="32">
        <v>1686.1312303699999</v>
      </c>
      <c r="AO19" s="32">
        <v>5.6621265974400004</v>
      </c>
      <c r="AP19" s="32">
        <v>84735.795174500003</v>
      </c>
      <c r="AQ19" s="32">
        <v>66.463015894199998</v>
      </c>
      <c r="AR19" s="32">
        <v>1138.72979106</v>
      </c>
      <c r="AS19" s="32">
        <v>1829.0034549699999</v>
      </c>
      <c r="AT19" s="32">
        <v>4.2930377479799997</v>
      </c>
      <c r="AU19" s="32">
        <v>6.2803835755100001</v>
      </c>
      <c r="AV19" s="32">
        <v>1681.1888770200001</v>
      </c>
      <c r="AW19" s="32">
        <v>28711.843524200001</v>
      </c>
      <c r="AX19" s="32">
        <v>25067.6787057</v>
      </c>
      <c r="AY19" s="32">
        <v>3644.1648184199998</v>
      </c>
      <c r="AZ19" s="32">
        <v>12571.789768500001</v>
      </c>
      <c r="BA19" s="32">
        <v>24.175615548100001</v>
      </c>
      <c r="BB19" s="32">
        <v>0.12664009832600001</v>
      </c>
      <c r="BC19" s="32">
        <v>2981.1763868500002</v>
      </c>
      <c r="BD19" s="32">
        <v>96.608279909800004</v>
      </c>
      <c r="BE19" s="32">
        <v>5051.4353135199999</v>
      </c>
      <c r="BF19" s="32">
        <v>213.577086909</v>
      </c>
      <c r="BG19" s="32">
        <v>48.783689151600001</v>
      </c>
      <c r="BH19" s="32">
        <v>9178.2386637799991</v>
      </c>
      <c r="BI19" s="32">
        <v>1301.27802827</v>
      </c>
      <c r="BJ19" s="32">
        <v>1439.8631293799999</v>
      </c>
      <c r="BK19" s="32">
        <v>0.79861812441799995</v>
      </c>
      <c r="BL19" s="32">
        <v>22441.445085700001</v>
      </c>
      <c r="BM19" s="32">
        <v>306.58266767800001</v>
      </c>
      <c r="BN19" s="32">
        <v>1191.79816906</v>
      </c>
      <c r="BO19" s="32">
        <v>9211.8102798899999</v>
      </c>
      <c r="BP19" s="32">
        <v>0</v>
      </c>
      <c r="BQ19" s="32">
        <v>12031.265853299999</v>
      </c>
      <c r="BR19" s="32">
        <v>118138.592852</v>
      </c>
      <c r="BS19" s="32">
        <v>6741.3541812200001</v>
      </c>
    </row>
    <row r="20" spans="1:71" x14ac:dyDescent="0.25">
      <c r="A20" s="65" t="s">
        <v>19</v>
      </c>
      <c r="B20" s="65">
        <v>6527.990068004</v>
      </c>
      <c r="C20" s="65">
        <v>315.60128571500002</v>
      </c>
      <c r="D20" s="65">
        <v>10480.7130591</v>
      </c>
      <c r="E20" s="65">
        <v>3708.7971623499998</v>
      </c>
      <c r="F20" s="65">
        <v>3392.8111584049898</v>
      </c>
      <c r="G20" s="65">
        <v>1912.8541897005</v>
      </c>
      <c r="H20" s="65">
        <v>13027.085459583501</v>
      </c>
      <c r="I20" s="65">
        <v>40.8308823327203</v>
      </c>
      <c r="J20" s="65">
        <v>123.55458238051899</v>
      </c>
      <c r="K20" s="42">
        <v>0.36763272000000002</v>
      </c>
      <c r="L20" s="65">
        <v>15.015023550659899</v>
      </c>
      <c r="M20" s="65">
        <v>33.127792800000002</v>
      </c>
      <c r="N20" s="65">
        <v>765.14545951000002</v>
      </c>
      <c r="O20" s="32"/>
      <c r="P20" s="34" t="s">
        <v>19</v>
      </c>
      <c r="Q20" s="32">
        <v>130.772091725</v>
      </c>
      <c r="R20" s="32">
        <v>40.073104590100002</v>
      </c>
      <c r="S20" s="32">
        <v>53.846484005800001</v>
      </c>
      <c r="T20" s="32">
        <v>130.21950952700001</v>
      </c>
      <c r="U20" s="32">
        <v>132.28062492199999</v>
      </c>
      <c r="V20" s="32">
        <v>0.36669867215500002</v>
      </c>
      <c r="W20" s="32">
        <v>6523.7217237900004</v>
      </c>
      <c r="X20" s="32">
        <v>93.9852590773</v>
      </c>
      <c r="Y20" s="32">
        <v>21.791416279100002</v>
      </c>
      <c r="Z20" s="32">
        <v>1593.7318128700001</v>
      </c>
      <c r="AA20" s="32">
        <v>42.763681007099997</v>
      </c>
      <c r="AB20" s="32">
        <v>13.4487411889</v>
      </c>
      <c r="AC20" s="32">
        <v>33.105430056800003</v>
      </c>
      <c r="AD20" s="32">
        <v>0</v>
      </c>
      <c r="AE20" s="32">
        <v>148.689419808</v>
      </c>
      <c r="AF20" s="32">
        <v>1.38750903633</v>
      </c>
      <c r="AG20" s="32">
        <v>819.28845190300001</v>
      </c>
      <c r="AH20" s="32">
        <v>315.548249306</v>
      </c>
      <c r="AI20" s="32">
        <v>0</v>
      </c>
      <c r="AJ20" s="32">
        <v>9415.48989368</v>
      </c>
      <c r="AK20" s="32">
        <v>1046.16498394</v>
      </c>
      <c r="AL20" s="32">
        <v>10461.6548776</v>
      </c>
      <c r="AM20" s="32">
        <v>6.8730207959499996</v>
      </c>
      <c r="AN20" s="32">
        <v>75.91131249</v>
      </c>
      <c r="AO20" s="32">
        <v>0.64879912696999997</v>
      </c>
      <c r="AP20" s="32">
        <v>8627.4325762400003</v>
      </c>
      <c r="AQ20" s="32">
        <v>2.3419251156000001</v>
      </c>
      <c r="AR20" s="32">
        <v>138.34835188</v>
      </c>
      <c r="AS20" s="32">
        <v>345.04437408000001</v>
      </c>
      <c r="AT20" s="32">
        <v>1.5557019836099999</v>
      </c>
      <c r="AU20" s="32">
        <v>7.5160182322200004E-3</v>
      </c>
      <c r="AV20" s="32">
        <v>123.51202974</v>
      </c>
      <c r="AW20" s="32">
        <v>3705.40271957</v>
      </c>
      <c r="AX20" s="32">
        <v>3389.6755088</v>
      </c>
      <c r="AY20" s="32">
        <v>315.72721076699997</v>
      </c>
      <c r="AZ20" s="32">
        <v>1516.42403754</v>
      </c>
      <c r="BA20" s="32">
        <v>1.8543039347000001</v>
      </c>
      <c r="BB20" s="32">
        <v>3.2571837166599997E-2</v>
      </c>
      <c r="BC20" s="32">
        <v>505.18129697900002</v>
      </c>
      <c r="BD20" s="32">
        <v>11.480497142300001</v>
      </c>
      <c r="BE20" s="32">
        <v>667.18048964699994</v>
      </c>
      <c r="BF20" s="32">
        <v>26.452561715600002</v>
      </c>
      <c r="BG20" s="32">
        <v>7.3811115152899998</v>
      </c>
      <c r="BH20" s="32">
        <v>1244.3685778500001</v>
      </c>
      <c r="BI20" s="32">
        <v>37.767046501000003</v>
      </c>
      <c r="BJ20" s="32">
        <v>276.457407805</v>
      </c>
      <c r="BK20" s="32">
        <v>6.11930005456E-2</v>
      </c>
      <c r="BL20" s="32">
        <v>1910.99334314</v>
      </c>
      <c r="BM20" s="32">
        <v>9.7109314239100009</v>
      </c>
      <c r="BN20" s="32">
        <v>194.67894956500001</v>
      </c>
      <c r="BO20" s="32">
        <v>879.25555502700001</v>
      </c>
      <c r="BP20" s="32">
        <v>0</v>
      </c>
      <c r="BQ20" s="32">
        <v>1293.81010201</v>
      </c>
      <c r="BR20" s="32">
        <v>13026.487758900001</v>
      </c>
      <c r="BS20" s="32">
        <v>726.69519913800002</v>
      </c>
    </row>
    <row r="21" spans="1:71" x14ac:dyDescent="0.25">
      <c r="A21" s="65" t="s">
        <v>20</v>
      </c>
      <c r="B21" s="65">
        <v>28726.321930804399</v>
      </c>
      <c r="C21" s="65">
        <v>1080.67222661699</v>
      </c>
      <c r="D21" s="65">
        <v>12878.4280781999</v>
      </c>
      <c r="E21" s="65">
        <v>7382.7699373369996</v>
      </c>
      <c r="F21" s="65">
        <v>6518.1239640839904</v>
      </c>
      <c r="G21" s="65">
        <v>7351.3663929849999</v>
      </c>
      <c r="H21" s="65">
        <v>44414.060014148701</v>
      </c>
      <c r="I21" s="65">
        <v>57.908612337991599</v>
      </c>
      <c r="J21" s="65">
        <v>125.65412303324391</v>
      </c>
      <c r="K21" s="65"/>
      <c r="L21" s="65">
        <v>83.102786472838005</v>
      </c>
      <c r="M21" s="65">
        <v>16.350831165999899</v>
      </c>
      <c r="N21" s="65">
        <v>1584.84253287199</v>
      </c>
      <c r="O21" s="32"/>
      <c r="P21" s="34" t="s">
        <v>20</v>
      </c>
      <c r="Q21" s="32">
        <v>239.75463011400001</v>
      </c>
      <c r="R21" s="32">
        <v>52.4744087654</v>
      </c>
      <c r="S21" s="32">
        <v>229.84213152999999</v>
      </c>
      <c r="T21" s="32">
        <v>136.45186086699999</v>
      </c>
      <c r="U21" s="32">
        <v>20157.460838300001</v>
      </c>
      <c r="V21" s="32">
        <v>0</v>
      </c>
      <c r="W21" s="32">
        <v>28711.777568199999</v>
      </c>
      <c r="X21" s="32">
        <v>443.85956075399997</v>
      </c>
      <c r="Y21" s="32">
        <v>147.35879345699999</v>
      </c>
      <c r="Z21" s="32">
        <v>5972.9676966899997</v>
      </c>
      <c r="AA21" s="32">
        <v>183.406138704</v>
      </c>
      <c r="AB21" s="32">
        <v>81.892439280800005</v>
      </c>
      <c r="AC21" s="32">
        <v>16.350827843499999</v>
      </c>
      <c r="AD21" s="32">
        <v>0</v>
      </c>
      <c r="AE21" s="32">
        <v>342.48900956099999</v>
      </c>
      <c r="AF21" s="32">
        <v>1.65270312346</v>
      </c>
      <c r="AG21" s="32">
        <v>1753.0473936799999</v>
      </c>
      <c r="AH21" s="32">
        <v>1080.44501242</v>
      </c>
      <c r="AI21" s="32">
        <v>0</v>
      </c>
      <c r="AJ21" s="32">
        <v>11575.6311678</v>
      </c>
      <c r="AK21" s="32">
        <v>1286.1803078800001</v>
      </c>
      <c r="AL21" s="32">
        <v>12861.8114757</v>
      </c>
      <c r="AM21" s="32">
        <v>26.1958849677</v>
      </c>
      <c r="AN21" s="32">
        <v>331.25902972900002</v>
      </c>
      <c r="AO21" s="32">
        <v>2.9742657230899998</v>
      </c>
      <c r="AP21" s="32">
        <v>29859.737109500002</v>
      </c>
      <c r="AQ21" s="32">
        <v>15.438714639200001</v>
      </c>
      <c r="AR21" s="32">
        <v>264.93924789300002</v>
      </c>
      <c r="AS21" s="32">
        <v>453.02809504099997</v>
      </c>
      <c r="AT21" s="32">
        <v>2.4132154433799999</v>
      </c>
      <c r="AU21" s="32">
        <v>1.5995689412899999E-2</v>
      </c>
      <c r="AV21" s="32">
        <v>367.24377420299999</v>
      </c>
      <c r="AW21" s="32">
        <v>7376.2867796500004</v>
      </c>
      <c r="AX21" s="32">
        <v>6512.5923130299998</v>
      </c>
      <c r="AY21" s="32">
        <v>863.69446661899997</v>
      </c>
      <c r="AZ21" s="32">
        <v>2999.8136632599999</v>
      </c>
      <c r="BA21" s="32">
        <v>6.1787477085700004</v>
      </c>
      <c r="BB21" s="32">
        <v>0.111257672581</v>
      </c>
      <c r="BC21" s="32">
        <v>570.11602131899997</v>
      </c>
      <c r="BD21" s="32">
        <v>25.612427123500002</v>
      </c>
      <c r="BE21" s="32">
        <v>1421.69771259</v>
      </c>
      <c r="BF21" s="32">
        <v>48.070528237300003</v>
      </c>
      <c r="BG21" s="32">
        <v>16.983076660199998</v>
      </c>
      <c r="BH21" s="32">
        <v>2782.0866822100002</v>
      </c>
      <c r="BI21" s="32">
        <v>274.75825283699999</v>
      </c>
      <c r="BJ21" s="32">
        <v>260.68079586900001</v>
      </c>
      <c r="BK21" s="32">
        <v>0.242463744881</v>
      </c>
      <c r="BL21" s="32">
        <v>7341.2181748200001</v>
      </c>
      <c r="BM21" s="32">
        <v>109.670271857</v>
      </c>
      <c r="BN21" s="32">
        <v>563.113271328</v>
      </c>
      <c r="BO21" s="32">
        <v>2973.12471598</v>
      </c>
      <c r="BP21" s="32">
        <v>0</v>
      </c>
      <c r="BQ21" s="32">
        <v>4841.6400600500001</v>
      </c>
      <c r="BR21" s="32">
        <v>44412.469835099997</v>
      </c>
      <c r="BS21" s="32">
        <v>2871.1418390600002</v>
      </c>
    </row>
    <row r="22" spans="1:71" x14ac:dyDescent="0.25">
      <c r="A22" s="65" t="s">
        <v>129</v>
      </c>
      <c r="B22" s="65">
        <v>13685.6432041099</v>
      </c>
      <c r="C22" s="65">
        <v>1807.0722059950001</v>
      </c>
      <c r="D22" s="65">
        <v>20962.5104013499</v>
      </c>
      <c r="E22" s="65">
        <v>5268.1588254750004</v>
      </c>
      <c r="F22" s="65">
        <v>4680.1843972749903</v>
      </c>
      <c r="G22" s="65">
        <v>1465.40010005</v>
      </c>
      <c r="H22" s="65">
        <v>60735.221005858504</v>
      </c>
      <c r="I22" s="65">
        <v>27.905290407539201</v>
      </c>
      <c r="J22" s="65">
        <v>96.4372588126068</v>
      </c>
      <c r="K22" s="65"/>
      <c r="L22" s="65">
        <v>51.7910770471359</v>
      </c>
      <c r="M22" s="65">
        <v>5.9608823999999903</v>
      </c>
      <c r="N22" s="65">
        <v>49.692090929999999</v>
      </c>
      <c r="O22" s="32"/>
      <c r="P22" s="34" t="s">
        <v>129</v>
      </c>
      <c r="Q22" s="32">
        <v>434.97291295700001</v>
      </c>
      <c r="R22" s="32">
        <v>8.3346924339200008</v>
      </c>
      <c r="S22" s="32">
        <v>493.57896346000001</v>
      </c>
      <c r="T22" s="32">
        <v>128.28544780600001</v>
      </c>
      <c r="U22" s="32">
        <v>166917.68952300001</v>
      </c>
      <c r="V22" s="32">
        <v>0</v>
      </c>
      <c r="W22" s="32">
        <v>13672.373190300001</v>
      </c>
      <c r="X22" s="32">
        <v>231.846923522</v>
      </c>
      <c r="Y22" s="32">
        <v>1099.9334063199999</v>
      </c>
      <c r="Z22" s="32">
        <v>3914.3281530200002</v>
      </c>
      <c r="AA22" s="32">
        <v>306.62873975999997</v>
      </c>
      <c r="AB22" s="32">
        <v>23.731782089700001</v>
      </c>
      <c r="AC22" s="32">
        <v>5.9608803594999999</v>
      </c>
      <c r="AD22" s="32">
        <v>0</v>
      </c>
      <c r="AE22" s="32">
        <v>518.09037155199997</v>
      </c>
      <c r="AF22" s="32">
        <v>2.87563697588</v>
      </c>
      <c r="AG22" s="32">
        <v>2289.2778659300002</v>
      </c>
      <c r="AH22" s="32">
        <v>1806.5230377800001</v>
      </c>
      <c r="AI22" s="32">
        <v>0</v>
      </c>
      <c r="AJ22" s="32">
        <v>18848.675252100002</v>
      </c>
      <c r="AK22" s="32">
        <v>2094.29725121</v>
      </c>
      <c r="AL22" s="32">
        <v>20942.9725034</v>
      </c>
      <c r="AM22" s="32">
        <v>63.014374581299997</v>
      </c>
      <c r="AN22" s="32">
        <v>224.81830355700001</v>
      </c>
      <c r="AO22" s="32">
        <v>1.14258405838</v>
      </c>
      <c r="AP22" s="32">
        <v>45544.486147199998</v>
      </c>
      <c r="AQ22" s="32">
        <v>8.3865329695700002</v>
      </c>
      <c r="AR22" s="32">
        <v>64.402024405199995</v>
      </c>
      <c r="AS22" s="32">
        <v>295.01058119300001</v>
      </c>
      <c r="AT22" s="32">
        <v>2.5905230939699999</v>
      </c>
      <c r="AU22" s="32">
        <v>3.3805848255900002E-2</v>
      </c>
      <c r="AV22" s="32">
        <v>127.99925086899999</v>
      </c>
      <c r="AW22" s="32">
        <v>5264.3874760299996</v>
      </c>
      <c r="AX22" s="32">
        <v>4676.9823318700001</v>
      </c>
      <c r="AY22" s="32">
        <v>587.40514415500002</v>
      </c>
      <c r="AZ22" s="32">
        <v>1885.7747881600001</v>
      </c>
      <c r="BA22" s="32">
        <v>3.5648566510699999</v>
      </c>
      <c r="BB22" s="32">
        <v>0.15277678136200001</v>
      </c>
      <c r="BC22" s="32">
        <v>574.75848862099997</v>
      </c>
      <c r="BD22" s="32">
        <v>12.0306022366</v>
      </c>
      <c r="BE22" s="32">
        <v>933.270253035</v>
      </c>
      <c r="BF22" s="32">
        <v>7.7667222265599998</v>
      </c>
      <c r="BG22" s="32">
        <v>12.9173995602</v>
      </c>
      <c r="BH22" s="32">
        <v>2212.6727194599998</v>
      </c>
      <c r="BI22" s="32">
        <v>149.56301618200001</v>
      </c>
      <c r="BJ22" s="32">
        <v>270.60684349899998</v>
      </c>
      <c r="BK22" s="32">
        <v>0.11211468167999999</v>
      </c>
      <c r="BL22" s="32">
        <v>1462.2793355700001</v>
      </c>
      <c r="BM22" s="32">
        <v>17.532286226699998</v>
      </c>
      <c r="BN22" s="32">
        <v>849.28199101300004</v>
      </c>
      <c r="BO22" s="32">
        <v>6421.0624124400001</v>
      </c>
      <c r="BP22" s="32">
        <v>0</v>
      </c>
      <c r="BQ22" s="32">
        <v>7748.9941474300003</v>
      </c>
      <c r="BR22" s="32">
        <v>60733.423967100003</v>
      </c>
      <c r="BS22" s="32">
        <v>4727.1361817699999</v>
      </c>
    </row>
    <row r="23" spans="1:71" x14ac:dyDescent="0.25">
      <c r="A23" s="65" t="s">
        <v>22</v>
      </c>
      <c r="B23" s="65">
        <v>43717.644532325699</v>
      </c>
      <c r="C23" s="65">
        <v>3358.845680633</v>
      </c>
      <c r="D23" s="65">
        <v>34358.993437926998</v>
      </c>
      <c r="E23" s="65">
        <v>13708.310450305</v>
      </c>
      <c r="F23" s="65">
        <v>9394.0821656750504</v>
      </c>
      <c r="G23" s="65">
        <v>13829.373086621999</v>
      </c>
      <c r="H23" s="65">
        <v>101368.56214053339</v>
      </c>
      <c r="I23" s="65">
        <v>135.22070316065</v>
      </c>
      <c r="J23" s="65">
        <v>435.38501580295798</v>
      </c>
      <c r="K23" s="65"/>
      <c r="L23" s="65">
        <v>92.2846841548523</v>
      </c>
      <c r="M23" s="65">
        <v>76.726899320000001</v>
      </c>
      <c r="N23" s="65">
        <v>5836.8772339770003</v>
      </c>
      <c r="O23" s="32"/>
      <c r="P23" s="34" t="s">
        <v>22</v>
      </c>
      <c r="Q23" s="32">
        <v>707.17220149900004</v>
      </c>
      <c r="R23" s="32">
        <v>132.39985192099999</v>
      </c>
      <c r="S23" s="32">
        <v>511.24241990199999</v>
      </c>
      <c r="T23" s="32">
        <v>469.27234750600002</v>
      </c>
      <c r="U23" s="32">
        <v>91893.909487800003</v>
      </c>
      <c r="V23" s="32">
        <v>0</v>
      </c>
      <c r="W23" s="32">
        <v>43690.563828999999</v>
      </c>
      <c r="X23" s="32">
        <v>441.22767289799998</v>
      </c>
      <c r="Y23" s="32">
        <v>643.76989470499996</v>
      </c>
      <c r="Z23" s="32">
        <v>10823.9655148</v>
      </c>
      <c r="AA23" s="32">
        <v>384.43028705299997</v>
      </c>
      <c r="AB23" s="32">
        <v>91.021387217899999</v>
      </c>
      <c r="AC23" s="32">
        <v>76.727130291600005</v>
      </c>
      <c r="AD23" s="32">
        <v>0</v>
      </c>
      <c r="AE23" s="32">
        <v>931.99346504100004</v>
      </c>
      <c r="AF23" s="32">
        <v>4.3242934112800002</v>
      </c>
      <c r="AG23" s="32">
        <v>6207.0829532300004</v>
      </c>
      <c r="AH23" s="32">
        <v>3358.6302592299999</v>
      </c>
      <c r="AI23" s="32">
        <v>0</v>
      </c>
      <c r="AJ23" s="32">
        <v>30891.845938599999</v>
      </c>
      <c r="AK23" s="32">
        <v>3432.4249094000002</v>
      </c>
      <c r="AL23" s="32">
        <v>34324.270848</v>
      </c>
      <c r="AM23" s="32">
        <v>89.4148234699</v>
      </c>
      <c r="AN23" s="32">
        <v>820.81312644599996</v>
      </c>
      <c r="AO23" s="32">
        <v>46.401802331399999</v>
      </c>
      <c r="AP23" s="32">
        <v>64298.880241699997</v>
      </c>
      <c r="AQ23" s="32">
        <v>36.421881994300001</v>
      </c>
      <c r="AR23" s="32">
        <v>453.86156131299998</v>
      </c>
      <c r="AS23" s="32">
        <v>710.917163974</v>
      </c>
      <c r="AT23" s="32">
        <v>24.384885673300001</v>
      </c>
      <c r="AU23" s="32">
        <v>0.20963398237399999</v>
      </c>
      <c r="AV23" s="32">
        <v>428.774383957</v>
      </c>
      <c r="AW23" s="32">
        <v>13695.5589597</v>
      </c>
      <c r="AX23" s="32">
        <v>9389.36685674</v>
      </c>
      <c r="AY23" s="32">
        <v>4306.1921029300001</v>
      </c>
      <c r="AZ23" s="32">
        <v>4371.0188848999996</v>
      </c>
      <c r="BA23" s="32">
        <v>7.67965125967</v>
      </c>
      <c r="BB23" s="32">
        <v>0.41716397228800001</v>
      </c>
      <c r="BC23" s="32">
        <v>881.68672266399994</v>
      </c>
      <c r="BD23" s="32">
        <v>42.242993175599999</v>
      </c>
      <c r="BE23" s="32">
        <v>2146.4242402599998</v>
      </c>
      <c r="BF23" s="32">
        <v>87.649738190099995</v>
      </c>
      <c r="BG23" s="32">
        <v>32.499783400299997</v>
      </c>
      <c r="BH23" s="32">
        <v>4010.6204798399999</v>
      </c>
      <c r="BI23" s="32">
        <v>211.503490215</v>
      </c>
      <c r="BJ23" s="32">
        <v>264.31054462999998</v>
      </c>
      <c r="BK23" s="32">
        <v>3.3539410700099999</v>
      </c>
      <c r="BL23" s="32">
        <v>13797.9667756</v>
      </c>
      <c r="BM23" s="32">
        <v>276.98138121900001</v>
      </c>
      <c r="BN23" s="32">
        <v>1328.5711262699999</v>
      </c>
      <c r="BO23" s="32">
        <v>6952.4046929300002</v>
      </c>
      <c r="BP23" s="32">
        <v>0</v>
      </c>
      <c r="BQ23" s="32">
        <v>11157.5062975</v>
      </c>
      <c r="BR23" s="32">
        <v>101364.642827</v>
      </c>
      <c r="BS23" s="32">
        <v>7243.51170422</v>
      </c>
    </row>
    <row r="24" spans="1:71" x14ac:dyDescent="0.25">
      <c r="A24" s="65" t="s">
        <v>23</v>
      </c>
      <c r="B24" s="65">
        <v>213420.221033693</v>
      </c>
      <c r="C24" s="65">
        <v>1697.92188652299</v>
      </c>
      <c r="D24" s="65">
        <v>31032.663368590001</v>
      </c>
      <c r="E24" s="65">
        <v>43526.7798725619</v>
      </c>
      <c r="F24" s="65">
        <v>28258.252976018201</v>
      </c>
      <c r="G24" s="65">
        <v>8906.5326137769898</v>
      </c>
      <c r="H24" s="65">
        <v>93889.491099309598</v>
      </c>
      <c r="I24" s="65">
        <v>2373.1977285243502</v>
      </c>
      <c r="J24" s="65">
        <v>1474.73771444969</v>
      </c>
      <c r="K24" s="42">
        <v>11.2248027999999</v>
      </c>
      <c r="L24" s="65">
        <v>5425.6938623812202</v>
      </c>
      <c r="M24" s="65">
        <v>508.34403681499998</v>
      </c>
      <c r="N24" s="65">
        <v>3337.5431015160002</v>
      </c>
      <c r="O24" s="32"/>
      <c r="P24" s="34" t="s">
        <v>23</v>
      </c>
      <c r="Q24" s="32">
        <v>3154.6434473099998</v>
      </c>
      <c r="R24" s="32">
        <v>2373.48198146</v>
      </c>
      <c r="S24" s="32">
        <v>1137.86289661</v>
      </c>
      <c r="T24" s="32">
        <v>1494.28790213</v>
      </c>
      <c r="U24" s="32">
        <v>781.23284962599996</v>
      </c>
      <c r="V24" s="32">
        <v>11.197545849600001</v>
      </c>
      <c r="W24" s="32">
        <v>213429.97228700001</v>
      </c>
      <c r="X24" s="32">
        <v>1392.79995418</v>
      </c>
      <c r="Y24" s="32">
        <v>29.890715012099999</v>
      </c>
      <c r="Z24" s="32">
        <v>7371.8322548699998</v>
      </c>
      <c r="AA24" s="32">
        <v>6935.1917958100003</v>
      </c>
      <c r="AB24" s="32">
        <v>5424.2528218300004</v>
      </c>
      <c r="AC24" s="32">
        <v>507.21287627300001</v>
      </c>
      <c r="AD24" s="32">
        <v>0</v>
      </c>
      <c r="AE24" s="32">
        <v>993.95773545099996</v>
      </c>
      <c r="AF24" s="32">
        <v>54.073683279400001</v>
      </c>
      <c r="AG24" s="32">
        <v>3303.2963633200002</v>
      </c>
      <c r="AH24" s="32">
        <v>1697.09355665</v>
      </c>
      <c r="AI24" s="32">
        <v>0</v>
      </c>
      <c r="AJ24" s="32">
        <v>27900.291096600002</v>
      </c>
      <c r="AK24" s="32">
        <v>3100.0299895500002</v>
      </c>
      <c r="AL24" s="32">
        <v>31000.321086200001</v>
      </c>
      <c r="AM24" s="32">
        <v>163.48775629599999</v>
      </c>
      <c r="AN24" s="32">
        <v>1790.70388</v>
      </c>
      <c r="AO24" s="32">
        <v>30.366839772700001</v>
      </c>
      <c r="AP24" s="32">
        <v>49639.618746100001</v>
      </c>
      <c r="AQ24" s="32">
        <v>61.856716862600003</v>
      </c>
      <c r="AR24" s="32">
        <v>1842.28624547</v>
      </c>
      <c r="AS24" s="32">
        <v>2494.37135876</v>
      </c>
      <c r="AT24" s="32">
        <v>15.1333594422</v>
      </c>
      <c r="AU24" s="32">
        <v>3.9745343011599998E-3</v>
      </c>
      <c r="AV24" s="32">
        <v>1961.9596618099999</v>
      </c>
      <c r="AW24" s="32">
        <v>43508.899062600001</v>
      </c>
      <c r="AX24" s="32">
        <v>28244.190552399999</v>
      </c>
      <c r="AY24" s="32">
        <v>15264.708510300001</v>
      </c>
      <c r="AZ24" s="32">
        <v>13919.2798974</v>
      </c>
      <c r="BA24" s="32">
        <v>26.032207765799999</v>
      </c>
      <c r="BB24" s="32">
        <v>0.241669943837</v>
      </c>
      <c r="BC24" s="32">
        <v>1909.98529837</v>
      </c>
      <c r="BD24" s="32">
        <v>144.51976253999999</v>
      </c>
      <c r="BE24" s="32">
        <v>6666.4718928299999</v>
      </c>
      <c r="BF24" s="32">
        <v>358.20084583599998</v>
      </c>
      <c r="BG24" s="32">
        <v>78.872505888000006</v>
      </c>
      <c r="BH24" s="32">
        <v>10902.267919600001</v>
      </c>
      <c r="BI24" s="32">
        <v>900.23421873300003</v>
      </c>
      <c r="BJ24" s="32">
        <v>849.39887078200002</v>
      </c>
      <c r="BK24" s="32">
        <v>2.0020713432199999</v>
      </c>
      <c r="BL24" s="32">
        <v>8897.7317666899999</v>
      </c>
      <c r="BM24" s="32">
        <v>77.826500826200004</v>
      </c>
      <c r="BN24" s="32">
        <v>634.639516652</v>
      </c>
      <c r="BO24" s="32">
        <v>4968.5494117300004</v>
      </c>
      <c r="BP24" s="32">
        <v>0</v>
      </c>
      <c r="BQ24" s="32">
        <v>12155.6260427</v>
      </c>
      <c r="BR24" s="32">
        <v>93889.0260002</v>
      </c>
      <c r="BS24" s="32">
        <v>5633.8840734400001</v>
      </c>
    </row>
    <row r="25" spans="1:71" x14ac:dyDescent="0.25">
      <c r="A25" s="65" t="s">
        <v>24</v>
      </c>
      <c r="B25" s="65">
        <v>92416.611353215194</v>
      </c>
      <c r="C25" s="65">
        <v>253.53955092886901</v>
      </c>
      <c r="D25" s="65">
        <v>6515.9119640675499</v>
      </c>
      <c r="E25" s="65">
        <v>14504.4597072755</v>
      </c>
      <c r="F25" s="65">
        <v>10926.322109597901</v>
      </c>
      <c r="G25" s="65">
        <v>1200.7680816778</v>
      </c>
      <c r="H25" s="65">
        <v>63036.445899079103</v>
      </c>
      <c r="I25" s="65">
        <v>629.19578519490801</v>
      </c>
      <c r="J25" s="65">
        <v>589.85195449652895</v>
      </c>
      <c r="K25" s="65"/>
      <c r="L25" s="65">
        <v>1327.0816224518701</v>
      </c>
      <c r="M25" s="65">
        <v>42.645484009999898</v>
      </c>
      <c r="N25" s="65">
        <v>2019.5777825485</v>
      </c>
      <c r="O25" s="32"/>
      <c r="P25" s="34" t="s">
        <v>24</v>
      </c>
      <c r="Q25" s="32">
        <v>1257.4113085500001</v>
      </c>
      <c r="R25" s="32">
        <v>629.14737258399998</v>
      </c>
      <c r="S25" s="32">
        <v>443.971880967</v>
      </c>
      <c r="T25" s="32">
        <v>592.83672350999996</v>
      </c>
      <c r="U25" s="32">
        <v>240.01198210300001</v>
      </c>
      <c r="V25" s="32">
        <v>0</v>
      </c>
      <c r="W25" s="32">
        <v>92398.080556200002</v>
      </c>
      <c r="X25" s="32">
        <v>958.57523942800003</v>
      </c>
      <c r="Y25" s="32">
        <v>11.161733186099999</v>
      </c>
      <c r="Z25" s="32">
        <v>4460.8413328799998</v>
      </c>
      <c r="AA25" s="32">
        <v>1959.9165928800001</v>
      </c>
      <c r="AB25" s="32">
        <v>1319.6393930900001</v>
      </c>
      <c r="AC25" s="32">
        <v>42.645512779299999</v>
      </c>
      <c r="AD25" s="32">
        <v>0</v>
      </c>
      <c r="AE25" s="32">
        <v>1240.3446704600001</v>
      </c>
      <c r="AF25" s="32">
        <v>20.5774175136</v>
      </c>
      <c r="AG25" s="32">
        <v>1845.96612129</v>
      </c>
      <c r="AH25" s="32">
        <v>253.52329545800001</v>
      </c>
      <c r="AI25" s="32">
        <v>0</v>
      </c>
      <c r="AJ25" s="32">
        <v>5861.62719569</v>
      </c>
      <c r="AK25" s="32">
        <v>651.29204259799997</v>
      </c>
      <c r="AL25" s="32">
        <v>6512.9192382800002</v>
      </c>
      <c r="AM25" s="32">
        <v>54.813867052200003</v>
      </c>
      <c r="AN25" s="32">
        <v>1024.91078612</v>
      </c>
      <c r="AO25" s="32">
        <v>3.3472200198399999</v>
      </c>
      <c r="AP25" s="32">
        <v>40087.303060899998</v>
      </c>
      <c r="AQ25" s="32">
        <v>4.886450494</v>
      </c>
      <c r="AR25" s="32">
        <v>906.48365874700005</v>
      </c>
      <c r="AS25" s="32">
        <v>1118.8610993100001</v>
      </c>
      <c r="AT25" s="32">
        <v>1.6142179138799999</v>
      </c>
      <c r="AU25" s="32">
        <v>9.9273514222600005E-3</v>
      </c>
      <c r="AV25" s="32">
        <v>716.62081715399995</v>
      </c>
      <c r="AW25" s="32">
        <v>14501.7654958</v>
      </c>
      <c r="AX25" s="32">
        <v>10924.085598400001</v>
      </c>
      <c r="AY25" s="32">
        <v>3577.6798973700002</v>
      </c>
      <c r="AZ25" s="32">
        <v>5138.28598599</v>
      </c>
      <c r="BA25" s="32">
        <v>8.9023522581400005</v>
      </c>
      <c r="BB25" s="32">
        <v>5.3194963948899998E-2</v>
      </c>
      <c r="BC25" s="32">
        <v>288.15299941000001</v>
      </c>
      <c r="BD25" s="32">
        <v>68.035830365400003</v>
      </c>
      <c r="BE25" s="32">
        <v>2935.2343763399999</v>
      </c>
      <c r="BF25" s="32">
        <v>178.704397605</v>
      </c>
      <c r="BG25" s="32">
        <v>38.649514480500002</v>
      </c>
      <c r="BH25" s="32">
        <v>4449.0526943200002</v>
      </c>
      <c r="BI25" s="32">
        <v>26.113434353500001</v>
      </c>
      <c r="BJ25" s="32">
        <v>179.23630430399999</v>
      </c>
      <c r="BK25" s="32">
        <v>0.12885822467300001</v>
      </c>
      <c r="BL25" s="32">
        <v>1200.7224282100001</v>
      </c>
      <c r="BM25" s="32">
        <v>1.70263899945E-3</v>
      </c>
      <c r="BN25" s="32">
        <v>316.688358768</v>
      </c>
      <c r="BO25" s="32">
        <v>5167.8153767699996</v>
      </c>
      <c r="BP25" s="32">
        <v>0</v>
      </c>
      <c r="BQ25" s="32">
        <v>5808.2141048800004</v>
      </c>
      <c r="BR25" s="32">
        <v>63034.425786799999</v>
      </c>
      <c r="BS25" s="32">
        <v>4549.3090134800004</v>
      </c>
    </row>
    <row r="26" spans="1:71" x14ac:dyDescent="0.25">
      <c r="A26" s="65" t="s">
        <v>25</v>
      </c>
      <c r="B26" s="65">
        <v>104200.06494293299</v>
      </c>
      <c r="C26" s="65">
        <v>1165.30948059805</v>
      </c>
      <c r="D26" s="65">
        <v>16352.189054115001</v>
      </c>
      <c r="E26" s="65">
        <v>20183.4822524222</v>
      </c>
      <c r="F26" s="65">
        <v>14382.5631019956</v>
      </c>
      <c r="G26" s="65">
        <v>2283.1279722258</v>
      </c>
      <c r="H26" s="65">
        <v>87580.554719488398</v>
      </c>
      <c r="I26" s="65">
        <v>950.91113199823303</v>
      </c>
      <c r="J26" s="65">
        <v>824.34464581620603</v>
      </c>
      <c r="K26" s="65"/>
      <c r="L26" s="65">
        <v>2055.5361171005702</v>
      </c>
      <c r="M26" s="65">
        <v>48.360519644999997</v>
      </c>
      <c r="N26" s="65">
        <v>3455.3525200004901</v>
      </c>
      <c r="O26" s="32"/>
      <c r="P26" s="34" t="s">
        <v>25</v>
      </c>
      <c r="Q26" s="32">
        <v>1695.5832420199999</v>
      </c>
      <c r="R26" s="32">
        <v>950.96092521499997</v>
      </c>
      <c r="S26" s="32">
        <v>681.01651047799999</v>
      </c>
      <c r="T26" s="32">
        <v>843.01038862899998</v>
      </c>
      <c r="U26" s="32">
        <v>691.95167905999995</v>
      </c>
      <c r="V26" s="32">
        <v>0</v>
      </c>
      <c r="W26" s="32">
        <v>104200.134043</v>
      </c>
      <c r="X26" s="32">
        <v>768.72677114700002</v>
      </c>
      <c r="Y26" s="32">
        <v>25.980156622900001</v>
      </c>
      <c r="Z26" s="32">
        <v>7798.6324946599998</v>
      </c>
      <c r="AA26" s="32">
        <v>2884.1331666900001</v>
      </c>
      <c r="AB26" s="32">
        <v>2054.36980976</v>
      </c>
      <c r="AC26" s="32">
        <v>48.360379139599999</v>
      </c>
      <c r="AD26" s="32">
        <v>0</v>
      </c>
      <c r="AE26" s="32">
        <v>1264.15796641</v>
      </c>
      <c r="AF26" s="32">
        <v>26.488213698799999</v>
      </c>
      <c r="AG26" s="32">
        <v>3687.1888595999999</v>
      </c>
      <c r="AH26" s="32">
        <v>1165.13341197</v>
      </c>
      <c r="AI26" s="32">
        <v>0</v>
      </c>
      <c r="AJ26" s="32">
        <v>14705.2828912</v>
      </c>
      <c r="AK26" s="32">
        <v>1633.9198806500001</v>
      </c>
      <c r="AL26" s="32">
        <v>16339.202771800001</v>
      </c>
      <c r="AM26" s="32">
        <v>113.536690818</v>
      </c>
      <c r="AN26" s="32">
        <v>1204.5297630099999</v>
      </c>
      <c r="AO26" s="32">
        <v>4.2163181665299998</v>
      </c>
      <c r="AP26" s="32">
        <v>53943.484067700003</v>
      </c>
      <c r="AQ26" s="32">
        <v>12.0639791512</v>
      </c>
      <c r="AR26" s="32">
        <v>1047.0647143900001</v>
      </c>
      <c r="AS26" s="32">
        <v>1354.8442803800001</v>
      </c>
      <c r="AT26" s="32">
        <v>2.55284412518</v>
      </c>
      <c r="AU26" s="32">
        <v>1.0702781082499999</v>
      </c>
      <c r="AV26" s="32">
        <v>901.19219462399997</v>
      </c>
      <c r="AW26" s="32">
        <v>20181.281348</v>
      </c>
      <c r="AX26" s="32">
        <v>14379.9439253</v>
      </c>
      <c r="AY26" s="32">
        <v>5801.3374226899996</v>
      </c>
      <c r="AZ26" s="32">
        <v>6718.7880123699997</v>
      </c>
      <c r="BA26" s="32">
        <v>12.1134592768</v>
      </c>
      <c r="BB26" s="32">
        <v>0.120577267768</v>
      </c>
      <c r="BC26" s="32">
        <v>591.39801600600003</v>
      </c>
      <c r="BD26" s="32">
        <v>82.065936164099995</v>
      </c>
      <c r="BE26" s="32">
        <v>3705.3542234500001</v>
      </c>
      <c r="BF26" s="32">
        <v>203.94662816900001</v>
      </c>
      <c r="BG26" s="32">
        <v>48.941621831299997</v>
      </c>
      <c r="BH26" s="32">
        <v>5967.7984424300003</v>
      </c>
      <c r="BI26" s="32">
        <v>155.44513314599999</v>
      </c>
      <c r="BJ26" s="32">
        <v>289.571568313</v>
      </c>
      <c r="BK26" s="32">
        <v>0.194102388928</v>
      </c>
      <c r="BL26" s="32">
        <v>2282.4564095800001</v>
      </c>
      <c r="BM26" s="32">
        <v>3.37447577395</v>
      </c>
      <c r="BN26" s="32">
        <v>984.99303411200003</v>
      </c>
      <c r="BO26" s="32">
        <v>5124.4798491499996</v>
      </c>
      <c r="BP26" s="32">
        <v>0</v>
      </c>
      <c r="BQ26" s="32">
        <v>9775.9398637199993</v>
      </c>
      <c r="BR26" s="32">
        <v>87578.958337899996</v>
      </c>
      <c r="BS26" s="32">
        <v>5840.30275222</v>
      </c>
    </row>
    <row r="27" spans="1:71" x14ac:dyDescent="0.25">
      <c r="A27" s="65" t="s">
        <v>26</v>
      </c>
      <c r="B27" s="65">
        <v>31963.251904522702</v>
      </c>
      <c r="C27" s="65">
        <v>235.778118039389</v>
      </c>
      <c r="D27" s="65">
        <v>4407.5549773180501</v>
      </c>
      <c r="E27" s="65">
        <v>5106.3549995924805</v>
      </c>
      <c r="F27" s="65">
        <v>3735.9035029813699</v>
      </c>
      <c r="G27" s="65">
        <v>708.63241029350002</v>
      </c>
      <c r="H27" s="65">
        <v>17665.663796380199</v>
      </c>
      <c r="I27" s="65">
        <v>295.30123169845098</v>
      </c>
      <c r="J27" s="65">
        <v>222.80471997160299</v>
      </c>
      <c r="K27" s="65"/>
      <c r="L27" s="65">
        <v>650.04639778938395</v>
      </c>
      <c r="M27" s="65">
        <v>11.595939939499999</v>
      </c>
      <c r="N27" s="65">
        <v>567.65176723800005</v>
      </c>
      <c r="O27" s="32"/>
      <c r="P27" s="34" t="s">
        <v>26</v>
      </c>
      <c r="Q27" s="32">
        <v>460.91728168600002</v>
      </c>
      <c r="R27" s="32">
        <v>295.286165031</v>
      </c>
      <c r="S27" s="32">
        <v>172.541892776</v>
      </c>
      <c r="T27" s="32">
        <v>223.693498076</v>
      </c>
      <c r="U27" s="32">
        <v>176.82853866799999</v>
      </c>
      <c r="V27" s="32">
        <v>0</v>
      </c>
      <c r="W27" s="32">
        <v>31959.429950099999</v>
      </c>
      <c r="X27" s="32">
        <v>226.71727577300001</v>
      </c>
      <c r="Y27" s="32">
        <v>5.1052108109400001</v>
      </c>
      <c r="Z27" s="32">
        <v>960.40131448499994</v>
      </c>
      <c r="AA27" s="32">
        <v>886.57784359799996</v>
      </c>
      <c r="AB27" s="32">
        <v>649.78290128200001</v>
      </c>
      <c r="AC27" s="32">
        <v>11.5959286174</v>
      </c>
      <c r="AD27" s="32">
        <v>0</v>
      </c>
      <c r="AE27" s="32">
        <v>277.93335332999999</v>
      </c>
      <c r="AF27" s="32">
        <v>7.7638902845700004</v>
      </c>
      <c r="AG27" s="32">
        <v>602.33768718800002</v>
      </c>
      <c r="AH27" s="32">
        <v>235.75298831000001</v>
      </c>
      <c r="AI27" s="32">
        <v>0</v>
      </c>
      <c r="AJ27" s="32">
        <v>3963.59674997</v>
      </c>
      <c r="AK27" s="32">
        <v>440.39916230900002</v>
      </c>
      <c r="AL27" s="32">
        <v>4403.9959122800001</v>
      </c>
      <c r="AM27" s="32">
        <v>26.772828988299999</v>
      </c>
      <c r="AN27" s="32">
        <v>309.10845006699998</v>
      </c>
      <c r="AO27" s="32">
        <v>1.12161574828</v>
      </c>
      <c r="AP27" s="32">
        <v>10806.669400799999</v>
      </c>
      <c r="AQ27" s="32">
        <v>2.7178370148300002</v>
      </c>
      <c r="AR27" s="32">
        <v>287.57051299300002</v>
      </c>
      <c r="AS27" s="32">
        <v>365.12466889299998</v>
      </c>
      <c r="AT27" s="32">
        <v>0.62611747361299996</v>
      </c>
      <c r="AU27" s="32">
        <v>7.0352780855100004E-4</v>
      </c>
      <c r="AV27" s="32">
        <v>240.599960063</v>
      </c>
      <c r="AW27" s="32">
        <v>5105.3836312000003</v>
      </c>
      <c r="AX27" s="32">
        <v>3735.0712284000001</v>
      </c>
      <c r="AY27" s="32">
        <v>1370.3124028100001</v>
      </c>
      <c r="AZ27" s="32">
        <v>1750.4806853099999</v>
      </c>
      <c r="BA27" s="32">
        <v>3.1248539009099998</v>
      </c>
      <c r="BB27" s="32">
        <v>2.6076084260699999E-2</v>
      </c>
      <c r="BC27" s="32">
        <v>127.95611902500001</v>
      </c>
      <c r="BD27" s="32">
        <v>22.116608480099998</v>
      </c>
      <c r="BE27" s="32">
        <v>977.51794049700004</v>
      </c>
      <c r="BF27" s="32">
        <v>56.329270892499999</v>
      </c>
      <c r="BG27" s="32">
        <v>12.9469234287</v>
      </c>
      <c r="BH27" s="32">
        <v>1533.92886864</v>
      </c>
      <c r="BI27" s="32">
        <v>30.725355261600001</v>
      </c>
      <c r="BJ27" s="32">
        <v>72.590082126599995</v>
      </c>
      <c r="BK27" s="32">
        <v>5.1948030622199999E-2</v>
      </c>
      <c r="BL27" s="32">
        <v>707.95752295199998</v>
      </c>
      <c r="BM27" s="32">
        <v>5.63678593694</v>
      </c>
      <c r="BN27" s="32">
        <v>172.344335801</v>
      </c>
      <c r="BO27" s="32">
        <v>987.49715913499995</v>
      </c>
      <c r="BP27" s="32">
        <v>0</v>
      </c>
      <c r="BQ27" s="32">
        <v>2024.2805333900001</v>
      </c>
      <c r="BR27" s="32">
        <v>17664.490786300001</v>
      </c>
      <c r="BS27" s="32">
        <v>1163.0986127399999</v>
      </c>
    </row>
    <row r="28" spans="1:71" x14ac:dyDescent="0.25">
      <c r="A28" s="65" t="s">
        <v>27</v>
      </c>
      <c r="B28" s="65">
        <v>86433.180842599904</v>
      </c>
      <c r="C28" s="65">
        <v>418.58360426960002</v>
      </c>
      <c r="D28" s="65">
        <v>7816.7834464010002</v>
      </c>
      <c r="E28" s="65">
        <v>16189.9459403652</v>
      </c>
      <c r="F28" s="65">
        <v>8959.2113292108897</v>
      </c>
      <c r="G28" s="65">
        <v>1828.6672220077</v>
      </c>
      <c r="H28" s="65">
        <v>47057.962705072903</v>
      </c>
      <c r="I28" s="65">
        <v>1075.3132703577</v>
      </c>
      <c r="J28" s="65">
        <v>645.42403249187998</v>
      </c>
      <c r="K28" s="65"/>
      <c r="L28" s="65">
        <v>2465.2613324389499</v>
      </c>
      <c r="M28" s="65">
        <v>12.924899067</v>
      </c>
      <c r="N28" s="65">
        <v>1063.6353094378901</v>
      </c>
      <c r="O28" s="32"/>
      <c r="P28" s="34" t="s">
        <v>27</v>
      </c>
      <c r="Q28" s="32">
        <v>1414.47280389</v>
      </c>
      <c r="R28" s="32">
        <v>1072.6643956200001</v>
      </c>
      <c r="S28" s="32">
        <v>490.42882197300003</v>
      </c>
      <c r="T28" s="32">
        <v>648.73383709799998</v>
      </c>
      <c r="U28" s="32">
        <v>236.28003494199999</v>
      </c>
      <c r="V28" s="32">
        <v>0</v>
      </c>
      <c r="W28" s="32">
        <v>86219.171264899996</v>
      </c>
      <c r="X28" s="32">
        <v>309.75234979300001</v>
      </c>
      <c r="Y28" s="32">
        <v>7.0821592349999998</v>
      </c>
      <c r="Z28" s="32">
        <v>4228.9471944699999</v>
      </c>
      <c r="AA28" s="32">
        <v>3069.0849681</v>
      </c>
      <c r="AB28" s="32">
        <v>2458.68129813</v>
      </c>
      <c r="AC28" s="32">
        <v>12.9248714119</v>
      </c>
      <c r="AD28" s="32">
        <v>0</v>
      </c>
      <c r="AE28" s="32">
        <v>490.85505999100002</v>
      </c>
      <c r="AF28" s="32">
        <v>16.558936559599999</v>
      </c>
      <c r="AG28" s="32">
        <v>1168.6648706399999</v>
      </c>
      <c r="AH28" s="32">
        <v>418.56393267599998</v>
      </c>
      <c r="AI28" s="32">
        <v>0</v>
      </c>
      <c r="AJ28" s="32">
        <v>7023.3262870500002</v>
      </c>
      <c r="AK28" s="32">
        <v>780.36942544999999</v>
      </c>
      <c r="AL28" s="32">
        <v>7803.6957124999999</v>
      </c>
      <c r="AM28" s="32">
        <v>123.096158312</v>
      </c>
      <c r="AN28" s="32">
        <v>949.84218462800004</v>
      </c>
      <c r="AO28" s="32">
        <v>2.7694947747200001</v>
      </c>
      <c r="AP28" s="32">
        <v>23644.581747600001</v>
      </c>
      <c r="AQ28" s="32">
        <v>3.1537828780199999</v>
      </c>
      <c r="AR28" s="32">
        <v>765.30102745299996</v>
      </c>
      <c r="AS28" s="32">
        <v>936.86050065899997</v>
      </c>
      <c r="AT28" s="32">
        <v>1.2516539945</v>
      </c>
      <c r="AU28" s="32">
        <v>3.14126760804E-3</v>
      </c>
      <c r="AV28" s="32">
        <v>592.84661375600001</v>
      </c>
      <c r="AW28" s="32">
        <v>16151.9351515</v>
      </c>
      <c r="AX28" s="32">
        <v>8938.5001582599998</v>
      </c>
      <c r="AY28" s="32">
        <v>7213.4349932200003</v>
      </c>
      <c r="AZ28" s="32">
        <v>4219.1473138299998</v>
      </c>
      <c r="BA28" s="32">
        <v>7.1864173333999997</v>
      </c>
      <c r="BB28" s="32">
        <v>3.6882175686299999E-2</v>
      </c>
      <c r="BC28" s="32">
        <v>215.26986412700001</v>
      </c>
      <c r="BD28" s="32">
        <v>56.934169191499997</v>
      </c>
      <c r="BE28" s="32">
        <v>2421.2968656200001</v>
      </c>
      <c r="BF28" s="32">
        <v>151.27026531800001</v>
      </c>
      <c r="BG28" s="32">
        <v>32.281899175</v>
      </c>
      <c r="BH28" s="32">
        <v>3608.0277574000002</v>
      </c>
      <c r="BI28" s="32">
        <v>1.71946293314</v>
      </c>
      <c r="BJ28" s="32">
        <v>142.18268718499999</v>
      </c>
      <c r="BK28" s="32">
        <v>0.109042360356</v>
      </c>
      <c r="BL28" s="32">
        <v>1824.0969694800001</v>
      </c>
      <c r="BM28" s="32">
        <v>0.504873655393</v>
      </c>
      <c r="BN28" s="32">
        <v>554.94502170800001</v>
      </c>
      <c r="BO28" s="32">
        <v>2436.30544091</v>
      </c>
      <c r="BP28" s="32">
        <v>0</v>
      </c>
      <c r="BQ28" s="32">
        <v>6615.9596653199997</v>
      </c>
      <c r="BR28" s="32">
        <v>47041.906132399999</v>
      </c>
      <c r="BS28" s="32">
        <v>3240.7116617299998</v>
      </c>
    </row>
    <row r="29" spans="1:71" x14ac:dyDescent="0.25">
      <c r="A29" s="65" t="s">
        <v>28</v>
      </c>
      <c r="B29" s="65">
        <v>10771.312626665</v>
      </c>
      <c r="C29" s="65">
        <v>246.50138753351899</v>
      </c>
      <c r="D29" s="65">
        <v>3882.80741862999</v>
      </c>
      <c r="E29" s="65">
        <v>3380.8234413038899</v>
      </c>
      <c r="F29" s="65">
        <v>2526.7993809014301</v>
      </c>
      <c r="G29" s="65">
        <v>4925.7110768964903</v>
      </c>
      <c r="H29" s="65">
        <v>22934.676868496201</v>
      </c>
      <c r="I29" s="65">
        <v>74.8045487143863</v>
      </c>
      <c r="J29" s="65">
        <v>112.03673043877799</v>
      </c>
      <c r="K29" s="65"/>
      <c r="L29" s="65">
        <v>148.97298587092999</v>
      </c>
      <c r="M29" s="65">
        <v>73.869398660499897</v>
      </c>
      <c r="N29" s="65">
        <v>771.25802050849995</v>
      </c>
      <c r="O29" s="32"/>
      <c r="P29" s="34" t="s">
        <v>28</v>
      </c>
      <c r="Q29" s="32">
        <v>180.32047828500001</v>
      </c>
      <c r="R29" s="32">
        <v>72.074318964499994</v>
      </c>
      <c r="S29" s="32">
        <v>112.831280631</v>
      </c>
      <c r="T29" s="32">
        <v>111.198841855</v>
      </c>
      <c r="U29" s="32">
        <v>187.311118892</v>
      </c>
      <c r="V29" s="32">
        <v>0</v>
      </c>
      <c r="W29" s="32">
        <v>10767.216731500001</v>
      </c>
      <c r="X29" s="32">
        <v>95.897133557700002</v>
      </c>
      <c r="Y29" s="32">
        <v>10.624196786200001</v>
      </c>
      <c r="Z29" s="32">
        <v>2400.0509737500001</v>
      </c>
      <c r="AA29" s="32">
        <v>218.78278971200001</v>
      </c>
      <c r="AB29" s="32">
        <v>147.14533447700001</v>
      </c>
      <c r="AC29" s="32">
        <v>73.702182918800005</v>
      </c>
      <c r="AD29" s="32">
        <v>0</v>
      </c>
      <c r="AE29" s="32">
        <v>176.97953133600001</v>
      </c>
      <c r="AF29" s="32">
        <v>2.4001396431100002</v>
      </c>
      <c r="AG29" s="32">
        <v>916.67249309500005</v>
      </c>
      <c r="AH29" s="32">
        <v>246.39039005800001</v>
      </c>
      <c r="AI29" s="32">
        <v>0</v>
      </c>
      <c r="AJ29" s="32">
        <v>3490.5629960800002</v>
      </c>
      <c r="AK29" s="32">
        <v>387.83985901199998</v>
      </c>
      <c r="AL29" s="32">
        <v>3878.4028550899998</v>
      </c>
      <c r="AM29" s="32">
        <v>26.878795340500002</v>
      </c>
      <c r="AN29" s="32">
        <v>103.962831753</v>
      </c>
      <c r="AO29" s="32">
        <v>13.5617566363</v>
      </c>
      <c r="AP29" s="32">
        <v>15862.630969100001</v>
      </c>
      <c r="AQ29" s="32">
        <v>9.9865565478900002</v>
      </c>
      <c r="AR29" s="32">
        <v>110.211619548</v>
      </c>
      <c r="AS29" s="32">
        <v>177.120664054</v>
      </c>
      <c r="AT29" s="32">
        <v>7.0810970828400004</v>
      </c>
      <c r="AU29" s="32">
        <v>5.4300135292100003E-2</v>
      </c>
      <c r="AV29" s="32">
        <v>93.612471359200001</v>
      </c>
      <c r="AW29" s="32">
        <v>3378.64184131</v>
      </c>
      <c r="AX29" s="32">
        <v>2525.6923381000001</v>
      </c>
      <c r="AY29" s="32">
        <v>852.94950320999999</v>
      </c>
      <c r="AZ29" s="32">
        <v>1109.5843694499999</v>
      </c>
      <c r="BA29" s="32">
        <v>1.8792120398800001</v>
      </c>
      <c r="BB29" s="32">
        <v>0.132323782635</v>
      </c>
      <c r="BC29" s="32">
        <v>207.65706649699999</v>
      </c>
      <c r="BD29" s="32">
        <v>12.2130626168</v>
      </c>
      <c r="BE29" s="32">
        <v>590.34535965700002</v>
      </c>
      <c r="BF29" s="32">
        <v>20.6400558182</v>
      </c>
      <c r="BG29" s="32">
        <v>10.8559244267</v>
      </c>
      <c r="BH29" s="32">
        <v>1160.06346467</v>
      </c>
      <c r="BI29" s="32">
        <v>41.180627115699998</v>
      </c>
      <c r="BJ29" s="32">
        <v>68.067915492400004</v>
      </c>
      <c r="BK29" s="32">
        <v>1.0352060328399999</v>
      </c>
      <c r="BL29" s="32">
        <v>4914.2947997700003</v>
      </c>
      <c r="BM29" s="32">
        <v>81.666963271699998</v>
      </c>
      <c r="BN29" s="32">
        <v>439.46116689000002</v>
      </c>
      <c r="BO29" s="32">
        <v>1782.8154487700001</v>
      </c>
      <c r="BP29" s="32">
        <v>0</v>
      </c>
      <c r="BQ29" s="32">
        <v>2987.5599289699999</v>
      </c>
      <c r="BR29" s="32">
        <v>22926.119133200002</v>
      </c>
      <c r="BS29" s="32">
        <v>1626.71725943</v>
      </c>
    </row>
    <row r="30" spans="1:71" x14ac:dyDescent="0.25">
      <c r="A30" s="65" t="s">
        <v>29</v>
      </c>
      <c r="B30" s="65">
        <v>15750.971077816899</v>
      </c>
      <c r="C30" s="65">
        <v>156.57105185999899</v>
      </c>
      <c r="D30" s="65">
        <v>4372.2952738000004</v>
      </c>
      <c r="E30" s="65">
        <v>3086.9760060129902</v>
      </c>
      <c r="F30" s="65">
        <v>2627.1664900159899</v>
      </c>
      <c r="G30" s="65">
        <v>4692.6141900000002</v>
      </c>
      <c r="H30" s="65">
        <v>12553.920156542701</v>
      </c>
      <c r="I30" s="65">
        <v>28.341540748290399</v>
      </c>
      <c r="J30" s="65">
        <v>79.116422422713981</v>
      </c>
      <c r="K30" s="42">
        <v>0.15210099999999999</v>
      </c>
      <c r="L30" s="65">
        <v>14.8081206166</v>
      </c>
      <c r="M30" s="65">
        <v>19.0081629499999</v>
      </c>
      <c r="N30" s="65">
        <v>11.134461819999901</v>
      </c>
      <c r="O30" s="32"/>
      <c r="P30" s="34" t="s">
        <v>29</v>
      </c>
      <c r="Q30" s="32">
        <v>70.757249570900001</v>
      </c>
      <c r="R30" s="32">
        <v>28.339479691499999</v>
      </c>
      <c r="S30" s="32">
        <v>41.069283934399998</v>
      </c>
      <c r="T30" s="32">
        <v>86.6553057319</v>
      </c>
      <c r="U30" s="32">
        <v>11416.5548046</v>
      </c>
      <c r="V30" s="32">
        <v>0.151716828937</v>
      </c>
      <c r="W30" s="32">
        <v>15749.080274899999</v>
      </c>
      <c r="X30" s="32">
        <v>253.268098065</v>
      </c>
      <c r="Y30" s="32">
        <v>77.323411998699996</v>
      </c>
      <c r="Z30" s="32">
        <v>705.15358658699995</v>
      </c>
      <c r="AA30" s="32">
        <v>40.252388877999998</v>
      </c>
      <c r="AB30" s="32">
        <v>14.586987473900001</v>
      </c>
      <c r="AC30" s="32">
        <v>18.9989169784</v>
      </c>
      <c r="AD30" s="32">
        <v>0</v>
      </c>
      <c r="AE30" s="32">
        <v>100.378686645</v>
      </c>
      <c r="AF30" s="32">
        <v>0.23366250761400001</v>
      </c>
      <c r="AG30" s="32">
        <v>523.46300046800002</v>
      </c>
      <c r="AH30" s="32">
        <v>156.570324621</v>
      </c>
      <c r="AI30" s="32">
        <v>0</v>
      </c>
      <c r="AJ30" s="32">
        <v>3931.41384591</v>
      </c>
      <c r="AK30" s="32">
        <v>436.823361541</v>
      </c>
      <c r="AL30" s="32">
        <v>4368.2372074499999</v>
      </c>
      <c r="AM30" s="32">
        <v>9.8799740686799993</v>
      </c>
      <c r="AN30" s="32">
        <v>137.85994551100001</v>
      </c>
      <c r="AO30" s="32">
        <v>0.73889577870000001</v>
      </c>
      <c r="AP30" s="32">
        <v>9100.15767504</v>
      </c>
      <c r="AQ30" s="32">
        <v>1.49673364088</v>
      </c>
      <c r="AR30" s="32">
        <v>171.87096082900001</v>
      </c>
      <c r="AS30" s="32">
        <v>264.12856010600001</v>
      </c>
      <c r="AT30" s="32">
        <v>0.682819604601</v>
      </c>
      <c r="AU30" s="32">
        <v>3.5174479295800001E-3</v>
      </c>
      <c r="AV30" s="32">
        <v>139.739014865</v>
      </c>
      <c r="AW30" s="32">
        <v>3086.2600664400002</v>
      </c>
      <c r="AX30" s="32">
        <v>2626.5392605400002</v>
      </c>
      <c r="AY30" s="32">
        <v>459.72080590000002</v>
      </c>
      <c r="AZ30" s="32">
        <v>1183.8621824700001</v>
      </c>
      <c r="BA30" s="32">
        <v>1.94723872198</v>
      </c>
      <c r="BB30" s="32">
        <v>2.8516120747099999E-2</v>
      </c>
      <c r="BC30" s="32">
        <v>158.51686833400001</v>
      </c>
      <c r="BD30" s="32">
        <v>13.6494720041</v>
      </c>
      <c r="BE30" s="32">
        <v>647.10424466899997</v>
      </c>
      <c r="BF30" s="32">
        <v>33.353389</v>
      </c>
      <c r="BG30" s="32">
        <v>9.4739656960800005</v>
      </c>
      <c r="BH30" s="32">
        <v>1079.25265266</v>
      </c>
      <c r="BI30" s="32">
        <v>14.679468333399999</v>
      </c>
      <c r="BJ30" s="32">
        <v>89.821899612500005</v>
      </c>
      <c r="BK30" s="32">
        <v>4.8939003510899998E-2</v>
      </c>
      <c r="BL30" s="32">
        <v>4688.6542788999996</v>
      </c>
      <c r="BM30" s="32">
        <v>69.281588414699996</v>
      </c>
      <c r="BN30" s="32">
        <v>201.97294868500001</v>
      </c>
      <c r="BO30" s="32">
        <v>1407.4523923199999</v>
      </c>
      <c r="BP30" s="32">
        <v>0</v>
      </c>
      <c r="BQ30" s="32">
        <v>1753.2665349500001</v>
      </c>
      <c r="BR30" s="32">
        <v>12553.5489143</v>
      </c>
      <c r="BS30" s="32">
        <v>1112.3844380600001</v>
      </c>
    </row>
    <row r="31" spans="1:71" x14ac:dyDescent="0.25">
      <c r="A31" s="65" t="s">
        <v>30</v>
      </c>
      <c r="B31" s="65">
        <v>16284.958033405001</v>
      </c>
      <c r="C31" s="65">
        <v>321.94046522000002</v>
      </c>
      <c r="D31" s="65">
        <v>23051.764216930002</v>
      </c>
      <c r="E31" s="65">
        <v>4165.2264862499997</v>
      </c>
      <c r="F31" s="65">
        <v>3968.3280040199902</v>
      </c>
      <c r="G31" s="65">
        <v>597.66949472999897</v>
      </c>
      <c r="H31" s="65">
        <v>78002.984921990792</v>
      </c>
      <c r="I31" s="65">
        <v>69.127909315225097</v>
      </c>
      <c r="J31" s="65">
        <v>123.07615565033399</v>
      </c>
      <c r="K31" s="65"/>
      <c r="L31" s="65">
        <v>138.36309773411</v>
      </c>
      <c r="M31" s="65">
        <v>4.2464322999999897</v>
      </c>
      <c r="N31" s="65">
        <v>181.98462634000001</v>
      </c>
      <c r="O31" s="32"/>
      <c r="P31" s="34" t="s">
        <v>30</v>
      </c>
      <c r="Q31" s="32">
        <v>317.19282391600001</v>
      </c>
      <c r="R31" s="32">
        <v>59.339633102500002</v>
      </c>
      <c r="S31" s="32">
        <v>320.25953384100001</v>
      </c>
      <c r="T31" s="32">
        <v>174.79904264699999</v>
      </c>
      <c r="U31" s="32">
        <v>65752.921059300003</v>
      </c>
      <c r="V31" s="32">
        <v>0</v>
      </c>
      <c r="W31" s="32">
        <v>16263.9051545</v>
      </c>
      <c r="X31" s="32">
        <v>165.225944836</v>
      </c>
      <c r="Y31" s="32">
        <v>558.74366039999995</v>
      </c>
      <c r="Z31" s="32">
        <v>5443.1492594800002</v>
      </c>
      <c r="AA31" s="32">
        <v>266.50493273000001</v>
      </c>
      <c r="AB31" s="32">
        <v>136.905032686</v>
      </c>
      <c r="AC31" s="32">
        <v>4.2464081049600004</v>
      </c>
      <c r="AD31" s="32">
        <v>0</v>
      </c>
      <c r="AE31" s="32">
        <v>606.49323403100004</v>
      </c>
      <c r="AF31" s="32">
        <v>9.4047874743000008</v>
      </c>
      <c r="AG31" s="32">
        <v>3047.2809986900002</v>
      </c>
      <c r="AH31" s="32">
        <v>321.65778339600001</v>
      </c>
      <c r="AI31" s="32">
        <v>0</v>
      </c>
      <c r="AJ31" s="32">
        <v>20724.1667724</v>
      </c>
      <c r="AK31" s="32">
        <v>2302.68717763</v>
      </c>
      <c r="AL31" s="32">
        <v>23026.853950000001</v>
      </c>
      <c r="AM31" s="32">
        <v>30.792409944599999</v>
      </c>
      <c r="AN31" s="32">
        <v>246.754596806</v>
      </c>
      <c r="AO31" s="32">
        <v>2.4164824506599998</v>
      </c>
      <c r="AP31" s="32">
        <v>59739.774832100004</v>
      </c>
      <c r="AQ31" s="32">
        <v>8.8561706476600008</v>
      </c>
      <c r="AR31" s="32">
        <v>50.902264786099998</v>
      </c>
      <c r="AS31" s="32">
        <v>177.26744214199999</v>
      </c>
      <c r="AT31" s="32">
        <v>3.9114049593</v>
      </c>
      <c r="AU31" s="32">
        <v>2.3976776512E-2</v>
      </c>
      <c r="AV31" s="32">
        <v>92.226055027399994</v>
      </c>
      <c r="AW31" s="32">
        <v>4165.9302398099999</v>
      </c>
      <c r="AX31" s="32">
        <v>3965.94087777</v>
      </c>
      <c r="AY31" s="32">
        <v>199.989362038</v>
      </c>
      <c r="AZ31" s="32">
        <v>1544.6030965</v>
      </c>
      <c r="BA31" s="32">
        <v>3.0400139993500002</v>
      </c>
      <c r="BB31" s="32">
        <v>0.26290200212699999</v>
      </c>
      <c r="BC31" s="32">
        <v>410.29001648000002</v>
      </c>
      <c r="BD31" s="32">
        <v>11.424125917</v>
      </c>
      <c r="BE31" s="32">
        <v>828.74579176199995</v>
      </c>
      <c r="BF31" s="32">
        <v>8.0728513864300009</v>
      </c>
      <c r="BG31" s="32">
        <v>17.780384486100001</v>
      </c>
      <c r="BH31" s="32">
        <v>2089.0527987099999</v>
      </c>
      <c r="BI31" s="32">
        <v>124.09555163500001</v>
      </c>
      <c r="BJ31" s="32">
        <v>137.237155927</v>
      </c>
      <c r="BK31" s="32">
        <v>0.33478707154499998</v>
      </c>
      <c r="BL31" s="32">
        <v>596.81367324200005</v>
      </c>
      <c r="BM31" s="32">
        <v>3.98373691805</v>
      </c>
      <c r="BN31" s="32">
        <v>851.62699817099997</v>
      </c>
      <c r="BO31" s="32">
        <v>8371.5937520000007</v>
      </c>
      <c r="BP31" s="32">
        <v>0</v>
      </c>
      <c r="BQ31" s="32">
        <v>8933.9803254899998</v>
      </c>
      <c r="BR31" s="32">
        <v>78000.301023499997</v>
      </c>
      <c r="BS31" s="32">
        <v>6608.77595595</v>
      </c>
    </row>
    <row r="32" spans="1:71" x14ac:dyDescent="0.25">
      <c r="A32" s="65" t="s">
        <v>31</v>
      </c>
      <c r="B32" s="65">
        <v>15398.4092604385</v>
      </c>
      <c r="C32" s="65">
        <v>342.83979682502599</v>
      </c>
      <c r="D32" s="65">
        <v>5245.0675478022904</v>
      </c>
      <c r="E32" s="65">
        <v>3782.0107944484098</v>
      </c>
      <c r="F32" s="65">
        <v>2713.0103276115601</v>
      </c>
      <c r="G32" s="65">
        <v>971.97166757490004</v>
      </c>
      <c r="H32" s="65">
        <v>27302.935030431898</v>
      </c>
      <c r="I32" s="65">
        <v>104.13097260511501</v>
      </c>
      <c r="J32" s="65">
        <v>185.045937169582</v>
      </c>
      <c r="K32" s="65"/>
      <c r="L32" s="65">
        <v>204.56701074433801</v>
      </c>
      <c r="M32" s="65">
        <v>43.965578643999997</v>
      </c>
      <c r="N32" s="65">
        <v>1175.8003256074901</v>
      </c>
      <c r="O32" s="32"/>
      <c r="P32" s="34" t="s">
        <v>31</v>
      </c>
      <c r="Q32" s="32">
        <v>376.14551533700001</v>
      </c>
      <c r="R32" s="32">
        <v>103.954522798</v>
      </c>
      <c r="S32" s="32">
        <v>110.73892276799999</v>
      </c>
      <c r="T32" s="32">
        <v>188.704885077</v>
      </c>
      <c r="U32" s="32">
        <v>155.126688105</v>
      </c>
      <c r="V32" s="32">
        <v>0</v>
      </c>
      <c r="W32" s="32">
        <v>15394.910652</v>
      </c>
      <c r="X32" s="32">
        <v>146.186360377</v>
      </c>
      <c r="Y32" s="32">
        <v>7.9225892255900003</v>
      </c>
      <c r="Z32" s="32">
        <v>2512.69186696</v>
      </c>
      <c r="AA32" s="32">
        <v>340.08023392199999</v>
      </c>
      <c r="AB32" s="32">
        <v>203.95946196599999</v>
      </c>
      <c r="AC32" s="32">
        <v>43.886138923600001</v>
      </c>
      <c r="AD32" s="32">
        <v>0</v>
      </c>
      <c r="AE32" s="32">
        <v>563.84380871899998</v>
      </c>
      <c r="AF32" s="32">
        <v>3.98949587761</v>
      </c>
      <c r="AG32" s="32">
        <v>1243.71420268</v>
      </c>
      <c r="AH32" s="32">
        <v>342.81027916599999</v>
      </c>
      <c r="AI32" s="32">
        <v>0</v>
      </c>
      <c r="AJ32" s="32">
        <v>4714.7643752000004</v>
      </c>
      <c r="AK32" s="32">
        <v>523.86339156999998</v>
      </c>
      <c r="AL32" s="32">
        <v>5238.6277667699997</v>
      </c>
      <c r="AM32" s="32">
        <v>11.031659524</v>
      </c>
      <c r="AN32" s="32">
        <v>234.18241708799999</v>
      </c>
      <c r="AO32" s="32">
        <v>4.7745289806400004</v>
      </c>
      <c r="AP32" s="32">
        <v>19176.348810799998</v>
      </c>
      <c r="AQ32" s="32">
        <v>5.8939529522600003</v>
      </c>
      <c r="AR32" s="32">
        <v>150.65504506799999</v>
      </c>
      <c r="AS32" s="32">
        <v>213.25347727299999</v>
      </c>
      <c r="AT32" s="32">
        <v>2.6186747188299999</v>
      </c>
      <c r="AU32" s="32">
        <v>5.4796265480599998E-3</v>
      </c>
      <c r="AV32" s="32">
        <v>149.62310918899999</v>
      </c>
      <c r="AW32" s="32">
        <v>3779.7847542999998</v>
      </c>
      <c r="AX32" s="32">
        <v>2711.68017616</v>
      </c>
      <c r="AY32" s="32">
        <v>1068.1045781400001</v>
      </c>
      <c r="AZ32" s="32">
        <v>1242.485428</v>
      </c>
      <c r="BA32" s="32">
        <v>2.3705314831000002</v>
      </c>
      <c r="BB32" s="32">
        <v>6.3099307682599998E-2</v>
      </c>
      <c r="BC32" s="32">
        <v>165.14296897899999</v>
      </c>
      <c r="BD32" s="32">
        <v>13.1850542513</v>
      </c>
      <c r="BE32" s="32">
        <v>656.17425584600005</v>
      </c>
      <c r="BF32" s="32">
        <v>28.606572530499999</v>
      </c>
      <c r="BG32" s="32">
        <v>8.7768698137599994</v>
      </c>
      <c r="BH32" s="32">
        <v>1182.27814018</v>
      </c>
      <c r="BI32" s="32">
        <v>63.037598598999999</v>
      </c>
      <c r="BJ32" s="32">
        <v>64.886260897200003</v>
      </c>
      <c r="BK32" s="32">
        <v>0.33366533119500003</v>
      </c>
      <c r="BL32" s="32">
        <v>969.97070237599996</v>
      </c>
      <c r="BM32" s="32">
        <v>17.454800994900001</v>
      </c>
      <c r="BN32" s="32">
        <v>254.429467311</v>
      </c>
      <c r="BO32" s="32">
        <v>1629.61009906</v>
      </c>
      <c r="BP32" s="32">
        <v>0</v>
      </c>
      <c r="BQ32" s="32">
        <v>2254.3607521499998</v>
      </c>
      <c r="BR32" s="32">
        <v>27301.092779899998</v>
      </c>
      <c r="BS32" s="32">
        <v>1912.8805686600001</v>
      </c>
    </row>
    <row r="33" spans="1:71" x14ac:dyDescent="0.25">
      <c r="A33" s="65" t="s">
        <v>32</v>
      </c>
      <c r="B33" s="65">
        <v>57587.899178769003</v>
      </c>
      <c r="C33" s="65">
        <v>1058.8066851810399</v>
      </c>
      <c r="D33" s="65">
        <v>72307.057428900502</v>
      </c>
      <c r="E33" s="65">
        <v>28326.495590879498</v>
      </c>
      <c r="F33" s="65">
        <v>18146.078190237</v>
      </c>
      <c r="G33" s="65">
        <v>44677.751470899901</v>
      </c>
      <c r="H33" s="65">
        <v>155639.07644624001</v>
      </c>
      <c r="I33" s="65">
        <v>184.17459347299399</v>
      </c>
      <c r="J33" s="65">
        <v>520.55354930986789</v>
      </c>
      <c r="K33" s="42">
        <v>0.26447314150000001</v>
      </c>
      <c r="L33" s="65">
        <v>236.09850696641101</v>
      </c>
      <c r="M33" s="65">
        <v>526.36701740314902</v>
      </c>
      <c r="N33" s="65">
        <v>12156.8635323245</v>
      </c>
      <c r="O33" s="32"/>
      <c r="P33" s="34" t="s">
        <v>32</v>
      </c>
      <c r="Q33" s="32">
        <v>1028.6196006499999</v>
      </c>
      <c r="R33" s="32">
        <v>184.140625191</v>
      </c>
      <c r="S33" s="32">
        <v>717.26630172700004</v>
      </c>
      <c r="T33" s="32">
        <v>545.27178716000003</v>
      </c>
      <c r="U33" s="32">
        <v>1833.06488995</v>
      </c>
      <c r="V33" s="32">
        <v>0.26380140717400002</v>
      </c>
      <c r="W33" s="32">
        <v>57560.790427100001</v>
      </c>
      <c r="X33" s="32">
        <v>700.201747329</v>
      </c>
      <c r="Y33" s="32">
        <v>58.973054452299998</v>
      </c>
      <c r="Z33" s="32">
        <v>17197.8129181</v>
      </c>
      <c r="AA33" s="32">
        <v>499.49312215999998</v>
      </c>
      <c r="AB33" s="32">
        <v>231.273434509</v>
      </c>
      <c r="AC33" s="32">
        <v>525.24731226999995</v>
      </c>
      <c r="AD33" s="32">
        <v>0</v>
      </c>
      <c r="AE33" s="32">
        <v>1150.0807993799999</v>
      </c>
      <c r="AF33" s="32">
        <v>4.92776016965</v>
      </c>
      <c r="AG33" s="32">
        <v>12756.852569799999</v>
      </c>
      <c r="AH33" s="32">
        <v>1057.1855356399999</v>
      </c>
      <c r="AI33" s="32">
        <v>0</v>
      </c>
      <c r="AJ33" s="32">
        <v>64985.5238818</v>
      </c>
      <c r="AK33" s="32">
        <v>7220.6162611700001</v>
      </c>
      <c r="AL33" s="32">
        <v>72206.140142999997</v>
      </c>
      <c r="AM33" s="32">
        <v>102.21395791099999</v>
      </c>
      <c r="AN33" s="32">
        <v>730.86338154500004</v>
      </c>
      <c r="AO33" s="32">
        <v>170.86807182499999</v>
      </c>
      <c r="AP33" s="32">
        <v>100021.17686599999</v>
      </c>
      <c r="AQ33" s="32">
        <v>116.588020859</v>
      </c>
      <c r="AR33" s="32">
        <v>633.28917100700005</v>
      </c>
      <c r="AS33" s="32">
        <v>1515.9452874599999</v>
      </c>
      <c r="AT33" s="32">
        <v>88.067233199399993</v>
      </c>
      <c r="AU33" s="32">
        <v>5.09249845952E-2</v>
      </c>
      <c r="AV33" s="32">
        <v>441.67573696699998</v>
      </c>
      <c r="AW33" s="32">
        <v>28292.4270693</v>
      </c>
      <c r="AX33" s="32">
        <v>18133.499824800001</v>
      </c>
      <c r="AY33" s="32">
        <v>10158.927244500001</v>
      </c>
      <c r="AZ33" s="32">
        <v>8328.8051167100002</v>
      </c>
      <c r="BA33" s="32">
        <v>8.5076343524200002</v>
      </c>
      <c r="BB33" s="32">
        <v>1.54520338035</v>
      </c>
      <c r="BC33" s="32">
        <v>2916.8849013200002</v>
      </c>
      <c r="BD33" s="32">
        <v>86.802288364600003</v>
      </c>
      <c r="BE33" s="32">
        <v>3447.6616294400001</v>
      </c>
      <c r="BF33" s="32">
        <v>119.24336831799999</v>
      </c>
      <c r="BG33" s="32">
        <v>118.249263998</v>
      </c>
      <c r="BH33" s="32">
        <v>6956.9499787799996</v>
      </c>
      <c r="BI33" s="32">
        <v>283.71249997500001</v>
      </c>
      <c r="BJ33" s="32">
        <v>1213.55017789</v>
      </c>
      <c r="BK33" s="32">
        <v>13.9091572145</v>
      </c>
      <c r="BL33" s="32">
        <v>44571.495536800001</v>
      </c>
      <c r="BM33" s="32">
        <v>790.50864374100001</v>
      </c>
      <c r="BN33" s="32">
        <v>2390.1611165999998</v>
      </c>
      <c r="BO33" s="32">
        <v>10133.712021400001</v>
      </c>
      <c r="BP33" s="32">
        <v>0</v>
      </c>
      <c r="BQ33" s="32">
        <v>15938.542883100001</v>
      </c>
      <c r="BR33" s="32">
        <v>155632.443879</v>
      </c>
      <c r="BS33" s="32">
        <v>9259.1909974200007</v>
      </c>
    </row>
    <row r="34" spans="1:71" x14ac:dyDescent="0.25">
      <c r="A34" s="65" t="s">
        <v>33</v>
      </c>
      <c r="B34" s="65">
        <v>111885.51938622999</v>
      </c>
      <c r="C34" s="65">
        <v>1075.02466872287</v>
      </c>
      <c r="D34" s="65">
        <v>25033.452744317899</v>
      </c>
      <c r="E34" s="65">
        <v>31377.448317175102</v>
      </c>
      <c r="F34" s="65">
        <v>25570.4472349266</v>
      </c>
      <c r="G34" s="65">
        <v>10812.033433435299</v>
      </c>
      <c r="H34" s="65">
        <v>103560.41825877638</v>
      </c>
      <c r="I34" s="65">
        <v>380.178034428346</v>
      </c>
      <c r="J34" s="65">
        <v>604.44333045291387</v>
      </c>
      <c r="K34" s="65"/>
      <c r="L34" s="65">
        <v>593.21048793902401</v>
      </c>
      <c r="M34" s="65">
        <v>100.068610284999</v>
      </c>
      <c r="N34" s="65">
        <v>5970.2816874399896</v>
      </c>
      <c r="O34" s="32"/>
      <c r="P34" s="34" t="s">
        <v>33</v>
      </c>
      <c r="Q34" s="32">
        <v>1053.20183468</v>
      </c>
      <c r="R34" s="32">
        <v>380.10583093299999</v>
      </c>
      <c r="S34" s="32">
        <v>624.74644710699999</v>
      </c>
      <c r="T34" s="32">
        <v>632.97666419999996</v>
      </c>
      <c r="U34" s="32">
        <v>1217.9949757700001</v>
      </c>
      <c r="V34" s="32">
        <v>0</v>
      </c>
      <c r="W34" s="32">
        <v>111816.15616699999</v>
      </c>
      <c r="X34" s="32">
        <v>1246.93387613</v>
      </c>
      <c r="Y34" s="32">
        <v>72.093057724900007</v>
      </c>
      <c r="Z34" s="32">
        <v>8588.7829722799997</v>
      </c>
      <c r="AA34" s="32">
        <v>1088.4243566299999</v>
      </c>
      <c r="AB34" s="32">
        <v>580.47542656799999</v>
      </c>
      <c r="AC34" s="32">
        <v>100.068514048</v>
      </c>
      <c r="AD34" s="32">
        <v>0</v>
      </c>
      <c r="AE34" s="32">
        <v>1024.06354244</v>
      </c>
      <c r="AF34" s="32">
        <v>9.2127502455800006</v>
      </c>
      <c r="AG34" s="32">
        <v>5750.9186509000001</v>
      </c>
      <c r="AH34" s="32">
        <v>1074.23526216</v>
      </c>
      <c r="AI34" s="32">
        <v>0</v>
      </c>
      <c r="AJ34" s="32">
        <v>22493.972571900002</v>
      </c>
      <c r="AK34" s="32">
        <v>2499.3294573899998</v>
      </c>
      <c r="AL34" s="32">
        <v>24993.302029300001</v>
      </c>
      <c r="AM34" s="32">
        <v>86.136349520699994</v>
      </c>
      <c r="AN34" s="32">
        <v>1262.0754810799999</v>
      </c>
      <c r="AO34" s="32">
        <v>12.738852290300001</v>
      </c>
      <c r="AP34" s="32">
        <v>65249.438131399998</v>
      </c>
      <c r="AQ34" s="32">
        <v>80.663267335800001</v>
      </c>
      <c r="AR34" s="32">
        <v>1083.9275285599999</v>
      </c>
      <c r="AS34" s="32">
        <v>1777.9230566000001</v>
      </c>
      <c r="AT34" s="32">
        <v>7.7798351307600004</v>
      </c>
      <c r="AU34" s="32">
        <v>2.58146052349E-2</v>
      </c>
      <c r="AV34" s="32">
        <v>1764.08777515</v>
      </c>
      <c r="AW34" s="32">
        <v>31340.087290799998</v>
      </c>
      <c r="AX34" s="32">
        <v>25539.504707700002</v>
      </c>
      <c r="AY34" s="32">
        <v>5800.5825831599996</v>
      </c>
      <c r="AZ34" s="32">
        <v>12559.847060100001</v>
      </c>
      <c r="BA34" s="32">
        <v>26.964141918100001</v>
      </c>
      <c r="BB34" s="32">
        <v>0.23202051891299999</v>
      </c>
      <c r="BC34" s="32">
        <v>2454.4736898199999</v>
      </c>
      <c r="BD34" s="32">
        <v>98.322634302799997</v>
      </c>
      <c r="BE34" s="32">
        <v>5317.0709301899997</v>
      </c>
      <c r="BF34" s="32">
        <v>200.013334198</v>
      </c>
      <c r="BG34" s="32">
        <v>52.5795055683</v>
      </c>
      <c r="BH34" s="32">
        <v>10081.1529061</v>
      </c>
      <c r="BI34" s="32">
        <v>1512.6171531499999</v>
      </c>
      <c r="BJ34" s="32">
        <v>1068.0021793599999</v>
      </c>
      <c r="BK34" s="32">
        <v>0.93079896625299996</v>
      </c>
      <c r="BL34" s="32">
        <v>10791.787572900001</v>
      </c>
      <c r="BM34" s="32">
        <v>157.9038271</v>
      </c>
      <c r="BN34" s="32">
        <v>775.91092595600003</v>
      </c>
      <c r="BO34" s="32">
        <v>8533.1438254500008</v>
      </c>
      <c r="BP34" s="32">
        <v>0</v>
      </c>
      <c r="BQ34" s="32">
        <v>11520.0308162</v>
      </c>
      <c r="BR34" s="32">
        <v>103555.046537</v>
      </c>
      <c r="BS34" s="32">
        <v>7063.9589671000003</v>
      </c>
    </row>
    <row r="35" spans="1:71" x14ac:dyDescent="0.25">
      <c r="A35" s="65" t="s">
        <v>34</v>
      </c>
      <c r="B35" s="65">
        <v>114333.829476213</v>
      </c>
      <c r="C35" s="65">
        <v>142.131183698629</v>
      </c>
      <c r="D35" s="65">
        <v>9044.6940707239992</v>
      </c>
      <c r="E35" s="65">
        <v>16848.7533044845</v>
      </c>
      <c r="F35" s="65">
        <v>10716.0175747678</v>
      </c>
      <c r="G35" s="65">
        <v>2579.9105901403</v>
      </c>
      <c r="H35" s="65">
        <v>27787.867348816701</v>
      </c>
      <c r="I35" s="65">
        <v>1336.1471881678301</v>
      </c>
      <c r="J35" s="65">
        <v>705.75266676086505</v>
      </c>
      <c r="K35" s="65"/>
      <c r="L35" s="65">
        <v>3095.6916268344598</v>
      </c>
      <c r="M35" s="65">
        <v>12.491545925499899</v>
      </c>
      <c r="N35" s="65">
        <v>400.35666658150001</v>
      </c>
      <c r="O35" s="32"/>
      <c r="P35" s="34" t="s">
        <v>34</v>
      </c>
      <c r="Q35" s="32">
        <v>1614.21626651</v>
      </c>
      <c r="R35" s="32">
        <v>1335.8836084100001</v>
      </c>
      <c r="S35" s="32">
        <v>569.35676625999997</v>
      </c>
      <c r="T35" s="32">
        <v>705.46703399700004</v>
      </c>
      <c r="U35" s="32">
        <v>80.710697094899999</v>
      </c>
      <c r="V35" s="32">
        <v>0</v>
      </c>
      <c r="W35" s="32">
        <v>114329.92877499999</v>
      </c>
      <c r="X35" s="32">
        <v>567.57730200799995</v>
      </c>
      <c r="Y35" s="32">
        <v>13.1971493683</v>
      </c>
      <c r="Z35" s="32">
        <v>934.22616080600005</v>
      </c>
      <c r="AA35" s="32">
        <v>3948.8906900900001</v>
      </c>
      <c r="AB35" s="32">
        <v>3094.9595003899999</v>
      </c>
      <c r="AC35" s="32">
        <v>12.491542387799999</v>
      </c>
      <c r="AD35" s="32">
        <v>0</v>
      </c>
      <c r="AE35" s="32">
        <v>247.659026232</v>
      </c>
      <c r="AF35" s="32">
        <v>32.607804074199997</v>
      </c>
      <c r="AG35" s="32">
        <v>403.010861917</v>
      </c>
      <c r="AH35" s="32">
        <v>142.11315588799999</v>
      </c>
      <c r="AI35" s="32">
        <v>0</v>
      </c>
      <c r="AJ35" s="32">
        <v>8133.7813495600003</v>
      </c>
      <c r="AK35" s="32">
        <v>903.75351217000002</v>
      </c>
      <c r="AL35" s="32">
        <v>9037.5348617300006</v>
      </c>
      <c r="AM35" s="32">
        <v>66.460955300799995</v>
      </c>
      <c r="AN35" s="32">
        <v>775.07224124000004</v>
      </c>
      <c r="AO35" s="32">
        <v>3.3655017997400001</v>
      </c>
      <c r="AP35" s="32">
        <v>11942.997127500001</v>
      </c>
      <c r="AQ35" s="32">
        <v>4.0612962282199998</v>
      </c>
      <c r="AR35" s="32">
        <v>945.36922012599996</v>
      </c>
      <c r="AS35" s="32">
        <v>1154.9313995299999</v>
      </c>
      <c r="AT35" s="32">
        <v>1.4230962163200001</v>
      </c>
      <c r="AU35" s="32">
        <v>2.0108967851099999E-3</v>
      </c>
      <c r="AV35" s="32">
        <v>737.44624461399997</v>
      </c>
      <c r="AW35" s="32">
        <v>16847.738700599999</v>
      </c>
      <c r="AX35" s="32">
        <v>10715.133750499999</v>
      </c>
      <c r="AY35" s="32">
        <v>6132.6049501300004</v>
      </c>
      <c r="AZ35" s="32">
        <v>5137.6054287699999</v>
      </c>
      <c r="BA35" s="32">
        <v>8.6542901758700008</v>
      </c>
      <c r="BB35" s="32">
        <v>1.4233323743200001E-2</v>
      </c>
      <c r="BC35" s="32">
        <v>281.30052714700003</v>
      </c>
      <c r="BD35" s="32">
        <v>68.981427327399999</v>
      </c>
      <c r="BE35" s="32">
        <v>2892.1643331800001</v>
      </c>
      <c r="BF35" s="32">
        <v>187.99108102899999</v>
      </c>
      <c r="BG35" s="32">
        <v>37.544082484800001</v>
      </c>
      <c r="BH35" s="32">
        <v>4196.27030165</v>
      </c>
      <c r="BI35" s="32">
        <v>6.71329210657</v>
      </c>
      <c r="BJ35" s="32">
        <v>188.78253804799999</v>
      </c>
      <c r="BK35" s="32">
        <v>0.12782948659900001</v>
      </c>
      <c r="BL35" s="32">
        <v>2579.3456462200002</v>
      </c>
      <c r="BM35" s="32">
        <v>11.0781762204</v>
      </c>
      <c r="BN35" s="32">
        <v>177.84147193800001</v>
      </c>
      <c r="BO35" s="32">
        <v>1134.9209203400001</v>
      </c>
      <c r="BP35" s="32">
        <v>0</v>
      </c>
      <c r="BQ35" s="32">
        <v>4081.0392439500001</v>
      </c>
      <c r="BR35" s="32">
        <v>27786.9500878</v>
      </c>
      <c r="BS35" s="32">
        <v>1998.75418098</v>
      </c>
    </row>
    <row r="36" spans="1:71" x14ac:dyDescent="0.25">
      <c r="A36" s="65" t="s">
        <v>35</v>
      </c>
      <c r="B36" s="65">
        <v>57606.286596406499</v>
      </c>
      <c r="C36" s="65">
        <v>3391.7238202284002</v>
      </c>
      <c r="D36" s="65">
        <v>38408.828261964904</v>
      </c>
      <c r="E36" s="65">
        <v>14637.989517253001</v>
      </c>
      <c r="F36" s="65">
        <v>12642.4410104812</v>
      </c>
      <c r="G36" s="65">
        <v>4253.4546609475901</v>
      </c>
      <c r="H36" s="65">
        <v>119987.9688264858</v>
      </c>
      <c r="I36" s="65">
        <v>145.49039081640501</v>
      </c>
      <c r="J36" s="65">
        <v>481.92937255433088</v>
      </c>
      <c r="K36" s="65"/>
      <c r="L36" s="65">
        <v>116.055282497029</v>
      </c>
      <c r="M36" s="65">
        <v>168.98518921499999</v>
      </c>
      <c r="N36" s="65">
        <v>6600.2582436399798</v>
      </c>
      <c r="O36" s="32"/>
      <c r="P36" s="34" t="s">
        <v>35</v>
      </c>
      <c r="Q36" s="32">
        <v>876.55637970700002</v>
      </c>
      <c r="R36" s="32">
        <v>145.150127795</v>
      </c>
      <c r="S36" s="32">
        <v>614.90935021300004</v>
      </c>
      <c r="T36" s="32">
        <v>504.81258547099998</v>
      </c>
      <c r="U36" s="32">
        <v>1935.1929452100001</v>
      </c>
      <c r="V36" s="32">
        <v>0</v>
      </c>
      <c r="W36" s="32">
        <v>57565.050935799998</v>
      </c>
      <c r="X36" s="32">
        <v>612.14422062599999</v>
      </c>
      <c r="Y36" s="32">
        <v>69.3592596628</v>
      </c>
      <c r="Z36" s="32">
        <v>12389.9525577</v>
      </c>
      <c r="AA36" s="32">
        <v>498.93258020899998</v>
      </c>
      <c r="AB36" s="32">
        <v>113.58723957300001</v>
      </c>
      <c r="AC36" s="32">
        <v>168.92944406999999</v>
      </c>
      <c r="AD36" s="32">
        <v>0</v>
      </c>
      <c r="AE36" s="32">
        <v>1161.7102094700001</v>
      </c>
      <c r="AF36" s="32">
        <v>5.7611302760600003</v>
      </c>
      <c r="AG36" s="32">
        <v>7225.4210894600001</v>
      </c>
      <c r="AH36" s="32">
        <v>3390.85221207</v>
      </c>
      <c r="AI36" s="32">
        <v>0</v>
      </c>
      <c r="AJ36" s="32">
        <v>34525.361929600003</v>
      </c>
      <c r="AK36" s="32">
        <v>3836.1520884500001</v>
      </c>
      <c r="AL36" s="32">
        <v>38361.514018100002</v>
      </c>
      <c r="AM36" s="32">
        <v>152.767737877</v>
      </c>
      <c r="AN36" s="32">
        <v>1018.75981703</v>
      </c>
      <c r="AO36" s="32">
        <v>6.4353556881999996</v>
      </c>
      <c r="AP36" s="32">
        <v>76759.718412200004</v>
      </c>
      <c r="AQ36" s="32">
        <v>27.560206828799998</v>
      </c>
      <c r="AR36" s="32">
        <v>531.74257984899998</v>
      </c>
      <c r="AS36" s="32">
        <v>915.19718414700003</v>
      </c>
      <c r="AT36" s="32">
        <v>5.4955706421499997</v>
      </c>
      <c r="AU36" s="32">
        <v>0.49152818333600001</v>
      </c>
      <c r="AV36" s="32">
        <v>670.08622926999999</v>
      </c>
      <c r="AW36" s="32">
        <v>14626.678886399999</v>
      </c>
      <c r="AX36" s="32">
        <v>12632.9385702</v>
      </c>
      <c r="AY36" s="32">
        <v>1993.74031614</v>
      </c>
      <c r="AZ36" s="32">
        <v>5729.6822985400004</v>
      </c>
      <c r="BA36" s="32">
        <v>11.8214506975</v>
      </c>
      <c r="BB36" s="32">
        <v>0.26196875741999998</v>
      </c>
      <c r="BC36" s="32">
        <v>1043.4655247799999</v>
      </c>
      <c r="BD36" s="32">
        <v>51.808433549900002</v>
      </c>
      <c r="BE36" s="32">
        <v>2830.5972456600002</v>
      </c>
      <c r="BF36" s="32">
        <v>97.502688613000004</v>
      </c>
      <c r="BG36" s="32">
        <v>37.439616748500001</v>
      </c>
      <c r="BH36" s="32">
        <v>5523.5540352799999</v>
      </c>
      <c r="BI36" s="32">
        <v>451.973408103</v>
      </c>
      <c r="BJ36" s="32">
        <v>427.06543549600002</v>
      </c>
      <c r="BK36" s="32">
        <v>0.44005527770000002</v>
      </c>
      <c r="BL36" s="32">
        <v>4251.51651606</v>
      </c>
      <c r="BM36" s="32">
        <v>58.133229652799997</v>
      </c>
      <c r="BN36" s="32">
        <v>2080.4843225099999</v>
      </c>
      <c r="BO36" s="32">
        <v>7381.1973624800003</v>
      </c>
      <c r="BP36" s="32">
        <v>0</v>
      </c>
      <c r="BQ36" s="32">
        <v>13219.2575803</v>
      </c>
      <c r="BR36" s="32">
        <v>119983.406132</v>
      </c>
      <c r="BS36" s="32">
        <v>7695.7171265200004</v>
      </c>
    </row>
    <row r="37" spans="1:71" x14ac:dyDescent="0.25">
      <c r="A37" s="65" t="s">
        <v>36</v>
      </c>
      <c r="B37" s="65">
        <v>41920.268726736998</v>
      </c>
      <c r="C37" s="65">
        <v>1064.96501447062</v>
      </c>
      <c r="D37" s="65">
        <v>20573.5729172889</v>
      </c>
      <c r="E37" s="65">
        <v>9925.5083566679696</v>
      </c>
      <c r="F37" s="65">
        <v>7817.5963412542296</v>
      </c>
      <c r="G37" s="65">
        <v>4450.7849135653796</v>
      </c>
      <c r="H37" s="65">
        <v>46769.259851350595</v>
      </c>
      <c r="I37" s="65">
        <v>246.1045428589</v>
      </c>
      <c r="J37" s="65">
        <v>339.93947174113401</v>
      </c>
      <c r="K37" s="65"/>
      <c r="L37" s="65">
        <v>464.51455606415499</v>
      </c>
      <c r="M37" s="65">
        <v>65.228596904999904</v>
      </c>
      <c r="N37" s="65">
        <v>2167.6601584209898</v>
      </c>
      <c r="O37" s="32"/>
      <c r="P37" s="34" t="s">
        <v>36</v>
      </c>
      <c r="Q37" s="32">
        <v>637.12081479799997</v>
      </c>
      <c r="R37" s="32">
        <v>245.93137822599999</v>
      </c>
      <c r="S37" s="32">
        <v>253.30590298000001</v>
      </c>
      <c r="T37" s="32">
        <v>344.68091784299997</v>
      </c>
      <c r="U37" s="32">
        <v>1310.5876740599999</v>
      </c>
      <c r="V37" s="32">
        <v>0</v>
      </c>
      <c r="W37" s="32">
        <v>41876.091355600001</v>
      </c>
      <c r="X37" s="32">
        <v>268.66936947599999</v>
      </c>
      <c r="Y37" s="32">
        <v>16.8231690667</v>
      </c>
      <c r="Z37" s="32">
        <v>4638.4557579299999</v>
      </c>
      <c r="AA37" s="32">
        <v>726.76661575699995</v>
      </c>
      <c r="AB37" s="32">
        <v>463.61073737800001</v>
      </c>
      <c r="AC37" s="32">
        <v>65.158828531400005</v>
      </c>
      <c r="AD37" s="32">
        <v>0</v>
      </c>
      <c r="AE37" s="32">
        <v>724.41555099000004</v>
      </c>
      <c r="AF37" s="32">
        <v>7.1482916002900003</v>
      </c>
      <c r="AG37" s="32">
        <v>2220.3905036299998</v>
      </c>
      <c r="AH37" s="32">
        <v>1064.0012678799999</v>
      </c>
      <c r="AI37" s="32">
        <v>0</v>
      </c>
      <c r="AJ37" s="32">
        <v>18483.8044863</v>
      </c>
      <c r="AK37" s="32">
        <v>2053.7565569799999</v>
      </c>
      <c r="AL37" s="32">
        <v>20537.5610433</v>
      </c>
      <c r="AM37" s="32">
        <v>31.891135289000001</v>
      </c>
      <c r="AN37" s="32">
        <v>491.53827480199999</v>
      </c>
      <c r="AO37" s="32">
        <v>5.1327957842099998</v>
      </c>
      <c r="AP37" s="32">
        <v>30751.7716397</v>
      </c>
      <c r="AQ37" s="32">
        <v>21.619036056199999</v>
      </c>
      <c r="AR37" s="32">
        <v>371.049903427</v>
      </c>
      <c r="AS37" s="32">
        <v>579.93317878899995</v>
      </c>
      <c r="AT37" s="32">
        <v>2.93917553046</v>
      </c>
      <c r="AU37" s="32">
        <v>0.132710352354</v>
      </c>
      <c r="AV37" s="32">
        <v>512.71656611399999</v>
      </c>
      <c r="AW37" s="32">
        <v>9914.73571352</v>
      </c>
      <c r="AX37" s="32">
        <v>7809.2613658399996</v>
      </c>
      <c r="AY37" s="32">
        <v>2105.4743476799999</v>
      </c>
      <c r="AZ37" s="32">
        <v>3773.4829297199999</v>
      </c>
      <c r="BA37" s="32">
        <v>7.7459271559799996</v>
      </c>
      <c r="BB37" s="32">
        <v>9.2147747240099998E-2</v>
      </c>
      <c r="BC37" s="32">
        <v>679.64208826200002</v>
      </c>
      <c r="BD37" s="32">
        <v>32.826115651199999</v>
      </c>
      <c r="BE37" s="32">
        <v>1696.5136226899999</v>
      </c>
      <c r="BF37" s="32">
        <v>69.293955666200006</v>
      </c>
      <c r="BG37" s="32">
        <v>19.755188797199999</v>
      </c>
      <c r="BH37" s="32">
        <v>3126.4544811699998</v>
      </c>
      <c r="BI37" s="32">
        <v>373.36053424099998</v>
      </c>
      <c r="BJ37" s="32">
        <v>309.63558736099998</v>
      </c>
      <c r="BK37" s="32">
        <v>0.41628760605600001</v>
      </c>
      <c r="BL37" s="32">
        <v>4442.3009384899997</v>
      </c>
      <c r="BM37" s="32">
        <v>52.600201557399998</v>
      </c>
      <c r="BN37" s="32">
        <v>308.29290350999997</v>
      </c>
      <c r="BO37" s="32">
        <v>2744.8830750500001</v>
      </c>
      <c r="BP37" s="32">
        <v>0</v>
      </c>
      <c r="BQ37" s="32">
        <v>4732.6444729599998</v>
      </c>
      <c r="BR37" s="32">
        <v>46765.532559300002</v>
      </c>
      <c r="BS37" s="32">
        <v>3372.3683060799999</v>
      </c>
    </row>
    <row r="38" spans="1:71" x14ac:dyDescent="0.25">
      <c r="A38" s="65" t="s">
        <v>37</v>
      </c>
      <c r="B38" s="65">
        <v>60042.671099304702</v>
      </c>
      <c r="C38" s="65">
        <v>1037.35093071657</v>
      </c>
      <c r="D38" s="65">
        <v>12340.4357718839</v>
      </c>
      <c r="E38" s="65">
        <v>14627.085172835001</v>
      </c>
      <c r="F38" s="65">
        <v>13011.263194695301</v>
      </c>
      <c r="G38" s="65">
        <v>4351.1261402400196</v>
      </c>
      <c r="H38" s="65">
        <v>49103.235296464503</v>
      </c>
      <c r="I38" s="65">
        <v>130.01884789093901</v>
      </c>
      <c r="J38" s="65">
        <v>598.09474632519596</v>
      </c>
      <c r="K38" s="65"/>
      <c r="L38" s="65">
        <v>233.21887400347299</v>
      </c>
      <c r="M38" s="65">
        <v>81.955826344999906</v>
      </c>
      <c r="N38" s="65">
        <v>2297.8028134179999</v>
      </c>
      <c r="O38" s="32"/>
      <c r="P38" s="34" t="s">
        <v>37</v>
      </c>
      <c r="Q38" s="32">
        <v>430.82236131000002</v>
      </c>
      <c r="R38" s="32">
        <v>116.24622298200001</v>
      </c>
      <c r="S38" s="32">
        <v>311.34057196499998</v>
      </c>
      <c r="T38" s="32">
        <v>609.11783742099999</v>
      </c>
      <c r="U38" s="32">
        <v>27662.003060700001</v>
      </c>
      <c r="V38" s="32">
        <v>0</v>
      </c>
      <c r="W38" s="32">
        <v>60017.0322371</v>
      </c>
      <c r="X38" s="32">
        <v>1120.54102556</v>
      </c>
      <c r="Y38" s="32">
        <v>198.12941090199999</v>
      </c>
      <c r="Z38" s="32">
        <v>3829.0525388400001</v>
      </c>
      <c r="AA38" s="32">
        <v>499.89785035099999</v>
      </c>
      <c r="AB38" s="32">
        <v>213.27261923899999</v>
      </c>
      <c r="AC38" s="32">
        <v>81.852761237899998</v>
      </c>
      <c r="AD38" s="32">
        <v>0</v>
      </c>
      <c r="AE38" s="32">
        <v>461.09490958399999</v>
      </c>
      <c r="AF38" s="32">
        <v>7.3477918221199996</v>
      </c>
      <c r="AG38" s="32">
        <v>2471.49502527</v>
      </c>
      <c r="AH38" s="32">
        <v>1036.9475265999999</v>
      </c>
      <c r="AI38" s="32">
        <v>0</v>
      </c>
      <c r="AJ38" s="32">
        <v>11088.119246</v>
      </c>
      <c r="AK38" s="32">
        <v>1232.0140849700001</v>
      </c>
      <c r="AL38" s="32">
        <v>12320.133331000001</v>
      </c>
      <c r="AM38" s="32">
        <v>75.348175111200007</v>
      </c>
      <c r="AN38" s="32">
        <v>930.60028137500001</v>
      </c>
      <c r="AO38" s="32">
        <v>7.5919718108199996</v>
      </c>
      <c r="AP38" s="32">
        <v>30335.311706799999</v>
      </c>
      <c r="AQ38" s="32">
        <v>34.430266292200002</v>
      </c>
      <c r="AR38" s="32">
        <v>746.74433494799996</v>
      </c>
      <c r="AS38" s="32">
        <v>1082.9363011999999</v>
      </c>
      <c r="AT38" s="32">
        <v>4.1905922451300004</v>
      </c>
      <c r="AU38" s="32">
        <v>1.0940985091199999E-2</v>
      </c>
      <c r="AV38" s="32">
        <v>951.01794397000003</v>
      </c>
      <c r="AW38" s="32">
        <v>14628.511859800001</v>
      </c>
      <c r="AX38" s="32">
        <v>12998.498533800001</v>
      </c>
      <c r="AY38" s="32">
        <v>1630.0133259500001</v>
      </c>
      <c r="AZ38" s="32">
        <v>6543.9642425700004</v>
      </c>
      <c r="BA38" s="32">
        <v>12.6809467275</v>
      </c>
      <c r="BB38" s="32">
        <v>0.12849438713200001</v>
      </c>
      <c r="BC38" s="32">
        <v>1113.9879355800001</v>
      </c>
      <c r="BD38" s="32">
        <v>59.6887223775</v>
      </c>
      <c r="BE38" s="32">
        <v>2857.0821229399999</v>
      </c>
      <c r="BF38" s="32">
        <v>142.30982433599999</v>
      </c>
      <c r="BG38" s="32">
        <v>33.527892752900001</v>
      </c>
      <c r="BH38" s="32">
        <v>4849.4975976200003</v>
      </c>
      <c r="BI38" s="32">
        <v>613.69189137199999</v>
      </c>
      <c r="BJ38" s="32">
        <v>488.57249967799999</v>
      </c>
      <c r="BK38" s="32">
        <v>0.46899453738800001</v>
      </c>
      <c r="BL38" s="32">
        <v>4348.0966636399999</v>
      </c>
      <c r="BM38" s="32">
        <v>26.798952890599999</v>
      </c>
      <c r="BN38" s="32">
        <v>678.97898450399998</v>
      </c>
      <c r="BO38" s="32">
        <v>3200.3272857900001</v>
      </c>
      <c r="BP38" s="32">
        <v>0</v>
      </c>
      <c r="BQ38" s="32">
        <v>6413.5620261100003</v>
      </c>
      <c r="BR38" s="32">
        <v>49097.804754899997</v>
      </c>
      <c r="BS38" s="32">
        <v>3215.9310967199999</v>
      </c>
    </row>
    <row r="39" spans="1:71" x14ac:dyDescent="0.25">
      <c r="A39" s="65" t="s">
        <v>130</v>
      </c>
      <c r="B39" s="65">
        <v>80921.642935652999</v>
      </c>
      <c r="C39" s="65">
        <v>2851.9845499019898</v>
      </c>
      <c r="D39" s="65">
        <v>39644.0486109349</v>
      </c>
      <c r="E39" s="65">
        <v>26168.047979462801</v>
      </c>
      <c r="F39" s="65">
        <v>20416.307485106601</v>
      </c>
      <c r="G39" s="65">
        <v>17052.657936901898</v>
      </c>
      <c r="H39" s="65">
        <v>120331.1527648209</v>
      </c>
      <c r="I39" s="65">
        <v>172.41147889730701</v>
      </c>
      <c r="J39" s="65">
        <v>443.101628338691</v>
      </c>
      <c r="K39" s="65"/>
      <c r="L39" s="65">
        <v>155.97940389128601</v>
      </c>
      <c r="M39" s="65">
        <v>417.40858946249898</v>
      </c>
      <c r="N39" s="65">
        <v>7425.5694440850002</v>
      </c>
      <c r="O39" s="32"/>
      <c r="P39" s="34" t="s">
        <v>130</v>
      </c>
      <c r="Q39" s="32">
        <v>880.57347940099999</v>
      </c>
      <c r="R39" s="32">
        <v>172.39042792699999</v>
      </c>
      <c r="S39" s="32">
        <v>549.80052793000004</v>
      </c>
      <c r="T39" s="32">
        <v>479.91331633499999</v>
      </c>
      <c r="U39" s="32">
        <v>1363.6836427400001</v>
      </c>
      <c r="V39" s="32">
        <v>0</v>
      </c>
      <c r="W39" s="32">
        <v>80882.713562499994</v>
      </c>
      <c r="X39" s="32">
        <v>953.223797956</v>
      </c>
      <c r="Y39" s="32">
        <v>84.390938529699994</v>
      </c>
      <c r="Z39" s="32">
        <v>10790.0519571</v>
      </c>
      <c r="AA39" s="32">
        <v>455.91492301199997</v>
      </c>
      <c r="AB39" s="32">
        <v>152.46649490999999</v>
      </c>
      <c r="AC39" s="32">
        <v>416.608984835</v>
      </c>
      <c r="AD39" s="32">
        <v>0</v>
      </c>
      <c r="AE39" s="32">
        <v>1170.6372292399999</v>
      </c>
      <c r="AF39" s="32">
        <v>5.7594399846500002</v>
      </c>
      <c r="AG39" s="32">
        <v>7691.9652387599999</v>
      </c>
      <c r="AH39" s="32">
        <v>2851.4311023300002</v>
      </c>
      <c r="AI39" s="32">
        <v>0</v>
      </c>
      <c r="AJ39" s="32">
        <v>35646.082528200001</v>
      </c>
      <c r="AK39" s="32">
        <v>3960.6767133200001</v>
      </c>
      <c r="AL39" s="32">
        <v>39606.759241500004</v>
      </c>
      <c r="AM39" s="32">
        <v>78.177839022399993</v>
      </c>
      <c r="AN39" s="32">
        <v>867.35490944699995</v>
      </c>
      <c r="AO39" s="32">
        <v>98.207267471400002</v>
      </c>
      <c r="AP39" s="32">
        <v>79267.324579399996</v>
      </c>
      <c r="AQ39" s="32">
        <v>104.84352643</v>
      </c>
      <c r="AR39" s="32">
        <v>747.58033333900005</v>
      </c>
      <c r="AS39" s="32">
        <v>1377.7046068899999</v>
      </c>
      <c r="AT39" s="32">
        <v>50.640307553600003</v>
      </c>
      <c r="AU39" s="32">
        <v>0.450522165325</v>
      </c>
      <c r="AV39" s="32">
        <v>1144.58094777</v>
      </c>
      <c r="AW39" s="32">
        <v>26137.412263099999</v>
      </c>
      <c r="AX39" s="32">
        <v>20394.618880400001</v>
      </c>
      <c r="AY39" s="32">
        <v>5742.7933827200004</v>
      </c>
      <c r="AZ39" s="32">
        <v>10218.452393</v>
      </c>
      <c r="BA39" s="32">
        <v>18.921334462099999</v>
      </c>
      <c r="BB39" s="32">
        <v>0.728019622679</v>
      </c>
      <c r="BC39" s="32">
        <v>2758.4193142499998</v>
      </c>
      <c r="BD39" s="32">
        <v>71.657457067699994</v>
      </c>
      <c r="BE39" s="32">
        <v>3995.2947254400001</v>
      </c>
      <c r="BF39" s="32">
        <v>141.455325165</v>
      </c>
      <c r="BG39" s="32">
        <v>45.762115805500002</v>
      </c>
      <c r="BH39" s="32">
        <v>7812.8483447099998</v>
      </c>
      <c r="BI39" s="32">
        <v>1078.55122078</v>
      </c>
      <c r="BJ39" s="32">
        <v>939.85142001899999</v>
      </c>
      <c r="BK39" s="32">
        <v>7.1150734458800002</v>
      </c>
      <c r="BL39" s="32">
        <v>17017.883152999999</v>
      </c>
      <c r="BM39" s="32">
        <v>145.044489029</v>
      </c>
      <c r="BN39" s="32">
        <v>1283.40913935</v>
      </c>
      <c r="BO39" s="32">
        <v>8057.8351772799997</v>
      </c>
      <c r="BP39" s="32">
        <v>0</v>
      </c>
      <c r="BQ39" s="32">
        <v>11700.147433599999</v>
      </c>
      <c r="BR39" s="32">
        <v>120326.784535</v>
      </c>
      <c r="BS39" s="32">
        <v>9509.2759361299995</v>
      </c>
    </row>
    <row r="40" spans="1:71" x14ac:dyDescent="0.25">
      <c r="A40" s="65" t="s">
        <v>39</v>
      </c>
      <c r="B40" s="65">
        <v>3331.51736802</v>
      </c>
      <c r="C40" s="65">
        <v>252.094597666</v>
      </c>
      <c r="D40" s="65">
        <v>5565.37250252999</v>
      </c>
      <c r="E40" s="65">
        <v>1027.40039681899</v>
      </c>
      <c r="F40" s="65">
        <v>914.71354247800002</v>
      </c>
      <c r="G40" s="65">
        <v>3057.0140994599901</v>
      </c>
      <c r="H40" s="65">
        <v>7761.4578982028197</v>
      </c>
      <c r="I40" s="65">
        <v>5.4991635897200002</v>
      </c>
      <c r="J40" s="65">
        <v>17.691170541081298</v>
      </c>
      <c r="K40" s="65"/>
      <c r="L40" s="65">
        <v>8.3783726406299905</v>
      </c>
      <c r="M40" s="65">
        <v>1.6830626</v>
      </c>
      <c r="N40" s="65">
        <v>609.50154020999901</v>
      </c>
      <c r="O40" s="32"/>
      <c r="P40" s="34" t="s">
        <v>39</v>
      </c>
      <c r="Q40" s="32">
        <v>56.4670375806</v>
      </c>
      <c r="R40" s="32">
        <v>5.1233065414799999</v>
      </c>
      <c r="S40" s="32">
        <v>34.9678675838</v>
      </c>
      <c r="T40" s="32">
        <v>18.904873417000001</v>
      </c>
      <c r="U40" s="32">
        <v>68.350669290200003</v>
      </c>
      <c r="V40" s="32">
        <v>0</v>
      </c>
      <c r="W40" s="32">
        <v>3329.8973417799998</v>
      </c>
      <c r="X40" s="32">
        <v>37.566179787400003</v>
      </c>
      <c r="Y40" s="32">
        <v>3.6339858056500001</v>
      </c>
      <c r="Z40" s="32">
        <v>897.64712247199998</v>
      </c>
      <c r="AA40" s="32">
        <v>23.388774639699999</v>
      </c>
      <c r="AB40" s="32">
        <v>7.4024570975000001</v>
      </c>
      <c r="AC40" s="32">
        <v>1.68307084166</v>
      </c>
      <c r="AD40" s="32">
        <v>0</v>
      </c>
      <c r="AE40" s="32">
        <v>81.731297809400004</v>
      </c>
      <c r="AF40" s="32">
        <v>0.33854634144099999</v>
      </c>
      <c r="AG40" s="32">
        <v>612.46683223399998</v>
      </c>
      <c r="AH40" s="32">
        <v>252.08141640299999</v>
      </c>
      <c r="AI40" s="32">
        <v>0</v>
      </c>
      <c r="AJ40" s="32">
        <v>5001.0622658000002</v>
      </c>
      <c r="AK40" s="32">
        <v>555.67369974200005</v>
      </c>
      <c r="AL40" s="32">
        <v>5556.7359655399996</v>
      </c>
      <c r="AM40" s="32">
        <v>0.68842295646399998</v>
      </c>
      <c r="AN40" s="32">
        <v>35.828712861</v>
      </c>
      <c r="AO40" s="32">
        <v>0.21927094804300001</v>
      </c>
      <c r="AP40" s="32">
        <v>5094.3249455200003</v>
      </c>
      <c r="AQ40" s="32">
        <v>0.49877336816599999</v>
      </c>
      <c r="AR40" s="32">
        <v>21.192529715500001</v>
      </c>
      <c r="AS40" s="32">
        <v>69.076336469400005</v>
      </c>
      <c r="AT40" s="32">
        <v>0.59665331216899997</v>
      </c>
      <c r="AU40" s="32">
        <v>3.3365140517100001E-3</v>
      </c>
      <c r="AV40" s="32">
        <v>16.907168824399999</v>
      </c>
      <c r="AW40" s="32">
        <v>1026.78174373</v>
      </c>
      <c r="AX40" s="32">
        <v>914.15430313599995</v>
      </c>
      <c r="AY40" s="32">
        <v>112.627440599</v>
      </c>
      <c r="AZ40" s="32">
        <v>372.22939113899997</v>
      </c>
      <c r="BA40" s="32">
        <v>0.46795831500700003</v>
      </c>
      <c r="BB40" s="32">
        <v>2.4118538776500002E-2</v>
      </c>
      <c r="BC40" s="32">
        <v>138.03019549499999</v>
      </c>
      <c r="BD40" s="32">
        <v>2.5353370481200002</v>
      </c>
      <c r="BE40" s="32">
        <v>182.14977143600001</v>
      </c>
      <c r="BF40" s="32">
        <v>3.5688614509700001</v>
      </c>
      <c r="BG40" s="32">
        <v>2.4163525521300002</v>
      </c>
      <c r="BH40" s="32">
        <v>398.01214460099999</v>
      </c>
      <c r="BI40" s="32">
        <v>6.0166372239400001</v>
      </c>
      <c r="BJ40" s="32">
        <v>72.420078374300004</v>
      </c>
      <c r="BK40" s="32">
        <v>1.8700103837699999E-2</v>
      </c>
      <c r="BL40" s="32">
        <v>3056.4138304799999</v>
      </c>
      <c r="BM40" s="32">
        <v>46.868314167500003</v>
      </c>
      <c r="BN40" s="32">
        <v>66.259712008500003</v>
      </c>
      <c r="BO40" s="32">
        <v>499.48600063800001</v>
      </c>
      <c r="BP40" s="32">
        <v>0</v>
      </c>
      <c r="BQ40" s="32">
        <v>665.78559099899996</v>
      </c>
      <c r="BR40" s="32">
        <v>7761.3661994000004</v>
      </c>
      <c r="BS40" s="32">
        <v>440.61612659999997</v>
      </c>
    </row>
    <row r="41" spans="1:71" x14ac:dyDescent="0.25">
      <c r="A41" s="65" t="s">
        <v>40</v>
      </c>
      <c r="B41" s="65">
        <v>73118.082767710701</v>
      </c>
      <c r="C41" s="65">
        <v>426.40012797207402</v>
      </c>
      <c r="D41" s="65">
        <v>11674.16662826</v>
      </c>
      <c r="E41" s="65">
        <v>18689.170846414701</v>
      </c>
      <c r="F41" s="65">
        <v>15802.993048226899</v>
      </c>
      <c r="G41" s="65">
        <v>4268.3923715143601</v>
      </c>
      <c r="H41" s="65">
        <v>63362.410455400102</v>
      </c>
      <c r="I41" s="65">
        <v>244.699859234776</v>
      </c>
      <c r="J41" s="65">
        <v>424.55811581886798</v>
      </c>
      <c r="K41" s="65"/>
      <c r="L41" s="65">
        <v>426.15939275005701</v>
      </c>
      <c r="M41" s="65">
        <v>101.963714131949</v>
      </c>
      <c r="N41" s="65">
        <v>2721.8938546250001</v>
      </c>
      <c r="O41" s="32"/>
      <c r="P41" s="34" t="s">
        <v>40</v>
      </c>
      <c r="Q41" s="32">
        <v>911.054080935</v>
      </c>
      <c r="R41" s="32">
        <v>244.68623305099999</v>
      </c>
      <c r="S41" s="32">
        <v>324.75664797000002</v>
      </c>
      <c r="T41" s="32">
        <v>437.75398759900003</v>
      </c>
      <c r="U41" s="32">
        <v>485.457526992</v>
      </c>
      <c r="V41" s="32">
        <v>0</v>
      </c>
      <c r="W41" s="32">
        <v>73071.067420199994</v>
      </c>
      <c r="X41" s="32">
        <v>912.11158609100005</v>
      </c>
      <c r="Y41" s="32">
        <v>27.1580543486</v>
      </c>
      <c r="Z41" s="32">
        <v>5253.1213873200004</v>
      </c>
      <c r="AA41" s="32">
        <v>823.60059356500005</v>
      </c>
      <c r="AB41" s="32">
        <v>425.44961315</v>
      </c>
      <c r="AC41" s="32">
        <v>101.819975986</v>
      </c>
      <c r="AD41" s="32">
        <v>0</v>
      </c>
      <c r="AE41" s="32">
        <v>1281.5650411399999</v>
      </c>
      <c r="AF41" s="32">
        <v>10.5715169765</v>
      </c>
      <c r="AG41" s="32">
        <v>2856.8675381500002</v>
      </c>
      <c r="AH41" s="32">
        <v>426.06857646700001</v>
      </c>
      <c r="AI41" s="32">
        <v>0</v>
      </c>
      <c r="AJ41" s="32">
        <v>10491.822109999999</v>
      </c>
      <c r="AK41" s="32">
        <v>1165.75695866</v>
      </c>
      <c r="AL41" s="32">
        <v>11657.579068700001</v>
      </c>
      <c r="AM41" s="32">
        <v>44.838437712900003</v>
      </c>
      <c r="AN41" s="32">
        <v>865.77662677299998</v>
      </c>
      <c r="AO41" s="32">
        <v>10.1099243771</v>
      </c>
      <c r="AP41" s="32">
        <v>43671.732825699997</v>
      </c>
      <c r="AQ41" s="32">
        <v>48.9119981702</v>
      </c>
      <c r="AR41" s="32">
        <v>735.06738118500004</v>
      </c>
      <c r="AS41" s="32">
        <v>1137.5414312400001</v>
      </c>
      <c r="AT41" s="32">
        <v>5.4999495725800003</v>
      </c>
      <c r="AU41" s="32">
        <v>0.133820514669</v>
      </c>
      <c r="AV41" s="32">
        <v>1110.90718453</v>
      </c>
      <c r="AW41" s="32">
        <v>18735.759178799999</v>
      </c>
      <c r="AX41" s="32">
        <v>15784.1329522</v>
      </c>
      <c r="AY41" s="32">
        <v>2951.6262266200001</v>
      </c>
      <c r="AZ41" s="32">
        <v>7803.2276566500004</v>
      </c>
      <c r="BA41" s="32">
        <v>16.4786549634</v>
      </c>
      <c r="BB41" s="32">
        <v>0.136137145125</v>
      </c>
      <c r="BC41" s="32">
        <v>1418.4649981</v>
      </c>
      <c r="BD41" s="32">
        <v>64.435967768400005</v>
      </c>
      <c r="BE41" s="32">
        <v>3367.97578961</v>
      </c>
      <c r="BF41" s="32">
        <v>137.179638829</v>
      </c>
      <c r="BG41" s="32">
        <v>33.810274111699997</v>
      </c>
      <c r="BH41" s="32">
        <v>6210.9758464899996</v>
      </c>
      <c r="BI41" s="32">
        <v>887.25300164800001</v>
      </c>
      <c r="BJ41" s="32">
        <v>598.57774368000003</v>
      </c>
      <c r="BK41" s="32">
        <v>0.67631583646100002</v>
      </c>
      <c r="BL41" s="32">
        <v>4260.1712576800001</v>
      </c>
      <c r="BM41" s="32">
        <v>60.496744400300003</v>
      </c>
      <c r="BN41" s="32">
        <v>552.388624521</v>
      </c>
      <c r="BO41" s="32">
        <v>4062.7606264299998</v>
      </c>
      <c r="BP41" s="32">
        <v>0</v>
      </c>
      <c r="BQ41" s="32">
        <v>6181.7120954900001</v>
      </c>
      <c r="BR41" s="32">
        <v>63358.262014300002</v>
      </c>
      <c r="BS41" s="32">
        <v>3737.5778906099999</v>
      </c>
    </row>
    <row r="42" spans="1:71" x14ac:dyDescent="0.25">
      <c r="A42" s="65" t="s">
        <v>41</v>
      </c>
      <c r="B42" s="65">
        <v>123354.670709831</v>
      </c>
      <c r="C42" s="65">
        <v>145.95195781305</v>
      </c>
      <c r="D42" s="65">
        <v>7032.7257935834896</v>
      </c>
      <c r="E42" s="65">
        <v>22114.997488236899</v>
      </c>
      <c r="F42" s="65">
        <v>12587.9312201552</v>
      </c>
      <c r="G42" s="65">
        <v>3406.4314541263002</v>
      </c>
      <c r="H42" s="65">
        <v>35789.543130736398</v>
      </c>
      <c r="I42" s="65">
        <v>1465.7722642855799</v>
      </c>
      <c r="J42" s="65">
        <v>789.826346613635</v>
      </c>
      <c r="K42" s="65"/>
      <c r="L42" s="65">
        <v>3387.6884715801698</v>
      </c>
      <c r="M42" s="65">
        <v>79.705685674999998</v>
      </c>
      <c r="N42" s="65">
        <v>490.59683475100002</v>
      </c>
      <c r="O42" s="32"/>
      <c r="P42" s="34" t="s">
        <v>41</v>
      </c>
      <c r="Q42" s="32">
        <v>1763.0580612799999</v>
      </c>
      <c r="R42" s="32">
        <v>1465.7638670700001</v>
      </c>
      <c r="S42" s="32">
        <v>499.00376478800001</v>
      </c>
      <c r="T42" s="32">
        <v>791.01114135099999</v>
      </c>
      <c r="U42" s="32">
        <v>52.384735899299997</v>
      </c>
      <c r="V42" s="32">
        <v>0</v>
      </c>
      <c r="W42" s="32">
        <v>123353.07556899999</v>
      </c>
      <c r="X42" s="32">
        <v>492.35471148699997</v>
      </c>
      <c r="Y42" s="32">
        <v>5.1071452755599998</v>
      </c>
      <c r="Z42" s="32">
        <v>2393.8722917</v>
      </c>
      <c r="AA42" s="32">
        <v>4111.7480471500003</v>
      </c>
      <c r="AB42" s="32">
        <v>3386.8113096299999</v>
      </c>
      <c r="AC42" s="32">
        <v>79.537018873700006</v>
      </c>
      <c r="AD42" s="32">
        <v>0</v>
      </c>
      <c r="AE42" s="32">
        <v>335.22305174299998</v>
      </c>
      <c r="AF42" s="32">
        <v>26.621065138999999</v>
      </c>
      <c r="AG42" s="32">
        <v>515.68438448200004</v>
      </c>
      <c r="AH42" s="32">
        <v>145.94709170900001</v>
      </c>
      <c r="AI42" s="32">
        <v>0</v>
      </c>
      <c r="AJ42" s="32">
        <v>6327.9875133100004</v>
      </c>
      <c r="AK42" s="32">
        <v>703.10982785199997</v>
      </c>
      <c r="AL42" s="32">
        <v>7031.0973411599998</v>
      </c>
      <c r="AM42" s="32">
        <v>71.1328253999</v>
      </c>
      <c r="AN42" s="32">
        <v>758.53065287899994</v>
      </c>
      <c r="AO42" s="32">
        <v>12.200431549999999</v>
      </c>
      <c r="AP42" s="32">
        <v>16992.519201200001</v>
      </c>
      <c r="AQ42" s="32">
        <v>9.0847822272199998</v>
      </c>
      <c r="AR42" s="32">
        <v>1104.3332631200001</v>
      </c>
      <c r="AS42" s="32">
        <v>1343.3059240099999</v>
      </c>
      <c r="AT42" s="32">
        <v>5.5596670865400002</v>
      </c>
      <c r="AU42" s="32">
        <v>2.4253383653800001E-3</v>
      </c>
      <c r="AV42" s="32">
        <v>858.44050824299995</v>
      </c>
      <c r="AW42" s="32">
        <v>22112.3870159</v>
      </c>
      <c r="AX42" s="32">
        <v>12586.8655736</v>
      </c>
      <c r="AY42" s="32">
        <v>9525.5214423599991</v>
      </c>
      <c r="AZ42" s="32">
        <v>6076.8217991900001</v>
      </c>
      <c r="BA42" s="32">
        <v>10.026401958999999</v>
      </c>
      <c r="BB42" s="32">
        <v>5.8405594768400002E-2</v>
      </c>
      <c r="BC42" s="32">
        <v>381.83399587700001</v>
      </c>
      <c r="BD42" s="32">
        <v>80.676494594800005</v>
      </c>
      <c r="BE42" s="32">
        <v>3379.3877748199998</v>
      </c>
      <c r="BF42" s="32">
        <v>219.677501729</v>
      </c>
      <c r="BG42" s="32">
        <v>44.040763684399998</v>
      </c>
      <c r="BH42" s="32">
        <v>4905.0906962700001</v>
      </c>
      <c r="BI42" s="32">
        <v>14.802157164600001</v>
      </c>
      <c r="BJ42" s="32">
        <v>217.606390393</v>
      </c>
      <c r="BK42" s="32">
        <v>0.74210064054199998</v>
      </c>
      <c r="BL42" s="32">
        <v>3403.9163943600001</v>
      </c>
      <c r="BM42" s="32">
        <v>25.392801004500001</v>
      </c>
      <c r="BN42" s="32">
        <v>280.53921647099997</v>
      </c>
      <c r="BO42" s="32">
        <v>1463.49449385</v>
      </c>
      <c r="BP42" s="32">
        <v>0</v>
      </c>
      <c r="BQ42" s="32">
        <v>4630.5288547099999</v>
      </c>
      <c r="BR42" s="32">
        <v>35788.826340400003</v>
      </c>
      <c r="BS42" s="32">
        <v>3296.6456083200001</v>
      </c>
    </row>
    <row r="43" spans="1:71" x14ac:dyDescent="0.25">
      <c r="A43" s="65" t="s">
        <v>42</v>
      </c>
      <c r="B43" s="65">
        <v>58553.6228725935</v>
      </c>
      <c r="C43" s="65">
        <v>916.476039891759</v>
      </c>
      <c r="D43" s="65">
        <v>27702.268229818299</v>
      </c>
      <c r="E43" s="65">
        <v>30856.946125295301</v>
      </c>
      <c r="F43" s="65">
        <v>17412.759440681901</v>
      </c>
      <c r="G43" s="65">
        <v>50148.040449797103</v>
      </c>
      <c r="H43" s="65">
        <v>85419.514993296194</v>
      </c>
      <c r="I43" s="65">
        <v>194.556241844407</v>
      </c>
      <c r="J43" s="65">
        <v>462.57059134640991</v>
      </c>
      <c r="K43" s="65"/>
      <c r="L43" s="65">
        <v>262.45501662165702</v>
      </c>
      <c r="M43" s="65">
        <v>1297.3981521385999</v>
      </c>
      <c r="N43" s="65">
        <v>3944.5486701324999</v>
      </c>
      <c r="O43" s="32"/>
      <c r="P43" s="34" t="s">
        <v>42</v>
      </c>
      <c r="Q43" s="32">
        <v>854.62783689399998</v>
      </c>
      <c r="R43" s="32">
        <v>192.995905553</v>
      </c>
      <c r="S43" s="32">
        <v>407.63871008500001</v>
      </c>
      <c r="T43" s="32">
        <v>484.20648348499998</v>
      </c>
      <c r="U43" s="32">
        <v>940.27175623899996</v>
      </c>
      <c r="V43" s="32">
        <v>0</v>
      </c>
      <c r="W43" s="32">
        <v>58497.1970057</v>
      </c>
      <c r="X43" s="32">
        <v>613.08515169899999</v>
      </c>
      <c r="Y43" s="32">
        <v>55.724994257900001</v>
      </c>
      <c r="Z43" s="32">
        <v>8104.0751965600002</v>
      </c>
      <c r="AA43" s="32">
        <v>621.76228745000003</v>
      </c>
      <c r="AB43" s="32">
        <v>256.98358518700002</v>
      </c>
      <c r="AC43" s="32">
        <v>1294.3948504</v>
      </c>
      <c r="AD43" s="32">
        <v>0</v>
      </c>
      <c r="AE43" s="32">
        <v>1183.11938424</v>
      </c>
      <c r="AF43" s="32">
        <v>8.9036820785700002</v>
      </c>
      <c r="AG43" s="32">
        <v>4217.9019489100001</v>
      </c>
      <c r="AH43" s="32">
        <v>915.84296533500003</v>
      </c>
      <c r="AI43" s="32">
        <v>0</v>
      </c>
      <c r="AJ43" s="32">
        <v>24883.822980500001</v>
      </c>
      <c r="AK43" s="32">
        <v>2764.86979608</v>
      </c>
      <c r="AL43" s="32">
        <v>27648.692776600001</v>
      </c>
      <c r="AM43" s="32">
        <v>73.057213020299997</v>
      </c>
      <c r="AN43" s="32">
        <v>768.08430435699995</v>
      </c>
      <c r="AO43" s="32">
        <v>152.28601637899999</v>
      </c>
      <c r="AP43" s="32">
        <v>57138.644308800001</v>
      </c>
      <c r="AQ43" s="32">
        <v>136.90924351500001</v>
      </c>
      <c r="AR43" s="32">
        <v>560.58034675399995</v>
      </c>
      <c r="AS43" s="32">
        <v>1096.0302965799999</v>
      </c>
      <c r="AT43" s="32">
        <v>75.358264386599998</v>
      </c>
      <c r="AU43" s="32">
        <v>2.84653810965E-2</v>
      </c>
      <c r="AV43" s="32">
        <v>1061.9792558199999</v>
      </c>
      <c r="AW43" s="32">
        <v>30801.5900669</v>
      </c>
      <c r="AX43" s="32">
        <v>17387.039013599999</v>
      </c>
      <c r="AY43" s="32">
        <v>13414.5510533</v>
      </c>
      <c r="AZ43" s="32">
        <v>9378.3950709100009</v>
      </c>
      <c r="BA43" s="32">
        <v>16.403216668199999</v>
      </c>
      <c r="BB43" s="32">
        <v>0.83455468377499997</v>
      </c>
      <c r="BC43" s="32">
        <v>2917.6683810899999</v>
      </c>
      <c r="BD43" s="32">
        <v>54.078486453099998</v>
      </c>
      <c r="BE43" s="32">
        <v>3053.1001910300001</v>
      </c>
      <c r="BF43" s="32">
        <v>109.214839156</v>
      </c>
      <c r="BG43" s="32">
        <v>32.033630229800004</v>
      </c>
      <c r="BH43" s="32">
        <v>6017.0141268899997</v>
      </c>
      <c r="BI43" s="32">
        <v>1228.9784045199999</v>
      </c>
      <c r="BJ43" s="32">
        <v>863.56588895300001</v>
      </c>
      <c r="BK43" s="32">
        <v>10.9772666205</v>
      </c>
      <c r="BL43" s="32">
        <v>50027.865756500003</v>
      </c>
      <c r="BM43" s="32">
        <v>1109.1024782699999</v>
      </c>
      <c r="BN43" s="32">
        <v>1223.39501748</v>
      </c>
      <c r="BO43" s="32">
        <v>6549.6225456000002</v>
      </c>
      <c r="BP43" s="32">
        <v>0</v>
      </c>
      <c r="BQ43" s="32">
        <v>9022.1092114399999</v>
      </c>
      <c r="BR43" s="32">
        <v>85415.9497692</v>
      </c>
      <c r="BS43" s="32">
        <v>6101.6891408900001</v>
      </c>
    </row>
    <row r="44" spans="1:71" x14ac:dyDescent="0.25">
      <c r="A44" s="65" t="s">
        <v>43</v>
      </c>
      <c r="B44" s="65">
        <v>128236.88356297401</v>
      </c>
      <c r="C44" s="65">
        <v>2743.8352465837002</v>
      </c>
      <c r="D44" s="65">
        <v>42778.942156545898</v>
      </c>
      <c r="E44" s="65">
        <v>33776.339503310999</v>
      </c>
      <c r="F44" s="65">
        <v>25532.7934219407</v>
      </c>
      <c r="G44" s="65">
        <v>12457.0730816334</v>
      </c>
      <c r="H44" s="65">
        <v>330266.19780217909</v>
      </c>
      <c r="I44" s="65">
        <v>742.70057229618203</v>
      </c>
      <c r="J44" s="65">
        <v>1247.7821898526038</v>
      </c>
      <c r="K44" s="65"/>
      <c r="L44" s="65">
        <v>1349.9835957698599</v>
      </c>
      <c r="M44" s="65">
        <v>108.812884136409</v>
      </c>
      <c r="N44" s="65">
        <v>15859.003766890701</v>
      </c>
      <c r="O44" s="32"/>
      <c r="P44" s="34" t="s">
        <v>43</v>
      </c>
      <c r="Q44" s="32">
        <v>3116.3590021700002</v>
      </c>
      <c r="R44" s="32">
        <v>742.232812943</v>
      </c>
      <c r="S44" s="32">
        <v>1682.4495780300001</v>
      </c>
      <c r="T44" s="32">
        <v>1551.2569947300001</v>
      </c>
      <c r="U44" s="32">
        <v>4284.9253205699997</v>
      </c>
      <c r="V44" s="32">
        <v>0</v>
      </c>
      <c r="W44" s="32">
        <v>128160.905682</v>
      </c>
      <c r="X44" s="32">
        <v>1804.5569051499999</v>
      </c>
      <c r="Y44" s="32">
        <v>484.46112413399999</v>
      </c>
      <c r="Z44" s="32">
        <v>29075.031408399998</v>
      </c>
      <c r="AA44" s="32">
        <v>2712.9344118600002</v>
      </c>
      <c r="AB44" s="32">
        <v>1344.4242589999999</v>
      </c>
      <c r="AC44" s="32">
        <v>108.812774809</v>
      </c>
      <c r="AD44" s="32">
        <v>0</v>
      </c>
      <c r="AE44" s="32">
        <v>4071.6115349199999</v>
      </c>
      <c r="AF44" s="32">
        <v>61.044793395900001</v>
      </c>
      <c r="AG44" s="32">
        <v>16907.389541100001</v>
      </c>
      <c r="AH44" s="32">
        <v>2742.77440101</v>
      </c>
      <c r="AI44" s="32">
        <v>0</v>
      </c>
      <c r="AJ44" s="32">
        <v>38454.166583300001</v>
      </c>
      <c r="AK44" s="32">
        <v>4272.6891059400004</v>
      </c>
      <c r="AL44" s="32">
        <v>42726.855689199998</v>
      </c>
      <c r="AM44" s="32">
        <v>299.114187125</v>
      </c>
      <c r="AN44" s="32">
        <v>3079.0375489799999</v>
      </c>
      <c r="AO44" s="32">
        <v>10.2763524405</v>
      </c>
      <c r="AP44" s="32">
        <v>212113.40698599999</v>
      </c>
      <c r="AQ44" s="32">
        <v>17.696556173499999</v>
      </c>
      <c r="AR44" s="32">
        <v>1314.3533314900001</v>
      </c>
      <c r="AS44" s="32">
        <v>1842.9809367099999</v>
      </c>
      <c r="AT44" s="32">
        <v>22.188807300000001</v>
      </c>
      <c r="AU44" s="32">
        <v>8.5320754072800007</v>
      </c>
      <c r="AV44" s="32">
        <v>960.09631750400001</v>
      </c>
      <c r="AW44" s="32">
        <v>33774.287267400003</v>
      </c>
      <c r="AX44" s="32">
        <v>25528.157187199999</v>
      </c>
      <c r="AY44" s="32">
        <v>8246.1300801399993</v>
      </c>
      <c r="AZ44" s="32">
        <v>10583.4919912</v>
      </c>
      <c r="BA44" s="32">
        <v>19.120158657699999</v>
      </c>
      <c r="BB44" s="32">
        <v>2.2215665145000001</v>
      </c>
      <c r="BC44" s="32">
        <v>1264.5235597000001</v>
      </c>
      <c r="BD44" s="32">
        <v>125.88774084400001</v>
      </c>
      <c r="BE44" s="32">
        <v>6564.26694314</v>
      </c>
      <c r="BF44" s="32">
        <v>237.563372953</v>
      </c>
      <c r="BG44" s="32">
        <v>114.288379421</v>
      </c>
      <c r="BH44" s="32">
        <v>12581.7748307</v>
      </c>
      <c r="BI44" s="32">
        <v>27.304370224700001</v>
      </c>
      <c r="BJ44" s="32">
        <v>405.62104919699999</v>
      </c>
      <c r="BK44" s="32">
        <v>9.4616271521600002</v>
      </c>
      <c r="BL44" s="32">
        <v>12436.460858300001</v>
      </c>
      <c r="BM44" s="32">
        <v>124.73279820499999</v>
      </c>
      <c r="BN44" s="32">
        <v>3777.2409065299998</v>
      </c>
      <c r="BO44" s="32">
        <v>32941.1057458</v>
      </c>
      <c r="BP44" s="32">
        <v>0</v>
      </c>
      <c r="BQ44" s="32">
        <v>38195.281299800001</v>
      </c>
      <c r="BR44" s="32">
        <v>330250.82459600002</v>
      </c>
      <c r="BS44" s="32">
        <v>21013.579909399999</v>
      </c>
    </row>
    <row r="45" spans="1:71" x14ac:dyDescent="0.25">
      <c r="A45" s="65" t="s">
        <v>44</v>
      </c>
      <c r="B45" s="65">
        <v>13306.582727839201</v>
      </c>
      <c r="C45" s="65">
        <v>682.62465080613902</v>
      </c>
      <c r="D45" s="65">
        <v>7172.2852637554897</v>
      </c>
      <c r="E45" s="65">
        <v>3001.1406817624902</v>
      </c>
      <c r="F45" s="65">
        <v>2239.3854595839398</v>
      </c>
      <c r="G45" s="65">
        <v>1452.0735318234899</v>
      </c>
      <c r="H45" s="65">
        <v>29554.634990790499</v>
      </c>
      <c r="I45" s="65">
        <v>71.788469719394499</v>
      </c>
      <c r="J45" s="65">
        <v>471.802312284869</v>
      </c>
      <c r="K45" s="65"/>
      <c r="L45" s="65">
        <v>150.34683377206599</v>
      </c>
      <c r="M45" s="65">
        <v>13.054744610499901</v>
      </c>
      <c r="N45" s="65">
        <v>1633.5369173489901</v>
      </c>
      <c r="O45" s="32"/>
      <c r="P45" s="34" t="s">
        <v>44</v>
      </c>
      <c r="Q45" s="32">
        <v>206.327688908</v>
      </c>
      <c r="R45" s="32">
        <v>71.633884465400001</v>
      </c>
      <c r="S45" s="32">
        <v>176.60173209300001</v>
      </c>
      <c r="T45" s="32">
        <v>478.92456888200002</v>
      </c>
      <c r="U45" s="32">
        <v>14986.7467204</v>
      </c>
      <c r="V45" s="32">
        <v>0</v>
      </c>
      <c r="W45" s="32">
        <v>13301.324774999999</v>
      </c>
      <c r="X45" s="32">
        <v>107.668039428</v>
      </c>
      <c r="Y45" s="32">
        <v>104.28893581</v>
      </c>
      <c r="Z45" s="32">
        <v>3154.1104255999999</v>
      </c>
      <c r="AA45" s="32">
        <v>269.60946873</v>
      </c>
      <c r="AB45" s="32">
        <v>148.85879955600001</v>
      </c>
      <c r="AC45" s="32">
        <v>13.036837783699999</v>
      </c>
      <c r="AD45" s="32">
        <v>0</v>
      </c>
      <c r="AE45" s="32">
        <v>184.720742024</v>
      </c>
      <c r="AF45" s="32">
        <v>2.0190704143499998</v>
      </c>
      <c r="AG45" s="32">
        <v>1674.4349482</v>
      </c>
      <c r="AH45" s="32">
        <v>682.56656949499995</v>
      </c>
      <c r="AI45" s="32">
        <v>0</v>
      </c>
      <c r="AJ45" s="32">
        <v>6447.0645847599999</v>
      </c>
      <c r="AK45" s="32">
        <v>716.33911407599999</v>
      </c>
      <c r="AL45" s="32">
        <v>7163.4036988300004</v>
      </c>
      <c r="AM45" s="32">
        <v>37.992537176200003</v>
      </c>
      <c r="AN45" s="32">
        <v>270.12835211999999</v>
      </c>
      <c r="AO45" s="32">
        <v>2.9243786422800002</v>
      </c>
      <c r="AP45" s="32">
        <v>17942.713170499999</v>
      </c>
      <c r="AQ45" s="32">
        <v>8.8663126065799993</v>
      </c>
      <c r="AR45" s="32">
        <v>112.31061027200001</v>
      </c>
      <c r="AS45" s="32">
        <v>211.48294368800001</v>
      </c>
      <c r="AT45" s="32">
        <v>2.3719544689299998</v>
      </c>
      <c r="AU45" s="32">
        <v>0.31559672271900002</v>
      </c>
      <c r="AV45" s="32">
        <v>94.152999851199993</v>
      </c>
      <c r="AW45" s="32">
        <v>2999.9816228</v>
      </c>
      <c r="AX45" s="32">
        <v>2238.5097762700002</v>
      </c>
      <c r="AY45" s="32">
        <v>761.47184653600004</v>
      </c>
      <c r="AZ45" s="32">
        <v>960.76125398900001</v>
      </c>
      <c r="BA45" s="32">
        <v>1.9483397089900001</v>
      </c>
      <c r="BB45" s="32">
        <v>0.17708206573099999</v>
      </c>
      <c r="BC45" s="32">
        <v>151.53518315400001</v>
      </c>
      <c r="BD45" s="32">
        <v>10.456188347499999</v>
      </c>
      <c r="BE45" s="32">
        <v>530.82013018299995</v>
      </c>
      <c r="BF45" s="32">
        <v>21.026564368700001</v>
      </c>
      <c r="BG45" s="32">
        <v>10.637859325299999</v>
      </c>
      <c r="BH45" s="32">
        <v>990.31762507099995</v>
      </c>
      <c r="BI45" s="32">
        <v>23.5808675573</v>
      </c>
      <c r="BJ45" s="32">
        <v>65.310094192500003</v>
      </c>
      <c r="BK45" s="32">
        <v>0.27675553563999999</v>
      </c>
      <c r="BL45" s="32">
        <v>1448.7981905700001</v>
      </c>
      <c r="BM45" s="32">
        <v>21.8537439308</v>
      </c>
      <c r="BN45" s="32">
        <v>302.53768824700001</v>
      </c>
      <c r="BO45" s="32">
        <v>1964.8665579399999</v>
      </c>
      <c r="BP45" s="32">
        <v>0</v>
      </c>
      <c r="BQ45" s="32">
        <v>4046.3670447</v>
      </c>
      <c r="BR45" s="32">
        <v>29552.647156399998</v>
      </c>
      <c r="BS45" s="32">
        <v>1930.08635549</v>
      </c>
    </row>
    <row r="46" spans="1:71" x14ac:dyDescent="0.25">
      <c r="A46" s="65" t="s">
        <v>45</v>
      </c>
      <c r="B46" s="65">
        <v>8080.28665034599</v>
      </c>
      <c r="C46" s="65">
        <v>96.538439301999901</v>
      </c>
      <c r="D46" s="65">
        <v>3536.9038412499999</v>
      </c>
      <c r="E46" s="65">
        <v>1962.0106542629901</v>
      </c>
      <c r="F46" s="65">
        <v>1641.9291429548</v>
      </c>
      <c r="G46" s="65">
        <v>1696.8569589782201</v>
      </c>
      <c r="H46" s="65">
        <v>5421.1027842723497</v>
      </c>
      <c r="I46" s="65">
        <v>21.571589777645301</v>
      </c>
      <c r="J46" s="65">
        <v>10.547694769858641</v>
      </c>
      <c r="K46" s="65"/>
      <c r="L46" s="65">
        <v>12.507120928917001</v>
      </c>
      <c r="M46" s="65">
        <v>0.82964065499999995</v>
      </c>
      <c r="N46" s="65">
        <v>355.97980450300003</v>
      </c>
      <c r="O46" s="32"/>
      <c r="P46" s="34" t="s">
        <v>45</v>
      </c>
      <c r="Q46" s="32">
        <v>54.856440744099999</v>
      </c>
      <c r="R46" s="32">
        <v>21.4613533572</v>
      </c>
      <c r="S46" s="32">
        <v>28.0050191879</v>
      </c>
      <c r="T46" s="32">
        <v>11.893198508599999</v>
      </c>
      <c r="U46" s="32">
        <v>75.078637887499994</v>
      </c>
      <c r="V46" s="32">
        <v>0</v>
      </c>
      <c r="W46" s="32">
        <v>8077.0926393199998</v>
      </c>
      <c r="X46" s="32">
        <v>106.684991375</v>
      </c>
      <c r="Y46" s="32">
        <v>2.8348155248000002</v>
      </c>
      <c r="Z46" s="32">
        <v>693.31456170900003</v>
      </c>
      <c r="AA46" s="32">
        <v>28.605129229599999</v>
      </c>
      <c r="AB46" s="32">
        <v>12.3361173487</v>
      </c>
      <c r="AC46" s="32">
        <v>0.82963630093100005</v>
      </c>
      <c r="AD46" s="32">
        <v>0</v>
      </c>
      <c r="AE46" s="32">
        <v>41.447019883000003</v>
      </c>
      <c r="AF46" s="32">
        <v>0.22362970815300001</v>
      </c>
      <c r="AG46" s="32">
        <v>381.11070284499999</v>
      </c>
      <c r="AH46" s="32">
        <v>96.477974074700001</v>
      </c>
      <c r="AI46" s="32">
        <v>0</v>
      </c>
      <c r="AJ46" s="32">
        <v>3178.6240647099999</v>
      </c>
      <c r="AK46" s="32">
        <v>353.18168316100002</v>
      </c>
      <c r="AL46" s="32">
        <v>3531.8057478699998</v>
      </c>
      <c r="AM46" s="32">
        <v>3.4541741344600001</v>
      </c>
      <c r="AN46" s="32">
        <v>62.698100261800001</v>
      </c>
      <c r="AO46" s="32">
        <v>0.268009594515</v>
      </c>
      <c r="AP46" s="32">
        <v>3384.4717483600002</v>
      </c>
      <c r="AQ46" s="32">
        <v>3.9740654221599998</v>
      </c>
      <c r="AR46" s="32">
        <v>59.830381123999999</v>
      </c>
      <c r="AS46" s="32">
        <v>122.52538225399999</v>
      </c>
      <c r="AT46" s="32">
        <v>0.42434359606900002</v>
      </c>
      <c r="AU46" s="32">
        <v>1.78578558949E-3</v>
      </c>
      <c r="AV46" s="32">
        <v>93.3740905879</v>
      </c>
      <c r="AW46" s="32">
        <v>1959.7314097599999</v>
      </c>
      <c r="AX46" s="32">
        <v>1639.9715827099999</v>
      </c>
      <c r="AY46" s="32">
        <v>319.75982704699999</v>
      </c>
      <c r="AZ46" s="32">
        <v>788.04858138099996</v>
      </c>
      <c r="BA46" s="32">
        <v>1.4416624326900001</v>
      </c>
      <c r="BB46" s="32">
        <v>1.48690630026E-2</v>
      </c>
      <c r="BC46" s="32">
        <v>217.21388889799999</v>
      </c>
      <c r="BD46" s="32">
        <v>5.4758991528700003</v>
      </c>
      <c r="BE46" s="32">
        <v>316.54430209899999</v>
      </c>
      <c r="BF46" s="32">
        <v>10.931289637700001</v>
      </c>
      <c r="BG46" s="32">
        <v>3.0984246983800001</v>
      </c>
      <c r="BH46" s="32">
        <v>615.28018122000003</v>
      </c>
      <c r="BI46" s="32">
        <v>78.509483633399995</v>
      </c>
      <c r="BJ46" s="32">
        <v>111.019013156</v>
      </c>
      <c r="BK46" s="32">
        <v>4.3898714044000003E-2</v>
      </c>
      <c r="BL46" s="32">
        <v>1692.8783646100001</v>
      </c>
      <c r="BM46" s="32">
        <v>24.059125516000002</v>
      </c>
      <c r="BN46" s="32">
        <v>81.203389463500002</v>
      </c>
      <c r="BO46" s="32">
        <v>324.25639941899999</v>
      </c>
      <c r="BP46" s="32">
        <v>0</v>
      </c>
      <c r="BQ46" s="32">
        <v>532.05403544599994</v>
      </c>
      <c r="BR46" s="32">
        <v>5420.8923602100003</v>
      </c>
      <c r="BS46" s="32">
        <v>316.56801627599998</v>
      </c>
    </row>
    <row r="47" spans="1:71" x14ac:dyDescent="0.25">
      <c r="A47" s="65" t="s">
        <v>46</v>
      </c>
      <c r="B47" s="65">
        <v>47576.278762499896</v>
      </c>
      <c r="C47" s="65">
        <v>1004.22309999999</v>
      </c>
      <c r="D47" s="65">
        <v>15014.369330899901</v>
      </c>
      <c r="E47" s="65">
        <v>13111.6522519999</v>
      </c>
      <c r="F47" s="65">
        <v>11305.521473999899</v>
      </c>
      <c r="G47" s="65">
        <v>6301.8924055100097</v>
      </c>
      <c r="H47" s="65">
        <v>103955.05979850161</v>
      </c>
      <c r="I47" s="65">
        <v>127.20156129999999</v>
      </c>
      <c r="J47" s="65">
        <v>349.24297019658297</v>
      </c>
      <c r="K47" s="65"/>
      <c r="L47" s="65">
        <v>134.3223327</v>
      </c>
      <c r="M47" s="65">
        <v>80.361500000000007</v>
      </c>
      <c r="N47" s="65">
        <v>4698.9668999999903</v>
      </c>
      <c r="O47" s="32"/>
      <c r="P47" s="34" t="s">
        <v>46</v>
      </c>
      <c r="Q47" s="32">
        <v>771.25889323700005</v>
      </c>
      <c r="R47" s="32">
        <v>127.17705974099999</v>
      </c>
      <c r="S47" s="32">
        <v>729.37644796400002</v>
      </c>
      <c r="T47" s="32">
        <v>978.43843415499998</v>
      </c>
      <c r="U47" s="32">
        <v>6768.51296086</v>
      </c>
      <c r="V47" s="32">
        <v>0</v>
      </c>
      <c r="W47" s="32">
        <v>47547.060471899997</v>
      </c>
      <c r="X47" s="32">
        <v>1386.3623830399999</v>
      </c>
      <c r="Y47" s="32">
        <v>266.25447543000001</v>
      </c>
      <c r="Z47" s="32">
        <v>9175.5688893000006</v>
      </c>
      <c r="AA47" s="32">
        <v>615.811791578</v>
      </c>
      <c r="AB47" s="32">
        <v>131.83694850699999</v>
      </c>
      <c r="AC47" s="32">
        <v>80.308724240199993</v>
      </c>
      <c r="AD47" s="32">
        <v>0</v>
      </c>
      <c r="AE47" s="32">
        <v>1121.02458886</v>
      </c>
      <c r="AF47" s="32">
        <v>7.5211088079800001</v>
      </c>
      <c r="AG47" s="32">
        <v>4990.6063423899996</v>
      </c>
      <c r="AH47" s="32">
        <v>1003.95572081</v>
      </c>
      <c r="AI47" s="32">
        <v>0</v>
      </c>
      <c r="AJ47" s="32">
        <v>13496.8905688</v>
      </c>
      <c r="AK47" s="32">
        <v>1499.6558730199999</v>
      </c>
      <c r="AL47" s="32">
        <v>14996.546441799999</v>
      </c>
      <c r="AM47" s="32">
        <v>159.36094893399999</v>
      </c>
      <c r="AN47" s="32">
        <v>1313.6956516</v>
      </c>
      <c r="AO47" s="32">
        <v>5.0938979566500002</v>
      </c>
      <c r="AP47" s="32">
        <v>65357.065269600003</v>
      </c>
      <c r="AQ47" s="32">
        <v>29.046830341100002</v>
      </c>
      <c r="AR47" s="32">
        <v>505.763508419</v>
      </c>
      <c r="AS47" s="32">
        <v>802.999876707</v>
      </c>
      <c r="AT47" s="32">
        <v>3.9240688477000001</v>
      </c>
      <c r="AU47" s="32">
        <v>2.0300459222800001E-2</v>
      </c>
      <c r="AV47" s="32">
        <v>703.91715449399999</v>
      </c>
      <c r="AW47" s="32">
        <v>13098.8227971</v>
      </c>
      <c r="AX47" s="32">
        <v>11294.8703675</v>
      </c>
      <c r="AY47" s="32">
        <v>1803.95242964</v>
      </c>
      <c r="AZ47" s="32">
        <v>5337.6543991600001</v>
      </c>
      <c r="BA47" s="32">
        <v>11.156407789999999</v>
      </c>
      <c r="BB47" s="32">
        <v>0.20010074306799999</v>
      </c>
      <c r="BC47" s="32">
        <v>929.86554303699995</v>
      </c>
      <c r="BD47" s="32">
        <v>46.406029666499997</v>
      </c>
      <c r="BE47" s="32">
        <v>2485.8059696800001</v>
      </c>
      <c r="BF47" s="32">
        <v>92.659859624199996</v>
      </c>
      <c r="BG47" s="32">
        <v>30.449183167699999</v>
      </c>
      <c r="BH47" s="32">
        <v>4726.1282535500004</v>
      </c>
      <c r="BI47" s="32">
        <v>523.45190726700002</v>
      </c>
      <c r="BJ47" s="32">
        <v>397.63865488300002</v>
      </c>
      <c r="BK47" s="32">
        <v>0.341455518555</v>
      </c>
      <c r="BL47" s="32">
        <v>6295.25441942</v>
      </c>
      <c r="BM47" s="32">
        <v>86.155286219700002</v>
      </c>
      <c r="BN47" s="32">
        <v>1292.96487142</v>
      </c>
      <c r="BO47" s="32">
        <v>6495.4465321199996</v>
      </c>
      <c r="BP47" s="32">
        <v>0</v>
      </c>
      <c r="BQ47" s="32">
        <v>12978.2397177</v>
      </c>
      <c r="BR47" s="32">
        <v>103952.09149000001</v>
      </c>
      <c r="BS47" s="32">
        <v>6707.9240381999998</v>
      </c>
    </row>
    <row r="48" spans="1:71" x14ac:dyDescent="0.25">
      <c r="A48" s="65" t="s">
        <v>47</v>
      </c>
      <c r="B48" s="65">
        <v>42201.406463193802</v>
      </c>
      <c r="C48" s="65">
        <v>800.16394595049906</v>
      </c>
      <c r="D48" s="65">
        <v>7711.1269790249899</v>
      </c>
      <c r="E48" s="65">
        <v>8969.6112039824893</v>
      </c>
      <c r="F48" s="65">
        <v>8241.1420572464995</v>
      </c>
      <c r="G48" s="65">
        <v>1520.4337175339999</v>
      </c>
      <c r="H48" s="65">
        <v>88673.363764709997</v>
      </c>
      <c r="I48" s="65">
        <v>458.93806257056298</v>
      </c>
      <c r="J48" s="65">
        <v>438.70185847989399</v>
      </c>
      <c r="K48" s="65"/>
      <c r="L48" s="65">
        <v>986.00022703343097</v>
      </c>
      <c r="M48" s="65">
        <v>23.817017374999899</v>
      </c>
      <c r="N48" s="65">
        <v>3945.54299983499</v>
      </c>
      <c r="O48" s="32"/>
      <c r="P48" s="34" t="s">
        <v>47</v>
      </c>
      <c r="Q48" s="32">
        <v>966.42444055399994</v>
      </c>
      <c r="R48" s="32">
        <v>458.93226819699998</v>
      </c>
      <c r="S48" s="32">
        <v>717.64558788800002</v>
      </c>
      <c r="T48" s="32">
        <v>450.487450588</v>
      </c>
      <c r="U48" s="32">
        <v>531.48515220900003</v>
      </c>
      <c r="V48" s="32">
        <v>0</v>
      </c>
      <c r="W48" s="32">
        <v>42199.592448299998</v>
      </c>
      <c r="X48" s="32">
        <v>584.51847338499999</v>
      </c>
      <c r="Y48" s="32">
        <v>29.2717185829</v>
      </c>
      <c r="Z48" s="32">
        <v>7219.63859744</v>
      </c>
      <c r="AA48" s="32">
        <v>1643.6370932499999</v>
      </c>
      <c r="AB48" s="32">
        <v>985.30583668700001</v>
      </c>
      <c r="AC48" s="32">
        <v>23.8169228012</v>
      </c>
      <c r="AD48" s="32">
        <v>0</v>
      </c>
      <c r="AE48" s="32">
        <v>770.04378833800001</v>
      </c>
      <c r="AF48" s="32">
        <v>12.761435388100001</v>
      </c>
      <c r="AG48" s="32">
        <v>4303.7704819199998</v>
      </c>
      <c r="AH48" s="32">
        <v>800.14848441799995</v>
      </c>
      <c r="AI48" s="32">
        <v>0</v>
      </c>
      <c r="AJ48" s="32">
        <v>6939.5322635000002</v>
      </c>
      <c r="AK48" s="32">
        <v>771.05974406999997</v>
      </c>
      <c r="AL48" s="32">
        <v>7710.5920075699996</v>
      </c>
      <c r="AM48" s="32">
        <v>184.67839017700001</v>
      </c>
      <c r="AN48" s="32">
        <v>1362.8903840999999</v>
      </c>
      <c r="AO48" s="32">
        <v>2.7588870142299999</v>
      </c>
      <c r="AP48" s="32">
        <v>52197.348737</v>
      </c>
      <c r="AQ48" s="32">
        <v>6.3201936601700002</v>
      </c>
      <c r="AR48" s="32">
        <v>487.75648685800002</v>
      </c>
      <c r="AS48" s="32">
        <v>668.23194956899999</v>
      </c>
      <c r="AT48" s="32">
        <v>2.6254953852899998</v>
      </c>
      <c r="AU48" s="32">
        <v>0.13666439932300001</v>
      </c>
      <c r="AV48" s="32">
        <v>402.99388754199998</v>
      </c>
      <c r="AW48" s="32">
        <v>8986.7958613699993</v>
      </c>
      <c r="AX48" s="32">
        <v>8239.9302987800002</v>
      </c>
      <c r="AY48" s="32">
        <v>746.86556259199995</v>
      </c>
      <c r="AZ48" s="32">
        <v>3524.7407427399999</v>
      </c>
      <c r="BA48" s="32">
        <v>6.8341137810900001</v>
      </c>
      <c r="BB48" s="32">
        <v>0.18207736848600001</v>
      </c>
      <c r="BC48" s="32">
        <v>271.82480497400002</v>
      </c>
      <c r="BD48" s="32">
        <v>43.089071136500003</v>
      </c>
      <c r="BE48" s="32">
        <v>2148.5964979599999</v>
      </c>
      <c r="BF48" s="32">
        <v>91.927390110100006</v>
      </c>
      <c r="BG48" s="32">
        <v>30.694593163499999</v>
      </c>
      <c r="BH48" s="32">
        <v>3887.0906964999999</v>
      </c>
      <c r="BI48" s="32">
        <v>59.541904123199998</v>
      </c>
      <c r="BJ48" s="32">
        <v>129.17231681499999</v>
      </c>
      <c r="BK48" s="32">
        <v>0.15320576387400001</v>
      </c>
      <c r="BL48" s="32">
        <v>1520.36727627</v>
      </c>
      <c r="BM48" s="32">
        <v>13.505733880699999</v>
      </c>
      <c r="BN48" s="32">
        <v>1370.73265253</v>
      </c>
      <c r="BO48" s="32">
        <v>5418.9253671099996</v>
      </c>
      <c r="BP48" s="32">
        <v>0</v>
      </c>
      <c r="BQ48" s="32">
        <v>11211.789275499999</v>
      </c>
      <c r="BR48" s="32">
        <v>88668.468473600005</v>
      </c>
      <c r="BS48" s="32">
        <v>6278.5679968699997</v>
      </c>
    </row>
    <row r="49" spans="1:72" x14ac:dyDescent="0.25">
      <c r="A49" s="65" t="s">
        <v>48</v>
      </c>
      <c r="B49" s="65">
        <v>34978.5848891157</v>
      </c>
      <c r="C49" s="65">
        <v>296.54262764999999</v>
      </c>
      <c r="D49" s="65">
        <v>4851.53413783</v>
      </c>
      <c r="E49" s="65">
        <v>6721.4347771877401</v>
      </c>
      <c r="F49" s="65">
        <v>5015.40422212471</v>
      </c>
      <c r="G49" s="65">
        <v>4540.4974024475896</v>
      </c>
      <c r="H49" s="65">
        <v>21101.943008257102</v>
      </c>
      <c r="I49" s="65">
        <v>54.565673412201598</v>
      </c>
      <c r="J49" s="65">
        <v>184.67664529632899</v>
      </c>
      <c r="K49" s="65"/>
      <c r="L49" s="65">
        <v>21.8379619997086</v>
      </c>
      <c r="M49" s="65">
        <v>31.563026314999998</v>
      </c>
      <c r="N49" s="65">
        <v>1095.73851645999</v>
      </c>
      <c r="O49" s="32"/>
      <c r="P49" s="34" t="s">
        <v>48</v>
      </c>
      <c r="Q49" s="32">
        <v>243.79345192900001</v>
      </c>
      <c r="R49" s="32">
        <v>54.565343474199999</v>
      </c>
      <c r="S49" s="32">
        <v>73.813446912200007</v>
      </c>
      <c r="T49" s="32">
        <v>185.034690445</v>
      </c>
      <c r="U49" s="32">
        <v>149.47342212199999</v>
      </c>
      <c r="V49" s="32">
        <v>0</v>
      </c>
      <c r="W49" s="32">
        <v>34965.491722600003</v>
      </c>
      <c r="X49" s="32">
        <v>520.75299437499996</v>
      </c>
      <c r="Y49" s="32">
        <v>9.21472885793</v>
      </c>
      <c r="Z49" s="32">
        <v>1962.3176913100001</v>
      </c>
      <c r="AA49" s="32">
        <v>97.091840403600003</v>
      </c>
      <c r="AB49" s="32">
        <v>21.8361243455</v>
      </c>
      <c r="AC49" s="32">
        <v>31.5630137152</v>
      </c>
      <c r="AD49" s="32">
        <v>0</v>
      </c>
      <c r="AE49" s="32">
        <v>371.897350168</v>
      </c>
      <c r="AF49" s="32">
        <v>1.5484947008700001</v>
      </c>
      <c r="AG49" s="32">
        <v>1110.4205823499999</v>
      </c>
      <c r="AH49" s="32">
        <v>296.532464925</v>
      </c>
      <c r="AI49" s="32">
        <v>0</v>
      </c>
      <c r="AJ49" s="32">
        <v>4361.8433506900001</v>
      </c>
      <c r="AK49" s="32">
        <v>484.64910683300002</v>
      </c>
      <c r="AL49" s="32">
        <v>4846.4924575300001</v>
      </c>
      <c r="AM49" s="32">
        <v>2.9626753188400001</v>
      </c>
      <c r="AN49" s="32">
        <v>313.524882757</v>
      </c>
      <c r="AO49" s="32">
        <v>7.9219878558400003</v>
      </c>
      <c r="AP49" s="32">
        <v>14758.365369499999</v>
      </c>
      <c r="AQ49" s="32">
        <v>7.62670203431</v>
      </c>
      <c r="AR49" s="32">
        <v>369.94283646700001</v>
      </c>
      <c r="AS49" s="32">
        <v>503.83422190599998</v>
      </c>
      <c r="AT49" s="32">
        <v>4.0316392896700002</v>
      </c>
      <c r="AU49" s="32">
        <v>6.7517586820800002E-3</v>
      </c>
      <c r="AV49" s="32">
        <v>314.36565033599999</v>
      </c>
      <c r="AW49" s="32">
        <v>6716.8751282900002</v>
      </c>
      <c r="AX49" s="32">
        <v>5013.1660978299997</v>
      </c>
      <c r="AY49" s="32">
        <v>1703.7090304599999</v>
      </c>
      <c r="AZ49" s="32">
        <v>2381.2939845800001</v>
      </c>
      <c r="BA49" s="32">
        <v>4.0650468912099997</v>
      </c>
      <c r="BB49" s="32">
        <v>7.1883657798599995E-2</v>
      </c>
      <c r="BC49" s="32">
        <v>248.434544112</v>
      </c>
      <c r="BD49" s="32">
        <v>28.417721600299998</v>
      </c>
      <c r="BE49" s="32">
        <v>1266.1978676900001</v>
      </c>
      <c r="BF49" s="32">
        <v>72.693034221199994</v>
      </c>
      <c r="BG49" s="32">
        <v>18.214998848099999</v>
      </c>
      <c r="BH49" s="32">
        <v>1998.2472192600001</v>
      </c>
      <c r="BI49" s="32">
        <v>56.987985612599999</v>
      </c>
      <c r="BJ49" s="32">
        <v>111.57567324199999</v>
      </c>
      <c r="BK49" s="32">
        <v>0.52978700397400003</v>
      </c>
      <c r="BL49" s="32">
        <v>4530.9706028399996</v>
      </c>
      <c r="BM49" s="32">
        <v>91.751296244800002</v>
      </c>
      <c r="BN49" s="32">
        <v>124.044478615</v>
      </c>
      <c r="BO49" s="32">
        <v>1236.93256963</v>
      </c>
      <c r="BP49" s="32">
        <v>0</v>
      </c>
      <c r="BQ49" s="32">
        <v>2055.1851921699999</v>
      </c>
      <c r="BR49" s="32">
        <v>21100.840496699999</v>
      </c>
      <c r="BS49" s="32">
        <v>1183.9519890399999</v>
      </c>
    </row>
    <row r="50" spans="1:72" x14ac:dyDescent="0.25">
      <c r="A50" s="65" t="s">
        <v>49</v>
      </c>
      <c r="B50" s="65">
        <v>37727.357325261197</v>
      </c>
      <c r="C50" s="65">
        <v>1465.78685180347</v>
      </c>
      <c r="D50" s="65">
        <v>21075.419244111901</v>
      </c>
      <c r="E50" s="65">
        <v>8093.3653148719604</v>
      </c>
      <c r="F50" s="65">
        <v>6683.7127406366299</v>
      </c>
      <c r="G50" s="65">
        <v>2147.3863978478798</v>
      </c>
      <c r="H50" s="65">
        <v>74861.234053650594</v>
      </c>
      <c r="I50" s="65">
        <v>129.78172978042201</v>
      </c>
      <c r="J50" s="65">
        <v>330.51464408170489</v>
      </c>
      <c r="K50" s="65"/>
      <c r="L50" s="65">
        <v>156.49027864512701</v>
      </c>
      <c r="M50" s="65">
        <v>84.112471748999795</v>
      </c>
      <c r="N50" s="65">
        <v>3441.8043060699902</v>
      </c>
      <c r="O50" s="32"/>
      <c r="P50" s="34" t="s">
        <v>49</v>
      </c>
      <c r="Q50" s="32">
        <v>563.31632541800002</v>
      </c>
      <c r="R50" s="32">
        <v>129.14166226099999</v>
      </c>
      <c r="S50" s="32">
        <v>386.22329579900003</v>
      </c>
      <c r="T50" s="32">
        <v>341.15547124699998</v>
      </c>
      <c r="U50" s="32">
        <v>754.22335267000005</v>
      </c>
      <c r="V50" s="32">
        <v>0</v>
      </c>
      <c r="W50" s="32">
        <v>37713.553576799997</v>
      </c>
      <c r="X50" s="32">
        <v>450.49135687400002</v>
      </c>
      <c r="Y50" s="32">
        <v>34.310557325300003</v>
      </c>
      <c r="Z50" s="32">
        <v>7331.7508820499997</v>
      </c>
      <c r="AA50" s="32">
        <v>432.12173999999999</v>
      </c>
      <c r="AB50" s="32">
        <v>153.39128033200001</v>
      </c>
      <c r="AC50" s="32">
        <v>84.031057550699998</v>
      </c>
      <c r="AD50" s="32">
        <v>0</v>
      </c>
      <c r="AE50" s="32">
        <v>773.879077188</v>
      </c>
      <c r="AF50" s="32">
        <v>4.0320287015999998</v>
      </c>
      <c r="AG50" s="32">
        <v>3765.3674936900002</v>
      </c>
      <c r="AH50" s="32">
        <v>1465.61301987</v>
      </c>
      <c r="AI50" s="32">
        <v>0</v>
      </c>
      <c r="AJ50" s="32">
        <v>18942.509817400001</v>
      </c>
      <c r="AK50" s="32">
        <v>2104.7228414900001</v>
      </c>
      <c r="AL50" s="32">
        <v>21047.2326589</v>
      </c>
      <c r="AM50" s="32">
        <v>102.170210723</v>
      </c>
      <c r="AN50" s="32">
        <v>772.15476129800004</v>
      </c>
      <c r="AO50" s="32">
        <v>6.09937382761</v>
      </c>
      <c r="AP50" s="32">
        <v>47175.123677199997</v>
      </c>
      <c r="AQ50" s="32">
        <v>5.3336951051900003</v>
      </c>
      <c r="AR50" s="32">
        <v>396.11297912800001</v>
      </c>
      <c r="AS50" s="32">
        <v>613.46762997600001</v>
      </c>
      <c r="AT50" s="32">
        <v>4.5136633531200001</v>
      </c>
      <c r="AU50" s="32">
        <v>1.6031437634000001E-2</v>
      </c>
      <c r="AV50" s="32">
        <v>301.98034002999998</v>
      </c>
      <c r="AW50" s="32">
        <v>8090.2839171100004</v>
      </c>
      <c r="AX50" s="32">
        <v>6681.3868678899998</v>
      </c>
      <c r="AY50" s="32">
        <v>1408.8970492200001</v>
      </c>
      <c r="AZ50" s="32">
        <v>2946.93445372</v>
      </c>
      <c r="BA50" s="32">
        <v>4.6764543064500002</v>
      </c>
      <c r="BB50" s="32">
        <v>0.12832846442599999</v>
      </c>
      <c r="BC50" s="32">
        <v>470.63306267199999</v>
      </c>
      <c r="BD50" s="32">
        <v>33.177533215399997</v>
      </c>
      <c r="BE50" s="32">
        <v>1631.91680374</v>
      </c>
      <c r="BF50" s="32">
        <v>76.666588673999996</v>
      </c>
      <c r="BG50" s="32">
        <v>23.4047372102</v>
      </c>
      <c r="BH50" s="32">
        <v>2853.0236993600001</v>
      </c>
      <c r="BI50" s="32">
        <v>15.2625102476</v>
      </c>
      <c r="BJ50" s="32">
        <v>244.556347625</v>
      </c>
      <c r="BK50" s="32">
        <v>0.41487294267399999</v>
      </c>
      <c r="BL50" s="32">
        <v>2145.93275485</v>
      </c>
      <c r="BM50" s="32">
        <v>30.574704427699999</v>
      </c>
      <c r="BN50" s="32">
        <v>1209.1774862899999</v>
      </c>
      <c r="BO50" s="32">
        <v>5262.5780388800003</v>
      </c>
      <c r="BP50" s="32">
        <v>0</v>
      </c>
      <c r="BQ50" s="32">
        <v>8287.7171328900004</v>
      </c>
      <c r="BR50" s="32">
        <v>74859.109220300001</v>
      </c>
      <c r="BS50" s="32">
        <v>5754.6567848599998</v>
      </c>
    </row>
    <row r="51" spans="1:72" x14ac:dyDescent="0.25">
      <c r="A51" s="65" t="s">
        <v>50</v>
      </c>
      <c r="B51" s="65">
        <v>10576.380555183599</v>
      </c>
      <c r="C51" s="65">
        <v>135.39220873939999</v>
      </c>
      <c r="D51" s="65">
        <v>1757.5669787204999</v>
      </c>
      <c r="E51" s="65">
        <v>1870.6301567841499</v>
      </c>
      <c r="F51" s="65">
        <v>1380.89268819945</v>
      </c>
      <c r="G51" s="65">
        <v>146.041606489999</v>
      </c>
      <c r="H51" s="65">
        <v>10449.609961518199</v>
      </c>
      <c r="I51" s="65">
        <v>75.956279579870397</v>
      </c>
      <c r="J51" s="65">
        <v>95.311385742772089</v>
      </c>
      <c r="K51" s="65"/>
      <c r="L51" s="65">
        <v>160.799135612794</v>
      </c>
      <c r="M51" s="65">
        <v>6.4597734899999901</v>
      </c>
      <c r="N51" s="65">
        <v>349.1771114165</v>
      </c>
      <c r="O51" s="32"/>
      <c r="P51" s="34" t="s">
        <v>50</v>
      </c>
      <c r="Q51" s="32">
        <v>199.85123129900001</v>
      </c>
      <c r="R51" s="32">
        <v>75.955023522900007</v>
      </c>
      <c r="S51" s="32">
        <v>53.303497652399997</v>
      </c>
      <c r="T51" s="32">
        <v>95.705184143300002</v>
      </c>
      <c r="U51" s="32">
        <v>87.263141626000007</v>
      </c>
      <c r="V51" s="32">
        <v>0</v>
      </c>
      <c r="W51" s="32">
        <v>10575.1703849</v>
      </c>
      <c r="X51" s="32">
        <v>74.491751824999994</v>
      </c>
      <c r="Y51" s="32">
        <v>5.4598357600199998</v>
      </c>
      <c r="Z51" s="32">
        <v>807.96932057699996</v>
      </c>
      <c r="AA51" s="32">
        <v>243.32935474600001</v>
      </c>
      <c r="AB51" s="32">
        <v>160.71237328699999</v>
      </c>
      <c r="AC51" s="32">
        <v>6.4597640886300001</v>
      </c>
      <c r="AD51" s="32">
        <v>0</v>
      </c>
      <c r="AE51" s="32">
        <v>264.17721154499998</v>
      </c>
      <c r="AF51" s="32">
        <v>2.6761462200400001</v>
      </c>
      <c r="AG51" s="32">
        <v>370.937404829</v>
      </c>
      <c r="AH51" s="32">
        <v>135.38530025899999</v>
      </c>
      <c r="AI51" s="32">
        <v>0</v>
      </c>
      <c r="AJ51" s="32">
        <v>1580.65743795</v>
      </c>
      <c r="AK51" s="32">
        <v>175.62853054000001</v>
      </c>
      <c r="AL51" s="32">
        <v>1756.28596849</v>
      </c>
      <c r="AM51" s="32">
        <v>6.2118257041599998</v>
      </c>
      <c r="AN51" s="32">
        <v>116.101486214</v>
      </c>
      <c r="AO51" s="32">
        <v>0.49222857741300002</v>
      </c>
      <c r="AP51" s="32">
        <v>7362.5233264899998</v>
      </c>
      <c r="AQ51" s="32">
        <v>0.60896511196699998</v>
      </c>
      <c r="AR51" s="32">
        <v>106.554798569</v>
      </c>
      <c r="AS51" s="32">
        <v>135.93086095999999</v>
      </c>
      <c r="AT51" s="32">
        <v>0.34210904854000002</v>
      </c>
      <c r="AU51" s="32">
        <v>1.4462961799400001E-3</v>
      </c>
      <c r="AV51" s="32">
        <v>81.921074180000005</v>
      </c>
      <c r="AW51" s="32">
        <v>1870.5418412900001</v>
      </c>
      <c r="AX51" s="32">
        <v>1380.815253</v>
      </c>
      <c r="AY51" s="32">
        <v>489.72658829199997</v>
      </c>
      <c r="AZ51" s="32">
        <v>626.19087694400002</v>
      </c>
      <c r="BA51" s="32">
        <v>1.1201706553799999</v>
      </c>
      <c r="BB51" s="32">
        <v>1.5396337880400001E-2</v>
      </c>
      <c r="BC51" s="32">
        <v>33.8751678434</v>
      </c>
      <c r="BD51" s="32">
        <v>8.3318271124399992</v>
      </c>
      <c r="BE51" s="32">
        <v>371.59334171099999</v>
      </c>
      <c r="BF51" s="32">
        <v>20.902847719699999</v>
      </c>
      <c r="BG51" s="32">
        <v>5.21028329503</v>
      </c>
      <c r="BH51" s="32">
        <v>592.79372928299995</v>
      </c>
      <c r="BI51" s="32">
        <v>0.40872006602799998</v>
      </c>
      <c r="BJ51" s="32">
        <v>20.689502516000001</v>
      </c>
      <c r="BK51" s="32">
        <v>2.3805848531400001E-2</v>
      </c>
      <c r="BL51" s="32">
        <v>146.03358222400001</v>
      </c>
      <c r="BM51" s="32">
        <v>1.18468285282</v>
      </c>
      <c r="BN51" s="32">
        <v>84.162556124800005</v>
      </c>
      <c r="BO51" s="32">
        <v>675.46513802300001</v>
      </c>
      <c r="BP51" s="32">
        <v>0</v>
      </c>
      <c r="BQ51" s="32">
        <v>843.18275105099997</v>
      </c>
      <c r="BR51" s="32">
        <v>10448.829018799999</v>
      </c>
      <c r="BS51" s="32">
        <v>597.86547520099998</v>
      </c>
    </row>
    <row r="52" spans="1:72" x14ac:dyDescent="0.25">
      <c r="A52" s="42"/>
    </row>
    <row r="53" spans="1:72" x14ac:dyDescent="0.25">
      <c r="A53" s="42"/>
    </row>
    <row r="54" spans="1:72" x14ac:dyDescent="0.25">
      <c r="A54" s="65" t="s">
        <v>314</v>
      </c>
      <c r="B54" s="65">
        <v>2493.5986758413001</v>
      </c>
      <c r="C54" s="65">
        <v>6.7054403166698702</v>
      </c>
      <c r="D54" s="65">
        <v>331.49898557657002</v>
      </c>
      <c r="E54" s="65">
        <v>523.78461569438196</v>
      </c>
      <c r="F54" s="65">
        <v>445.77524254286601</v>
      </c>
      <c r="G54" s="65">
        <v>76.891126328039903</v>
      </c>
      <c r="H54" s="65">
        <v>863.98474602438603</v>
      </c>
      <c r="I54" s="65">
        <v>27.998993866160902</v>
      </c>
      <c r="J54" s="65">
        <v>6.1053610572343704</v>
      </c>
      <c r="K54" s="65">
        <v>3.5947431199999998E-2</v>
      </c>
      <c r="L54" s="65">
        <v>19.363419276401899</v>
      </c>
      <c r="M54" s="65">
        <v>2.4037897832959998</v>
      </c>
      <c r="N54" s="65">
        <v>15.2260696384699</v>
      </c>
      <c r="O54" s="32"/>
      <c r="P54" s="34" t="s">
        <v>51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</row>
    <row r="55" spans="1:72" s="34" customFormat="1" x14ac:dyDescent="0.25">
      <c r="A55" s="65" t="s">
        <v>1</v>
      </c>
      <c r="B55" s="65">
        <v>11189.9157401877</v>
      </c>
      <c r="C55" s="65">
        <v>296.85604693264997</v>
      </c>
      <c r="D55" s="65">
        <v>5852.2759635349903</v>
      </c>
      <c r="E55" s="65">
        <v>1425.64602028799</v>
      </c>
      <c r="F55" s="65">
        <v>1121.7901646435901</v>
      </c>
      <c r="G55" s="65">
        <v>1869.9197345448999</v>
      </c>
      <c r="H55" s="65">
        <v>8122.9159963216298</v>
      </c>
      <c r="I55" s="65">
        <v>15.718264436707599</v>
      </c>
      <c r="J55" s="65">
        <v>91.285436472365006</v>
      </c>
      <c r="K55" s="65"/>
      <c r="L55" s="65">
        <v>32.309432002694898</v>
      </c>
      <c r="M55" s="65">
        <v>43.280555080999903</v>
      </c>
      <c r="N55" s="65">
        <v>405.191570125</v>
      </c>
      <c r="O55" s="32"/>
      <c r="P55" s="34" t="s">
        <v>1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/>
    </row>
    <row r="56" spans="1:72" s="34" customFormat="1" x14ac:dyDescent="0.25">
      <c r="A56" s="65" t="s">
        <v>11</v>
      </c>
      <c r="B56" s="65">
        <v>8307.0873607786598</v>
      </c>
      <c r="C56" s="65">
        <v>202.861882564692</v>
      </c>
      <c r="D56" s="65">
        <v>1532.1185083793901</v>
      </c>
      <c r="E56" s="65">
        <v>2647.2614838894701</v>
      </c>
      <c r="F56" s="65">
        <v>2393.7419294302599</v>
      </c>
      <c r="G56" s="65">
        <v>3431.4462194759899</v>
      </c>
      <c r="H56" s="65">
        <v>16976.939448127698</v>
      </c>
      <c r="I56" s="65">
        <v>9.1244470016147599</v>
      </c>
      <c r="J56" s="65">
        <v>123.0598531835531</v>
      </c>
      <c r="K56" s="42"/>
      <c r="L56" s="65">
        <v>9.73383944769731</v>
      </c>
      <c r="M56" s="65">
        <v>2.5500025234319899</v>
      </c>
      <c r="N56" s="65">
        <v>488.86726368068298</v>
      </c>
      <c r="O56" s="32"/>
      <c r="P56" s="34" t="s">
        <v>11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/>
    </row>
    <row r="57" spans="1:72" s="34" customFormat="1" x14ac:dyDescent="0.25">
      <c r="A57" s="52" t="s">
        <v>58</v>
      </c>
      <c r="B57" s="65">
        <v>348.74796761810001</v>
      </c>
      <c r="C57" s="65">
        <v>14.914240530000001</v>
      </c>
      <c r="D57" s="65">
        <v>34.858879299999998</v>
      </c>
      <c r="E57" s="65">
        <v>144.911762753</v>
      </c>
      <c r="F57" s="65">
        <v>131.772196253</v>
      </c>
      <c r="G57" s="65">
        <v>5.7576965849999997</v>
      </c>
      <c r="H57" s="65">
        <v>24423.722470604</v>
      </c>
      <c r="I57" s="65">
        <v>3.1251087262000001</v>
      </c>
      <c r="J57" s="65">
        <v>9.5538477348999997</v>
      </c>
      <c r="K57" s="65"/>
      <c r="L57" s="65">
        <v>0.36498415371299903</v>
      </c>
      <c r="M57" s="65">
        <v>3.763226945</v>
      </c>
      <c r="N57" s="65">
        <v>2175.5329575464998</v>
      </c>
      <c r="O57" s="32"/>
      <c r="P57" s="34" t="s">
        <v>58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/>
    </row>
    <row r="58" spans="1:72" x14ac:dyDescent="0.25">
      <c r="A58" s="52" t="s">
        <v>177</v>
      </c>
      <c r="B58" s="65">
        <v>6.946617754</v>
      </c>
      <c r="C58" s="65">
        <v>0.42241909999999899</v>
      </c>
      <c r="D58" s="65">
        <v>0.74383725000000001</v>
      </c>
      <c r="E58" s="65">
        <v>2.8896268599999901</v>
      </c>
      <c r="F58" s="65">
        <v>2.6279166599999901</v>
      </c>
      <c r="G58" s="65">
        <v>0.122307685</v>
      </c>
      <c r="H58" s="65">
        <v>687.82792903184895</v>
      </c>
      <c r="I58" s="65">
        <v>6.2460667849999998E-2</v>
      </c>
      <c r="J58" s="65">
        <v>0.19527557795</v>
      </c>
      <c r="K58" s="65"/>
      <c r="L58" s="65">
        <v>4.4861605799999902E-3</v>
      </c>
      <c r="M58" s="65">
        <v>8.2433039999999902E-2</v>
      </c>
      <c r="N58" s="65">
        <v>61.584366514999999</v>
      </c>
      <c r="O58" s="32"/>
      <c r="P58" s="34" t="s">
        <v>177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BF58" s="32">
        <v>0</v>
      </c>
      <c r="BG58" s="32">
        <v>0</v>
      </c>
      <c r="BH58" s="32">
        <v>0</v>
      </c>
      <c r="BI58" s="32">
        <v>0</v>
      </c>
      <c r="BJ58" s="32"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</row>
    <row r="59" spans="1:72" s="34" customFormat="1" x14ac:dyDescent="0.25">
      <c r="A59" s="52" t="s">
        <v>326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</row>
    <row r="60" spans="1:72" s="34" customForma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</row>
    <row r="61" spans="1:72" x14ac:dyDescent="0.25">
      <c r="A61" s="1" t="s">
        <v>55</v>
      </c>
      <c r="B61" s="1">
        <f>SUM(B3:B58)</f>
        <v>3082949.1855695476</v>
      </c>
      <c r="C61" s="1">
        <f t="shared" ref="C61:N61" si="0">SUM(C3:C58)</f>
        <v>142928.18603120151</v>
      </c>
      <c r="D61" s="1">
        <f t="shared" si="0"/>
        <v>864122.91671923525</v>
      </c>
      <c r="E61" s="1">
        <f t="shared" si="0"/>
        <v>727370.7970012197</v>
      </c>
      <c r="F61" s="1">
        <f t="shared" si="0"/>
        <v>542799.06787895516</v>
      </c>
      <c r="G61" s="1">
        <f t="shared" si="0"/>
        <v>314037.69585109066</v>
      </c>
      <c r="H61" s="1">
        <f t="shared" si="0"/>
        <v>3656153.8871775088</v>
      </c>
      <c r="I61" s="1">
        <f t="shared" si="0"/>
        <v>20936.070408520944</v>
      </c>
      <c r="J61" s="1">
        <f t="shared" si="0"/>
        <v>22386.973812499906</v>
      </c>
      <c r="K61" s="1">
        <f t="shared" si="0"/>
        <v>589.78584683739905</v>
      </c>
      <c r="L61" s="1">
        <f t="shared" si="0"/>
        <v>44195.337825270311</v>
      </c>
      <c r="M61" s="1">
        <f t="shared" si="0"/>
        <v>5386.4614316080251</v>
      </c>
      <c r="N61" s="1">
        <f t="shared" si="0"/>
        <v>157660.47182118834</v>
      </c>
      <c r="Q61" s="1">
        <f t="shared" ref="Q61:BS61" si="1">SUM(Q3:Q58)</f>
        <v>45505.580905239287</v>
      </c>
      <c r="R61" s="1">
        <f t="shared" si="1"/>
        <v>20773.047845399695</v>
      </c>
      <c r="S61" s="1">
        <f t="shared" si="1"/>
        <v>23662.589078552712</v>
      </c>
      <c r="T61" s="1">
        <f t="shared" si="1"/>
        <v>25617.845811884188</v>
      </c>
      <c r="U61" s="1">
        <f t="shared" si="1"/>
        <v>931396.49530365632</v>
      </c>
      <c r="V61" s="1">
        <f t="shared" si="1"/>
        <v>589.66209522777604</v>
      </c>
      <c r="W61" s="1">
        <f t="shared" si="1"/>
        <v>3061022.3399941297</v>
      </c>
      <c r="X61" s="1">
        <f t="shared" si="1"/>
        <v>33058.647308799918</v>
      </c>
      <c r="Y61" s="1">
        <f t="shared" si="1"/>
        <v>9536.0753801960418</v>
      </c>
      <c r="Z61" s="1">
        <f t="shared" si="1"/>
        <v>330395.32689762505</v>
      </c>
      <c r="AA61" s="1">
        <f t="shared" si="1"/>
        <v>65596.510978924838</v>
      </c>
      <c r="AB61" s="1">
        <f t="shared" si="1"/>
        <v>43876.792802310716</v>
      </c>
      <c r="AC61" s="1">
        <f t="shared" si="1"/>
        <v>5325.7240373526211</v>
      </c>
      <c r="AD61" s="1">
        <f t="shared" si="1"/>
        <v>0</v>
      </c>
      <c r="AE61" s="1">
        <f t="shared" si="1"/>
        <v>40821.493835032801</v>
      </c>
      <c r="AF61" s="1">
        <f t="shared" si="1"/>
        <v>652.93627696759302</v>
      </c>
      <c r="AG61" s="1">
        <f t="shared" si="1"/>
        <v>171489.69629298398</v>
      </c>
      <c r="AH61" s="1">
        <f t="shared" si="1"/>
        <v>142410.90147110869</v>
      </c>
      <c r="AI61" s="1">
        <f t="shared" si="1"/>
        <v>0</v>
      </c>
      <c r="AJ61" s="1">
        <f t="shared" si="1"/>
        <v>769911.65586898988</v>
      </c>
      <c r="AK61" s="1">
        <f t="shared" si="1"/>
        <v>85545.749592259002</v>
      </c>
      <c r="AL61" s="1">
        <f t="shared" si="1"/>
        <v>855457.40546141996</v>
      </c>
      <c r="AM61" s="1">
        <f t="shared" si="1"/>
        <v>4125.0813539492838</v>
      </c>
      <c r="AN61" s="1">
        <f t="shared" si="1"/>
        <v>45682.258485532599</v>
      </c>
      <c r="AO61" s="1">
        <f t="shared" si="1"/>
        <v>809.77108853693119</v>
      </c>
      <c r="AP61" s="1">
        <f t="shared" si="1"/>
        <v>2279657.81922147</v>
      </c>
      <c r="AQ61" s="1">
        <f t="shared" si="1"/>
        <v>1293.3727955515205</v>
      </c>
      <c r="AR61" s="1">
        <f t="shared" si="1"/>
        <v>29314.984384109983</v>
      </c>
      <c r="AS61" s="1">
        <f t="shared" si="1"/>
        <v>44251.566219038672</v>
      </c>
      <c r="AT61" s="1">
        <f t="shared" si="1"/>
        <v>517.48152934256893</v>
      </c>
      <c r="AU61" s="1">
        <f t="shared" si="1"/>
        <v>190.66528641263994</v>
      </c>
      <c r="AV61" s="1">
        <f t="shared" si="1"/>
        <v>30586.789990957659</v>
      </c>
      <c r="AW61" s="1">
        <f t="shared" si="1"/>
        <v>722691.82411386783</v>
      </c>
      <c r="AX61" s="1">
        <f t="shared" si="1"/>
        <v>538515.75691174995</v>
      </c>
      <c r="AY61" s="1">
        <f t="shared" si="1"/>
        <v>184176.06720228639</v>
      </c>
      <c r="AZ61" s="1">
        <f t="shared" si="1"/>
        <v>255681.94609934289</v>
      </c>
      <c r="BA61" s="1">
        <f t="shared" si="1"/>
        <v>460.95453542242996</v>
      </c>
      <c r="BB61" s="1">
        <f t="shared" si="1"/>
        <v>17.915831815605198</v>
      </c>
      <c r="BC61" s="1">
        <f t="shared" si="1"/>
        <v>46402.38335999805</v>
      </c>
      <c r="BD61" s="1">
        <f t="shared" si="1"/>
        <v>2600.6503321748096</v>
      </c>
      <c r="BE61" s="1">
        <f t="shared" si="1"/>
        <v>122689.74506736413</v>
      </c>
      <c r="BF61" s="1">
        <f t="shared" si="1"/>
        <v>5708.0454696237848</v>
      </c>
      <c r="BG61" s="1">
        <f t="shared" si="1"/>
        <v>1805.1787452246292</v>
      </c>
      <c r="BH61" s="1">
        <f t="shared" si="1"/>
        <v>218682.34185984495</v>
      </c>
      <c r="BI61" s="1">
        <f t="shared" si="1"/>
        <v>14959.424422512302</v>
      </c>
      <c r="BJ61" s="1">
        <f t="shared" si="1"/>
        <v>18094.723988336285</v>
      </c>
      <c r="BK61" s="1">
        <f t="shared" si="1"/>
        <v>130.031705131043</v>
      </c>
      <c r="BL61" s="1">
        <f t="shared" si="1"/>
        <v>308094.48460490297</v>
      </c>
      <c r="BM61" s="1">
        <f t="shared" si="1"/>
        <v>4532.4148722908267</v>
      </c>
      <c r="BN61" s="1">
        <f t="shared" si="1"/>
        <v>41772.507665601006</v>
      </c>
      <c r="BO61" s="1">
        <f t="shared" si="1"/>
        <v>255236.89714097398</v>
      </c>
      <c r="BP61" s="1">
        <f t="shared" si="1"/>
        <v>0</v>
      </c>
      <c r="BQ61" s="1">
        <f t="shared" si="1"/>
        <v>413296.34228898498</v>
      </c>
      <c r="BR61" s="1">
        <f t="shared" si="1"/>
        <v>3605002.9681506101</v>
      </c>
      <c r="BS61" s="1">
        <f t="shared" si="1"/>
        <v>240968.44847216699</v>
      </c>
    </row>
    <row r="62" spans="1:72" x14ac:dyDescent="0.25">
      <c r="A62" s="52" t="s">
        <v>56</v>
      </c>
      <c r="B62" s="32">
        <f>SUM(B2:B51)</f>
        <v>3060602.8892073673</v>
      </c>
      <c r="C62" s="32">
        <f t="shared" ref="C62:N62" si="2">SUM(C2:C51)</f>
        <v>142406.42600175747</v>
      </c>
      <c r="D62" s="32">
        <f t="shared" si="2"/>
        <v>856371.4205451943</v>
      </c>
      <c r="E62" s="32">
        <f t="shared" si="2"/>
        <v>722626.30349173478</v>
      </c>
      <c r="F62" s="32">
        <f t="shared" si="2"/>
        <v>538703.36042942549</v>
      </c>
      <c r="G62" s="32">
        <f t="shared" si="2"/>
        <v>308653.5587664718</v>
      </c>
      <c r="H62" s="32">
        <f t="shared" si="2"/>
        <v>3605078.4965873994</v>
      </c>
      <c r="I62" s="32">
        <f t="shared" si="2"/>
        <v>20880.041133822415</v>
      </c>
      <c r="J62" s="32">
        <f t="shared" si="2"/>
        <v>22156.774038473905</v>
      </c>
      <c r="K62" s="32">
        <f t="shared" si="2"/>
        <v>589.74989940619901</v>
      </c>
      <c r="L62" s="32">
        <f t="shared" si="2"/>
        <v>44133.56166422923</v>
      </c>
      <c r="M62" s="32">
        <f t="shared" si="2"/>
        <v>5334.3814242352973</v>
      </c>
      <c r="N62" s="32">
        <f t="shared" si="2"/>
        <v>154514.06959368271</v>
      </c>
    </row>
    <row r="63" spans="1:72" x14ac:dyDescent="0.25">
      <c r="A63" s="34" t="s">
        <v>329</v>
      </c>
      <c r="B63" s="32">
        <f>+B3+B5+B8+B9+B11+B12+B14+B15+B16+B17+B18+B19+B20+B21+B22+B23+B24+B25+B26+B28+B30+B31+B33+B34+B35+B36+B37+B39+B40+B41+B42+B43+B44+B46+B47+B49+B50</f>
        <v>2696845.0406765132</v>
      </c>
      <c r="C63" s="32">
        <f t="shared" ref="C63:N63" si="3">+C3+C5+C8+C9+C11+C12+C14+C15+C16+C17+C18+C19+C20+C21+C22+C23+C24+C25+C26+C28+C30+C31+C33+C34+C35+C36+C37+C39+C40+C41+C42+C43+C44+C46+C47+C49+C50</f>
        <v>66748.595158524433</v>
      </c>
      <c r="D63" s="32">
        <f t="shared" si="3"/>
        <v>726711.27730680071</v>
      </c>
      <c r="E63" s="32">
        <f t="shared" si="3"/>
        <v>624282.10554305557</v>
      </c>
      <c r="F63" s="32">
        <f t="shared" si="3"/>
        <v>462392.9567521314</v>
      </c>
      <c r="G63" s="32">
        <f t="shared" si="3"/>
        <v>284646.18687507749</v>
      </c>
      <c r="H63" s="32">
        <f t="shared" si="3"/>
        <v>2966632.4320839532</v>
      </c>
      <c r="I63" s="32">
        <f t="shared" si="3"/>
        <v>18230.297705704175</v>
      </c>
      <c r="J63" s="32">
        <f t="shared" si="3"/>
        <v>18445.563174593888</v>
      </c>
      <c r="K63" s="32">
        <f t="shared" si="3"/>
        <v>12.009009661499899</v>
      </c>
      <c r="L63" s="32">
        <f t="shared" si="3"/>
        <v>37916.711939452587</v>
      </c>
      <c r="M63" s="32">
        <f t="shared" si="3"/>
        <v>4826.8495773243621</v>
      </c>
      <c r="N63" s="32">
        <f t="shared" si="3"/>
        <v>131170.87409465559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3"/>
  <sheetViews>
    <sheetView zoomScale="85" zoomScaleNormal="85"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B45" sqref="B45"/>
    </sheetView>
  </sheetViews>
  <sheetFormatPr defaultRowHeight="15" x14ac:dyDescent="0.25"/>
  <cols>
    <col min="1" max="1" width="19.28515625" customWidth="1"/>
    <col min="2" max="2" width="10.42578125" customWidth="1"/>
    <col min="3" max="10" width="9.28515625" bestFit="1" customWidth="1"/>
    <col min="11" max="11" width="10.28515625" customWidth="1"/>
    <col min="13" max="13" width="15.140625" bestFit="1" customWidth="1"/>
    <col min="14" max="14" width="6.7109375" style="32" bestFit="1" customWidth="1"/>
    <col min="15" max="15" width="14.5703125" style="32" bestFit="1" customWidth="1"/>
    <col min="16" max="16" width="5.7109375" style="32" bestFit="1" customWidth="1"/>
    <col min="17" max="17" width="9" style="32" bestFit="1" customWidth="1"/>
    <col min="18" max="18" width="7.7109375" style="32" bestFit="1" customWidth="1"/>
    <col min="19" max="19" width="10.28515625" style="32" bestFit="1" customWidth="1"/>
    <col min="20" max="20" width="7.7109375" style="32" bestFit="1" customWidth="1"/>
    <col min="21" max="23" width="6.7109375" style="32" bestFit="1" customWidth="1"/>
    <col min="24" max="24" width="15.42578125" style="32" bestFit="1" customWidth="1"/>
    <col min="25" max="26" width="6.7109375" style="32" bestFit="1" customWidth="1"/>
    <col min="27" max="27" width="5.140625" style="32" bestFit="1" customWidth="1"/>
    <col min="28" max="28" width="6.5703125" style="32" bestFit="1" customWidth="1"/>
    <col min="29" max="29" width="5.7109375" style="32" bestFit="1" customWidth="1"/>
    <col min="30" max="30" width="10" style="32" bestFit="1" customWidth="1"/>
    <col min="31" max="31" width="9.28515625" style="32" bestFit="1" customWidth="1"/>
    <col min="32" max="32" width="7.7109375" style="32" bestFit="1" customWidth="1"/>
    <col min="33" max="33" width="9.28515625" style="32" bestFit="1" customWidth="1"/>
    <col min="34" max="34" width="6" style="32" customWidth="1"/>
    <col min="35" max="35" width="7.7109375" style="32" bestFit="1" customWidth="1"/>
    <col min="36" max="36" width="4.28515625" style="32" bestFit="1" customWidth="1"/>
    <col min="37" max="37" width="9.28515625" style="32" bestFit="1" customWidth="1"/>
    <col min="38" max="38" width="4.5703125" style="32" bestFit="1" customWidth="1"/>
    <col min="39" max="39" width="4.140625" style="32" bestFit="1" customWidth="1"/>
    <col min="40" max="40" width="6.7109375" style="32" bestFit="1" customWidth="1"/>
    <col min="41" max="41" width="4.140625" style="32" bestFit="1" customWidth="1"/>
    <col min="42" max="42" width="5.85546875" style="32" customWidth="1"/>
    <col min="43" max="43" width="3.28515625" style="32" bestFit="1" customWidth="1"/>
    <col min="44" max="45" width="7.7109375" style="32" bestFit="1" customWidth="1"/>
    <col min="46" max="46" width="5.7109375" style="32" bestFit="1" customWidth="1"/>
    <col min="47" max="47" width="7.85546875" style="32" bestFit="1" customWidth="1"/>
    <col min="48" max="48" width="5.140625" style="32" customWidth="1"/>
    <col min="49" max="49" width="5.28515625" style="32" bestFit="1" customWidth="1"/>
    <col min="50" max="50" width="8.7109375" style="32" bestFit="1" customWidth="1"/>
    <col min="51" max="51" width="4.85546875" style="32" bestFit="1" customWidth="1"/>
    <col min="52" max="52" width="7.85546875" style="32" bestFit="1" customWidth="1"/>
    <col min="53" max="53" width="5.85546875" style="32" bestFit="1" customWidth="1"/>
    <col min="54" max="54" width="6" style="32" bestFit="1" customWidth="1"/>
    <col min="55" max="55" width="6.7109375" style="32" bestFit="1" customWidth="1"/>
    <col min="56" max="56" width="3.85546875" style="32" bestFit="1" customWidth="1"/>
    <col min="57" max="57" width="5.5703125" style="32" bestFit="1" customWidth="1"/>
    <col min="58" max="58" width="3.85546875" style="32" bestFit="1" customWidth="1"/>
    <col min="59" max="59" width="5.7109375" style="32" bestFit="1" customWidth="1"/>
    <col min="60" max="61" width="5.28515625" style="32" bestFit="1" customWidth="1"/>
    <col min="62" max="62" width="7.7109375" style="32" bestFit="1" customWidth="1"/>
    <col min="63" max="63" width="4.85546875" style="32" bestFit="1" customWidth="1"/>
    <col min="64" max="64" width="7.7109375" style="32" bestFit="1" customWidth="1"/>
    <col min="65" max="65" width="9.28515625" style="32" bestFit="1" customWidth="1"/>
    <col min="66" max="66" width="7.7109375" style="32" bestFit="1" customWidth="1"/>
  </cols>
  <sheetData>
    <row r="1" spans="1:66" x14ac:dyDescent="0.25">
      <c r="B1" s="34" t="s">
        <v>426</v>
      </c>
      <c r="M1" s="34" t="s">
        <v>427</v>
      </c>
    </row>
    <row r="2" spans="1:66" x14ac:dyDescent="0.25">
      <c r="A2" s="13" t="s">
        <v>52</v>
      </c>
      <c r="B2" s="65" t="s">
        <v>59</v>
      </c>
      <c r="C2" s="65" t="s">
        <v>57</v>
      </c>
      <c r="D2" s="65" t="s">
        <v>60</v>
      </c>
      <c r="E2" s="65" t="s">
        <v>54</v>
      </c>
      <c r="F2" s="65" t="s">
        <v>53</v>
      </c>
      <c r="G2" s="65" t="s">
        <v>61</v>
      </c>
      <c r="H2" s="65" t="s">
        <v>62</v>
      </c>
      <c r="I2" s="65" t="s">
        <v>63</v>
      </c>
      <c r="J2" s="65" t="s">
        <v>64</v>
      </c>
      <c r="K2" s="65" t="s">
        <v>65</v>
      </c>
      <c r="M2" s="32" t="s">
        <v>305</v>
      </c>
      <c r="N2" s="32" t="s">
        <v>131</v>
      </c>
      <c r="O2" s="32" t="s">
        <v>132</v>
      </c>
      <c r="P2" s="32" t="s">
        <v>133</v>
      </c>
      <c r="Q2" s="32" t="s">
        <v>64</v>
      </c>
      <c r="R2" s="32" t="s">
        <v>134</v>
      </c>
      <c r="S2" s="32" t="s">
        <v>59</v>
      </c>
      <c r="T2" s="32" t="s">
        <v>136</v>
      </c>
      <c r="U2" s="32" t="s">
        <v>137</v>
      </c>
      <c r="V2" s="32" t="s">
        <v>138</v>
      </c>
      <c r="W2" s="32" t="s">
        <v>139</v>
      </c>
      <c r="X2" s="32" t="s">
        <v>140</v>
      </c>
      <c r="Y2" s="32" t="s">
        <v>141</v>
      </c>
      <c r="Z2" s="32" t="s">
        <v>142</v>
      </c>
      <c r="AA2" s="32" t="s">
        <v>143</v>
      </c>
      <c r="AB2" s="32" t="s">
        <v>144</v>
      </c>
      <c r="AC2" s="32" t="s">
        <v>57</v>
      </c>
      <c r="AD2" s="32" t="s">
        <v>128</v>
      </c>
      <c r="AE2" s="32" t="s">
        <v>145</v>
      </c>
      <c r="AF2" s="32" t="s">
        <v>146</v>
      </c>
      <c r="AG2" s="32" t="s">
        <v>60</v>
      </c>
      <c r="AH2" s="32" t="s">
        <v>147</v>
      </c>
      <c r="AI2" s="32" t="s">
        <v>148</v>
      </c>
      <c r="AJ2" s="32" t="s">
        <v>149</v>
      </c>
      <c r="AK2" s="32" t="s">
        <v>150</v>
      </c>
      <c r="AL2" s="32" t="s">
        <v>151</v>
      </c>
      <c r="AM2" s="32" t="s">
        <v>152</v>
      </c>
      <c r="AN2" s="32" t="s">
        <v>153</v>
      </c>
      <c r="AO2" s="32" t="s">
        <v>154</v>
      </c>
      <c r="AP2" s="32" t="s">
        <v>155</v>
      </c>
      <c r="AQ2" s="32" t="s">
        <v>156</v>
      </c>
      <c r="AR2" s="32" t="s">
        <v>54</v>
      </c>
      <c r="AS2" s="32" t="s">
        <v>53</v>
      </c>
      <c r="AT2" s="32" t="s">
        <v>157</v>
      </c>
      <c r="AU2" s="32" t="s">
        <v>158</v>
      </c>
      <c r="AV2" s="32" t="s">
        <v>159</v>
      </c>
      <c r="AW2" s="32" t="s">
        <v>160</v>
      </c>
      <c r="AX2" s="32" t="s">
        <v>161</v>
      </c>
      <c r="AY2" s="32" t="s">
        <v>162</v>
      </c>
      <c r="AZ2" s="32" t="s">
        <v>163</v>
      </c>
      <c r="BA2" s="32" t="s">
        <v>164</v>
      </c>
      <c r="BB2" s="32" t="s">
        <v>165</v>
      </c>
      <c r="BC2" s="32" t="s">
        <v>166</v>
      </c>
      <c r="BD2" s="32" t="s">
        <v>167</v>
      </c>
      <c r="BE2" s="32" t="s">
        <v>168</v>
      </c>
      <c r="BF2" s="32" t="s">
        <v>169</v>
      </c>
      <c r="BG2" s="32" t="s">
        <v>61</v>
      </c>
      <c r="BH2" s="32" t="s">
        <v>170</v>
      </c>
      <c r="BI2" s="32" t="s">
        <v>171</v>
      </c>
      <c r="BJ2" s="32" t="s">
        <v>172</v>
      </c>
      <c r="BK2" s="32" t="s">
        <v>173</v>
      </c>
      <c r="BL2" s="32" t="s">
        <v>174</v>
      </c>
      <c r="BM2" s="32" t="s">
        <v>175</v>
      </c>
      <c r="BN2" s="32" t="s">
        <v>176</v>
      </c>
    </row>
    <row r="3" spans="1:66" x14ac:dyDescent="0.25">
      <c r="A3" s="15" t="s">
        <v>0</v>
      </c>
      <c r="B3" s="65">
        <v>230761.18895794</v>
      </c>
      <c r="C3" s="65">
        <v>38.6454267638114</v>
      </c>
      <c r="D3" s="65">
        <v>11640.9065475566</v>
      </c>
      <c r="E3" s="65">
        <v>1224.7419675061301</v>
      </c>
      <c r="F3" s="65">
        <v>1148.4979442798301</v>
      </c>
      <c r="G3" s="65">
        <v>47.577734950727098</v>
      </c>
      <c r="H3" s="65">
        <v>22635.692783989201</v>
      </c>
      <c r="I3" s="65">
        <v>94.990658872108597</v>
      </c>
      <c r="J3" s="65">
        <v>426.00622907232702</v>
      </c>
      <c r="K3" s="65">
        <v>190.406078620508</v>
      </c>
      <c r="L3" s="32"/>
      <c r="M3" s="32" t="s">
        <v>0</v>
      </c>
      <c r="N3" s="32">
        <v>244.29053114999999</v>
      </c>
      <c r="O3" s="32">
        <v>96.537636567700005</v>
      </c>
      <c r="P3" s="32">
        <v>61.545064110799999</v>
      </c>
      <c r="Q3" s="32">
        <v>434.37076013699999</v>
      </c>
      <c r="R3" s="32">
        <v>2430.4163803400002</v>
      </c>
      <c r="S3" s="32">
        <v>231823.76188599999</v>
      </c>
      <c r="T3" s="32">
        <v>1431.1738466899999</v>
      </c>
      <c r="U3" s="32">
        <v>420.02744361700002</v>
      </c>
      <c r="V3" s="32">
        <v>1155.8243476099999</v>
      </c>
      <c r="W3" s="32">
        <v>283.56532633400002</v>
      </c>
      <c r="X3" s="32">
        <v>191.485685523</v>
      </c>
      <c r="Y3" s="32">
        <v>93.421688747100006</v>
      </c>
      <c r="Z3" s="32">
        <v>437.34954243999999</v>
      </c>
      <c r="AA3" s="32">
        <v>2.07164265199</v>
      </c>
      <c r="AB3" s="32">
        <v>0</v>
      </c>
      <c r="AC3" s="32">
        <v>38.642151971399997</v>
      </c>
      <c r="AD3" s="32">
        <v>0</v>
      </c>
      <c r="AE3" s="32">
        <v>10509.952003599999</v>
      </c>
      <c r="AF3" s="32">
        <v>1074.35150241</v>
      </c>
      <c r="AG3" s="32">
        <v>11677.725194799999</v>
      </c>
      <c r="AH3" s="32">
        <v>0</v>
      </c>
      <c r="AI3" s="32">
        <v>1003.19269102</v>
      </c>
      <c r="AJ3" s="32">
        <v>9.2399780386600003E-2</v>
      </c>
      <c r="AK3" s="32">
        <v>14230.5981302</v>
      </c>
      <c r="AL3" s="32">
        <v>0.86807955102900003</v>
      </c>
      <c r="AM3" s="32">
        <v>1.7019461061400001</v>
      </c>
      <c r="AN3" s="32">
        <v>366.72906979300001</v>
      </c>
      <c r="AO3" s="32">
        <v>0.20547196591700001</v>
      </c>
      <c r="AP3" s="32">
        <v>0</v>
      </c>
      <c r="AQ3" s="32">
        <v>8.4821211164199994E-2</v>
      </c>
      <c r="AR3" s="32">
        <v>1222.76669259</v>
      </c>
      <c r="AS3" s="32">
        <v>1146.5087691599999</v>
      </c>
      <c r="AT3" s="32">
        <v>76.257923422499999</v>
      </c>
      <c r="AU3" s="32">
        <v>331.09687942400001</v>
      </c>
      <c r="AV3" s="32">
        <v>0</v>
      </c>
      <c r="AW3" s="32">
        <v>8.3999948698399995E-3</v>
      </c>
      <c r="AX3" s="32">
        <v>213.00769309500001</v>
      </c>
      <c r="AY3" s="32">
        <v>0.89459857923099995</v>
      </c>
      <c r="AZ3" s="32">
        <v>112.987853227</v>
      </c>
      <c r="BA3" s="32">
        <v>0.18479950374000001</v>
      </c>
      <c r="BB3" s="32">
        <v>2.3610040747999999</v>
      </c>
      <c r="BC3" s="32">
        <v>439.61269344200002</v>
      </c>
      <c r="BD3" s="32">
        <v>1.0191801300700001</v>
      </c>
      <c r="BE3" s="32">
        <v>6.70912243148</v>
      </c>
      <c r="BF3" s="32">
        <v>4.3411109905899997E-2</v>
      </c>
      <c r="BG3" s="32">
        <v>47.7194306273</v>
      </c>
      <c r="BH3" s="32">
        <v>0</v>
      </c>
      <c r="BI3" s="32">
        <v>4.5114187994900004</v>
      </c>
      <c r="BJ3" s="32">
        <v>3133.9192769000001</v>
      </c>
      <c r="BK3" s="32">
        <v>3.7608459623499999</v>
      </c>
      <c r="BL3" s="32">
        <v>1679.6050316799999</v>
      </c>
      <c r="BM3" s="32">
        <v>22873.415280900001</v>
      </c>
      <c r="BN3" s="32">
        <v>2902.0067700499999</v>
      </c>
    </row>
    <row r="4" spans="1:66" x14ac:dyDescent="0.25">
      <c r="A4" s="15" t="s">
        <v>2</v>
      </c>
      <c r="B4" s="65">
        <v>295916.48980559199</v>
      </c>
      <c r="C4" s="65">
        <v>52.558237060908901</v>
      </c>
      <c r="D4" s="65">
        <v>13727.022505081501</v>
      </c>
      <c r="E4" s="65">
        <v>1687.1624325949099</v>
      </c>
      <c r="F4" s="65">
        <v>1581.7537956690501</v>
      </c>
      <c r="G4" s="65">
        <v>43.835149283868901</v>
      </c>
      <c r="H4" s="65">
        <v>24502.722419809201</v>
      </c>
      <c r="I4" s="65">
        <v>130.81540934568099</v>
      </c>
      <c r="J4" s="65">
        <v>484.06428400687997</v>
      </c>
      <c r="K4" s="65">
        <v>273.03996076965399</v>
      </c>
      <c r="L4" s="32"/>
      <c r="M4" s="32" t="s">
        <v>2</v>
      </c>
      <c r="N4" s="32">
        <v>301.80750792800001</v>
      </c>
      <c r="O4" s="32">
        <v>131.30544902</v>
      </c>
      <c r="P4" s="32">
        <v>71.4659291336</v>
      </c>
      <c r="Q4" s="32">
        <v>488.36831176300001</v>
      </c>
      <c r="R4" s="32">
        <v>2548.1173056799998</v>
      </c>
      <c r="S4" s="32">
        <v>295580.33321900002</v>
      </c>
      <c r="T4" s="32">
        <v>1599.5433406499999</v>
      </c>
      <c r="U4" s="32">
        <v>447.85887624200001</v>
      </c>
      <c r="V4" s="32">
        <v>1183.5231026500001</v>
      </c>
      <c r="W4" s="32">
        <v>385.66581539499998</v>
      </c>
      <c r="X4" s="32">
        <v>272.55323287800002</v>
      </c>
      <c r="Y4" s="32">
        <v>109.362013551</v>
      </c>
      <c r="Z4" s="32">
        <v>494.92120840799998</v>
      </c>
      <c r="AA4" s="32">
        <v>3.01134814611</v>
      </c>
      <c r="AB4" s="32">
        <v>0</v>
      </c>
      <c r="AC4" s="32">
        <v>52.269149924399997</v>
      </c>
      <c r="AD4" s="32">
        <v>0</v>
      </c>
      <c r="AE4" s="32">
        <v>12302.9304541</v>
      </c>
      <c r="AF4" s="32">
        <v>1257.64820758</v>
      </c>
      <c r="AG4" s="32">
        <v>13669.9406752</v>
      </c>
      <c r="AH4" s="32">
        <v>0</v>
      </c>
      <c r="AI4" s="32">
        <v>1090.9223032899999</v>
      </c>
      <c r="AJ4" s="32">
        <v>6.62808307677E-2</v>
      </c>
      <c r="AK4" s="32">
        <v>15326.39652</v>
      </c>
      <c r="AL4" s="32">
        <v>0.92352463610000002</v>
      </c>
      <c r="AM4" s="32">
        <v>1.27549071358</v>
      </c>
      <c r="AN4" s="32">
        <v>528.50154556099994</v>
      </c>
      <c r="AO4" s="32">
        <v>0.26583977281400001</v>
      </c>
      <c r="AP4" s="32">
        <v>0</v>
      </c>
      <c r="AQ4" s="32">
        <v>7.1011634528799994E-2</v>
      </c>
      <c r="AR4" s="32">
        <v>1678.1993645099999</v>
      </c>
      <c r="AS4" s="32">
        <v>1573.21132883</v>
      </c>
      <c r="AT4" s="32">
        <v>104.988035684</v>
      </c>
      <c r="AU4" s="32">
        <v>444.69621269100003</v>
      </c>
      <c r="AV4" s="32">
        <v>0</v>
      </c>
      <c r="AW4" s="32">
        <v>6.0255456362300003E-3</v>
      </c>
      <c r="AX4" s="32">
        <v>289.85397615699998</v>
      </c>
      <c r="AY4" s="32">
        <v>0.64171557587500005</v>
      </c>
      <c r="AZ4" s="32">
        <v>150.16768630300001</v>
      </c>
      <c r="BA4" s="32">
        <v>0.13256121068999999</v>
      </c>
      <c r="BB4" s="32">
        <v>2.3366024427199998</v>
      </c>
      <c r="BC4" s="32">
        <v>591.83465753999997</v>
      </c>
      <c r="BD4" s="32">
        <v>1.3108961526</v>
      </c>
      <c r="BE4" s="32">
        <v>5.8423105919999996</v>
      </c>
      <c r="BF4" s="32">
        <v>3.2205431685900003E-2</v>
      </c>
      <c r="BG4" s="32">
        <v>43.7079443915</v>
      </c>
      <c r="BH4" s="32">
        <v>0</v>
      </c>
      <c r="BI4" s="32">
        <v>6.4985342596800004</v>
      </c>
      <c r="BJ4" s="32">
        <v>3235.71209288</v>
      </c>
      <c r="BK4" s="32">
        <v>5.6317233352100002</v>
      </c>
      <c r="BL4" s="32">
        <v>1858.4512700099999</v>
      </c>
      <c r="BM4" s="32">
        <v>24590.541451599998</v>
      </c>
      <c r="BN4" s="32">
        <v>3043.9523432300002</v>
      </c>
    </row>
    <row r="5" spans="1:66" x14ac:dyDescent="0.25">
      <c r="A5" s="15" t="s">
        <v>3</v>
      </c>
      <c r="B5" s="65">
        <v>144366.57219883599</v>
      </c>
      <c r="C5" s="65">
        <v>33.026478088936102</v>
      </c>
      <c r="D5" s="65">
        <v>10489.3260313956</v>
      </c>
      <c r="E5" s="65">
        <v>974.65565411314697</v>
      </c>
      <c r="F5" s="65">
        <v>920.72780388313402</v>
      </c>
      <c r="G5" s="65">
        <v>36.147258307184202</v>
      </c>
      <c r="H5" s="65">
        <v>15494.210384534401</v>
      </c>
      <c r="I5" s="65">
        <v>79.076434302168707</v>
      </c>
      <c r="J5" s="65">
        <v>295.498575797532</v>
      </c>
      <c r="K5" s="65">
        <v>164.62135332831099</v>
      </c>
      <c r="L5" s="32"/>
      <c r="M5" s="32" t="s">
        <v>3</v>
      </c>
      <c r="N5" s="32">
        <v>176.66523622099999</v>
      </c>
      <c r="O5" s="32">
        <v>80.005373175599999</v>
      </c>
      <c r="P5" s="32">
        <v>47.420676333199999</v>
      </c>
      <c r="Q5" s="32">
        <v>301.54377967300002</v>
      </c>
      <c r="R5" s="32">
        <v>1721.3770083100001</v>
      </c>
      <c r="S5" s="32">
        <v>145156.94032600001</v>
      </c>
      <c r="T5" s="32">
        <v>1079.4749030600001</v>
      </c>
      <c r="U5" s="32">
        <v>302.52780481000002</v>
      </c>
      <c r="V5" s="32">
        <v>737.46589964500004</v>
      </c>
      <c r="W5" s="32">
        <v>234.991160267</v>
      </c>
      <c r="X5" s="32">
        <v>165.090658475</v>
      </c>
      <c r="Y5" s="32">
        <v>83.750796642099999</v>
      </c>
      <c r="Z5" s="32">
        <v>290.11261714300002</v>
      </c>
      <c r="AA5" s="32">
        <v>1.7960720799100001</v>
      </c>
      <c r="AB5" s="32">
        <v>0</v>
      </c>
      <c r="AC5" s="32">
        <v>32.928105111000001</v>
      </c>
      <c r="AD5" s="32">
        <v>0</v>
      </c>
      <c r="AE5" s="32">
        <v>9421.9578551699997</v>
      </c>
      <c r="AF5" s="32">
        <v>963.13223409099999</v>
      </c>
      <c r="AG5" s="32">
        <v>10468.840885899999</v>
      </c>
      <c r="AH5" s="32">
        <v>0</v>
      </c>
      <c r="AI5" s="32">
        <v>726.25013328399996</v>
      </c>
      <c r="AJ5" s="32">
        <v>6.73811051439E-2</v>
      </c>
      <c r="AK5" s="32">
        <v>9608.2070344799995</v>
      </c>
      <c r="AL5" s="32">
        <v>0.70213519017600001</v>
      </c>
      <c r="AM5" s="32">
        <v>1.27329380281</v>
      </c>
      <c r="AN5" s="32">
        <v>379.37300438199998</v>
      </c>
      <c r="AO5" s="32">
        <v>0.183489652276</v>
      </c>
      <c r="AP5" s="32">
        <v>0</v>
      </c>
      <c r="AQ5" s="32">
        <v>6.7818513798200003E-2</v>
      </c>
      <c r="AR5" s="32">
        <v>972.32881564000002</v>
      </c>
      <c r="AS5" s="32">
        <v>918.35734865100005</v>
      </c>
      <c r="AT5" s="32">
        <v>53.971466988499998</v>
      </c>
      <c r="AU5" s="32">
        <v>219.154222535</v>
      </c>
      <c r="AV5" s="32">
        <v>0</v>
      </c>
      <c r="AW5" s="32">
        <v>6.1255577704699997E-3</v>
      </c>
      <c r="AX5" s="32">
        <v>134.967298677</v>
      </c>
      <c r="AY5" s="32">
        <v>0.65237212244499998</v>
      </c>
      <c r="AZ5" s="32">
        <v>80.415201805600006</v>
      </c>
      <c r="BA5" s="32">
        <v>0.13476221553500001</v>
      </c>
      <c r="BB5" s="32">
        <v>1.8485429518800001</v>
      </c>
      <c r="BC5" s="32">
        <v>312.66334391599997</v>
      </c>
      <c r="BD5" s="32">
        <v>0.65362980307200003</v>
      </c>
      <c r="BE5" s="32">
        <v>5.3182348677500002</v>
      </c>
      <c r="BF5" s="32">
        <v>3.2284773568800003E-2</v>
      </c>
      <c r="BG5" s="32">
        <v>36.158585712099999</v>
      </c>
      <c r="BH5" s="32">
        <v>0</v>
      </c>
      <c r="BI5" s="32">
        <v>3.0452530654799999</v>
      </c>
      <c r="BJ5" s="32">
        <v>2118.63834537</v>
      </c>
      <c r="BK5" s="32">
        <v>3.78039630489</v>
      </c>
      <c r="BL5" s="32">
        <v>1188.41758387</v>
      </c>
      <c r="BM5" s="32">
        <v>15653.550914900001</v>
      </c>
      <c r="BN5" s="32">
        <v>1994.2413102800001</v>
      </c>
    </row>
    <row r="6" spans="1:66" x14ac:dyDescent="0.25">
      <c r="A6" s="15" t="s">
        <v>4</v>
      </c>
      <c r="B6" s="65">
        <v>735290.68741833104</v>
      </c>
      <c r="C6" s="65">
        <v>77.233999999999696</v>
      </c>
      <c r="D6" s="65">
        <v>59085.768063598101</v>
      </c>
      <c r="E6" s="65">
        <v>4446.7063780000399</v>
      </c>
      <c r="F6" s="65">
        <v>3924.3373069000299</v>
      </c>
      <c r="G6" s="65">
        <v>147.861718999999</v>
      </c>
      <c r="H6" s="65">
        <v>72772.7287155948</v>
      </c>
      <c r="I6" s="65"/>
      <c r="J6" s="65"/>
      <c r="K6" s="65"/>
      <c r="L6" s="32"/>
      <c r="M6" s="32" t="s">
        <v>4</v>
      </c>
      <c r="N6" s="32">
        <v>1340.07875601</v>
      </c>
      <c r="O6" s="32">
        <v>567.83719054000005</v>
      </c>
      <c r="P6" s="32">
        <v>218.40278522700001</v>
      </c>
      <c r="Q6" s="32">
        <v>3024.8869776900001</v>
      </c>
      <c r="R6" s="32">
        <v>6314.3900329899998</v>
      </c>
      <c r="S6" s="32">
        <v>736166.10310499999</v>
      </c>
      <c r="T6" s="32">
        <v>4701.7923898299996</v>
      </c>
      <c r="U6" s="32">
        <v>1166.7834709199999</v>
      </c>
      <c r="V6" s="32">
        <v>4268.3917104399998</v>
      </c>
      <c r="W6" s="32">
        <v>1525.50823199</v>
      </c>
      <c r="X6" s="32">
        <v>608.078142039</v>
      </c>
      <c r="Y6" s="32">
        <v>471.12151873800002</v>
      </c>
      <c r="Z6" s="32">
        <v>1080.56695322</v>
      </c>
      <c r="AA6" s="32">
        <v>10.263859248899999</v>
      </c>
      <c r="AB6" s="32">
        <v>0</v>
      </c>
      <c r="AC6" s="32">
        <v>76.745582419599998</v>
      </c>
      <c r="AD6" s="32">
        <v>0</v>
      </c>
      <c r="AE6" s="32">
        <v>53001.322683899998</v>
      </c>
      <c r="AF6" s="32">
        <v>5417.9043958700004</v>
      </c>
      <c r="AG6" s="32">
        <v>58890.348598500001</v>
      </c>
      <c r="AH6" s="32">
        <v>0</v>
      </c>
      <c r="AI6" s="32">
        <v>2848.44994593</v>
      </c>
      <c r="AJ6" s="32">
        <v>0.18193176959499999</v>
      </c>
      <c r="AK6" s="32">
        <v>43710.653189299999</v>
      </c>
      <c r="AL6" s="32">
        <v>2.3374522520799998</v>
      </c>
      <c r="AM6" s="32">
        <v>3.44143897452</v>
      </c>
      <c r="AN6" s="32">
        <v>1213.17478104</v>
      </c>
      <c r="AO6" s="32">
        <v>0.64387790164100001</v>
      </c>
      <c r="AP6" s="32">
        <v>0</v>
      </c>
      <c r="AQ6" s="32">
        <v>0.18378174265</v>
      </c>
      <c r="AR6" s="32">
        <v>4467.4171147999996</v>
      </c>
      <c r="AS6" s="32">
        <v>3935.39239628</v>
      </c>
      <c r="AT6" s="32">
        <v>532.02471851899998</v>
      </c>
      <c r="AU6" s="32">
        <v>1170.40507538</v>
      </c>
      <c r="AV6" s="32">
        <v>0</v>
      </c>
      <c r="AW6" s="32">
        <v>1.6539305863700001E-2</v>
      </c>
      <c r="AX6" s="32">
        <v>769.16873335599996</v>
      </c>
      <c r="AY6" s="32">
        <v>1.76143216543</v>
      </c>
      <c r="AZ6" s="32">
        <v>388.73886070600003</v>
      </c>
      <c r="BA6" s="32">
        <v>0.36386393469900002</v>
      </c>
      <c r="BB6" s="32">
        <v>6.0176725704200003</v>
      </c>
      <c r="BC6" s="32">
        <v>1530.6652908000001</v>
      </c>
      <c r="BD6" s="32">
        <v>3.4906959582699999</v>
      </c>
      <c r="BE6" s="32">
        <v>15.1295764913</v>
      </c>
      <c r="BF6" s="32">
        <v>8.7237445193299998E-2</v>
      </c>
      <c r="BG6" s="32">
        <v>147.54762757500001</v>
      </c>
      <c r="BH6" s="32">
        <v>0</v>
      </c>
      <c r="BI6" s="32">
        <v>7.7351709994600002</v>
      </c>
      <c r="BJ6" s="32">
        <v>10224.5530366</v>
      </c>
      <c r="BK6" s="32">
        <v>26.4425092225</v>
      </c>
      <c r="BL6" s="32">
        <v>7949.70636509</v>
      </c>
      <c r="BM6" s="32">
        <v>73586.856996000002</v>
      </c>
      <c r="BN6" s="32">
        <v>8502.1791306199993</v>
      </c>
    </row>
    <row r="7" spans="1:66" x14ac:dyDescent="0.25">
      <c r="A7" s="15" t="s">
        <v>5</v>
      </c>
      <c r="B7" s="65">
        <v>251497.23326674401</v>
      </c>
      <c r="C7" s="65">
        <v>46.4950176719653</v>
      </c>
      <c r="D7" s="65">
        <v>13021.9540945142</v>
      </c>
      <c r="E7" s="65">
        <v>1539.0447993749301</v>
      </c>
      <c r="F7" s="65">
        <v>1445.24126464443</v>
      </c>
      <c r="G7" s="65">
        <v>47.467915250870703</v>
      </c>
      <c r="H7" s="65">
        <v>20881.1561523694</v>
      </c>
      <c r="I7" s="65">
        <v>127.79710583116</v>
      </c>
      <c r="J7" s="65">
        <v>422.64627424729798</v>
      </c>
      <c r="K7" s="65">
        <v>264.54425150731299</v>
      </c>
      <c r="L7" s="32"/>
      <c r="M7" s="32" t="s">
        <v>5</v>
      </c>
      <c r="N7" s="32">
        <v>265.33210684800002</v>
      </c>
      <c r="O7" s="32">
        <v>128.27021462900001</v>
      </c>
      <c r="P7" s="32">
        <v>69.169484760700001</v>
      </c>
      <c r="Q7" s="32">
        <v>426.034873699</v>
      </c>
      <c r="R7" s="32">
        <v>2576.0620883800002</v>
      </c>
      <c r="S7" s="32">
        <v>251085.83735700001</v>
      </c>
      <c r="T7" s="32">
        <v>1583.57045457</v>
      </c>
      <c r="U7" s="32">
        <v>450.28761675599998</v>
      </c>
      <c r="V7" s="32">
        <v>772.34210123800005</v>
      </c>
      <c r="W7" s="32">
        <v>363.00648011499999</v>
      </c>
      <c r="X7" s="32">
        <v>264.30003976299997</v>
      </c>
      <c r="Y7" s="32">
        <v>103.57736982599999</v>
      </c>
      <c r="Z7" s="32">
        <v>421.06635352799998</v>
      </c>
      <c r="AA7" s="32">
        <v>2.6102804429300002</v>
      </c>
      <c r="AB7" s="32">
        <v>0</v>
      </c>
      <c r="AC7" s="32">
        <v>46.229386635700003</v>
      </c>
      <c r="AD7" s="32">
        <v>0</v>
      </c>
      <c r="AE7" s="32">
        <v>11652.467909499999</v>
      </c>
      <c r="AF7" s="32">
        <v>1191.1390331</v>
      </c>
      <c r="AG7" s="32">
        <v>12947.1843125</v>
      </c>
      <c r="AH7" s="32">
        <v>0</v>
      </c>
      <c r="AI7" s="32">
        <v>1081.6212952799999</v>
      </c>
      <c r="AJ7" s="32">
        <v>6.1022115111000003E-2</v>
      </c>
      <c r="AK7" s="32">
        <v>12748.466922699999</v>
      </c>
      <c r="AL7" s="32">
        <v>0.85895837993400004</v>
      </c>
      <c r="AM7" s="32">
        <v>1.18282995344</v>
      </c>
      <c r="AN7" s="32">
        <v>511.68482826500002</v>
      </c>
      <c r="AO7" s="32">
        <v>0.25035403886699997</v>
      </c>
      <c r="AP7" s="32">
        <v>0</v>
      </c>
      <c r="AQ7" s="32">
        <v>6.6929096047700004E-2</v>
      </c>
      <c r="AR7" s="32">
        <v>1532.0792008599999</v>
      </c>
      <c r="AS7" s="32">
        <v>1438.55414475</v>
      </c>
      <c r="AT7" s="32">
        <v>93.525056112000001</v>
      </c>
      <c r="AU7" s="32">
        <v>391.14931821200003</v>
      </c>
      <c r="AV7" s="32">
        <v>0</v>
      </c>
      <c r="AW7" s="32">
        <v>5.5474650173899997E-3</v>
      </c>
      <c r="AX7" s="32">
        <v>252.786567512</v>
      </c>
      <c r="AY7" s="32">
        <v>0.59080459036499999</v>
      </c>
      <c r="AZ7" s="32">
        <v>134.05720344599999</v>
      </c>
      <c r="BA7" s="32">
        <v>0.122044224755</v>
      </c>
      <c r="BB7" s="32">
        <v>2.1627900314700002</v>
      </c>
      <c r="BC7" s="32">
        <v>528.08232894100001</v>
      </c>
      <c r="BD7" s="32">
        <v>1.1461760534000001</v>
      </c>
      <c r="BE7" s="32">
        <v>5.4748793002499996</v>
      </c>
      <c r="BF7" s="32">
        <v>2.9817220295800001E-2</v>
      </c>
      <c r="BG7" s="32">
        <v>47.271467954199998</v>
      </c>
      <c r="BH7" s="32">
        <v>0</v>
      </c>
      <c r="BI7" s="32">
        <v>5.3640475579300002</v>
      </c>
      <c r="BJ7" s="32">
        <v>2676.1553522700001</v>
      </c>
      <c r="BK7" s="32">
        <v>5.1175215107799996</v>
      </c>
      <c r="BL7" s="32">
        <v>1690.22336329</v>
      </c>
      <c r="BM7" s="32">
        <v>20923.310595999999</v>
      </c>
      <c r="BN7" s="32">
        <v>2739.6872147300001</v>
      </c>
    </row>
    <row r="8" spans="1:66" x14ac:dyDescent="0.25">
      <c r="A8" s="15" t="s">
        <v>6</v>
      </c>
      <c r="B8" s="65">
        <v>164546.28649009101</v>
      </c>
      <c r="C8" s="65">
        <v>23.218252768431501</v>
      </c>
      <c r="D8" s="65">
        <v>7191.1195582894898</v>
      </c>
      <c r="E8" s="65">
        <v>769.762499477745</v>
      </c>
      <c r="F8" s="65">
        <v>720.68702616777296</v>
      </c>
      <c r="G8" s="65">
        <v>31.2880111086757</v>
      </c>
      <c r="H8" s="65">
        <v>11759.1185713466</v>
      </c>
      <c r="I8" s="65">
        <v>60.4810056123547</v>
      </c>
      <c r="J8" s="65">
        <v>251.157697209568</v>
      </c>
      <c r="K8" s="65">
        <v>116.98050916826099</v>
      </c>
      <c r="L8" s="32"/>
      <c r="M8" s="32" t="s">
        <v>6</v>
      </c>
      <c r="N8" s="32">
        <v>140.342449802</v>
      </c>
      <c r="O8" s="32">
        <v>61.7026670256</v>
      </c>
      <c r="P8" s="32">
        <v>36.404795872299999</v>
      </c>
      <c r="Q8" s="32">
        <v>256.11647786899999</v>
      </c>
      <c r="R8" s="32">
        <v>1476.8241450200001</v>
      </c>
      <c r="S8" s="32">
        <v>164790.404262</v>
      </c>
      <c r="T8" s="32">
        <v>855.29257607900001</v>
      </c>
      <c r="U8" s="32">
        <v>254.13109103900001</v>
      </c>
      <c r="V8" s="32">
        <v>443.03763633699998</v>
      </c>
      <c r="W8" s="32">
        <v>168.70748202300001</v>
      </c>
      <c r="X8" s="32">
        <v>117.91705892</v>
      </c>
      <c r="Y8" s="32">
        <v>57.665811952399999</v>
      </c>
      <c r="Z8" s="32">
        <v>242.991633143</v>
      </c>
      <c r="AA8" s="32">
        <v>1.18684394894</v>
      </c>
      <c r="AB8" s="32">
        <v>0</v>
      </c>
      <c r="AC8" s="32">
        <v>23.1984393382</v>
      </c>
      <c r="AD8" s="32">
        <v>0</v>
      </c>
      <c r="AE8" s="32">
        <v>6487.4060199400001</v>
      </c>
      <c r="AF8" s="32">
        <v>663.15766781900004</v>
      </c>
      <c r="AG8" s="32">
        <v>7208.2294997099998</v>
      </c>
      <c r="AH8" s="32">
        <v>0</v>
      </c>
      <c r="AI8" s="32">
        <v>605.19354148599996</v>
      </c>
      <c r="AJ8" s="32">
        <v>7.7013902787199995E-2</v>
      </c>
      <c r="AK8" s="32">
        <v>7255.5008017299997</v>
      </c>
      <c r="AL8" s="32">
        <v>0.62181797869199995</v>
      </c>
      <c r="AM8" s="32">
        <v>1.3964275236000001</v>
      </c>
      <c r="AN8" s="32">
        <v>206.66464106000001</v>
      </c>
      <c r="AO8" s="32">
        <v>0.13004720327200001</v>
      </c>
      <c r="AP8" s="32">
        <v>0</v>
      </c>
      <c r="AQ8" s="32">
        <v>6.6595075315400001E-2</v>
      </c>
      <c r="AR8" s="32">
        <v>767.33731081999997</v>
      </c>
      <c r="AS8" s="32">
        <v>718.36008566700002</v>
      </c>
      <c r="AT8" s="32">
        <v>48.977225152499997</v>
      </c>
      <c r="AU8" s="32">
        <v>218.71707876599999</v>
      </c>
      <c r="AV8" s="32">
        <v>0</v>
      </c>
      <c r="AW8" s="32">
        <v>7.0012486978999998E-3</v>
      </c>
      <c r="AX8" s="32">
        <v>140.71408654199999</v>
      </c>
      <c r="AY8" s="32">
        <v>0.74563217425299999</v>
      </c>
      <c r="AZ8" s="32">
        <v>74.074899166099996</v>
      </c>
      <c r="BA8" s="32">
        <v>0.15402686982300001</v>
      </c>
      <c r="BB8" s="32">
        <v>1.75420149804</v>
      </c>
      <c r="BC8" s="32">
        <v>286.01520924599998</v>
      </c>
      <c r="BD8" s="32">
        <v>0.694311908817</v>
      </c>
      <c r="BE8" s="32">
        <v>5.2089550973599996</v>
      </c>
      <c r="BF8" s="32">
        <v>3.5751203889000001E-2</v>
      </c>
      <c r="BG8" s="32">
        <v>31.314328698099999</v>
      </c>
      <c r="BH8" s="32">
        <v>0</v>
      </c>
      <c r="BI8" s="32">
        <v>2.95590540743</v>
      </c>
      <c r="BJ8" s="32">
        <v>1526.19304046</v>
      </c>
      <c r="BK8" s="32">
        <v>2.0416003834300001</v>
      </c>
      <c r="BL8" s="32">
        <v>970.95279315699997</v>
      </c>
      <c r="BM8" s="32">
        <v>11831.969721699999</v>
      </c>
      <c r="BN8" s="32">
        <v>1567.6130216199999</v>
      </c>
    </row>
    <row r="9" spans="1:66" x14ac:dyDescent="0.25">
      <c r="A9" s="15" t="s">
        <v>7</v>
      </c>
      <c r="B9" s="65">
        <v>41845.355859311698</v>
      </c>
      <c r="C9" s="65">
        <v>7.0765315125189296</v>
      </c>
      <c r="D9" s="65">
        <v>2132.85039541371</v>
      </c>
      <c r="E9" s="65">
        <v>217.994571799851</v>
      </c>
      <c r="F9" s="65">
        <v>204.50553061273899</v>
      </c>
      <c r="G9" s="65">
        <v>8.2143831417562705</v>
      </c>
      <c r="H9" s="65">
        <v>3082.2069485751699</v>
      </c>
      <c r="I9" s="65">
        <v>17.731355145316002</v>
      </c>
      <c r="J9" s="65">
        <v>63.604403957126699</v>
      </c>
      <c r="K9" s="65">
        <v>33.646832068825198</v>
      </c>
      <c r="L9" s="32"/>
      <c r="M9" s="32" t="s">
        <v>7</v>
      </c>
      <c r="N9" s="32">
        <v>38.955735299899999</v>
      </c>
      <c r="O9" s="32">
        <v>17.947356969200001</v>
      </c>
      <c r="P9" s="32">
        <v>9.6466111686199998</v>
      </c>
      <c r="Q9" s="32">
        <v>64.641726898300007</v>
      </c>
      <c r="R9" s="32">
        <v>362.24560503100003</v>
      </c>
      <c r="S9" s="32">
        <v>41954.602295700002</v>
      </c>
      <c r="T9" s="32">
        <v>220.54901961600001</v>
      </c>
      <c r="U9" s="32">
        <v>63.158222963299998</v>
      </c>
      <c r="V9" s="32">
        <v>127.11941432899999</v>
      </c>
      <c r="W9" s="32">
        <v>47.967667728199999</v>
      </c>
      <c r="X9" s="32">
        <v>33.723292386799997</v>
      </c>
      <c r="Y9" s="32">
        <v>17.0888748315</v>
      </c>
      <c r="Z9" s="32">
        <v>63.149737421799998</v>
      </c>
      <c r="AA9" s="32">
        <v>0.36686716155999999</v>
      </c>
      <c r="AB9" s="32">
        <v>0</v>
      </c>
      <c r="AC9" s="32">
        <v>7.0668443349499999</v>
      </c>
      <c r="AD9" s="32">
        <v>0</v>
      </c>
      <c r="AE9" s="32">
        <v>1922.4972985700001</v>
      </c>
      <c r="AF9" s="32">
        <v>196.52166512900001</v>
      </c>
      <c r="AG9" s="32">
        <v>2136.1078385300002</v>
      </c>
      <c r="AH9" s="32">
        <v>0</v>
      </c>
      <c r="AI9" s="32">
        <v>152.134183498</v>
      </c>
      <c r="AJ9" s="32">
        <v>1.3261813963E-2</v>
      </c>
      <c r="AK9" s="32">
        <v>1913.45749174</v>
      </c>
      <c r="AL9" s="32">
        <v>0.14086301581300001</v>
      </c>
      <c r="AM9" s="32">
        <v>0.247546531303</v>
      </c>
      <c r="AN9" s="32">
        <v>67.762061982899993</v>
      </c>
      <c r="AO9" s="32">
        <v>3.5992462617899998E-2</v>
      </c>
      <c r="AP9" s="32">
        <v>0</v>
      </c>
      <c r="AQ9" s="32">
        <v>1.27800518086E-2</v>
      </c>
      <c r="AR9" s="32">
        <v>217.19713071999999</v>
      </c>
      <c r="AS9" s="32">
        <v>203.738196214</v>
      </c>
      <c r="AT9" s="32">
        <v>13.4589345062</v>
      </c>
      <c r="AU9" s="32">
        <v>57.641531330399999</v>
      </c>
      <c r="AV9" s="32">
        <v>0</v>
      </c>
      <c r="AW9" s="32">
        <v>1.2056200223799999E-3</v>
      </c>
      <c r="AX9" s="32">
        <v>37.176992785400003</v>
      </c>
      <c r="AY9" s="32">
        <v>0.128398247326</v>
      </c>
      <c r="AZ9" s="32">
        <v>19.677654502700001</v>
      </c>
      <c r="BA9" s="32">
        <v>2.6523544591199998E-2</v>
      </c>
      <c r="BB9" s="32">
        <v>0.37333560629899998</v>
      </c>
      <c r="BC9" s="32">
        <v>76.939651449300001</v>
      </c>
      <c r="BD9" s="32">
        <v>0.17416621968000001</v>
      </c>
      <c r="BE9" s="32">
        <v>1.0216158446200001</v>
      </c>
      <c r="BF9" s="32">
        <v>6.2945263645200001E-3</v>
      </c>
      <c r="BG9" s="32">
        <v>8.2262538996999996</v>
      </c>
      <c r="BH9" s="32">
        <v>0</v>
      </c>
      <c r="BI9" s="32">
        <v>0.81160906390599996</v>
      </c>
      <c r="BJ9" s="32">
        <v>401.577766532</v>
      </c>
      <c r="BK9" s="32">
        <v>0.68327935461900002</v>
      </c>
      <c r="BL9" s="32">
        <v>247.87302813599999</v>
      </c>
      <c r="BM9" s="32">
        <v>3107.1189556700001</v>
      </c>
      <c r="BN9" s="32">
        <v>399.995074246</v>
      </c>
    </row>
    <row r="10" spans="1:66" x14ac:dyDescent="0.25">
      <c r="A10" s="15" t="s">
        <v>8</v>
      </c>
      <c r="B10" s="65">
        <v>11128.4493456732</v>
      </c>
      <c r="C10" s="65">
        <v>3.6583438708085598</v>
      </c>
      <c r="D10" s="65">
        <v>957.91280666509499</v>
      </c>
      <c r="E10" s="65">
        <v>75.051222566721904</v>
      </c>
      <c r="F10" s="65">
        <v>71.372374766564604</v>
      </c>
      <c r="G10" s="65">
        <v>3.07949497319788</v>
      </c>
      <c r="H10" s="65">
        <v>758.43458480339996</v>
      </c>
      <c r="I10" s="65">
        <v>8.3905973055990195</v>
      </c>
      <c r="J10" s="65">
        <v>17.477230747893401</v>
      </c>
      <c r="K10" s="65">
        <v>17.642895490041901</v>
      </c>
      <c r="L10" s="32"/>
      <c r="M10" s="32" t="s">
        <v>8</v>
      </c>
      <c r="N10" s="32">
        <v>13.894402751399999</v>
      </c>
      <c r="O10" s="32">
        <v>8.3929641784999998</v>
      </c>
      <c r="P10" s="32">
        <v>3.26909026494</v>
      </c>
      <c r="Q10" s="32">
        <v>17.718415288199999</v>
      </c>
      <c r="R10" s="32">
        <v>72.504059480699993</v>
      </c>
      <c r="S10" s="32">
        <v>11186.2395688</v>
      </c>
      <c r="T10" s="32">
        <v>64.868804863400001</v>
      </c>
      <c r="U10" s="32">
        <v>14.227200639299999</v>
      </c>
      <c r="V10" s="32">
        <v>30.395117220900001</v>
      </c>
      <c r="W10" s="32">
        <v>23.2169033218</v>
      </c>
      <c r="X10" s="32">
        <v>17.5788488542</v>
      </c>
      <c r="Y10" s="32">
        <v>7.6184368568699998</v>
      </c>
      <c r="Z10" s="32">
        <v>15.186768557700001</v>
      </c>
      <c r="AA10" s="32">
        <v>0.21154807070199999</v>
      </c>
      <c r="AB10" s="32">
        <v>0</v>
      </c>
      <c r="AC10" s="32">
        <v>3.6345971328900002</v>
      </c>
      <c r="AD10" s="32">
        <v>0</v>
      </c>
      <c r="AE10" s="32">
        <v>857.07336298500002</v>
      </c>
      <c r="AF10" s="32">
        <v>87.6118965812</v>
      </c>
      <c r="AG10" s="32">
        <v>952.30369642400001</v>
      </c>
      <c r="AH10" s="32">
        <v>0</v>
      </c>
      <c r="AI10" s="32">
        <v>37.091986463600001</v>
      </c>
      <c r="AJ10" s="32">
        <v>2.9362705512099999E-3</v>
      </c>
      <c r="AK10" s="32">
        <v>462.26562539100001</v>
      </c>
      <c r="AL10" s="32">
        <v>4.6847608811899998E-2</v>
      </c>
      <c r="AM10" s="32">
        <v>6.0519404531599999E-2</v>
      </c>
      <c r="AN10" s="32">
        <v>36.245838390199999</v>
      </c>
      <c r="AO10" s="32">
        <v>1.50730214896E-2</v>
      </c>
      <c r="AP10" s="32">
        <v>0</v>
      </c>
      <c r="AQ10" s="32">
        <v>3.8879467804299999E-3</v>
      </c>
      <c r="AR10" s="32">
        <v>74.706478050200005</v>
      </c>
      <c r="AS10" s="32">
        <v>71.032718783899995</v>
      </c>
      <c r="AT10" s="32">
        <v>3.6737592662999998</v>
      </c>
      <c r="AU10" s="32">
        <v>13.355796447299999</v>
      </c>
      <c r="AV10" s="32">
        <v>0</v>
      </c>
      <c r="AW10" s="32">
        <v>2.6693144176799998E-4</v>
      </c>
      <c r="AX10" s="32">
        <v>7.8034825311300002</v>
      </c>
      <c r="AY10" s="32">
        <v>2.8428525603899999E-2</v>
      </c>
      <c r="AZ10" s="32">
        <v>5.3506881176399999</v>
      </c>
      <c r="BA10" s="32">
        <v>5.8725138753400003E-3</v>
      </c>
      <c r="BB10" s="32">
        <v>0.11308989897299999</v>
      </c>
      <c r="BC10" s="32">
        <v>21.0105959644</v>
      </c>
      <c r="BD10" s="32">
        <v>3.6251211164199999E-2</v>
      </c>
      <c r="BE10" s="32">
        <v>0.30739808308099997</v>
      </c>
      <c r="BF10" s="32">
        <v>1.5050889289399999E-3</v>
      </c>
      <c r="BG10" s="32">
        <v>3.0678256805399999</v>
      </c>
      <c r="BH10" s="32">
        <v>0</v>
      </c>
      <c r="BI10" s="32">
        <v>0.30249252745600003</v>
      </c>
      <c r="BJ10" s="32">
        <v>89.374469705699994</v>
      </c>
      <c r="BK10" s="32">
        <v>0.48835569741599999</v>
      </c>
      <c r="BL10" s="32">
        <v>66.153382386199993</v>
      </c>
      <c r="BM10" s="32">
        <v>762.839993607</v>
      </c>
      <c r="BN10" s="32">
        <v>86.242425414899998</v>
      </c>
    </row>
    <row r="11" spans="1:66" x14ac:dyDescent="0.25">
      <c r="A11" s="15" t="s">
        <v>9</v>
      </c>
      <c r="B11" s="65">
        <v>1042918.0367629</v>
      </c>
      <c r="C11" s="65">
        <v>176.24436587411</v>
      </c>
      <c r="D11" s="65">
        <v>51283.3348022438</v>
      </c>
      <c r="E11" s="65">
        <v>5156.6103678671298</v>
      </c>
      <c r="F11" s="65">
        <v>4835.7772614564001</v>
      </c>
      <c r="G11" s="65">
        <v>194.60557652681999</v>
      </c>
      <c r="H11" s="65">
        <v>86814.909181173294</v>
      </c>
      <c r="I11" s="65">
        <v>424.753727385243</v>
      </c>
      <c r="J11" s="65">
        <v>1668.9220461188199</v>
      </c>
      <c r="K11" s="65">
        <v>832.84281542834697</v>
      </c>
      <c r="L11" s="32"/>
      <c r="M11" s="32" t="s">
        <v>9</v>
      </c>
      <c r="N11" s="32">
        <v>1034.5654572799999</v>
      </c>
      <c r="O11" s="32">
        <v>427.243485695</v>
      </c>
      <c r="P11" s="32">
        <v>238.34358902700001</v>
      </c>
      <c r="Q11" s="32">
        <v>1689.2929167499999</v>
      </c>
      <c r="R11" s="32">
        <v>8688.4573144400001</v>
      </c>
      <c r="S11" s="32">
        <v>1045158.92148</v>
      </c>
      <c r="T11" s="32">
        <v>5362.2301604699996</v>
      </c>
      <c r="U11" s="32">
        <v>1520.35819907</v>
      </c>
      <c r="V11" s="32">
        <v>4563.5457013499999</v>
      </c>
      <c r="W11" s="32">
        <v>1216.5538677699999</v>
      </c>
      <c r="X11" s="32">
        <v>832.10376267599997</v>
      </c>
      <c r="Y11" s="32">
        <v>411.682488369</v>
      </c>
      <c r="Z11" s="32">
        <v>1742.0365364199999</v>
      </c>
      <c r="AA11" s="32">
        <v>9.7178366918499997</v>
      </c>
      <c r="AB11" s="32">
        <v>0</v>
      </c>
      <c r="AC11" s="32">
        <v>176.029300525</v>
      </c>
      <c r="AD11" s="32">
        <v>0</v>
      </c>
      <c r="AE11" s="32">
        <v>46314.283040800001</v>
      </c>
      <c r="AF11" s="32">
        <v>4734.3446043200001</v>
      </c>
      <c r="AG11" s="32">
        <v>51460.310133500003</v>
      </c>
      <c r="AH11" s="32">
        <v>0</v>
      </c>
      <c r="AI11" s="32">
        <v>3697.2228861799999</v>
      </c>
      <c r="AJ11" s="32">
        <v>0.16570118286800001</v>
      </c>
      <c r="AK11" s="32">
        <v>55039.635059300002</v>
      </c>
      <c r="AL11" s="32">
        <v>2.67249490236</v>
      </c>
      <c r="AM11" s="32">
        <v>3.2602866855200001</v>
      </c>
      <c r="AN11" s="32">
        <v>1653.44823677</v>
      </c>
      <c r="AO11" s="32">
        <v>0.80911048518200002</v>
      </c>
      <c r="AP11" s="32">
        <v>0</v>
      </c>
      <c r="AQ11" s="32">
        <v>0.19070134989000001</v>
      </c>
      <c r="AR11" s="32">
        <v>5137.2407003899998</v>
      </c>
      <c r="AS11" s="32">
        <v>4817.2675715300002</v>
      </c>
      <c r="AT11" s="32">
        <v>319.97312885500003</v>
      </c>
      <c r="AU11" s="32">
        <v>1345.04083621</v>
      </c>
      <c r="AV11" s="32">
        <v>0</v>
      </c>
      <c r="AW11" s="32">
        <v>1.5063721694E-2</v>
      </c>
      <c r="AX11" s="32">
        <v>877.41124013299998</v>
      </c>
      <c r="AY11" s="32">
        <v>1.6042876132199999</v>
      </c>
      <c r="AZ11" s="32">
        <v>454.59734443399998</v>
      </c>
      <c r="BA11" s="32">
        <v>0.33140241326699998</v>
      </c>
      <c r="BB11" s="32">
        <v>6.6147037720000004</v>
      </c>
      <c r="BC11" s="32">
        <v>1796.2638009899999</v>
      </c>
      <c r="BD11" s="32">
        <v>3.9227283077899999</v>
      </c>
      <c r="BE11" s="32">
        <v>15.8999937927</v>
      </c>
      <c r="BF11" s="32">
        <v>8.1911538605699996E-2</v>
      </c>
      <c r="BG11" s="32">
        <v>195.26132208600001</v>
      </c>
      <c r="BH11" s="32">
        <v>0</v>
      </c>
      <c r="BI11" s="32">
        <v>21.577984919599999</v>
      </c>
      <c r="BJ11" s="32">
        <v>11785.1249627</v>
      </c>
      <c r="BK11" s="32">
        <v>17.618383656799999</v>
      </c>
      <c r="BL11" s="32">
        <v>6418.1142273699998</v>
      </c>
      <c r="BM11" s="32">
        <v>87729.267557300001</v>
      </c>
      <c r="BN11" s="32">
        <v>10776.059135</v>
      </c>
    </row>
    <row r="12" spans="1:66" x14ac:dyDescent="0.25">
      <c r="A12" s="15" t="s">
        <v>10</v>
      </c>
      <c r="B12" s="65">
        <v>439224.72970865603</v>
      </c>
      <c r="C12" s="65">
        <v>75.732157853094193</v>
      </c>
      <c r="D12" s="65">
        <v>21021.676977860399</v>
      </c>
      <c r="E12" s="65">
        <v>2440.81129722168</v>
      </c>
      <c r="F12" s="65">
        <v>2289.6831668249201</v>
      </c>
      <c r="G12" s="65">
        <v>84.361814615817295</v>
      </c>
      <c r="H12" s="65">
        <v>35330.336265801998</v>
      </c>
      <c r="I12" s="65">
        <v>184.763639046875</v>
      </c>
      <c r="J12" s="65">
        <v>720.68005664313796</v>
      </c>
      <c r="K12" s="65">
        <v>385.38019487052998</v>
      </c>
      <c r="L12" s="32"/>
      <c r="M12" s="32" t="s">
        <v>10</v>
      </c>
      <c r="N12" s="32">
        <v>427.88207906700001</v>
      </c>
      <c r="O12" s="32">
        <v>186.57608617</v>
      </c>
      <c r="P12" s="32">
        <v>105.367422702</v>
      </c>
      <c r="Q12" s="32">
        <v>731.208316556</v>
      </c>
      <c r="R12" s="32">
        <v>3858.61896045</v>
      </c>
      <c r="S12" s="32">
        <v>439284.32654899999</v>
      </c>
      <c r="T12" s="32">
        <v>2384.5323899999999</v>
      </c>
      <c r="U12" s="32">
        <v>675.45913256100005</v>
      </c>
      <c r="V12" s="32">
        <v>1623.2077429000001</v>
      </c>
      <c r="W12" s="32">
        <v>547.68574880899996</v>
      </c>
      <c r="X12" s="32">
        <v>385.97337993600001</v>
      </c>
      <c r="Y12" s="32">
        <v>167.75779361299999</v>
      </c>
      <c r="Z12" s="32">
        <v>711.64747176399999</v>
      </c>
      <c r="AA12" s="32">
        <v>4.1980424219600003</v>
      </c>
      <c r="AB12" s="32">
        <v>0</v>
      </c>
      <c r="AC12" s="32">
        <v>75.413547919400003</v>
      </c>
      <c r="AD12" s="32">
        <v>0</v>
      </c>
      <c r="AE12" s="32">
        <v>18872.749318300001</v>
      </c>
      <c r="AF12" s="32">
        <v>1929.2151124100001</v>
      </c>
      <c r="AG12" s="32">
        <v>20969.7222243</v>
      </c>
      <c r="AH12" s="32">
        <v>0</v>
      </c>
      <c r="AI12" s="32">
        <v>1635.3359744300001</v>
      </c>
      <c r="AJ12" s="32">
        <v>0.14806991627499999</v>
      </c>
      <c r="AK12" s="32">
        <v>22029.405019999998</v>
      </c>
      <c r="AL12" s="32">
        <v>1.57426474446</v>
      </c>
      <c r="AM12" s="32">
        <v>2.7639091043200001</v>
      </c>
      <c r="AN12" s="32">
        <v>757.18346355999995</v>
      </c>
      <c r="AO12" s="32">
        <v>0.40236192314699998</v>
      </c>
      <c r="AP12" s="32">
        <v>0</v>
      </c>
      <c r="AQ12" s="32">
        <v>0.142691614356</v>
      </c>
      <c r="AR12" s="32">
        <v>2430.4880905700002</v>
      </c>
      <c r="AS12" s="32">
        <v>2279.7824208299999</v>
      </c>
      <c r="AT12" s="32">
        <v>150.705669747</v>
      </c>
      <c r="AU12" s="32">
        <v>645.59282657899996</v>
      </c>
      <c r="AV12" s="32">
        <v>0</v>
      </c>
      <c r="AW12" s="32">
        <v>1.34608702616E-2</v>
      </c>
      <c r="AX12" s="32">
        <v>416.49757793600003</v>
      </c>
      <c r="AY12" s="32">
        <v>1.4335861158200001</v>
      </c>
      <c r="AZ12" s="32">
        <v>220.29978741599999</v>
      </c>
      <c r="BA12" s="32">
        <v>0.29613977726500001</v>
      </c>
      <c r="BB12" s="32">
        <v>4.1718848764000001</v>
      </c>
      <c r="BC12" s="32">
        <v>861.42507868799999</v>
      </c>
      <c r="BD12" s="32">
        <v>1.9506007621400001</v>
      </c>
      <c r="BE12" s="32">
        <v>11.4091671241</v>
      </c>
      <c r="BF12" s="32">
        <v>7.0279694891299996E-2</v>
      </c>
      <c r="BG12" s="32">
        <v>84.206342741599997</v>
      </c>
      <c r="BH12" s="32">
        <v>0</v>
      </c>
      <c r="BI12" s="32">
        <v>9.0421402692499999</v>
      </c>
      <c r="BJ12" s="32">
        <v>4664.5176405499997</v>
      </c>
      <c r="BK12" s="32">
        <v>7.8760299897200001</v>
      </c>
      <c r="BL12" s="32">
        <v>2761.8417265200001</v>
      </c>
      <c r="BM12" s="32">
        <v>35529.294158299999</v>
      </c>
      <c r="BN12" s="32">
        <v>4472.1293263500002</v>
      </c>
    </row>
    <row r="13" spans="1:66" x14ac:dyDescent="0.25">
      <c r="A13" s="15" t="s">
        <v>12</v>
      </c>
      <c r="B13" s="65">
        <v>87185.873678130898</v>
      </c>
      <c r="C13" s="65">
        <v>20.952307483754002</v>
      </c>
      <c r="D13" s="65">
        <v>6349.3185547603698</v>
      </c>
      <c r="E13" s="65">
        <v>661.79604974752601</v>
      </c>
      <c r="F13" s="65">
        <v>622.57507730308805</v>
      </c>
      <c r="G13" s="65">
        <v>21.344849766512699</v>
      </c>
      <c r="H13" s="65">
        <v>11487.306359051099</v>
      </c>
      <c r="I13" s="65">
        <v>62.130646513750399</v>
      </c>
      <c r="J13" s="65">
        <v>184.57049425442301</v>
      </c>
      <c r="K13" s="65">
        <v>125.182148416354</v>
      </c>
      <c r="L13" s="32"/>
      <c r="M13" s="32" t="s">
        <v>12</v>
      </c>
      <c r="N13" s="32">
        <v>128.28367238800001</v>
      </c>
      <c r="O13" s="32">
        <v>62.458732492700001</v>
      </c>
      <c r="P13" s="32">
        <v>37.340474496399999</v>
      </c>
      <c r="Q13" s="32">
        <v>186.82901028200001</v>
      </c>
      <c r="R13" s="32">
        <v>1522.73052338</v>
      </c>
      <c r="S13" s="32">
        <v>87489.294449499997</v>
      </c>
      <c r="T13" s="32">
        <v>890.25401582200004</v>
      </c>
      <c r="U13" s="32">
        <v>262.66141338099999</v>
      </c>
      <c r="V13" s="32">
        <v>433.455943526</v>
      </c>
      <c r="W13" s="32">
        <v>172.986186113</v>
      </c>
      <c r="X13" s="32">
        <v>125.32396073699999</v>
      </c>
      <c r="Y13" s="32">
        <v>50.6828169359</v>
      </c>
      <c r="Z13" s="32">
        <v>212.88229548800001</v>
      </c>
      <c r="AA13" s="32">
        <v>1.0624481696400001</v>
      </c>
      <c r="AB13" s="32">
        <v>0</v>
      </c>
      <c r="AC13" s="32">
        <v>20.894534162900001</v>
      </c>
      <c r="AD13" s="32">
        <v>0</v>
      </c>
      <c r="AE13" s="32">
        <v>5701.8170235600001</v>
      </c>
      <c r="AF13" s="32">
        <v>582.85296447400003</v>
      </c>
      <c r="AG13" s="32">
        <v>6335.3528049699999</v>
      </c>
      <c r="AH13" s="32">
        <v>0</v>
      </c>
      <c r="AI13" s="32">
        <v>616.59025421000001</v>
      </c>
      <c r="AJ13" s="32">
        <v>2.0621462659799999E-2</v>
      </c>
      <c r="AK13" s="32">
        <v>6970.2108297200002</v>
      </c>
      <c r="AL13" s="32">
        <v>0.351686688272</v>
      </c>
      <c r="AM13" s="32">
        <v>0.41478678461399998</v>
      </c>
      <c r="AN13" s="32">
        <v>237.13079699299999</v>
      </c>
      <c r="AO13" s="32">
        <v>0.11004738096400001</v>
      </c>
      <c r="AP13" s="32">
        <v>0</v>
      </c>
      <c r="AQ13" s="32">
        <v>2.5410255339300001E-2</v>
      </c>
      <c r="AR13" s="32">
        <v>660.80631393500005</v>
      </c>
      <c r="AS13" s="32">
        <v>621.543111039</v>
      </c>
      <c r="AT13" s="32">
        <v>39.263202895799999</v>
      </c>
      <c r="AU13" s="32">
        <v>160.67047661699999</v>
      </c>
      <c r="AV13" s="32">
        <v>0</v>
      </c>
      <c r="AW13" s="32">
        <v>1.87468209252E-3</v>
      </c>
      <c r="AX13" s="32">
        <v>103.15375205700001</v>
      </c>
      <c r="AY13" s="32">
        <v>0.19965325542199999</v>
      </c>
      <c r="AZ13" s="32">
        <v>55.884617920300002</v>
      </c>
      <c r="BA13" s="32">
        <v>4.1242955821600001E-2</v>
      </c>
      <c r="BB13" s="32">
        <v>0.85806831451099996</v>
      </c>
      <c r="BC13" s="32">
        <v>220.78586841699999</v>
      </c>
      <c r="BD13" s="32">
        <v>0.46165052662900002</v>
      </c>
      <c r="BE13" s="32">
        <v>2.0979006973200001</v>
      </c>
      <c r="BF13" s="32">
        <v>1.0370279291399999E-2</v>
      </c>
      <c r="BG13" s="32">
        <v>21.352134448400001</v>
      </c>
      <c r="BH13" s="32">
        <v>0</v>
      </c>
      <c r="BI13" s="32">
        <v>1.81724756264</v>
      </c>
      <c r="BJ13" s="32">
        <v>1561.0746079200001</v>
      </c>
      <c r="BK13" s="32">
        <v>2.2481325624299999</v>
      </c>
      <c r="BL13" s="32">
        <v>860.76886721000005</v>
      </c>
      <c r="BM13" s="32">
        <v>11579.339031</v>
      </c>
      <c r="BN13" s="32">
        <v>1584.41549921</v>
      </c>
    </row>
    <row r="14" spans="1:66" x14ac:dyDescent="0.25">
      <c r="A14" s="15" t="s">
        <v>13</v>
      </c>
      <c r="B14" s="65">
        <v>544159.06728358404</v>
      </c>
      <c r="C14" s="65">
        <v>133.28666909333899</v>
      </c>
      <c r="D14" s="65">
        <v>38758.055483738797</v>
      </c>
      <c r="E14" s="65">
        <v>3405.1118086026199</v>
      </c>
      <c r="F14" s="65">
        <v>3217.1522418592899</v>
      </c>
      <c r="G14" s="65">
        <v>139.067448124729</v>
      </c>
      <c r="H14" s="65">
        <v>43494.330226279199</v>
      </c>
      <c r="I14" s="65">
        <v>332.154590157938</v>
      </c>
      <c r="J14" s="65">
        <v>886.97337384928801</v>
      </c>
      <c r="K14" s="65">
        <v>674.04368307706602</v>
      </c>
      <c r="L14" s="32"/>
      <c r="M14" s="32" t="s">
        <v>13</v>
      </c>
      <c r="N14" s="32">
        <v>616.53283070400005</v>
      </c>
      <c r="O14" s="32">
        <v>334.94860880599998</v>
      </c>
      <c r="P14" s="32">
        <v>158.093150167</v>
      </c>
      <c r="Q14" s="32">
        <v>902.80576316500003</v>
      </c>
      <c r="R14" s="32">
        <v>5225.3340849300002</v>
      </c>
      <c r="S14" s="32">
        <v>544194.95142000006</v>
      </c>
      <c r="T14" s="32">
        <v>3498.1311127600002</v>
      </c>
      <c r="U14" s="32">
        <v>935.27856914200004</v>
      </c>
      <c r="V14" s="32">
        <v>1595.08968129</v>
      </c>
      <c r="W14" s="32">
        <v>907.23062538299996</v>
      </c>
      <c r="X14" s="32">
        <v>673.98300415200003</v>
      </c>
      <c r="Y14" s="32">
        <v>308.27775692300003</v>
      </c>
      <c r="Z14" s="32">
        <v>852.62797030299998</v>
      </c>
      <c r="AA14" s="32">
        <v>7.0030998922899999</v>
      </c>
      <c r="AB14" s="32">
        <v>0</v>
      </c>
      <c r="AC14" s="32">
        <v>132.34518682500001</v>
      </c>
      <c r="AD14" s="32">
        <v>0</v>
      </c>
      <c r="AE14" s="32">
        <v>34681.218572099999</v>
      </c>
      <c r="AF14" s="32">
        <v>3545.1909573299999</v>
      </c>
      <c r="AG14" s="32">
        <v>38534.687286400003</v>
      </c>
      <c r="AH14" s="32">
        <v>0</v>
      </c>
      <c r="AI14" s="32">
        <v>2276.52686915</v>
      </c>
      <c r="AJ14" s="32">
        <v>0.265307152898</v>
      </c>
      <c r="AK14" s="32">
        <v>26382.017284900001</v>
      </c>
      <c r="AL14" s="32">
        <v>2.5824303742899999</v>
      </c>
      <c r="AM14" s="32">
        <v>4.9724414982600003</v>
      </c>
      <c r="AN14" s="32">
        <v>1312.6547002299999</v>
      </c>
      <c r="AO14" s="32">
        <v>0.64818716592500003</v>
      </c>
      <c r="AP14" s="32">
        <v>0</v>
      </c>
      <c r="AQ14" s="32">
        <v>0.25941525887799999</v>
      </c>
      <c r="AR14" s="32">
        <v>3385.0735360100002</v>
      </c>
      <c r="AS14" s="32">
        <v>3197.7075488999999</v>
      </c>
      <c r="AT14" s="32">
        <v>187.36598710999999</v>
      </c>
      <c r="AU14" s="32">
        <v>765.537599828</v>
      </c>
      <c r="AV14" s="32">
        <v>0</v>
      </c>
      <c r="AW14" s="32">
        <v>2.41189317204E-2</v>
      </c>
      <c r="AX14" s="32">
        <v>469.30043227099998</v>
      </c>
      <c r="AY14" s="32">
        <v>2.5686595535399999</v>
      </c>
      <c r="AZ14" s="32">
        <v>281.952042103</v>
      </c>
      <c r="BA14" s="32">
        <v>0.53061538953999998</v>
      </c>
      <c r="BB14" s="32">
        <v>6.89737727233</v>
      </c>
      <c r="BC14" s="32">
        <v>1092.3778273600001</v>
      </c>
      <c r="BD14" s="32">
        <v>2.3121899104399999</v>
      </c>
      <c r="BE14" s="32">
        <v>20.240044214099999</v>
      </c>
      <c r="BF14" s="32">
        <v>0.12631800681899999</v>
      </c>
      <c r="BG14" s="32">
        <v>138.549707181</v>
      </c>
      <c r="BH14" s="32">
        <v>0</v>
      </c>
      <c r="BI14" s="32">
        <v>11.658010581799999</v>
      </c>
      <c r="BJ14" s="32">
        <v>5513.8928427999999</v>
      </c>
      <c r="BK14" s="32">
        <v>15.2303193681</v>
      </c>
      <c r="BL14" s="32">
        <v>3595.5026096900001</v>
      </c>
      <c r="BM14" s="32">
        <v>43687.117550399998</v>
      </c>
      <c r="BN14" s="32">
        <v>5599.1070132200002</v>
      </c>
    </row>
    <row r="15" spans="1:66" x14ac:dyDescent="0.25">
      <c r="A15" s="15" t="s">
        <v>14</v>
      </c>
      <c r="B15" s="65">
        <v>290470.074025126</v>
      </c>
      <c r="C15" s="65">
        <v>72.2830009563354</v>
      </c>
      <c r="D15" s="65">
        <v>21603.676935255498</v>
      </c>
      <c r="E15" s="65">
        <v>1831.00642452997</v>
      </c>
      <c r="F15" s="65">
        <v>1730.2222940439899</v>
      </c>
      <c r="G15" s="65">
        <v>81.195292695488703</v>
      </c>
      <c r="H15" s="65">
        <v>24953.523889017401</v>
      </c>
      <c r="I15" s="65">
        <v>177.21562093704199</v>
      </c>
      <c r="J15" s="65">
        <v>501.84333705924797</v>
      </c>
      <c r="K15" s="65">
        <v>353.43401682909598</v>
      </c>
      <c r="L15" s="32"/>
      <c r="M15" s="32" t="s">
        <v>14</v>
      </c>
      <c r="N15" s="32">
        <v>343.21624466600002</v>
      </c>
      <c r="O15" s="32">
        <v>179.83415161400001</v>
      </c>
      <c r="P15" s="32">
        <v>86.480148959100006</v>
      </c>
      <c r="Q15" s="32">
        <v>514.12233770800003</v>
      </c>
      <c r="R15" s="32">
        <v>2876.84180208</v>
      </c>
      <c r="S15" s="32">
        <v>291086.99666200002</v>
      </c>
      <c r="T15" s="32">
        <v>1913.8770633399999</v>
      </c>
      <c r="U15" s="32">
        <v>514.00593725199997</v>
      </c>
      <c r="V15" s="32">
        <v>1009.87632051</v>
      </c>
      <c r="W15" s="32">
        <v>484.50054476600002</v>
      </c>
      <c r="X15" s="32">
        <v>354.58167917999998</v>
      </c>
      <c r="Y15" s="32">
        <v>172.27244764899999</v>
      </c>
      <c r="Z15" s="32">
        <v>488.07295024000001</v>
      </c>
      <c r="AA15" s="32">
        <v>3.8173079456700001</v>
      </c>
      <c r="AB15" s="32">
        <v>0</v>
      </c>
      <c r="AC15" s="32">
        <v>71.881617961399996</v>
      </c>
      <c r="AD15" s="32">
        <v>0</v>
      </c>
      <c r="AE15" s="32">
        <v>19380.651737100001</v>
      </c>
      <c r="AF15" s="32">
        <v>1981.1338321400001</v>
      </c>
      <c r="AG15" s="32">
        <v>21534.058016899999</v>
      </c>
      <c r="AH15" s="32">
        <v>0</v>
      </c>
      <c r="AI15" s="32">
        <v>1251.9420895200001</v>
      </c>
      <c r="AJ15" s="32">
        <v>0.19325477755100001</v>
      </c>
      <c r="AK15" s="32">
        <v>15284.333299899999</v>
      </c>
      <c r="AL15" s="32">
        <v>1.6132970550700001</v>
      </c>
      <c r="AM15" s="32">
        <v>3.5600790612700002</v>
      </c>
      <c r="AN15" s="32">
        <v>685.86003466800003</v>
      </c>
      <c r="AO15" s="32">
        <v>0.36242777978000001</v>
      </c>
      <c r="AP15" s="32">
        <v>0</v>
      </c>
      <c r="AQ15" s="32">
        <v>0.177476344891</v>
      </c>
      <c r="AR15" s="32">
        <v>1822.2899104000001</v>
      </c>
      <c r="AS15" s="32">
        <v>1721.7075316099999</v>
      </c>
      <c r="AT15" s="32">
        <v>100.582378797</v>
      </c>
      <c r="AU15" s="32">
        <v>420.129842844</v>
      </c>
      <c r="AV15" s="32">
        <v>0</v>
      </c>
      <c r="AW15" s="32">
        <v>1.7568634102500001E-2</v>
      </c>
      <c r="AX15" s="32">
        <v>254.69963096800001</v>
      </c>
      <c r="AY15" s="32">
        <v>1.8710593334700001</v>
      </c>
      <c r="AZ15" s="32">
        <v>155.84007362899999</v>
      </c>
      <c r="BA15" s="32">
        <v>0.38650970045799998</v>
      </c>
      <c r="BB15" s="32">
        <v>4.4656564527600002</v>
      </c>
      <c r="BC15" s="32">
        <v>597.55281547899995</v>
      </c>
      <c r="BD15" s="32">
        <v>1.31787265596</v>
      </c>
      <c r="BE15" s="32">
        <v>13.6991821652</v>
      </c>
      <c r="BF15" s="32">
        <v>9.0803954282799998E-2</v>
      </c>
      <c r="BG15" s="32">
        <v>81.058849295800002</v>
      </c>
      <c r="BH15" s="32">
        <v>0</v>
      </c>
      <c r="BI15" s="32">
        <v>6.4997799336100002</v>
      </c>
      <c r="BJ15" s="32">
        <v>3221.03298636</v>
      </c>
      <c r="BK15" s="32">
        <v>8.1803813808000001</v>
      </c>
      <c r="BL15" s="32">
        <v>2022.3003408699999</v>
      </c>
      <c r="BM15" s="32">
        <v>25119.056782</v>
      </c>
      <c r="BN15" s="32">
        <v>3183.6732051200001</v>
      </c>
    </row>
    <row r="16" spans="1:66" x14ac:dyDescent="0.25">
      <c r="A16" s="15" t="s">
        <v>15</v>
      </c>
      <c r="B16" s="65">
        <v>187203.553600844</v>
      </c>
      <c r="C16" s="65">
        <v>68.413224517434301</v>
      </c>
      <c r="D16" s="65">
        <v>23159.1785223722</v>
      </c>
      <c r="E16" s="65">
        <v>1650.3166468603399</v>
      </c>
      <c r="F16" s="65">
        <v>1576.0688062961499</v>
      </c>
      <c r="G16" s="65">
        <v>63.511972618188501</v>
      </c>
      <c r="H16" s="65">
        <v>17490.131085601799</v>
      </c>
      <c r="I16" s="65">
        <v>161.836842451542</v>
      </c>
      <c r="J16" s="65">
        <v>314.978420461886</v>
      </c>
      <c r="K16" s="65">
        <v>335.02063297746099</v>
      </c>
      <c r="L16" s="32"/>
      <c r="M16" s="32" t="s">
        <v>15</v>
      </c>
      <c r="N16" s="32">
        <v>268.51310276300001</v>
      </c>
      <c r="O16" s="32">
        <v>162.34738101100001</v>
      </c>
      <c r="P16" s="32">
        <v>74.319070804899994</v>
      </c>
      <c r="Q16" s="32">
        <v>320.41252209100003</v>
      </c>
      <c r="R16" s="32">
        <v>2164.9252699499998</v>
      </c>
      <c r="S16" s="32">
        <v>188165.408287</v>
      </c>
      <c r="T16" s="32">
        <v>1597.1486060699999</v>
      </c>
      <c r="U16" s="32">
        <v>398.80855923899998</v>
      </c>
      <c r="V16" s="32">
        <v>568.58630461099995</v>
      </c>
      <c r="W16" s="32">
        <v>444.13402951099999</v>
      </c>
      <c r="X16" s="32">
        <v>334.34822605800002</v>
      </c>
      <c r="Y16" s="32">
        <v>184.499874699</v>
      </c>
      <c r="Z16" s="32">
        <v>326.24593873800001</v>
      </c>
      <c r="AA16" s="32">
        <v>3.6900262152500001</v>
      </c>
      <c r="AB16" s="32">
        <v>0</v>
      </c>
      <c r="AC16" s="32">
        <v>68.113185819500004</v>
      </c>
      <c r="AD16" s="32">
        <v>0</v>
      </c>
      <c r="AE16" s="32">
        <v>20756.250421199999</v>
      </c>
      <c r="AF16" s="32">
        <v>2121.7528964500002</v>
      </c>
      <c r="AG16" s="32">
        <v>23062.503192299999</v>
      </c>
      <c r="AH16" s="32">
        <v>0</v>
      </c>
      <c r="AI16" s="32">
        <v>981.09216113100001</v>
      </c>
      <c r="AJ16" s="32">
        <v>7.4421423601600006E-2</v>
      </c>
      <c r="AK16" s="32">
        <v>10438.143021399999</v>
      </c>
      <c r="AL16" s="32">
        <v>1.1112964429500001</v>
      </c>
      <c r="AM16" s="32">
        <v>1.52939930125</v>
      </c>
      <c r="AN16" s="32">
        <v>876.16923472099995</v>
      </c>
      <c r="AO16" s="32">
        <v>0.35520725078100002</v>
      </c>
      <c r="AP16" s="32">
        <v>0</v>
      </c>
      <c r="AQ16" s="32">
        <v>9.7714683223400003E-2</v>
      </c>
      <c r="AR16" s="32">
        <v>1641.46099566</v>
      </c>
      <c r="AS16" s="32">
        <v>1567.3859188199999</v>
      </c>
      <c r="AT16" s="32">
        <v>74.075076838800001</v>
      </c>
      <c r="AU16" s="32">
        <v>252.57199985700001</v>
      </c>
      <c r="AV16" s="32">
        <v>0</v>
      </c>
      <c r="AW16" s="32">
        <v>6.7655848751900002E-3</v>
      </c>
      <c r="AX16" s="32">
        <v>138.258239731</v>
      </c>
      <c r="AY16" s="32">
        <v>0.72053469832499994</v>
      </c>
      <c r="AZ16" s="32">
        <v>109.56693744899999</v>
      </c>
      <c r="BA16" s="32">
        <v>0.14884284680599999</v>
      </c>
      <c r="BB16" s="32">
        <v>2.6935761868900001</v>
      </c>
      <c r="BC16" s="32">
        <v>428.329997773</v>
      </c>
      <c r="BD16" s="32">
        <v>0.66534798095199998</v>
      </c>
      <c r="BE16" s="32">
        <v>7.6211102831300002</v>
      </c>
      <c r="BF16" s="32">
        <v>3.8059385615899999E-2</v>
      </c>
      <c r="BG16" s="32">
        <v>63.412801021200004</v>
      </c>
      <c r="BH16" s="32">
        <v>0</v>
      </c>
      <c r="BI16" s="32">
        <v>4.7343076848200001</v>
      </c>
      <c r="BJ16" s="32">
        <v>2182.8438082299999</v>
      </c>
      <c r="BK16" s="32">
        <v>8.8180768797300004</v>
      </c>
      <c r="BL16" s="32">
        <v>1434.8790149199999</v>
      </c>
      <c r="BM16" s="32">
        <v>17620.313328200002</v>
      </c>
      <c r="BN16" s="32">
        <v>2253.79336478</v>
      </c>
    </row>
    <row r="17" spans="1:66" x14ac:dyDescent="0.25">
      <c r="A17" s="15" t="s">
        <v>16</v>
      </c>
      <c r="B17" s="65">
        <v>135510.30038191</v>
      </c>
      <c r="C17" s="65">
        <v>49.228740615072702</v>
      </c>
      <c r="D17" s="65">
        <v>16555.988217794398</v>
      </c>
      <c r="E17" s="65">
        <v>1279.9230119716501</v>
      </c>
      <c r="F17" s="65">
        <v>1223.2781259482699</v>
      </c>
      <c r="G17" s="65">
        <v>43.913592934898197</v>
      </c>
      <c r="H17" s="65">
        <v>10367.0617721157</v>
      </c>
      <c r="I17" s="65">
        <v>115.063685159193</v>
      </c>
      <c r="J17" s="65">
        <v>229.52040603578999</v>
      </c>
      <c r="K17" s="65">
        <v>246.92184977995399</v>
      </c>
      <c r="L17" s="32"/>
      <c r="M17" s="32" t="s">
        <v>16</v>
      </c>
      <c r="N17" s="32">
        <v>185.85457106999999</v>
      </c>
      <c r="O17" s="32">
        <v>115.23742325400001</v>
      </c>
      <c r="P17" s="32">
        <v>46.225630783299998</v>
      </c>
      <c r="Q17" s="32">
        <v>232.99392555399999</v>
      </c>
      <c r="R17" s="32">
        <v>1040.33385215</v>
      </c>
      <c r="S17" s="32">
        <v>135404.61921899999</v>
      </c>
      <c r="T17" s="32">
        <v>925.07789210700003</v>
      </c>
      <c r="U17" s="32">
        <v>203.69900425899999</v>
      </c>
      <c r="V17" s="32">
        <v>392.49400363199999</v>
      </c>
      <c r="W17" s="32">
        <v>323.33093362800003</v>
      </c>
      <c r="X17" s="32">
        <v>246.01131251800001</v>
      </c>
      <c r="Y17" s="32">
        <v>131.38246244300001</v>
      </c>
      <c r="Z17" s="32">
        <v>198.763171266</v>
      </c>
      <c r="AA17" s="32">
        <v>2.9114724144399999</v>
      </c>
      <c r="AB17" s="32">
        <v>0</v>
      </c>
      <c r="AC17" s="32">
        <v>48.837678877400002</v>
      </c>
      <c r="AD17" s="32">
        <v>0</v>
      </c>
      <c r="AE17" s="32">
        <v>14780.533712599999</v>
      </c>
      <c r="AF17" s="32">
        <v>1510.89866422</v>
      </c>
      <c r="AG17" s="32">
        <v>16422.814839300001</v>
      </c>
      <c r="AH17" s="32">
        <v>0</v>
      </c>
      <c r="AI17" s="32">
        <v>526.25135730199997</v>
      </c>
      <c r="AJ17" s="32">
        <v>6.3567330323999999E-2</v>
      </c>
      <c r="AK17" s="32">
        <v>6224.3172263300003</v>
      </c>
      <c r="AL17" s="32">
        <v>0.89200228453999997</v>
      </c>
      <c r="AM17" s="32">
        <v>1.2919759745799999</v>
      </c>
      <c r="AN17" s="32">
        <v>687.721789403</v>
      </c>
      <c r="AO17" s="32">
        <v>0.27959238391300001</v>
      </c>
      <c r="AP17" s="32">
        <v>0</v>
      </c>
      <c r="AQ17" s="32">
        <v>8.0801034673200003E-2</v>
      </c>
      <c r="AR17" s="32">
        <v>1270.5356883300001</v>
      </c>
      <c r="AS17" s="32">
        <v>1214.17600126</v>
      </c>
      <c r="AT17" s="32">
        <v>56.359687067099998</v>
      </c>
      <c r="AU17" s="32">
        <v>190.36961013499999</v>
      </c>
      <c r="AV17" s="32">
        <v>0</v>
      </c>
      <c r="AW17" s="32">
        <v>5.7788429850599999E-3</v>
      </c>
      <c r="AX17" s="32">
        <v>102.450685728</v>
      </c>
      <c r="AY17" s="32">
        <v>0.61544647186599999</v>
      </c>
      <c r="AZ17" s="32">
        <v>84.028729311000006</v>
      </c>
      <c r="BA17" s="32">
        <v>0.127134531755</v>
      </c>
      <c r="BB17" s="32">
        <v>2.1825803082099999</v>
      </c>
      <c r="BC17" s="32">
        <v>327.62641896600002</v>
      </c>
      <c r="BD17" s="32">
        <v>0.50282225268299996</v>
      </c>
      <c r="BE17" s="32">
        <v>6.2756024453699997</v>
      </c>
      <c r="BF17" s="32">
        <v>3.2228125770399997E-2</v>
      </c>
      <c r="BG17" s="32">
        <v>43.635153219700001</v>
      </c>
      <c r="BH17" s="32">
        <v>0</v>
      </c>
      <c r="BI17" s="32">
        <v>3.81449441553</v>
      </c>
      <c r="BJ17" s="32">
        <v>1226.88419484</v>
      </c>
      <c r="BK17" s="32">
        <v>6.9110564708300002</v>
      </c>
      <c r="BL17" s="32">
        <v>901.212185385</v>
      </c>
      <c r="BM17" s="32">
        <v>10389.5598849</v>
      </c>
      <c r="BN17" s="32">
        <v>1197.7489481600001</v>
      </c>
    </row>
    <row r="18" spans="1:66" x14ac:dyDescent="0.25">
      <c r="A18" s="15" t="s">
        <v>17</v>
      </c>
      <c r="B18" s="65">
        <v>176277.344185494</v>
      </c>
      <c r="C18" s="65">
        <v>37.054115520077602</v>
      </c>
      <c r="D18" s="65">
        <v>11883.1298252421</v>
      </c>
      <c r="E18" s="65">
        <v>1097.0743309679999</v>
      </c>
      <c r="F18" s="65">
        <v>1036.6556275058499</v>
      </c>
      <c r="G18" s="65">
        <v>42.118951904525296</v>
      </c>
      <c r="H18" s="65">
        <v>17017.893016968199</v>
      </c>
      <c r="I18" s="65">
        <v>94.006353153092107</v>
      </c>
      <c r="J18" s="65">
        <v>335.979824112578</v>
      </c>
      <c r="K18" s="65">
        <v>193.102238637829</v>
      </c>
      <c r="L18" s="32"/>
      <c r="M18" s="32" t="s">
        <v>17</v>
      </c>
      <c r="N18" s="32">
        <v>204.896515502</v>
      </c>
      <c r="O18" s="32">
        <v>95.227957744700007</v>
      </c>
      <c r="P18" s="32">
        <v>52.871771264899998</v>
      </c>
      <c r="Q18" s="32">
        <v>343.198571964</v>
      </c>
      <c r="R18" s="32">
        <v>1860.62465079</v>
      </c>
      <c r="S18" s="32">
        <v>177123.57615199999</v>
      </c>
      <c r="T18" s="32">
        <v>1188.9979014400001</v>
      </c>
      <c r="U18" s="32">
        <v>328.70391560299998</v>
      </c>
      <c r="V18" s="32">
        <v>801.83324613599996</v>
      </c>
      <c r="W18" s="32">
        <v>273.67553675599999</v>
      </c>
      <c r="X18" s="32">
        <v>193.78320766900001</v>
      </c>
      <c r="Y18" s="32">
        <v>94.9128763123</v>
      </c>
      <c r="Z18" s="32">
        <v>325.31354300499999</v>
      </c>
      <c r="AA18" s="32">
        <v>2.1435911762600002</v>
      </c>
      <c r="AB18" s="32">
        <v>0</v>
      </c>
      <c r="AC18" s="32">
        <v>36.951091089099997</v>
      </c>
      <c r="AD18" s="32">
        <v>0</v>
      </c>
      <c r="AE18" s="32">
        <v>10677.7032633</v>
      </c>
      <c r="AF18" s="32">
        <v>1091.49822707</v>
      </c>
      <c r="AG18" s="32">
        <v>11864.1143667</v>
      </c>
      <c r="AH18" s="32">
        <v>0</v>
      </c>
      <c r="AI18" s="32">
        <v>794.63644021300001</v>
      </c>
      <c r="AJ18" s="32">
        <v>8.8634810639500003E-2</v>
      </c>
      <c r="AK18" s="32">
        <v>10567.7002147</v>
      </c>
      <c r="AL18" s="32">
        <v>0.84809688949899997</v>
      </c>
      <c r="AM18" s="32">
        <v>1.6581101244000001</v>
      </c>
      <c r="AN18" s="32">
        <v>424.46307484099998</v>
      </c>
      <c r="AO18" s="32">
        <v>0.210634477874</v>
      </c>
      <c r="AP18" s="32">
        <v>0</v>
      </c>
      <c r="AQ18" s="32">
        <v>8.6089211089199993E-2</v>
      </c>
      <c r="AR18" s="32">
        <v>1094.20156557</v>
      </c>
      <c r="AS18" s="32">
        <v>1033.7592341100001</v>
      </c>
      <c r="AT18" s="32">
        <v>60.4423314605</v>
      </c>
      <c r="AU18" s="32">
        <v>247.233094276</v>
      </c>
      <c r="AV18" s="32">
        <v>0</v>
      </c>
      <c r="AW18" s="32">
        <v>8.0577193198399996E-3</v>
      </c>
      <c r="AX18" s="32">
        <v>151.27709355299999</v>
      </c>
      <c r="AY18" s="32">
        <v>0.85814529287899999</v>
      </c>
      <c r="AZ18" s="32">
        <v>91.2296568087</v>
      </c>
      <c r="BA18" s="32">
        <v>0.17726976214000001</v>
      </c>
      <c r="BB18" s="32">
        <v>2.2734655786900002</v>
      </c>
      <c r="BC18" s="32">
        <v>353.08206797100001</v>
      </c>
      <c r="BD18" s="32">
        <v>0.74923558006400004</v>
      </c>
      <c r="BE18" s="32">
        <v>6.7075314405600004</v>
      </c>
      <c r="BF18" s="32">
        <v>4.2140314922499998E-2</v>
      </c>
      <c r="BG18" s="32">
        <v>42.123486200499997</v>
      </c>
      <c r="BH18" s="32">
        <v>0</v>
      </c>
      <c r="BI18" s="32">
        <v>3.7678858559999999</v>
      </c>
      <c r="BJ18" s="32">
        <v>2293.75182258</v>
      </c>
      <c r="BK18" s="32">
        <v>4.4625062292099997</v>
      </c>
      <c r="BL18" s="32">
        <v>1325.56289612</v>
      </c>
      <c r="BM18" s="32">
        <v>17184.477091000001</v>
      </c>
      <c r="BN18" s="32">
        <v>2165.62843006</v>
      </c>
    </row>
    <row r="19" spans="1:66" x14ac:dyDescent="0.25">
      <c r="A19" s="15" t="s">
        <v>18</v>
      </c>
      <c r="B19" s="65">
        <v>222080.149830596</v>
      </c>
      <c r="C19" s="65">
        <v>39.294018227410596</v>
      </c>
      <c r="D19" s="65">
        <v>12512.346481029799</v>
      </c>
      <c r="E19" s="65">
        <v>1086.0755091096501</v>
      </c>
      <c r="F19" s="65">
        <v>1020.51723537765</v>
      </c>
      <c r="G19" s="65">
        <v>46.898477822938602</v>
      </c>
      <c r="H19" s="65">
        <v>22826.317302294799</v>
      </c>
      <c r="I19" s="65">
        <v>94.673123769460105</v>
      </c>
      <c r="J19" s="65">
        <v>420.95906170300901</v>
      </c>
      <c r="K19" s="65">
        <v>182.69092857239301</v>
      </c>
      <c r="L19" s="32"/>
      <c r="M19" s="32" t="s">
        <v>18</v>
      </c>
      <c r="N19" s="32">
        <v>241.59580845599999</v>
      </c>
      <c r="O19" s="32">
        <v>95.864323675600005</v>
      </c>
      <c r="P19" s="32">
        <v>61.4374179255</v>
      </c>
      <c r="Q19" s="32">
        <v>428.73146115999998</v>
      </c>
      <c r="R19" s="32">
        <v>2432.1312287999999</v>
      </c>
      <c r="S19" s="32">
        <v>223718.07973699999</v>
      </c>
      <c r="T19" s="32">
        <v>1432.89565017</v>
      </c>
      <c r="U19" s="32">
        <v>420.379452646</v>
      </c>
      <c r="V19" s="32">
        <v>1206.94789461</v>
      </c>
      <c r="W19" s="32">
        <v>274.75013798999998</v>
      </c>
      <c r="X19" s="32">
        <v>183.42700086799999</v>
      </c>
      <c r="Y19" s="32">
        <v>100.712050659</v>
      </c>
      <c r="Z19" s="32">
        <v>431.25943093799998</v>
      </c>
      <c r="AA19" s="32">
        <v>2.0094861259600001</v>
      </c>
      <c r="AB19" s="32">
        <v>0</v>
      </c>
      <c r="AC19" s="32">
        <v>39.378655328999997</v>
      </c>
      <c r="AD19" s="32">
        <v>0</v>
      </c>
      <c r="AE19" s="32">
        <v>11330.0986175</v>
      </c>
      <c r="AF19" s="32">
        <v>1158.1895396499999</v>
      </c>
      <c r="AG19" s="32">
        <v>12589.000207900001</v>
      </c>
      <c r="AH19" s="32">
        <v>0</v>
      </c>
      <c r="AI19" s="32">
        <v>1001.1944955</v>
      </c>
      <c r="AJ19" s="32">
        <v>6.1793586886900002E-2</v>
      </c>
      <c r="AK19" s="32">
        <v>14390.807338299999</v>
      </c>
      <c r="AL19" s="32">
        <v>0.69382576111799998</v>
      </c>
      <c r="AM19" s="32">
        <v>1.16510180614</v>
      </c>
      <c r="AN19" s="32">
        <v>361.37892100300002</v>
      </c>
      <c r="AO19" s="32">
        <v>0.18405094539700001</v>
      </c>
      <c r="AP19" s="32">
        <v>0</v>
      </c>
      <c r="AQ19" s="32">
        <v>6.1711280135799997E-2</v>
      </c>
      <c r="AR19" s="32">
        <v>1086.2939578600001</v>
      </c>
      <c r="AS19" s="32">
        <v>1020.57432752</v>
      </c>
      <c r="AT19" s="32">
        <v>65.719630339999995</v>
      </c>
      <c r="AU19" s="32">
        <v>277.13676359300001</v>
      </c>
      <c r="AV19" s="32">
        <v>0</v>
      </c>
      <c r="AW19" s="32">
        <v>5.6175945744300002E-3</v>
      </c>
      <c r="AX19" s="32">
        <v>177.49592365399999</v>
      </c>
      <c r="AY19" s="32">
        <v>0.59827348831799998</v>
      </c>
      <c r="AZ19" s="32">
        <v>95.890119347199999</v>
      </c>
      <c r="BA19" s="32">
        <v>0.123587068977</v>
      </c>
      <c r="BB19" s="32">
        <v>1.8145110258699999</v>
      </c>
      <c r="BC19" s="32">
        <v>375.308874441</v>
      </c>
      <c r="BD19" s="32">
        <v>0.82874528976999995</v>
      </c>
      <c r="BE19" s="32">
        <v>4.9352574558700004</v>
      </c>
      <c r="BF19" s="32">
        <v>2.9556692780400001E-2</v>
      </c>
      <c r="BG19" s="32">
        <v>47.213168986699998</v>
      </c>
      <c r="BH19" s="32">
        <v>0</v>
      </c>
      <c r="BI19" s="32">
        <v>4.0759187069099996</v>
      </c>
      <c r="BJ19" s="32">
        <v>3215.41483913</v>
      </c>
      <c r="BK19" s="32">
        <v>3.7755076646000001</v>
      </c>
      <c r="BL19" s="32">
        <v>1673.7241495000001</v>
      </c>
      <c r="BM19" s="32">
        <v>23152.108380000001</v>
      </c>
      <c r="BN19" s="32">
        <v>2937.44852451</v>
      </c>
    </row>
    <row r="20" spans="1:66" x14ac:dyDescent="0.25">
      <c r="A20" s="15" t="s">
        <v>19</v>
      </c>
      <c r="B20" s="65">
        <v>91935.155817760795</v>
      </c>
      <c r="C20" s="65">
        <v>16.009715498892501</v>
      </c>
      <c r="D20" s="65">
        <v>4444.9724645652796</v>
      </c>
      <c r="E20" s="65">
        <v>613.83557440378695</v>
      </c>
      <c r="F20" s="65">
        <v>570.11424833027695</v>
      </c>
      <c r="G20" s="65">
        <v>20.2761408405458</v>
      </c>
      <c r="H20" s="65">
        <v>14753.9604441966</v>
      </c>
      <c r="I20" s="65">
        <v>65.945044002021007</v>
      </c>
      <c r="J20" s="65">
        <v>187.98728308691301</v>
      </c>
      <c r="K20" s="65">
        <v>124.00474927402</v>
      </c>
      <c r="L20" s="32"/>
      <c r="M20" s="32" t="s">
        <v>19</v>
      </c>
      <c r="N20" s="32">
        <v>144.059664201</v>
      </c>
      <c r="O20" s="32">
        <v>66.688420725100002</v>
      </c>
      <c r="P20" s="32">
        <v>46.134248980300001</v>
      </c>
      <c r="Q20" s="32">
        <v>190.60550750600001</v>
      </c>
      <c r="R20" s="32">
        <v>2261.3821754099999</v>
      </c>
      <c r="S20" s="32">
        <v>92457.005723399998</v>
      </c>
      <c r="T20" s="32">
        <v>1182.8907946700001</v>
      </c>
      <c r="U20" s="32">
        <v>379.42583509500002</v>
      </c>
      <c r="V20" s="32">
        <v>459.43234744</v>
      </c>
      <c r="W20" s="32">
        <v>172.863609873</v>
      </c>
      <c r="X20" s="32">
        <v>124.91191258400001</v>
      </c>
      <c r="Y20" s="32">
        <v>35.7492315812</v>
      </c>
      <c r="Z20" s="32">
        <v>272.04875832599998</v>
      </c>
      <c r="AA20" s="32">
        <v>0.57642798855800004</v>
      </c>
      <c r="AB20" s="32">
        <v>0</v>
      </c>
      <c r="AC20" s="32">
        <v>16.0608562002</v>
      </c>
      <c r="AD20" s="32">
        <v>0</v>
      </c>
      <c r="AE20" s="32">
        <v>4021.7890333300002</v>
      </c>
      <c r="AF20" s="32">
        <v>411.11529291199997</v>
      </c>
      <c r="AG20" s="32">
        <v>4468.6535578200001</v>
      </c>
      <c r="AH20" s="32">
        <v>0</v>
      </c>
      <c r="AI20" s="32">
        <v>867.17240576799998</v>
      </c>
      <c r="AJ20" s="32">
        <v>2.2496238914900001E-2</v>
      </c>
      <c r="AK20" s="32">
        <v>8862.0624120100001</v>
      </c>
      <c r="AL20" s="32">
        <v>0.29965867436100002</v>
      </c>
      <c r="AM20" s="32">
        <v>0.41473693667799999</v>
      </c>
      <c r="AN20" s="32">
        <v>126.148764364</v>
      </c>
      <c r="AO20" s="32">
        <v>7.9591720872800004E-2</v>
      </c>
      <c r="AP20" s="32">
        <v>0</v>
      </c>
      <c r="AQ20" s="32">
        <v>2.0722032000100001E-2</v>
      </c>
      <c r="AR20" s="32">
        <v>615.68087618699997</v>
      </c>
      <c r="AS20" s="32">
        <v>571.77174156800004</v>
      </c>
      <c r="AT20" s="32">
        <v>43.909134619699998</v>
      </c>
      <c r="AU20" s="32">
        <v>197.53016077199999</v>
      </c>
      <c r="AV20" s="32">
        <v>0</v>
      </c>
      <c r="AW20" s="32">
        <v>2.0451164095499999E-3</v>
      </c>
      <c r="AX20" s="32">
        <v>133.693760258</v>
      </c>
      <c r="AY20" s="32">
        <v>0.21780487563199999</v>
      </c>
      <c r="AZ20" s="32">
        <v>62.132776004900002</v>
      </c>
      <c r="BA20" s="32">
        <v>4.4992497340700002E-2</v>
      </c>
      <c r="BB20" s="32">
        <v>0.78046020492000001</v>
      </c>
      <c r="BC20" s="32">
        <v>245.528102647</v>
      </c>
      <c r="BD20" s="32">
        <v>0.59708189729799999</v>
      </c>
      <c r="BE20" s="32">
        <v>1.78425357893</v>
      </c>
      <c r="BF20" s="32">
        <v>1.0576282676599999E-2</v>
      </c>
      <c r="BG20" s="32">
        <v>20.3836525798</v>
      </c>
      <c r="BH20" s="32">
        <v>0</v>
      </c>
      <c r="BI20" s="32">
        <v>1.4160419171</v>
      </c>
      <c r="BJ20" s="32">
        <v>2046.67019009</v>
      </c>
      <c r="BK20" s="32">
        <v>0.97667089846099997</v>
      </c>
      <c r="BL20" s="32">
        <v>1053.32444386</v>
      </c>
      <c r="BM20" s="32">
        <v>14885.2943221</v>
      </c>
      <c r="BN20" s="32">
        <v>2192.2851795699999</v>
      </c>
    </row>
    <row r="21" spans="1:66" x14ac:dyDescent="0.25">
      <c r="A21" s="15" t="s">
        <v>20</v>
      </c>
      <c r="B21" s="65">
        <v>271748.69997118303</v>
      </c>
      <c r="C21" s="65">
        <v>40.099408618733598</v>
      </c>
      <c r="D21" s="65">
        <v>11633.198434874001</v>
      </c>
      <c r="E21" s="65">
        <v>1386.0468154308201</v>
      </c>
      <c r="F21" s="65">
        <v>1296.0502111419</v>
      </c>
      <c r="G21" s="65">
        <v>45.992151832865297</v>
      </c>
      <c r="H21" s="65">
        <v>20262.960751193601</v>
      </c>
      <c r="I21" s="65">
        <v>104.131377196458</v>
      </c>
      <c r="J21" s="65">
        <v>428.32389825908302</v>
      </c>
      <c r="K21" s="65">
        <v>206.15005283303299</v>
      </c>
      <c r="L21" s="32"/>
      <c r="M21" s="32" t="s">
        <v>20</v>
      </c>
      <c r="N21" s="32">
        <v>243.84246769200001</v>
      </c>
      <c r="O21" s="32">
        <v>104.865756078</v>
      </c>
      <c r="P21" s="32">
        <v>61.786587168200001</v>
      </c>
      <c r="Q21" s="32">
        <v>432.54265556199999</v>
      </c>
      <c r="R21" s="32">
        <v>2433.6555053299999</v>
      </c>
      <c r="S21" s="32">
        <v>271921.53106000001</v>
      </c>
      <c r="T21" s="32">
        <v>1433.04525721</v>
      </c>
      <c r="U21" s="32">
        <v>420.59075150400002</v>
      </c>
      <c r="V21" s="32">
        <v>809.70619659700003</v>
      </c>
      <c r="W21" s="32">
        <v>295.927039444</v>
      </c>
      <c r="X21" s="32">
        <v>206.23696253899999</v>
      </c>
      <c r="Y21" s="32">
        <v>93.149946707699996</v>
      </c>
      <c r="Z21" s="32">
        <v>421.92340486199998</v>
      </c>
      <c r="AA21" s="32">
        <v>2.1814576964599999</v>
      </c>
      <c r="AB21" s="32">
        <v>0</v>
      </c>
      <c r="AC21" s="32">
        <v>40.010766091800001</v>
      </c>
      <c r="AD21" s="32">
        <v>0</v>
      </c>
      <c r="AE21" s="32">
        <v>10479.359493399999</v>
      </c>
      <c r="AF21" s="32">
        <v>1071.2237248599999</v>
      </c>
      <c r="AG21" s="32">
        <v>11643.733164900001</v>
      </c>
      <c r="AH21" s="32">
        <v>0</v>
      </c>
      <c r="AI21" s="32">
        <v>1008.28652363</v>
      </c>
      <c r="AJ21" s="32">
        <v>5.61400358251E-2</v>
      </c>
      <c r="AK21" s="32">
        <v>12568.9708343</v>
      </c>
      <c r="AL21" s="32">
        <v>0.74754677678799997</v>
      </c>
      <c r="AM21" s="32">
        <v>1.0643919048499999</v>
      </c>
      <c r="AN21" s="32">
        <v>391.20114728499999</v>
      </c>
      <c r="AO21" s="32">
        <v>0.20821492308600001</v>
      </c>
      <c r="AP21" s="32">
        <v>0</v>
      </c>
      <c r="AQ21" s="32">
        <v>5.7154066149699999E-2</v>
      </c>
      <c r="AR21" s="32">
        <v>1380.5370272</v>
      </c>
      <c r="AS21" s="32">
        <v>1290.81587801</v>
      </c>
      <c r="AT21" s="32">
        <v>89.721149192300004</v>
      </c>
      <c r="AU21" s="32">
        <v>387.78096353000001</v>
      </c>
      <c r="AV21" s="32">
        <v>0</v>
      </c>
      <c r="AW21" s="32">
        <v>5.1036636187799999E-3</v>
      </c>
      <c r="AX21" s="32">
        <v>255.63531969799999</v>
      </c>
      <c r="AY21" s="32">
        <v>0.54353835777699999</v>
      </c>
      <c r="AZ21" s="32">
        <v>128.16991517700001</v>
      </c>
      <c r="BA21" s="32">
        <v>0.112280135254</v>
      </c>
      <c r="BB21" s="32">
        <v>1.91569320039</v>
      </c>
      <c r="BC21" s="32">
        <v>505.18228079199997</v>
      </c>
      <c r="BD21" s="32">
        <v>1.1548986264100001</v>
      </c>
      <c r="BE21" s="32">
        <v>4.7357932031500001</v>
      </c>
      <c r="BF21" s="32">
        <v>2.6967548790999999E-2</v>
      </c>
      <c r="BG21" s="32">
        <v>46.030316772900001</v>
      </c>
      <c r="BH21" s="32">
        <v>0</v>
      </c>
      <c r="BI21" s="32">
        <v>5.3912696006200003</v>
      </c>
      <c r="BJ21" s="32">
        <v>2625.72390387</v>
      </c>
      <c r="BK21" s="32">
        <v>3.7648480526000001</v>
      </c>
      <c r="BL21" s="32">
        <v>1640.52335945</v>
      </c>
      <c r="BM21" s="32">
        <v>20369.6457457</v>
      </c>
      <c r="BN21" s="32">
        <v>2650.9860773099999</v>
      </c>
    </row>
    <row r="22" spans="1:66" x14ac:dyDescent="0.25">
      <c r="A22" s="15" t="s">
        <v>21</v>
      </c>
      <c r="B22" s="65">
        <v>274795.257717103</v>
      </c>
      <c r="C22" s="65">
        <v>39.635895610590701</v>
      </c>
      <c r="D22" s="65">
        <v>12119.821949798001</v>
      </c>
      <c r="E22" s="65">
        <v>1256.4912620791299</v>
      </c>
      <c r="F22" s="65">
        <v>1176.9490776467901</v>
      </c>
      <c r="G22" s="65">
        <v>52.078030134104701</v>
      </c>
      <c r="H22" s="65">
        <v>19833.8050036036</v>
      </c>
      <c r="I22" s="65">
        <v>105.645364529624</v>
      </c>
      <c r="J22" s="65">
        <v>415.25147755645901</v>
      </c>
      <c r="K22" s="65">
        <v>204.521124731588</v>
      </c>
      <c r="L22" s="32"/>
      <c r="M22" s="32" t="s">
        <v>129</v>
      </c>
      <c r="N22" s="32">
        <v>238.042008931</v>
      </c>
      <c r="O22" s="32">
        <v>107.544754161</v>
      </c>
      <c r="P22" s="32">
        <v>62.057909573700002</v>
      </c>
      <c r="Q22" s="32">
        <v>423.008628042</v>
      </c>
      <c r="R22" s="32">
        <v>2522.5920181699998</v>
      </c>
      <c r="S22" s="32">
        <v>275141.885939</v>
      </c>
      <c r="T22" s="32">
        <v>1461.4581018599999</v>
      </c>
      <c r="U22" s="32">
        <v>434.12513503999998</v>
      </c>
      <c r="V22" s="32">
        <v>734.32200130299998</v>
      </c>
      <c r="W22" s="32">
        <v>291.35574527199998</v>
      </c>
      <c r="X22" s="32">
        <v>205.98685923299999</v>
      </c>
      <c r="Y22" s="32">
        <v>97.056523170000006</v>
      </c>
      <c r="Z22" s="32">
        <v>405.582221183</v>
      </c>
      <c r="AA22" s="32">
        <v>1.9866851355699999</v>
      </c>
      <c r="AB22" s="32">
        <v>0</v>
      </c>
      <c r="AC22" s="32">
        <v>39.574858496300003</v>
      </c>
      <c r="AD22" s="32">
        <v>0</v>
      </c>
      <c r="AE22" s="32">
        <v>10918.8720263</v>
      </c>
      <c r="AF22" s="32">
        <v>1116.1505005500001</v>
      </c>
      <c r="AG22" s="32">
        <v>12132.07905</v>
      </c>
      <c r="AH22" s="32">
        <v>0</v>
      </c>
      <c r="AI22" s="32">
        <v>1031.8043875999999</v>
      </c>
      <c r="AJ22" s="32">
        <v>0.120083172837</v>
      </c>
      <c r="AK22" s="32">
        <v>12191.797033500001</v>
      </c>
      <c r="AL22" s="32">
        <v>0.99361280929499995</v>
      </c>
      <c r="AM22" s="32">
        <v>2.1831647368499998</v>
      </c>
      <c r="AN22" s="32">
        <v>347.14214421499997</v>
      </c>
      <c r="AO22" s="32">
        <v>0.21270829896900001</v>
      </c>
      <c r="AP22" s="32">
        <v>0</v>
      </c>
      <c r="AQ22" s="32">
        <v>0.104913913149</v>
      </c>
      <c r="AR22" s="32">
        <v>1252.99060934</v>
      </c>
      <c r="AS22" s="32">
        <v>1173.5604008400001</v>
      </c>
      <c r="AT22" s="32">
        <v>79.430208502100001</v>
      </c>
      <c r="AU22" s="32">
        <v>352.52623885999998</v>
      </c>
      <c r="AV22" s="32">
        <v>0</v>
      </c>
      <c r="AW22" s="32">
        <v>1.09166173427E-2</v>
      </c>
      <c r="AX22" s="32">
        <v>226.59921779999999</v>
      </c>
      <c r="AY22" s="32">
        <v>1.1626208598000001</v>
      </c>
      <c r="AZ22" s="32">
        <v>119.731513638</v>
      </c>
      <c r="BA22" s="32">
        <v>0.24016553889200001</v>
      </c>
      <c r="BB22" s="32">
        <v>2.7851375595899999</v>
      </c>
      <c r="BC22" s="32">
        <v>462.888818598</v>
      </c>
      <c r="BD22" s="32">
        <v>1.1127808297099999</v>
      </c>
      <c r="BE22" s="32">
        <v>8.2180616037499998</v>
      </c>
      <c r="BF22" s="32">
        <v>5.5857325848600002E-2</v>
      </c>
      <c r="BG22" s="32">
        <v>52.084892310199997</v>
      </c>
      <c r="BH22" s="32">
        <v>0</v>
      </c>
      <c r="BI22" s="32">
        <v>4.8032034476799996</v>
      </c>
      <c r="BJ22" s="32">
        <v>2578.7104788500001</v>
      </c>
      <c r="BK22" s="32">
        <v>3.4961688158599999</v>
      </c>
      <c r="BL22" s="32">
        <v>1629.34540412</v>
      </c>
      <c r="BM22" s="32">
        <v>19947.573398100001</v>
      </c>
      <c r="BN22" s="32">
        <v>2657.7257277099998</v>
      </c>
    </row>
    <row r="23" spans="1:66" x14ac:dyDescent="0.25">
      <c r="A23" s="15" t="s">
        <v>22</v>
      </c>
      <c r="B23" s="65">
        <v>531872.28172502795</v>
      </c>
      <c r="C23" s="65">
        <v>108.009274885729</v>
      </c>
      <c r="D23" s="65">
        <v>28926.001919204999</v>
      </c>
      <c r="E23" s="65">
        <v>3122.7452063320302</v>
      </c>
      <c r="F23" s="65">
        <v>2916.80290940339</v>
      </c>
      <c r="G23" s="65">
        <v>127.53248136739199</v>
      </c>
      <c r="H23" s="65">
        <v>69764.451088667105</v>
      </c>
      <c r="I23" s="65">
        <v>360.983307408082</v>
      </c>
      <c r="J23" s="65">
        <v>1044.33072558033</v>
      </c>
      <c r="K23" s="65">
        <v>641.18843137212696</v>
      </c>
      <c r="L23" s="32"/>
      <c r="M23" s="32" t="s">
        <v>22</v>
      </c>
      <c r="N23" s="32">
        <v>760.01713461500003</v>
      </c>
      <c r="O23" s="32">
        <v>366.87037076899998</v>
      </c>
      <c r="P23" s="32">
        <v>216.47827237999999</v>
      </c>
      <c r="Q23" s="32">
        <v>1066.78651352</v>
      </c>
      <c r="R23" s="32">
        <v>9764.28887321</v>
      </c>
      <c r="S23" s="32">
        <v>535481.90099999995</v>
      </c>
      <c r="T23" s="32">
        <v>5356.0957564800001</v>
      </c>
      <c r="U23" s="32">
        <v>1657.37308469</v>
      </c>
      <c r="V23" s="32">
        <v>2531.0883423800001</v>
      </c>
      <c r="W23" s="32">
        <v>900.44933658900004</v>
      </c>
      <c r="X23" s="32">
        <v>645.42878866800004</v>
      </c>
      <c r="Y23" s="32">
        <v>231.90547647</v>
      </c>
      <c r="Z23" s="32">
        <v>1300.30910862</v>
      </c>
      <c r="AA23" s="32">
        <v>4.4284177891100001</v>
      </c>
      <c r="AB23" s="32">
        <v>0</v>
      </c>
      <c r="AC23" s="32">
        <v>108.03814278500001</v>
      </c>
      <c r="AD23" s="32">
        <v>0</v>
      </c>
      <c r="AE23" s="32">
        <v>26089.336934200001</v>
      </c>
      <c r="AF23" s="32">
        <v>2666.9142633500001</v>
      </c>
      <c r="AG23" s="32">
        <v>28988.156674000002</v>
      </c>
      <c r="AH23" s="32">
        <v>0</v>
      </c>
      <c r="AI23" s="32">
        <v>3839.0274895500002</v>
      </c>
      <c r="AJ23" s="32">
        <v>0.24626531533599999</v>
      </c>
      <c r="AK23" s="32">
        <v>42399.054324500001</v>
      </c>
      <c r="AL23" s="32">
        <v>2.1951980743699999</v>
      </c>
      <c r="AM23" s="32">
        <v>4.4799733594599997</v>
      </c>
      <c r="AN23" s="32">
        <v>782.96200988800001</v>
      </c>
      <c r="AO23" s="32">
        <v>0.489616889168</v>
      </c>
      <c r="AP23" s="32">
        <v>0</v>
      </c>
      <c r="AQ23" s="32">
        <v>0.215662395388</v>
      </c>
      <c r="AR23" s="32">
        <v>3125.87888122</v>
      </c>
      <c r="AS23" s="32">
        <v>2919.1691496100002</v>
      </c>
      <c r="AT23" s="32">
        <v>206.70973160899999</v>
      </c>
      <c r="AU23" s="32">
        <v>924.16948690699996</v>
      </c>
      <c r="AV23" s="32">
        <v>0</v>
      </c>
      <c r="AW23" s="32">
        <v>2.2387756001999999E-2</v>
      </c>
      <c r="AX23" s="32">
        <v>605.227827929</v>
      </c>
      <c r="AY23" s="32">
        <v>2.3842951066300002</v>
      </c>
      <c r="AZ23" s="32">
        <v>305.42618482400002</v>
      </c>
      <c r="BA23" s="32">
        <v>0.49253151195200001</v>
      </c>
      <c r="BB23" s="32">
        <v>6.0763472598200003</v>
      </c>
      <c r="BC23" s="32">
        <v>1188.8187646399999</v>
      </c>
      <c r="BD23" s="32">
        <v>2.8810713304300002</v>
      </c>
      <c r="BE23" s="32">
        <v>17.142540913200001</v>
      </c>
      <c r="BF23" s="32">
        <v>0.114606040687</v>
      </c>
      <c r="BG23" s="32">
        <v>127.867630058</v>
      </c>
      <c r="BH23" s="32">
        <v>0</v>
      </c>
      <c r="BI23" s="32">
        <v>9.1772489372599999</v>
      </c>
      <c r="BJ23" s="32">
        <v>9624.0065989499999</v>
      </c>
      <c r="BK23" s="32">
        <v>8.4293503759000004</v>
      </c>
      <c r="BL23" s="32">
        <v>5134.1187997200004</v>
      </c>
      <c r="BM23" s="32">
        <v>70525.796784100006</v>
      </c>
      <c r="BN23" s="32">
        <v>9929.3374304299996</v>
      </c>
    </row>
    <row r="24" spans="1:66" x14ac:dyDescent="0.25">
      <c r="A24" s="15" t="s">
        <v>23</v>
      </c>
      <c r="B24" s="65">
        <v>302536.04499750299</v>
      </c>
      <c r="C24" s="65">
        <v>79.556143602667206</v>
      </c>
      <c r="D24" s="65">
        <v>25827.0242671206</v>
      </c>
      <c r="E24" s="65">
        <v>2348.5760965823902</v>
      </c>
      <c r="F24" s="65">
        <v>2216.9349139256701</v>
      </c>
      <c r="G24" s="65">
        <v>83.244857866249902</v>
      </c>
      <c r="H24" s="65">
        <v>41512.988694557302</v>
      </c>
      <c r="I24" s="65">
        <v>251.84362526300501</v>
      </c>
      <c r="J24" s="65">
        <v>603.18814874921998</v>
      </c>
      <c r="K24" s="65">
        <v>491.41206763243503</v>
      </c>
      <c r="L24" s="32"/>
      <c r="M24" s="32" t="s">
        <v>23</v>
      </c>
      <c r="N24" s="32">
        <v>485.56761297999998</v>
      </c>
      <c r="O24" s="32">
        <v>253.02835651300001</v>
      </c>
      <c r="P24" s="32">
        <v>141.01244961899999</v>
      </c>
      <c r="Q24" s="32">
        <v>612.19492992200003</v>
      </c>
      <c r="R24" s="32">
        <v>5706.91183146</v>
      </c>
      <c r="S24" s="32">
        <v>303859.541287</v>
      </c>
      <c r="T24" s="32">
        <v>3360.9829859699998</v>
      </c>
      <c r="U24" s="32">
        <v>986.29585034599995</v>
      </c>
      <c r="V24" s="32">
        <v>1455.1404816899999</v>
      </c>
      <c r="W24" s="32">
        <v>667.44651198099996</v>
      </c>
      <c r="X24" s="32">
        <v>491.22901610999998</v>
      </c>
      <c r="Y24" s="32">
        <v>205.58179013099999</v>
      </c>
      <c r="Z24" s="32">
        <v>763.139726946</v>
      </c>
      <c r="AA24" s="32">
        <v>4.0203399067500003</v>
      </c>
      <c r="AB24" s="32">
        <v>0</v>
      </c>
      <c r="AC24" s="32">
        <v>79.114687107699993</v>
      </c>
      <c r="AD24" s="32">
        <v>0</v>
      </c>
      <c r="AE24" s="32">
        <v>23127.954816599999</v>
      </c>
      <c r="AF24" s="32">
        <v>2364.18904828</v>
      </c>
      <c r="AG24" s="32">
        <v>25697.725655099999</v>
      </c>
      <c r="AH24" s="32">
        <v>0</v>
      </c>
      <c r="AI24" s="32">
        <v>2312.4474837600001</v>
      </c>
      <c r="AJ24" s="32">
        <v>9.3957638144400002E-2</v>
      </c>
      <c r="AK24" s="32">
        <v>25032.084682199998</v>
      </c>
      <c r="AL24" s="32">
        <v>1.3793681383600001</v>
      </c>
      <c r="AM24" s="32">
        <v>1.86406678935</v>
      </c>
      <c r="AN24" s="32">
        <v>922.38695428200003</v>
      </c>
      <c r="AO24" s="32">
        <v>0.41851815429</v>
      </c>
      <c r="AP24" s="32">
        <v>0</v>
      </c>
      <c r="AQ24" s="32">
        <v>0.110981288646</v>
      </c>
      <c r="AR24" s="32">
        <v>2339.10735247</v>
      </c>
      <c r="AS24" s="32">
        <v>2207.4471019900002</v>
      </c>
      <c r="AT24" s="32">
        <v>131.66025047799999</v>
      </c>
      <c r="AU24" s="32">
        <v>525.67039146399998</v>
      </c>
      <c r="AV24" s="32">
        <v>0</v>
      </c>
      <c r="AW24" s="32">
        <v>8.5416073358800006E-3</v>
      </c>
      <c r="AX24" s="32">
        <v>329.25872237700003</v>
      </c>
      <c r="AY24" s="32">
        <v>0.90968074604399995</v>
      </c>
      <c r="AZ24" s="32">
        <v>189.89524141300001</v>
      </c>
      <c r="BA24" s="32">
        <v>0.18791559735899999</v>
      </c>
      <c r="BB24" s="32">
        <v>3.4169446077700001</v>
      </c>
      <c r="BC24" s="32">
        <v>747.03532643300002</v>
      </c>
      <c r="BD24" s="32">
        <v>1.5054395253399999</v>
      </c>
      <c r="BE24" s="32">
        <v>8.9374852027999996</v>
      </c>
      <c r="BF24" s="32">
        <v>4.6746635065599999E-2</v>
      </c>
      <c r="BG24" s="32">
        <v>83.168645675600004</v>
      </c>
      <c r="BH24" s="32">
        <v>0</v>
      </c>
      <c r="BI24" s="32">
        <v>6.3474397332799999</v>
      </c>
      <c r="BJ24" s="32">
        <v>5619.9959241799997</v>
      </c>
      <c r="BK24" s="32">
        <v>8.8389301103500006</v>
      </c>
      <c r="BL24" s="32">
        <v>3061.4149670900001</v>
      </c>
      <c r="BM24" s="32">
        <v>41883.681613399996</v>
      </c>
      <c r="BN24" s="32">
        <v>5804.6258139900001</v>
      </c>
    </row>
    <row r="25" spans="1:66" x14ac:dyDescent="0.25">
      <c r="A25" s="15" t="s">
        <v>24</v>
      </c>
      <c r="B25" s="65">
        <v>132088.64225316999</v>
      </c>
      <c r="C25" s="65">
        <v>26.788055575820501</v>
      </c>
      <c r="D25" s="65">
        <v>8485.8512540288793</v>
      </c>
      <c r="E25" s="65">
        <v>789.49718856342099</v>
      </c>
      <c r="F25" s="65">
        <v>743.43543597975395</v>
      </c>
      <c r="G25" s="65">
        <v>31.522190601340199</v>
      </c>
      <c r="H25" s="65">
        <v>14870.957276433001</v>
      </c>
      <c r="I25" s="65">
        <v>64.098992507268903</v>
      </c>
      <c r="J25" s="65">
        <v>271.26484792590702</v>
      </c>
      <c r="K25" s="65">
        <v>129.49996165157199</v>
      </c>
      <c r="L25" s="32"/>
      <c r="M25" s="32" t="s">
        <v>24</v>
      </c>
      <c r="N25" s="32">
        <v>158.691873878</v>
      </c>
      <c r="O25" s="32">
        <v>65.095848932799996</v>
      </c>
      <c r="P25" s="32">
        <v>41.360852578799999</v>
      </c>
      <c r="Q25" s="32">
        <v>277.20728629400003</v>
      </c>
      <c r="R25" s="32">
        <v>1589.84787424</v>
      </c>
      <c r="S25" s="32">
        <v>133060.614863</v>
      </c>
      <c r="T25" s="32">
        <v>956.87002665299997</v>
      </c>
      <c r="U25" s="32">
        <v>276.34328255999998</v>
      </c>
      <c r="V25" s="32">
        <v>774.13261709000005</v>
      </c>
      <c r="W25" s="32">
        <v>191.598403741</v>
      </c>
      <c r="X25" s="32">
        <v>130.177979327</v>
      </c>
      <c r="Y25" s="32">
        <v>68.037237110800007</v>
      </c>
      <c r="Z25" s="32">
        <v>277.80276299399998</v>
      </c>
      <c r="AA25" s="32">
        <v>1.4201314409500001</v>
      </c>
      <c r="AB25" s="32">
        <v>0</v>
      </c>
      <c r="AC25" s="32">
        <v>26.781289393800002</v>
      </c>
      <c r="AD25" s="32">
        <v>0</v>
      </c>
      <c r="AE25" s="32">
        <v>7654.2014371499999</v>
      </c>
      <c r="AF25" s="32">
        <v>782.42902539399995</v>
      </c>
      <c r="AG25" s="32">
        <v>8504.6676996499991</v>
      </c>
      <c r="AH25" s="32">
        <v>0</v>
      </c>
      <c r="AI25" s="32">
        <v>659.58589715699998</v>
      </c>
      <c r="AJ25" s="32">
        <v>5.9892076458499997E-2</v>
      </c>
      <c r="AK25" s="32">
        <v>9326.6726517999996</v>
      </c>
      <c r="AL25" s="32">
        <v>0.57884613998199996</v>
      </c>
      <c r="AM25" s="32">
        <v>1.11502419044</v>
      </c>
      <c r="AN25" s="32">
        <v>275.13583761899997</v>
      </c>
      <c r="AO25" s="32">
        <v>0.142479209312</v>
      </c>
      <c r="AP25" s="32">
        <v>0</v>
      </c>
      <c r="AQ25" s="32">
        <v>5.71744322823E-2</v>
      </c>
      <c r="AR25" s="32">
        <v>788.69538774399996</v>
      </c>
      <c r="AS25" s="32">
        <v>742.55400321900004</v>
      </c>
      <c r="AT25" s="32">
        <v>46.141384524700001</v>
      </c>
      <c r="AU25" s="32">
        <v>194.00544670599999</v>
      </c>
      <c r="AV25" s="32">
        <v>0</v>
      </c>
      <c r="AW25" s="32">
        <v>5.4447502936000002E-3</v>
      </c>
      <c r="AX25" s="32">
        <v>121.88764696299999</v>
      </c>
      <c r="AY25" s="32">
        <v>0.57986417625999997</v>
      </c>
      <c r="AZ25" s="32">
        <v>68.841304210299995</v>
      </c>
      <c r="BA25" s="32">
        <v>0.119784132024</v>
      </c>
      <c r="BB25" s="32">
        <v>1.55543698441</v>
      </c>
      <c r="BC25" s="32">
        <v>267.36726001900001</v>
      </c>
      <c r="BD25" s="32">
        <v>0.59060265679000001</v>
      </c>
      <c r="BE25" s="32">
        <v>4.4900218917899997</v>
      </c>
      <c r="BF25" s="32">
        <v>2.8369692608499999E-2</v>
      </c>
      <c r="BG25" s="32">
        <v>31.630927075700001</v>
      </c>
      <c r="BH25" s="32">
        <v>0</v>
      </c>
      <c r="BI25" s="32">
        <v>2.6455639013100001</v>
      </c>
      <c r="BJ25" s="32">
        <v>2084.9045762599999</v>
      </c>
      <c r="BK25" s="32">
        <v>2.81072142346</v>
      </c>
      <c r="BL25" s="32">
        <v>1093.36812702</v>
      </c>
      <c r="BM25" s="32">
        <v>15055.2520393</v>
      </c>
      <c r="BN25" s="32">
        <v>1909.4075462000001</v>
      </c>
    </row>
    <row r="26" spans="1:66" x14ac:dyDescent="0.25">
      <c r="A26" s="15" t="s">
        <v>25</v>
      </c>
      <c r="B26" s="65">
        <v>292638.432477906</v>
      </c>
      <c r="C26" s="65">
        <v>63.181333132576498</v>
      </c>
      <c r="D26" s="65">
        <v>20251.578637555998</v>
      </c>
      <c r="E26" s="65">
        <v>1810.5699026627599</v>
      </c>
      <c r="F26" s="65">
        <v>1711.65498606909</v>
      </c>
      <c r="G26" s="65">
        <v>67.778090933430903</v>
      </c>
      <c r="H26" s="65">
        <v>24902.299512290501</v>
      </c>
      <c r="I26" s="65">
        <v>153.972224427334</v>
      </c>
      <c r="J26" s="65">
        <v>509.26218439124102</v>
      </c>
      <c r="K26" s="65">
        <v>313.43977896641098</v>
      </c>
      <c r="L26" s="32"/>
      <c r="M26" s="32" t="s">
        <v>25</v>
      </c>
      <c r="N26" s="32">
        <v>318.50943397399999</v>
      </c>
      <c r="O26" s="32">
        <v>155.29645121799999</v>
      </c>
      <c r="P26" s="32">
        <v>81.928160636100003</v>
      </c>
      <c r="Q26" s="32">
        <v>517.54275643899996</v>
      </c>
      <c r="R26" s="32">
        <v>2804.5006752999998</v>
      </c>
      <c r="S26" s="32">
        <v>293239.09559500002</v>
      </c>
      <c r="T26" s="32">
        <v>1826.2643189299999</v>
      </c>
      <c r="U26" s="32">
        <v>498.05715236700001</v>
      </c>
      <c r="V26" s="32">
        <v>1075.2774018099999</v>
      </c>
      <c r="W26" s="32">
        <v>437.52611263599999</v>
      </c>
      <c r="X26" s="32">
        <v>313.78485804000002</v>
      </c>
      <c r="Y26" s="32">
        <v>161.59751646500001</v>
      </c>
      <c r="Z26" s="32">
        <v>486.535270035</v>
      </c>
      <c r="AA26" s="32">
        <v>3.4931683756599998</v>
      </c>
      <c r="AB26" s="32">
        <v>0</v>
      </c>
      <c r="AC26" s="32">
        <v>62.941303906900004</v>
      </c>
      <c r="AD26" s="32">
        <v>0</v>
      </c>
      <c r="AE26" s="32">
        <v>18179.696805200001</v>
      </c>
      <c r="AF26" s="32">
        <v>1858.3716296699999</v>
      </c>
      <c r="AG26" s="32">
        <v>20199.665951300001</v>
      </c>
      <c r="AH26" s="32">
        <v>0</v>
      </c>
      <c r="AI26" s="32">
        <v>1209.7405536700001</v>
      </c>
      <c r="AJ26" s="32">
        <v>0.109999803711</v>
      </c>
      <c r="AK26" s="32">
        <v>15356.4615983</v>
      </c>
      <c r="AL26" s="32">
        <v>1.24448169546</v>
      </c>
      <c r="AM26" s="32">
        <v>2.1051466372299998</v>
      </c>
      <c r="AN26" s="32">
        <v>728.21132847199999</v>
      </c>
      <c r="AO26" s="32">
        <v>0.34102767572199999</v>
      </c>
      <c r="AP26" s="32">
        <v>0</v>
      </c>
      <c r="AQ26" s="32">
        <v>0.115620904931</v>
      </c>
      <c r="AR26" s="32">
        <v>1803.6070744399999</v>
      </c>
      <c r="AS26" s="32">
        <v>1704.85096161</v>
      </c>
      <c r="AT26" s="32">
        <v>98.756112832599996</v>
      </c>
      <c r="AU26" s="32">
        <v>394.85722284899998</v>
      </c>
      <c r="AV26" s="32">
        <v>0</v>
      </c>
      <c r="AW26" s="32">
        <v>9.9999748088900001E-3</v>
      </c>
      <c r="AX26" s="32">
        <v>242.396762999</v>
      </c>
      <c r="AY26" s="32">
        <v>1.0649981427199999</v>
      </c>
      <c r="AZ26" s="32">
        <v>146.038098819</v>
      </c>
      <c r="BA26" s="32">
        <v>0.21999981292699999</v>
      </c>
      <c r="BB26" s="32">
        <v>3.2186874024600001</v>
      </c>
      <c r="BC26" s="32">
        <v>569.46244895999996</v>
      </c>
      <c r="BD26" s="32">
        <v>1.15888538446</v>
      </c>
      <c r="BE26" s="32">
        <v>9.1012739272599994</v>
      </c>
      <c r="BF26" s="32">
        <v>5.3222092724199997E-2</v>
      </c>
      <c r="BG26" s="32">
        <v>67.7056408049</v>
      </c>
      <c r="BH26" s="32">
        <v>0</v>
      </c>
      <c r="BI26" s="32">
        <v>6.2128494501300002</v>
      </c>
      <c r="BJ26" s="32">
        <v>3264.3459201999999</v>
      </c>
      <c r="BK26" s="32">
        <v>7.3050450081899996</v>
      </c>
      <c r="BL26" s="32">
        <v>1996.6642795099999</v>
      </c>
      <c r="BM26" s="32">
        <v>25077.639417599999</v>
      </c>
      <c r="BN26" s="32">
        <v>3169.8951519100001</v>
      </c>
    </row>
    <row r="27" spans="1:66" x14ac:dyDescent="0.25">
      <c r="A27" s="15" t="s">
        <v>26</v>
      </c>
      <c r="B27" s="65">
        <v>53060.983691852402</v>
      </c>
      <c r="C27" s="65">
        <v>20.888188971677199</v>
      </c>
      <c r="D27" s="65">
        <v>7043.7204431504397</v>
      </c>
      <c r="E27" s="65">
        <v>568.897748747175</v>
      </c>
      <c r="F27" s="65">
        <v>542.21298480471603</v>
      </c>
      <c r="G27" s="65">
        <v>17.6394220300988</v>
      </c>
      <c r="H27" s="65">
        <v>6391.5165511323403</v>
      </c>
      <c r="I27" s="65">
        <v>53.637315381063601</v>
      </c>
      <c r="J27" s="65">
        <v>113.22801533633501</v>
      </c>
      <c r="K27" s="65">
        <v>113.357764504749</v>
      </c>
      <c r="L27" s="32"/>
      <c r="M27" s="32" t="s">
        <v>26</v>
      </c>
      <c r="N27" s="32">
        <v>91.052705093100002</v>
      </c>
      <c r="O27" s="32">
        <v>53.551295675200002</v>
      </c>
      <c r="P27" s="32">
        <v>25.3182233207</v>
      </c>
      <c r="Q27" s="32">
        <v>114.242399791</v>
      </c>
      <c r="R27" s="32">
        <v>772.13475755399998</v>
      </c>
      <c r="S27" s="32">
        <v>53201.393615599998</v>
      </c>
      <c r="T27" s="32">
        <v>551.68083298600004</v>
      </c>
      <c r="U27" s="32">
        <v>140.85392740399999</v>
      </c>
      <c r="V27" s="32">
        <v>235.550702468</v>
      </c>
      <c r="W27" s="32">
        <v>149.78867875899999</v>
      </c>
      <c r="X27" s="32">
        <v>112.91497297399999</v>
      </c>
      <c r="Y27" s="32">
        <v>55.985524220099997</v>
      </c>
      <c r="Z27" s="32">
        <v>115.299227573</v>
      </c>
      <c r="AA27" s="32">
        <v>1.1819858674399999</v>
      </c>
      <c r="AB27" s="32">
        <v>0</v>
      </c>
      <c r="AC27" s="32">
        <v>20.761492118100001</v>
      </c>
      <c r="AD27" s="32">
        <v>0</v>
      </c>
      <c r="AE27" s="32">
        <v>6298.3700075699999</v>
      </c>
      <c r="AF27" s="32">
        <v>643.83343886199998</v>
      </c>
      <c r="AG27" s="32">
        <v>6998.1889706499996</v>
      </c>
      <c r="AH27" s="32">
        <v>0</v>
      </c>
      <c r="AI27" s="32">
        <v>343.56919375899997</v>
      </c>
      <c r="AJ27" s="32">
        <v>8.5590594483399996E-3</v>
      </c>
      <c r="AK27" s="32">
        <v>3827.4157444100001</v>
      </c>
      <c r="AL27" s="32">
        <v>0.301838651874</v>
      </c>
      <c r="AM27" s="32">
        <v>0.22386606976500001</v>
      </c>
      <c r="AN27" s="32">
        <v>296.56563015299997</v>
      </c>
      <c r="AO27" s="32">
        <v>0.114706213396</v>
      </c>
      <c r="AP27" s="32">
        <v>0</v>
      </c>
      <c r="AQ27" s="32">
        <v>2.0133267183699999E-2</v>
      </c>
      <c r="AR27" s="32">
        <v>566.25434830699999</v>
      </c>
      <c r="AS27" s="32">
        <v>539.60255563400005</v>
      </c>
      <c r="AT27" s="32">
        <v>26.651792672900001</v>
      </c>
      <c r="AU27" s="32">
        <v>90.8602124815</v>
      </c>
      <c r="AV27" s="32">
        <v>0</v>
      </c>
      <c r="AW27" s="32">
        <v>7.7809525815599996E-4</v>
      </c>
      <c r="AX27" s="32">
        <v>52.106355151400003</v>
      </c>
      <c r="AY27" s="32">
        <v>8.2867168912300004E-2</v>
      </c>
      <c r="AZ27" s="32">
        <v>37.756093587300001</v>
      </c>
      <c r="BA27" s="32">
        <v>1.7118097475E-2</v>
      </c>
      <c r="BB27" s="32">
        <v>0.66449976311299996</v>
      </c>
      <c r="BC27" s="32">
        <v>149.882682308</v>
      </c>
      <c r="BD27" s="32">
        <v>0.22683764325899999</v>
      </c>
      <c r="BE27" s="32">
        <v>1.6295309287499999</v>
      </c>
      <c r="BF27" s="32">
        <v>5.3130582780799998E-3</v>
      </c>
      <c r="BG27" s="32">
        <v>17.576290098299999</v>
      </c>
      <c r="BH27" s="32">
        <v>0</v>
      </c>
      <c r="BI27" s="32">
        <v>1.4548410623200001</v>
      </c>
      <c r="BJ27" s="32">
        <v>825.51716627099995</v>
      </c>
      <c r="BK27" s="32">
        <v>2.8413754928700001</v>
      </c>
      <c r="BL27" s="32">
        <v>507.86057726299998</v>
      </c>
      <c r="BM27" s="32">
        <v>6434.6964662299997</v>
      </c>
      <c r="BN27" s="32">
        <v>825.28157229299995</v>
      </c>
    </row>
    <row r="28" spans="1:66" x14ac:dyDescent="0.25">
      <c r="A28" s="15" t="s">
        <v>27</v>
      </c>
      <c r="B28" s="65">
        <v>90663.396534709595</v>
      </c>
      <c r="C28" s="65">
        <v>41.066403849481503</v>
      </c>
      <c r="D28" s="65">
        <v>14010.9483780922</v>
      </c>
      <c r="E28" s="65">
        <v>1033.2324037598401</v>
      </c>
      <c r="F28" s="65">
        <v>989.99123367231903</v>
      </c>
      <c r="G28" s="65">
        <v>34.2000119648254</v>
      </c>
      <c r="H28" s="65">
        <v>7755.9365529528504</v>
      </c>
      <c r="I28" s="65">
        <v>95.593788225045301</v>
      </c>
      <c r="J28" s="65">
        <v>167.29550288948101</v>
      </c>
      <c r="K28" s="65">
        <v>205.868299216797</v>
      </c>
      <c r="L28" s="32"/>
      <c r="M28" s="32" t="s">
        <v>27</v>
      </c>
      <c r="N28" s="32">
        <v>146.437594082</v>
      </c>
      <c r="O28" s="32">
        <v>95.423207631899999</v>
      </c>
      <c r="P28" s="32">
        <v>37.383978419899996</v>
      </c>
      <c r="Q28" s="32">
        <v>169.35841157499999</v>
      </c>
      <c r="R28" s="32">
        <v>775.04964742599998</v>
      </c>
      <c r="S28" s="32">
        <v>90679.395912599997</v>
      </c>
      <c r="T28" s="32">
        <v>737.71911139899998</v>
      </c>
      <c r="U28" s="32">
        <v>155.468786556</v>
      </c>
      <c r="V28" s="32">
        <v>282.35355523599998</v>
      </c>
      <c r="W28" s="32">
        <v>267.24954865400002</v>
      </c>
      <c r="X28" s="32">
        <v>204.75288021899999</v>
      </c>
      <c r="Y28" s="32">
        <v>111.16497752799999</v>
      </c>
      <c r="Z28" s="32">
        <v>143.131962703</v>
      </c>
      <c r="AA28" s="32">
        <v>2.4396853108999998</v>
      </c>
      <c r="AB28" s="32">
        <v>0</v>
      </c>
      <c r="AC28" s="32">
        <v>40.731312807899997</v>
      </c>
      <c r="AD28" s="32">
        <v>0</v>
      </c>
      <c r="AE28" s="32">
        <v>12506.058478999999</v>
      </c>
      <c r="AF28" s="32">
        <v>1278.39732252</v>
      </c>
      <c r="AG28" s="32">
        <v>13895.620779000001</v>
      </c>
      <c r="AH28" s="32">
        <v>0</v>
      </c>
      <c r="AI28" s="32">
        <v>405.10453808900002</v>
      </c>
      <c r="AJ28" s="32">
        <v>3.34740811406E-2</v>
      </c>
      <c r="AK28" s="32">
        <v>4608.24670384</v>
      </c>
      <c r="AL28" s="32">
        <v>0.65591995017600002</v>
      </c>
      <c r="AM28" s="32">
        <v>0.74066936602800004</v>
      </c>
      <c r="AN28" s="32">
        <v>595.023525995</v>
      </c>
      <c r="AO28" s="32">
        <v>0.22920699255400001</v>
      </c>
      <c r="AP28" s="32">
        <v>0</v>
      </c>
      <c r="AQ28" s="32">
        <v>5.3731221911700003E-2</v>
      </c>
      <c r="AR28" s="32">
        <v>1025.4823336300001</v>
      </c>
      <c r="AS28" s="32">
        <v>982.45615366899995</v>
      </c>
      <c r="AT28" s="32">
        <v>43.026179958900002</v>
      </c>
      <c r="AU28" s="32">
        <v>134.313104087</v>
      </c>
      <c r="AV28" s="32">
        <v>0</v>
      </c>
      <c r="AW28" s="32">
        <v>3.04309063961E-3</v>
      </c>
      <c r="AX28" s="32">
        <v>68.896847877799999</v>
      </c>
      <c r="AY28" s="32">
        <v>0.32408962627600002</v>
      </c>
      <c r="AZ28" s="32">
        <v>62.9682333636</v>
      </c>
      <c r="BA28" s="32">
        <v>6.6948120552900003E-2</v>
      </c>
      <c r="BB28" s="32">
        <v>1.5192583051999999</v>
      </c>
      <c r="BC28" s="32">
        <v>247.40311048699999</v>
      </c>
      <c r="BD28" s="32">
        <v>0.32339078194600002</v>
      </c>
      <c r="BE28" s="32">
        <v>4.1971547951100003</v>
      </c>
      <c r="BF28" s="32">
        <v>1.8148229502299999E-2</v>
      </c>
      <c r="BG28" s="32">
        <v>33.982485414099997</v>
      </c>
      <c r="BH28" s="32">
        <v>0</v>
      </c>
      <c r="BI28" s="32">
        <v>2.86717952425</v>
      </c>
      <c r="BJ28" s="32">
        <v>908.79638010099995</v>
      </c>
      <c r="BK28" s="32">
        <v>5.9722559652699996</v>
      </c>
      <c r="BL28" s="32">
        <v>678.80486867699994</v>
      </c>
      <c r="BM28" s="32">
        <v>7782.4424068199996</v>
      </c>
      <c r="BN28" s="32">
        <v>886.75428306200001</v>
      </c>
    </row>
    <row r="29" spans="1:66" x14ac:dyDescent="0.25">
      <c r="A29" s="15" t="s">
        <v>28</v>
      </c>
      <c r="B29" s="65">
        <v>135676.47552359599</v>
      </c>
      <c r="C29" s="65">
        <v>26.2000877619916</v>
      </c>
      <c r="D29" s="65">
        <v>6704.8270899143899</v>
      </c>
      <c r="E29" s="65">
        <v>837.13608225477003</v>
      </c>
      <c r="F29" s="65">
        <v>785.03775711014805</v>
      </c>
      <c r="G29" s="65">
        <v>24.813790505254399</v>
      </c>
      <c r="H29" s="65">
        <v>11076.883082579299</v>
      </c>
      <c r="I29" s="65">
        <v>64.178777214719702</v>
      </c>
      <c r="J29" s="65">
        <v>228.66876042072099</v>
      </c>
      <c r="K29" s="65">
        <v>135.59561498562601</v>
      </c>
      <c r="L29" s="32"/>
      <c r="M29" s="32" t="s">
        <v>28</v>
      </c>
      <c r="N29" s="32">
        <v>140.90480515600001</v>
      </c>
      <c r="O29" s="32">
        <v>64.114662513100001</v>
      </c>
      <c r="P29" s="32">
        <v>34.784796040700002</v>
      </c>
      <c r="Q29" s="32">
        <v>229.77797094900001</v>
      </c>
      <c r="R29" s="32">
        <v>1206.3472821600001</v>
      </c>
      <c r="S29" s="32">
        <v>135468.853963</v>
      </c>
      <c r="T29" s="32">
        <v>773.55028465999999</v>
      </c>
      <c r="U29" s="32">
        <v>213.28607594499999</v>
      </c>
      <c r="V29" s="32">
        <v>487.11595857899999</v>
      </c>
      <c r="W29" s="32">
        <v>189.18641851999999</v>
      </c>
      <c r="X29" s="32">
        <v>134.999950762</v>
      </c>
      <c r="Y29" s="32">
        <v>53.365713023700003</v>
      </c>
      <c r="Z29" s="32">
        <v>225.84356259399999</v>
      </c>
      <c r="AA29" s="32">
        <v>1.5164145980099999</v>
      </c>
      <c r="AB29" s="32">
        <v>0</v>
      </c>
      <c r="AC29" s="32">
        <v>26.036061833800002</v>
      </c>
      <c r="AD29" s="32">
        <v>0</v>
      </c>
      <c r="AE29" s="32">
        <v>6003.6259840499997</v>
      </c>
      <c r="AF29" s="32">
        <v>613.69751159899999</v>
      </c>
      <c r="AG29" s="32">
        <v>6670.68920867</v>
      </c>
      <c r="AH29" s="32">
        <v>0</v>
      </c>
      <c r="AI29" s="32">
        <v>520.68577984800004</v>
      </c>
      <c r="AJ29" s="32">
        <v>1.7286529395899999E-2</v>
      </c>
      <c r="AK29" s="32">
        <v>6871.3217732800003</v>
      </c>
      <c r="AL29" s="32">
        <v>0.39087288347999999</v>
      </c>
      <c r="AM29" s="32">
        <v>0.36087993595599999</v>
      </c>
      <c r="AN29" s="32">
        <v>272.293310846</v>
      </c>
      <c r="AO29" s="32">
        <v>0.12864338563800001</v>
      </c>
      <c r="AP29" s="32">
        <v>0</v>
      </c>
      <c r="AQ29" s="32">
        <v>2.3749448624E-2</v>
      </c>
      <c r="AR29" s="32">
        <v>832.47366615199996</v>
      </c>
      <c r="AS29" s="32">
        <v>780.600411775</v>
      </c>
      <c r="AT29" s="32">
        <v>51.873254377000002</v>
      </c>
      <c r="AU29" s="32">
        <v>216.23737247599999</v>
      </c>
      <c r="AV29" s="32">
        <v>0</v>
      </c>
      <c r="AW29" s="32">
        <v>1.5715156213999999E-3</v>
      </c>
      <c r="AX29" s="32">
        <v>141.65453948199999</v>
      </c>
      <c r="AY29" s="32">
        <v>0.16736600498199999</v>
      </c>
      <c r="AZ29" s="32">
        <v>72.849192017099995</v>
      </c>
      <c r="BA29" s="32">
        <v>3.4572866118799998E-2</v>
      </c>
      <c r="BB29" s="32">
        <v>0.92927637593199997</v>
      </c>
      <c r="BC29" s="32">
        <v>289.094477918</v>
      </c>
      <c r="BD29" s="32">
        <v>0.62117136328300004</v>
      </c>
      <c r="BE29" s="32">
        <v>2.04597415863</v>
      </c>
      <c r="BF29" s="32">
        <v>8.9499350154600005E-3</v>
      </c>
      <c r="BG29" s="32">
        <v>24.717926283200001</v>
      </c>
      <c r="BH29" s="32">
        <v>0</v>
      </c>
      <c r="BI29" s="32">
        <v>3.1303527451400002</v>
      </c>
      <c r="BJ29" s="32">
        <v>1429.3938645400001</v>
      </c>
      <c r="BK29" s="32">
        <v>2.94255230585</v>
      </c>
      <c r="BL29" s="32">
        <v>873.74566190500002</v>
      </c>
      <c r="BM29" s="32">
        <v>11102.283426</v>
      </c>
      <c r="BN29" s="32">
        <v>1386.6160508800001</v>
      </c>
    </row>
    <row r="30" spans="1:66" x14ac:dyDescent="0.25">
      <c r="A30" s="15" t="s">
        <v>29</v>
      </c>
      <c r="B30" s="65">
        <v>78818.269831590107</v>
      </c>
      <c r="C30" s="65">
        <v>12.750509084534499</v>
      </c>
      <c r="D30" s="65">
        <v>3821.7215533195299</v>
      </c>
      <c r="E30" s="65">
        <v>438.48401577638901</v>
      </c>
      <c r="F30" s="65">
        <v>408.92123117742199</v>
      </c>
      <c r="G30" s="65">
        <v>16.970621619796599</v>
      </c>
      <c r="H30" s="65">
        <v>9365.5243234887803</v>
      </c>
      <c r="I30" s="65">
        <v>43.170065681980397</v>
      </c>
      <c r="J30" s="65">
        <v>143.88892134205199</v>
      </c>
      <c r="K30" s="65">
        <v>81.118102154087197</v>
      </c>
      <c r="L30" s="32"/>
      <c r="M30" s="32" t="s">
        <v>29</v>
      </c>
      <c r="N30" s="32">
        <v>96.732904622099994</v>
      </c>
      <c r="O30" s="32">
        <v>43.847827970300003</v>
      </c>
      <c r="P30" s="32">
        <v>28.949675817599999</v>
      </c>
      <c r="Q30" s="32">
        <v>146.49541641499999</v>
      </c>
      <c r="R30" s="32">
        <v>1341.6428181700001</v>
      </c>
      <c r="S30" s="32">
        <v>79136.0947419</v>
      </c>
      <c r="T30" s="32">
        <v>723.06386849199998</v>
      </c>
      <c r="U30" s="32">
        <v>226.738298679</v>
      </c>
      <c r="V30" s="32">
        <v>321.77929918199999</v>
      </c>
      <c r="W30" s="32">
        <v>115.140584171</v>
      </c>
      <c r="X30" s="32">
        <v>81.800266227700007</v>
      </c>
      <c r="Y30" s="32">
        <v>30.709891966899999</v>
      </c>
      <c r="Z30" s="32">
        <v>177.34652839899999</v>
      </c>
      <c r="AA30" s="32">
        <v>0.53774431197600003</v>
      </c>
      <c r="AB30" s="32">
        <v>0</v>
      </c>
      <c r="AC30" s="32">
        <v>12.772357168599999</v>
      </c>
      <c r="AD30" s="32">
        <v>0</v>
      </c>
      <c r="AE30" s="32">
        <v>3454.8680081799998</v>
      </c>
      <c r="AF30" s="32">
        <v>353.164521966</v>
      </c>
      <c r="AG30" s="32">
        <v>3838.74242211</v>
      </c>
      <c r="AH30" s="32">
        <v>0</v>
      </c>
      <c r="AI30" s="32">
        <v>523.95681957800002</v>
      </c>
      <c r="AJ30" s="32">
        <v>3.1421448546900002E-2</v>
      </c>
      <c r="AK30" s="32">
        <v>5680.0780718200003</v>
      </c>
      <c r="AL30" s="32">
        <v>0.29081442153499998</v>
      </c>
      <c r="AM30" s="32">
        <v>0.57137663321200005</v>
      </c>
      <c r="AN30" s="32">
        <v>103.668262482</v>
      </c>
      <c r="AO30" s="32">
        <v>6.5972672608099997E-2</v>
      </c>
      <c r="AP30" s="32">
        <v>0</v>
      </c>
      <c r="AQ30" s="32">
        <v>2.7474976217599999E-2</v>
      </c>
      <c r="AR30" s="32">
        <v>438.89382628499999</v>
      </c>
      <c r="AS30" s="32">
        <v>409.257648206</v>
      </c>
      <c r="AT30" s="32">
        <v>29.636178078299999</v>
      </c>
      <c r="AU30" s="32">
        <v>133.08780844</v>
      </c>
      <c r="AV30" s="32">
        <v>0</v>
      </c>
      <c r="AW30" s="32">
        <v>2.8564861191499999E-3</v>
      </c>
      <c r="AX30" s="32">
        <v>87.881394643899995</v>
      </c>
      <c r="AY30" s="32">
        <v>0.30421562481699999</v>
      </c>
      <c r="AZ30" s="32">
        <v>43.423499176</v>
      </c>
      <c r="BA30" s="32">
        <v>6.28427830046E-2</v>
      </c>
      <c r="BB30" s="32">
        <v>0.80055324988800003</v>
      </c>
      <c r="BC30" s="32">
        <v>169.49811383599999</v>
      </c>
      <c r="BD30" s="32">
        <v>0.41307876012099998</v>
      </c>
      <c r="BE30" s="32">
        <v>2.2029101980300001</v>
      </c>
      <c r="BF30" s="32">
        <v>1.46182359717E-2</v>
      </c>
      <c r="BG30" s="32">
        <v>17.0304134394</v>
      </c>
      <c r="BH30" s="32">
        <v>0</v>
      </c>
      <c r="BI30" s="32">
        <v>1.27941075428</v>
      </c>
      <c r="BJ30" s="32">
        <v>1282.1816135399999</v>
      </c>
      <c r="BK30" s="32">
        <v>0.93987606313200001</v>
      </c>
      <c r="BL30" s="32">
        <v>697.874194558</v>
      </c>
      <c r="BM30" s="32">
        <v>9447.5747954399994</v>
      </c>
      <c r="BN30" s="32">
        <v>1344.15759316</v>
      </c>
    </row>
    <row r="31" spans="1:66" x14ac:dyDescent="0.25">
      <c r="A31" s="15" t="s">
        <v>30</v>
      </c>
      <c r="B31" s="65">
        <v>422258.99492732802</v>
      </c>
      <c r="C31" s="65">
        <v>57.745168540344103</v>
      </c>
      <c r="D31" s="65">
        <v>17619.842376219902</v>
      </c>
      <c r="E31" s="65">
        <v>1868.4197484864901</v>
      </c>
      <c r="F31" s="65">
        <v>1748.8332118077401</v>
      </c>
      <c r="G31" s="65">
        <v>73.529921989216305</v>
      </c>
      <c r="H31" s="65">
        <v>29079.062622223701</v>
      </c>
      <c r="I31" s="65">
        <v>149.65039532844199</v>
      </c>
      <c r="J31" s="65">
        <v>632.26998419914901</v>
      </c>
      <c r="K31" s="65">
        <v>289.60223890741599</v>
      </c>
      <c r="L31" s="32"/>
      <c r="M31" s="32" t="s">
        <v>30</v>
      </c>
      <c r="N31" s="32">
        <v>348.47383372299998</v>
      </c>
      <c r="O31" s="32">
        <v>151.793212724</v>
      </c>
      <c r="P31" s="32">
        <v>88.212498114100001</v>
      </c>
      <c r="Q31" s="32">
        <v>641.62652299000001</v>
      </c>
      <c r="R31" s="32">
        <v>3545.8338804099999</v>
      </c>
      <c r="S31" s="32">
        <v>422493.567125</v>
      </c>
      <c r="T31" s="32">
        <v>2062.7658194800001</v>
      </c>
      <c r="U31" s="32">
        <v>610.876465231</v>
      </c>
      <c r="V31" s="32">
        <v>1150.37874468</v>
      </c>
      <c r="W31" s="32">
        <v>416.56959064699998</v>
      </c>
      <c r="X31" s="32">
        <v>290.92295082800001</v>
      </c>
      <c r="Y31" s="32">
        <v>141.265734654</v>
      </c>
      <c r="Z31" s="32">
        <v>600.73082145299998</v>
      </c>
      <c r="AA31" s="32">
        <v>2.9586188359899999</v>
      </c>
      <c r="AB31" s="32">
        <v>0</v>
      </c>
      <c r="AC31" s="32">
        <v>57.674394813600003</v>
      </c>
      <c r="AD31" s="32">
        <v>0</v>
      </c>
      <c r="AE31" s="32">
        <v>15892.3998402</v>
      </c>
      <c r="AF31" s="32">
        <v>1624.5556547799999</v>
      </c>
      <c r="AG31" s="32">
        <v>17658.2212296</v>
      </c>
      <c r="AH31" s="32">
        <v>0</v>
      </c>
      <c r="AI31" s="32">
        <v>1458.5608966</v>
      </c>
      <c r="AJ31" s="32">
        <v>0.13551783362799999</v>
      </c>
      <c r="AK31" s="32">
        <v>18002.460332300001</v>
      </c>
      <c r="AL31" s="32">
        <v>1.2808121055799999</v>
      </c>
      <c r="AM31" s="32">
        <v>2.4883933971599999</v>
      </c>
      <c r="AN31" s="32">
        <v>520.57622204999996</v>
      </c>
      <c r="AO31" s="32">
        <v>0.30131509912499999</v>
      </c>
      <c r="AP31" s="32">
        <v>0</v>
      </c>
      <c r="AQ31" s="32">
        <v>0.122955339429</v>
      </c>
      <c r="AR31" s="32">
        <v>1862.1526976099999</v>
      </c>
      <c r="AS31" s="32">
        <v>1742.8444105399999</v>
      </c>
      <c r="AT31" s="32">
        <v>119.308287064</v>
      </c>
      <c r="AU31" s="32">
        <v>523.68595964400004</v>
      </c>
      <c r="AV31" s="32">
        <v>0</v>
      </c>
      <c r="AW31" s="32">
        <v>1.2319799632900001E-2</v>
      </c>
      <c r="AX31" s="32">
        <v>340.23071380099998</v>
      </c>
      <c r="AY31" s="32">
        <v>1.31205747681</v>
      </c>
      <c r="AZ31" s="32">
        <v>175.85335692300001</v>
      </c>
      <c r="BA31" s="32">
        <v>0.27103551612999999</v>
      </c>
      <c r="BB31" s="32">
        <v>3.4889980863900001</v>
      </c>
      <c r="BC31" s="32">
        <v>685.31558083499999</v>
      </c>
      <c r="BD31" s="32">
        <v>1.61408327188</v>
      </c>
      <c r="BE31" s="32">
        <v>9.7776499280699998</v>
      </c>
      <c r="BF31" s="32">
        <v>6.3517784024199997E-2</v>
      </c>
      <c r="BG31" s="32">
        <v>73.609630917600001</v>
      </c>
      <c r="BH31" s="32">
        <v>0</v>
      </c>
      <c r="BI31" s="32">
        <v>7.38878553204</v>
      </c>
      <c r="BJ31" s="32">
        <v>3785.9991818499998</v>
      </c>
      <c r="BK31" s="32">
        <v>5.0580060548199999</v>
      </c>
      <c r="BL31" s="32">
        <v>2392.8755749299999</v>
      </c>
      <c r="BM31" s="32">
        <v>29254.921487</v>
      </c>
      <c r="BN31" s="32">
        <v>3833.8069068700001</v>
      </c>
    </row>
    <row r="32" spans="1:66" x14ac:dyDescent="0.25">
      <c r="A32" s="15" t="s">
        <v>31</v>
      </c>
      <c r="B32" s="65">
        <v>74641.681038018403</v>
      </c>
      <c r="C32" s="65">
        <v>12.9479149793052</v>
      </c>
      <c r="D32" s="65">
        <v>3662.3630686557399</v>
      </c>
      <c r="E32" s="65">
        <v>395.51305055876702</v>
      </c>
      <c r="F32" s="65">
        <v>371.45189967585202</v>
      </c>
      <c r="G32" s="65">
        <v>13.549221489355499</v>
      </c>
      <c r="H32" s="65">
        <v>6255.5061771027304</v>
      </c>
      <c r="I32" s="65">
        <v>33.108829118260701</v>
      </c>
      <c r="J32" s="65">
        <v>130.34548133765799</v>
      </c>
      <c r="K32" s="65">
        <v>68.03849775626</v>
      </c>
      <c r="L32" s="32"/>
      <c r="M32" s="32" t="s">
        <v>31</v>
      </c>
      <c r="N32" s="32">
        <v>74.947135338600006</v>
      </c>
      <c r="O32" s="32">
        <v>33.259790520599999</v>
      </c>
      <c r="P32" s="32">
        <v>18.7579590048</v>
      </c>
      <c r="Q32" s="32">
        <v>131.67394054900001</v>
      </c>
      <c r="R32" s="32">
        <v>697.40663682000002</v>
      </c>
      <c r="S32" s="32">
        <v>74775.262610399994</v>
      </c>
      <c r="T32" s="32">
        <v>427.65089190499998</v>
      </c>
      <c r="U32" s="32">
        <v>121.818982413</v>
      </c>
      <c r="V32" s="32">
        <v>283.78021290100003</v>
      </c>
      <c r="W32" s="32">
        <v>96.139691789300002</v>
      </c>
      <c r="X32" s="32">
        <v>68.008706680200007</v>
      </c>
      <c r="Y32" s="32">
        <v>29.220333225099999</v>
      </c>
      <c r="Z32" s="32">
        <v>124.087444926</v>
      </c>
      <c r="AA32" s="32">
        <v>0.71729244651900004</v>
      </c>
      <c r="AB32" s="32">
        <v>0</v>
      </c>
      <c r="AC32" s="32">
        <v>12.901132219699999</v>
      </c>
      <c r="AD32" s="32">
        <v>0</v>
      </c>
      <c r="AE32" s="32">
        <v>3287.27523363</v>
      </c>
      <c r="AF32" s="32">
        <v>336.03206283399999</v>
      </c>
      <c r="AG32" s="32">
        <v>3652.5276296900001</v>
      </c>
      <c r="AH32" s="32">
        <v>0</v>
      </c>
      <c r="AI32" s="32">
        <v>293.53131406599999</v>
      </c>
      <c r="AJ32" s="32">
        <v>1.6148124656999999E-2</v>
      </c>
      <c r="AK32" s="32">
        <v>3885.4202251400002</v>
      </c>
      <c r="AL32" s="32">
        <v>0.22321127388600001</v>
      </c>
      <c r="AM32" s="32">
        <v>0.31229362787100001</v>
      </c>
      <c r="AN32" s="32">
        <v>131.92535095900001</v>
      </c>
      <c r="AO32" s="32">
        <v>6.4656943953000007E-2</v>
      </c>
      <c r="AP32" s="32">
        <v>0</v>
      </c>
      <c r="AQ32" s="32">
        <v>1.7581198553800002E-2</v>
      </c>
      <c r="AR32" s="32">
        <v>394.32682503799998</v>
      </c>
      <c r="AS32" s="32">
        <v>370.28924280299998</v>
      </c>
      <c r="AT32" s="32">
        <v>24.037582235199999</v>
      </c>
      <c r="AU32" s="32">
        <v>100.53703543899999</v>
      </c>
      <c r="AV32" s="32">
        <v>0</v>
      </c>
      <c r="AW32" s="32">
        <v>1.4680019695000001E-3</v>
      </c>
      <c r="AX32" s="32">
        <v>64.9176403843</v>
      </c>
      <c r="AY32" s="32">
        <v>0.156342362958</v>
      </c>
      <c r="AZ32" s="32">
        <v>34.495787151499997</v>
      </c>
      <c r="BA32" s="32">
        <v>3.2296177133699998E-2</v>
      </c>
      <c r="BB32" s="32">
        <v>0.563526104488</v>
      </c>
      <c r="BC32" s="32">
        <v>135.828156517</v>
      </c>
      <c r="BD32" s="32">
        <v>0.29494067505499999</v>
      </c>
      <c r="BE32" s="32">
        <v>1.4351737822999999</v>
      </c>
      <c r="BF32" s="32">
        <v>7.8764290965999996E-3</v>
      </c>
      <c r="BG32" s="32">
        <v>13.537735746499999</v>
      </c>
      <c r="BH32" s="32">
        <v>0</v>
      </c>
      <c r="BI32" s="32">
        <v>1.5010543005000001</v>
      </c>
      <c r="BJ32" s="32">
        <v>830.57303365600001</v>
      </c>
      <c r="BK32" s="32">
        <v>1.36781206433</v>
      </c>
      <c r="BL32" s="32">
        <v>494.54156482299999</v>
      </c>
      <c r="BM32" s="32">
        <v>6293.4434432400003</v>
      </c>
      <c r="BN32" s="32">
        <v>799.10226043399996</v>
      </c>
    </row>
    <row r="33" spans="1:66" x14ac:dyDescent="0.25">
      <c r="A33" s="15" t="s">
        <v>32</v>
      </c>
      <c r="B33" s="65">
        <v>758866.72605961701</v>
      </c>
      <c r="C33" s="65">
        <v>113.76765553617</v>
      </c>
      <c r="D33" s="65">
        <v>34785.832642615002</v>
      </c>
      <c r="E33" s="65">
        <v>3410.7531157694002</v>
      </c>
      <c r="F33" s="65">
        <v>3197.6531295107102</v>
      </c>
      <c r="G33" s="65">
        <v>141.62906739939001</v>
      </c>
      <c r="H33" s="65">
        <v>60638.4575061344</v>
      </c>
      <c r="I33" s="65">
        <v>322.36361929969399</v>
      </c>
      <c r="J33" s="65">
        <v>1179.4890900426401</v>
      </c>
      <c r="K33" s="65">
        <v>622.164926347407</v>
      </c>
      <c r="L33" s="32"/>
      <c r="M33" s="32" t="s">
        <v>32</v>
      </c>
      <c r="N33" s="32">
        <v>708.66842321900003</v>
      </c>
      <c r="O33" s="32">
        <v>326.72932557399997</v>
      </c>
      <c r="P33" s="32">
        <v>188.52945363699999</v>
      </c>
      <c r="Q33" s="32">
        <v>1198.15598905</v>
      </c>
      <c r="R33" s="32">
        <v>7846.35604513</v>
      </c>
      <c r="S33" s="32">
        <v>759962.12498700002</v>
      </c>
      <c r="T33" s="32">
        <v>4492.5099687100001</v>
      </c>
      <c r="U33" s="32">
        <v>1346.2390101799999</v>
      </c>
      <c r="V33" s="32">
        <v>2276.5615558700001</v>
      </c>
      <c r="W33" s="32">
        <v>875.96099727299998</v>
      </c>
      <c r="X33" s="32">
        <v>625.56559244200002</v>
      </c>
      <c r="Y33" s="32">
        <v>278.48074769800002</v>
      </c>
      <c r="Z33" s="32">
        <v>1202.1357384400001</v>
      </c>
      <c r="AA33" s="32">
        <v>5.5042572427099996</v>
      </c>
      <c r="AB33" s="32">
        <v>0</v>
      </c>
      <c r="AC33" s="32">
        <v>113.61848254100001</v>
      </c>
      <c r="AD33" s="32">
        <v>0</v>
      </c>
      <c r="AE33" s="32">
        <v>31329.125430200002</v>
      </c>
      <c r="AF33" s="32">
        <v>3202.53382964</v>
      </c>
      <c r="AG33" s="32">
        <v>34810.140007499998</v>
      </c>
      <c r="AH33" s="32">
        <v>0</v>
      </c>
      <c r="AI33" s="32">
        <v>3177.6366119200002</v>
      </c>
      <c r="AJ33" s="32">
        <v>0.25017641046799999</v>
      </c>
      <c r="AK33" s="32">
        <v>37151.457637400003</v>
      </c>
      <c r="AL33" s="32">
        <v>2.3818089266200002</v>
      </c>
      <c r="AM33" s="32">
        <v>4.61167501116</v>
      </c>
      <c r="AN33" s="32">
        <v>1014.9102338599999</v>
      </c>
      <c r="AO33" s="32">
        <v>0.56796578558900002</v>
      </c>
      <c r="AP33" s="32">
        <v>0</v>
      </c>
      <c r="AQ33" s="32">
        <v>0.230312675882</v>
      </c>
      <c r="AR33" s="32">
        <v>3405.8990173799998</v>
      </c>
      <c r="AS33" s="32">
        <v>3192.7023901799998</v>
      </c>
      <c r="AT33" s="32">
        <v>213.19662719300001</v>
      </c>
      <c r="AU33" s="32">
        <v>925.92918776199997</v>
      </c>
      <c r="AV33" s="32">
        <v>0</v>
      </c>
      <c r="AW33" s="32">
        <v>2.2743288990700002E-2</v>
      </c>
      <c r="AX33" s="32">
        <v>596.84669201999998</v>
      </c>
      <c r="AY33" s="32">
        <v>2.4221631045500001</v>
      </c>
      <c r="AZ33" s="32">
        <v>315.13896820399998</v>
      </c>
      <c r="BA33" s="32">
        <v>0.50035284611200004</v>
      </c>
      <c r="BB33" s="32">
        <v>6.4621340956899997</v>
      </c>
      <c r="BC33" s="32">
        <v>1227.14878961</v>
      </c>
      <c r="BD33" s="32">
        <v>2.8449443260199998</v>
      </c>
      <c r="BE33" s="32">
        <v>18.252044862999998</v>
      </c>
      <c r="BF33" s="32">
        <v>0.117607585774</v>
      </c>
      <c r="BG33" s="32">
        <v>141.73388742</v>
      </c>
      <c r="BH33" s="32">
        <v>0</v>
      </c>
      <c r="BI33" s="32">
        <v>12.653935151000001</v>
      </c>
      <c r="BJ33" s="32">
        <v>8035.5862955299999</v>
      </c>
      <c r="BK33" s="32">
        <v>9.9714437761900001</v>
      </c>
      <c r="BL33" s="32">
        <v>4833.2975272599997</v>
      </c>
      <c r="BM33" s="32">
        <v>61056.984484100001</v>
      </c>
      <c r="BN33" s="32">
        <v>8232.3138685499998</v>
      </c>
    </row>
    <row r="34" spans="1:66" x14ac:dyDescent="0.25">
      <c r="A34" s="15" t="s">
        <v>33</v>
      </c>
      <c r="B34" s="65">
        <v>438421.80594198999</v>
      </c>
      <c r="C34" s="65">
        <v>77.321815693927704</v>
      </c>
      <c r="D34" s="65">
        <v>22517.028575864701</v>
      </c>
      <c r="E34" s="65">
        <v>2413.031037668</v>
      </c>
      <c r="F34" s="65">
        <v>2266.5631519798399</v>
      </c>
      <c r="G34" s="65">
        <v>90.940900326797106</v>
      </c>
      <c r="H34" s="65">
        <v>35794.636775922903</v>
      </c>
      <c r="I34" s="65">
        <v>187.74846490809699</v>
      </c>
      <c r="J34" s="65">
        <v>722.60976943409605</v>
      </c>
      <c r="K34" s="65">
        <v>384.98000269250201</v>
      </c>
      <c r="L34" s="32"/>
      <c r="M34" s="32" t="s">
        <v>33</v>
      </c>
      <c r="N34" s="32">
        <v>433.45496430899999</v>
      </c>
      <c r="O34" s="32">
        <v>190.44328459100001</v>
      </c>
      <c r="P34" s="32">
        <v>107.344238894</v>
      </c>
      <c r="Q34" s="32">
        <v>736.37713859999997</v>
      </c>
      <c r="R34" s="32">
        <v>3941.9224543599998</v>
      </c>
      <c r="S34" s="32">
        <v>439122.63323400001</v>
      </c>
      <c r="T34" s="32">
        <v>2433.5437441300001</v>
      </c>
      <c r="U34" s="32">
        <v>689.848710063</v>
      </c>
      <c r="V34" s="32">
        <v>1639.7583465499999</v>
      </c>
      <c r="W34" s="32">
        <v>550.18367672900001</v>
      </c>
      <c r="X34" s="32">
        <v>386.52256923700003</v>
      </c>
      <c r="Y34" s="32">
        <v>179.96733061</v>
      </c>
      <c r="Z34" s="32">
        <v>718.64243684500002</v>
      </c>
      <c r="AA34" s="32">
        <v>4.23440687086</v>
      </c>
      <c r="AB34" s="32">
        <v>0</v>
      </c>
      <c r="AC34" s="32">
        <v>77.077318815699996</v>
      </c>
      <c r="AD34" s="32">
        <v>0</v>
      </c>
      <c r="AE34" s="32">
        <v>20246.3172147</v>
      </c>
      <c r="AF34" s="32">
        <v>2069.6235875699999</v>
      </c>
      <c r="AG34" s="32">
        <v>22495.9081329</v>
      </c>
      <c r="AH34" s="32">
        <v>0</v>
      </c>
      <c r="AI34" s="32">
        <v>1668.00561894</v>
      </c>
      <c r="AJ34" s="32">
        <v>0.193908412088</v>
      </c>
      <c r="AK34" s="32">
        <v>22328.264921599999</v>
      </c>
      <c r="AL34" s="32">
        <v>1.7822718715600001</v>
      </c>
      <c r="AM34" s="32">
        <v>3.5753290407099998</v>
      </c>
      <c r="AN34" s="32">
        <v>762.96038729700001</v>
      </c>
      <c r="AO34" s="32">
        <v>0.419224465903</v>
      </c>
      <c r="AP34" s="32">
        <v>0</v>
      </c>
      <c r="AQ34" s="32">
        <v>0.178673062562</v>
      </c>
      <c r="AR34" s="32">
        <v>2403.97004655</v>
      </c>
      <c r="AS34" s="32">
        <v>2257.81311899</v>
      </c>
      <c r="AT34" s="32">
        <v>146.15692756199999</v>
      </c>
      <c r="AU34" s="32">
        <v>629.08201872799998</v>
      </c>
      <c r="AV34" s="32">
        <v>0</v>
      </c>
      <c r="AW34" s="32">
        <v>1.7628059501599999E-2</v>
      </c>
      <c r="AX34" s="32">
        <v>400.430037567</v>
      </c>
      <c r="AY34" s="32">
        <v>1.87738626818</v>
      </c>
      <c r="AZ34" s="32">
        <v>218.18966722299999</v>
      </c>
      <c r="BA34" s="32">
        <v>0.38781716962899998</v>
      </c>
      <c r="BB34" s="32">
        <v>4.8588486816899996</v>
      </c>
      <c r="BC34" s="32">
        <v>846.86291759699998</v>
      </c>
      <c r="BD34" s="32">
        <v>1.93985579094</v>
      </c>
      <c r="BE34" s="32">
        <v>14.048946685800001</v>
      </c>
      <c r="BF34" s="32">
        <v>9.1173496155700001E-2</v>
      </c>
      <c r="BG34" s="32">
        <v>90.875612512999993</v>
      </c>
      <c r="BH34" s="32">
        <v>0</v>
      </c>
      <c r="BI34" s="32">
        <v>9.0055689193799999</v>
      </c>
      <c r="BJ34" s="32">
        <v>4741.76683684</v>
      </c>
      <c r="BK34" s="32">
        <v>8.0045144233399999</v>
      </c>
      <c r="BL34" s="32">
        <v>2798.2634429499999</v>
      </c>
      <c r="BM34" s="32">
        <v>36052.707681400003</v>
      </c>
      <c r="BN34" s="32">
        <v>4551.6658733499999</v>
      </c>
    </row>
    <row r="35" spans="1:66" x14ac:dyDescent="0.25">
      <c r="A35" s="15" t="s">
        <v>34</v>
      </c>
      <c r="B35" s="65">
        <v>49503.952789673902</v>
      </c>
      <c r="C35" s="65">
        <v>38.349672881089198</v>
      </c>
      <c r="D35" s="65">
        <v>13610.3382479306</v>
      </c>
      <c r="E35" s="65">
        <v>925.57212864596204</v>
      </c>
      <c r="F35" s="65">
        <v>890.86881209147305</v>
      </c>
      <c r="G35" s="65">
        <v>28.9121706557594</v>
      </c>
      <c r="H35" s="65">
        <v>5846.0709124453997</v>
      </c>
      <c r="I35" s="65">
        <v>91.734701075958696</v>
      </c>
      <c r="J35" s="65">
        <v>105.043750966275</v>
      </c>
      <c r="K35" s="65">
        <v>197.579462860592</v>
      </c>
      <c r="L35" s="32"/>
      <c r="M35" s="32" t="s">
        <v>34</v>
      </c>
      <c r="N35" s="32">
        <v>126.217846931</v>
      </c>
      <c r="O35" s="32">
        <v>91.263858045600003</v>
      </c>
      <c r="P35" s="32">
        <v>33.642513418900002</v>
      </c>
      <c r="Q35" s="32">
        <v>105.62097099</v>
      </c>
      <c r="R35" s="32">
        <v>621.40067778000002</v>
      </c>
      <c r="S35" s="32">
        <v>49497.166902500001</v>
      </c>
      <c r="T35" s="32">
        <v>653.93284713699995</v>
      </c>
      <c r="U35" s="32">
        <v>129.42443370699999</v>
      </c>
      <c r="V35" s="32">
        <v>168.25833494099999</v>
      </c>
      <c r="W35" s="32">
        <v>251.26229212300001</v>
      </c>
      <c r="X35" s="32">
        <v>196.28573054899999</v>
      </c>
      <c r="Y35" s="32">
        <v>107.99716961999999</v>
      </c>
      <c r="Z35" s="32">
        <v>99.253071224099997</v>
      </c>
      <c r="AA35" s="32">
        <v>2.2759581466499998</v>
      </c>
      <c r="AB35" s="32">
        <v>0</v>
      </c>
      <c r="AC35" s="32">
        <v>38.044582794599997</v>
      </c>
      <c r="AD35" s="32">
        <v>0</v>
      </c>
      <c r="AE35" s="32">
        <v>12149.673442400001</v>
      </c>
      <c r="AF35" s="32">
        <v>1241.9671093500001</v>
      </c>
      <c r="AG35" s="32">
        <v>13499.6377213</v>
      </c>
      <c r="AH35" s="32">
        <v>0</v>
      </c>
      <c r="AI35" s="32">
        <v>340.10657590099999</v>
      </c>
      <c r="AJ35" s="32">
        <v>9.2697483565799994E-3</v>
      </c>
      <c r="AK35" s="32">
        <v>3357.63322887</v>
      </c>
      <c r="AL35" s="32">
        <v>0.51996339743300002</v>
      </c>
      <c r="AM35" s="32">
        <v>0.31713795730700001</v>
      </c>
      <c r="AN35" s="32">
        <v>594.25477515600005</v>
      </c>
      <c r="AO35" s="32">
        <v>0.21322819590299999</v>
      </c>
      <c r="AP35" s="32">
        <v>0</v>
      </c>
      <c r="AQ35" s="32">
        <v>3.5646724207300001E-2</v>
      </c>
      <c r="AR35" s="32">
        <v>918.86907583699997</v>
      </c>
      <c r="AS35" s="32">
        <v>884.33143941200001</v>
      </c>
      <c r="AT35" s="32">
        <v>34.537636424799999</v>
      </c>
      <c r="AU35" s="32">
        <v>90.447787871299994</v>
      </c>
      <c r="AV35" s="32">
        <v>0</v>
      </c>
      <c r="AW35" s="32">
        <v>8.4270984748200002E-4</v>
      </c>
      <c r="AX35" s="32">
        <v>39.8267854837</v>
      </c>
      <c r="AY35" s="32">
        <v>8.9748017030999994E-2</v>
      </c>
      <c r="AZ35" s="32">
        <v>49.242077283</v>
      </c>
      <c r="BA35" s="32">
        <v>1.8539529367199999E-2</v>
      </c>
      <c r="BB35" s="32">
        <v>1.0902761268100001</v>
      </c>
      <c r="BC35" s="32">
        <v>195.731355622</v>
      </c>
      <c r="BD35" s="32">
        <v>0.16849951509300001</v>
      </c>
      <c r="BE35" s="32">
        <v>2.8072446358800001</v>
      </c>
      <c r="BF35" s="32">
        <v>7.2115692543399997E-3</v>
      </c>
      <c r="BG35" s="32">
        <v>28.722238721299998</v>
      </c>
      <c r="BH35" s="32">
        <v>0</v>
      </c>
      <c r="BI35" s="32">
        <v>2.1911596694900002</v>
      </c>
      <c r="BJ35" s="32">
        <v>659.26772944799995</v>
      </c>
      <c r="BK35" s="32">
        <v>5.8484817847499997</v>
      </c>
      <c r="BL35" s="32">
        <v>505.39617863699999</v>
      </c>
      <c r="BM35" s="32">
        <v>5867.2606696499997</v>
      </c>
      <c r="BN35" s="32">
        <v>667.65636481199999</v>
      </c>
    </row>
    <row r="36" spans="1:66" x14ac:dyDescent="0.25">
      <c r="A36" s="15" t="s">
        <v>35</v>
      </c>
      <c r="B36" s="65">
        <v>549376.84608434304</v>
      </c>
      <c r="C36" s="65">
        <v>96.799274756370494</v>
      </c>
      <c r="D36" s="65">
        <v>27195.3310140289</v>
      </c>
      <c r="E36" s="65">
        <v>2899.3173309907402</v>
      </c>
      <c r="F36" s="65">
        <v>2719.1213425268102</v>
      </c>
      <c r="G36" s="65">
        <v>113.442163727832</v>
      </c>
      <c r="H36" s="65">
        <v>42212.109676778004</v>
      </c>
      <c r="I36" s="65">
        <v>247.182830787141</v>
      </c>
      <c r="J36" s="65">
        <v>893.79588798504301</v>
      </c>
      <c r="K36" s="65">
        <v>488.092729668912</v>
      </c>
      <c r="L36" s="32"/>
      <c r="M36" s="32" t="s">
        <v>35</v>
      </c>
      <c r="N36" s="32">
        <v>537.18581878600003</v>
      </c>
      <c r="O36" s="32">
        <v>250.50451021699999</v>
      </c>
      <c r="P36" s="32">
        <v>133.661231233</v>
      </c>
      <c r="Q36" s="32">
        <v>908.71112605999997</v>
      </c>
      <c r="R36" s="32">
        <v>5010.0620346200003</v>
      </c>
      <c r="S36" s="32">
        <v>550162.24930200004</v>
      </c>
      <c r="T36" s="32">
        <v>3055.19888081</v>
      </c>
      <c r="U36" s="32">
        <v>873.89072141700001</v>
      </c>
      <c r="V36" s="32">
        <v>1683.3344879199999</v>
      </c>
      <c r="W36" s="32">
        <v>685.92983694300005</v>
      </c>
      <c r="X36" s="32">
        <v>489.70019330399998</v>
      </c>
      <c r="Y36" s="32">
        <v>217.35433598200001</v>
      </c>
      <c r="Z36" s="32">
        <v>864.985348273</v>
      </c>
      <c r="AA36" s="32">
        <v>5.0967273950100003</v>
      </c>
      <c r="AB36" s="32">
        <v>0</v>
      </c>
      <c r="AC36" s="32">
        <v>96.415549078200002</v>
      </c>
      <c r="AD36" s="32">
        <v>0</v>
      </c>
      <c r="AE36" s="32">
        <v>24452.339389500001</v>
      </c>
      <c r="AF36" s="32">
        <v>2499.5713427999999</v>
      </c>
      <c r="AG36" s="32">
        <v>27169.265068299999</v>
      </c>
      <c r="AH36" s="32">
        <v>0</v>
      </c>
      <c r="AI36" s="32">
        <v>2105.0142741499999</v>
      </c>
      <c r="AJ36" s="32">
        <v>0.232476473046</v>
      </c>
      <c r="AK36" s="32">
        <v>26060.417024099999</v>
      </c>
      <c r="AL36" s="32">
        <v>2.1145644788000002</v>
      </c>
      <c r="AM36" s="32">
        <v>4.2701642365100003</v>
      </c>
      <c r="AN36" s="32">
        <v>863.17457974900003</v>
      </c>
      <c r="AO36" s="32">
        <v>0.48982301900899999</v>
      </c>
      <c r="AP36" s="32">
        <v>0</v>
      </c>
      <c r="AQ36" s="32">
        <v>0.21118777669399999</v>
      </c>
      <c r="AR36" s="32">
        <v>2887.6828358399998</v>
      </c>
      <c r="AS36" s="32">
        <v>2707.9106204599998</v>
      </c>
      <c r="AT36" s="32">
        <v>179.772215381</v>
      </c>
      <c r="AU36" s="32">
        <v>782.67523644000005</v>
      </c>
      <c r="AV36" s="32">
        <v>0</v>
      </c>
      <c r="AW36" s="32">
        <v>2.1134225639800001E-2</v>
      </c>
      <c r="AX36" s="32">
        <v>502.421218517</v>
      </c>
      <c r="AY36" s="32">
        <v>2.2507960793000001</v>
      </c>
      <c r="AZ36" s="32">
        <v>267.66672373300003</v>
      </c>
      <c r="BA36" s="32">
        <v>0.46495293076900002</v>
      </c>
      <c r="BB36" s="32">
        <v>5.7909319584199999</v>
      </c>
      <c r="BC36" s="32">
        <v>1039.62084794</v>
      </c>
      <c r="BD36" s="32">
        <v>2.42236963563</v>
      </c>
      <c r="BE36" s="32">
        <v>16.649024370999999</v>
      </c>
      <c r="BF36" s="32">
        <v>0.108990060252</v>
      </c>
      <c r="BG36" s="32">
        <v>113.387415222</v>
      </c>
      <c r="BH36" s="32">
        <v>0</v>
      </c>
      <c r="BI36" s="32">
        <v>11.2497179791</v>
      </c>
      <c r="BJ36" s="32">
        <v>5447.4593917399998</v>
      </c>
      <c r="BK36" s="32">
        <v>9.5325622729799999</v>
      </c>
      <c r="BL36" s="32">
        <v>3444.68832711</v>
      </c>
      <c r="BM36" s="32">
        <v>42424.296108800001</v>
      </c>
      <c r="BN36" s="32">
        <v>5475.7067905200001</v>
      </c>
    </row>
    <row r="37" spans="1:66" x14ac:dyDescent="0.25">
      <c r="A37" s="15" t="s">
        <v>36</v>
      </c>
      <c r="B37" s="65">
        <v>180437.30350660899</v>
      </c>
      <c r="C37" s="65">
        <v>37.562693435531102</v>
      </c>
      <c r="D37" s="65">
        <v>11953.173583547201</v>
      </c>
      <c r="E37" s="65">
        <v>1089.43377867394</v>
      </c>
      <c r="F37" s="65">
        <v>1028.8543639279101</v>
      </c>
      <c r="G37" s="65">
        <v>39.9197520808993</v>
      </c>
      <c r="H37" s="65">
        <v>14749.428560612299</v>
      </c>
      <c r="I37" s="65">
        <v>89.928175317381701</v>
      </c>
      <c r="J37" s="65">
        <v>299.60326866562701</v>
      </c>
      <c r="K37" s="65">
        <v>185.03873505041099</v>
      </c>
      <c r="L37" s="32"/>
      <c r="M37" s="32" t="s">
        <v>36</v>
      </c>
      <c r="N37" s="32">
        <v>189.95330120400001</v>
      </c>
      <c r="O37" s="32">
        <v>90.544616649800005</v>
      </c>
      <c r="P37" s="32">
        <v>47.252006466099999</v>
      </c>
      <c r="Q37" s="32">
        <v>304.09232057700001</v>
      </c>
      <c r="R37" s="32">
        <v>1595.20703043</v>
      </c>
      <c r="S37" s="32">
        <v>180863.932432</v>
      </c>
      <c r="T37" s="32">
        <v>1045.7328507</v>
      </c>
      <c r="U37" s="32">
        <v>283.82631093999998</v>
      </c>
      <c r="V37" s="32">
        <v>670.35035951600003</v>
      </c>
      <c r="W37" s="32">
        <v>258.42968635400001</v>
      </c>
      <c r="X37" s="32">
        <v>185.004921741</v>
      </c>
      <c r="Y37" s="32">
        <v>95.418488738700006</v>
      </c>
      <c r="Z37" s="32">
        <v>291.688972664</v>
      </c>
      <c r="AA37" s="32">
        <v>2.0845172697000001</v>
      </c>
      <c r="AB37" s="32">
        <v>0</v>
      </c>
      <c r="AC37" s="32">
        <v>37.424776702899997</v>
      </c>
      <c r="AD37" s="32">
        <v>0</v>
      </c>
      <c r="AE37" s="32">
        <v>10734.574024899999</v>
      </c>
      <c r="AF37" s="32">
        <v>1097.3135302400001</v>
      </c>
      <c r="AG37" s="32">
        <v>11927.306043799999</v>
      </c>
      <c r="AH37" s="32">
        <v>0</v>
      </c>
      <c r="AI37" s="32">
        <v>692.87013630199999</v>
      </c>
      <c r="AJ37" s="32">
        <v>5.8534033322899998E-2</v>
      </c>
      <c r="AK37" s="32">
        <v>9161.8679550399993</v>
      </c>
      <c r="AL37" s="32">
        <v>0.70889742687500001</v>
      </c>
      <c r="AM37" s="32">
        <v>1.12855054779</v>
      </c>
      <c r="AN37" s="32">
        <v>428.22739821499999</v>
      </c>
      <c r="AO37" s="32">
        <v>0.19978631756500001</v>
      </c>
      <c r="AP37" s="32">
        <v>0</v>
      </c>
      <c r="AQ37" s="32">
        <v>6.3072835441499997E-2</v>
      </c>
      <c r="AR37" s="32">
        <v>1084.83523044</v>
      </c>
      <c r="AS37" s="32">
        <v>1024.37657483</v>
      </c>
      <c r="AT37" s="32">
        <v>60.458655613799998</v>
      </c>
      <c r="AU37" s="32">
        <v>242.82882299600001</v>
      </c>
      <c r="AV37" s="32">
        <v>0</v>
      </c>
      <c r="AW37" s="32">
        <v>5.3212638557699997E-3</v>
      </c>
      <c r="AX37" s="32">
        <v>150.66518111900001</v>
      </c>
      <c r="AY37" s="32">
        <v>0.56671580769100005</v>
      </c>
      <c r="AZ37" s="32">
        <v>88.580692882899996</v>
      </c>
      <c r="BA37" s="32">
        <v>0.117068068101</v>
      </c>
      <c r="BB37" s="32">
        <v>1.8127149735700001</v>
      </c>
      <c r="BC37" s="32">
        <v>346.506274486</v>
      </c>
      <c r="BD37" s="32">
        <v>0.70841547589499998</v>
      </c>
      <c r="BE37" s="32">
        <v>5.0013641559300002</v>
      </c>
      <c r="BF37" s="32">
        <v>2.84836140379E-2</v>
      </c>
      <c r="BG37" s="32">
        <v>39.907752111400001</v>
      </c>
      <c r="BH37" s="32">
        <v>0</v>
      </c>
      <c r="BI37" s="32">
        <v>3.8505182807899998</v>
      </c>
      <c r="BJ37" s="32">
        <v>1937.3598540800001</v>
      </c>
      <c r="BK37" s="32">
        <v>4.2732057601299998</v>
      </c>
      <c r="BL37" s="32">
        <v>1164.7450644999999</v>
      </c>
      <c r="BM37" s="32">
        <v>14866.770134799999</v>
      </c>
      <c r="BN37" s="32">
        <v>1851.74483403</v>
      </c>
    </row>
    <row r="38" spans="1:66" x14ac:dyDescent="0.25">
      <c r="A38" s="15" t="s">
        <v>37</v>
      </c>
      <c r="B38" s="65">
        <v>190556.07821348199</v>
      </c>
      <c r="C38" s="65">
        <v>34.382409925651501</v>
      </c>
      <c r="D38" s="65">
        <v>10158.7098406521</v>
      </c>
      <c r="E38" s="65">
        <v>1099.3096785502501</v>
      </c>
      <c r="F38" s="65">
        <v>1031.7720048159099</v>
      </c>
      <c r="G38" s="65">
        <v>38.909016476794903</v>
      </c>
      <c r="H38" s="65">
        <v>17178.1880274467</v>
      </c>
      <c r="I38" s="65">
        <v>90.543535712338297</v>
      </c>
      <c r="J38" s="65">
        <v>337.42787249108898</v>
      </c>
      <c r="K38" s="65">
        <v>183.00664363802699</v>
      </c>
      <c r="L38" s="32"/>
      <c r="M38" s="32" t="s">
        <v>37</v>
      </c>
      <c r="N38" s="32">
        <v>200.45396093100001</v>
      </c>
      <c r="O38" s="32">
        <v>91.470890610300003</v>
      </c>
      <c r="P38" s="32">
        <v>54.118370503100003</v>
      </c>
      <c r="Q38" s="32">
        <v>342.32138682999999</v>
      </c>
      <c r="R38" s="32">
        <v>2123.4245054200001</v>
      </c>
      <c r="S38" s="32">
        <v>190842.11535899999</v>
      </c>
      <c r="T38" s="32">
        <v>1262.8673996699999</v>
      </c>
      <c r="U38" s="32">
        <v>367.90924258299998</v>
      </c>
      <c r="V38" s="32">
        <v>682.72057862999998</v>
      </c>
      <c r="W38" s="32">
        <v>258.60760376100001</v>
      </c>
      <c r="X38" s="32">
        <v>183.49028045099999</v>
      </c>
      <c r="Y38" s="32">
        <v>81.184934125699996</v>
      </c>
      <c r="Z38" s="32">
        <v>337.91778296500001</v>
      </c>
      <c r="AA38" s="32">
        <v>1.8125085216300001</v>
      </c>
      <c r="AB38" s="32">
        <v>0</v>
      </c>
      <c r="AC38" s="32">
        <v>34.284835060399999</v>
      </c>
      <c r="AD38" s="32">
        <v>0</v>
      </c>
      <c r="AE38" s="32">
        <v>9133.3079172800008</v>
      </c>
      <c r="AF38" s="32">
        <v>933.62508834499999</v>
      </c>
      <c r="AG38" s="32">
        <v>10148.1179398</v>
      </c>
      <c r="AH38" s="32">
        <v>0</v>
      </c>
      <c r="AI38" s="32">
        <v>875.51954999099996</v>
      </c>
      <c r="AJ38" s="32">
        <v>6.5274521149499998E-2</v>
      </c>
      <c r="AK38" s="32">
        <v>10547.2567576</v>
      </c>
      <c r="AL38" s="32">
        <v>0.70625294344599998</v>
      </c>
      <c r="AM38" s="32">
        <v>1.22214613987</v>
      </c>
      <c r="AN38" s="32">
        <v>348.71954745699998</v>
      </c>
      <c r="AO38" s="32">
        <v>0.182730579783</v>
      </c>
      <c r="AP38" s="32">
        <v>0</v>
      </c>
      <c r="AQ38" s="32">
        <v>6.3605161472000002E-2</v>
      </c>
      <c r="AR38" s="32">
        <v>1096.0292224499999</v>
      </c>
      <c r="AS38" s="32">
        <v>1028.5797763600001</v>
      </c>
      <c r="AT38" s="32">
        <v>67.449446094199999</v>
      </c>
      <c r="AU38" s="32">
        <v>287.52597955200002</v>
      </c>
      <c r="AV38" s="32">
        <v>0</v>
      </c>
      <c r="AW38" s="32">
        <v>5.9340528584599997E-3</v>
      </c>
      <c r="AX38" s="32">
        <v>185.106685408</v>
      </c>
      <c r="AY38" s="32">
        <v>0.63197531331500001</v>
      </c>
      <c r="AZ38" s="32">
        <v>98.524514731799997</v>
      </c>
      <c r="BA38" s="32">
        <v>0.13054901533900001</v>
      </c>
      <c r="BB38" s="32">
        <v>1.8636196942200001</v>
      </c>
      <c r="BC38" s="32">
        <v>385.38439806700001</v>
      </c>
      <c r="BD38" s="32">
        <v>0.865971521465</v>
      </c>
      <c r="BE38" s="32">
        <v>5.0862315857300002</v>
      </c>
      <c r="BF38" s="32">
        <v>3.10537387501E-2</v>
      </c>
      <c r="BG38" s="32">
        <v>38.894381549999999</v>
      </c>
      <c r="BH38" s="32">
        <v>0</v>
      </c>
      <c r="BI38" s="32">
        <v>3.75873304466</v>
      </c>
      <c r="BJ38" s="32">
        <v>2273.9759910600001</v>
      </c>
      <c r="BK38" s="32">
        <v>3.4989400837</v>
      </c>
      <c r="BL38" s="32">
        <v>1364.5603571500001</v>
      </c>
      <c r="BM38" s="32">
        <v>17284.019246899999</v>
      </c>
      <c r="BN38" s="32">
        <v>2284.0188777200001</v>
      </c>
    </row>
    <row r="39" spans="1:66" x14ac:dyDescent="0.25">
      <c r="A39" s="15" t="s">
        <v>38</v>
      </c>
      <c r="B39" s="65">
        <v>535662.66592156095</v>
      </c>
      <c r="C39" s="65">
        <v>80.239958686217093</v>
      </c>
      <c r="D39" s="65">
        <v>23575.162517075802</v>
      </c>
      <c r="E39" s="65">
        <v>2776.70418259285</v>
      </c>
      <c r="F39" s="65">
        <v>2602.1575554577998</v>
      </c>
      <c r="G39" s="65">
        <v>100.985755022728</v>
      </c>
      <c r="H39" s="65">
        <v>44209.769853060803</v>
      </c>
      <c r="I39" s="65">
        <v>223.44310121040601</v>
      </c>
      <c r="J39" s="65">
        <v>897.52314334293601</v>
      </c>
      <c r="K39" s="65">
        <v>451.827571830816</v>
      </c>
      <c r="L39" s="32"/>
      <c r="M39" s="32" t="s">
        <v>130</v>
      </c>
      <c r="N39" s="32">
        <v>514.30066303299998</v>
      </c>
      <c r="O39" s="32">
        <v>227.12349386299999</v>
      </c>
      <c r="P39" s="32">
        <v>135.497044144</v>
      </c>
      <c r="Q39" s="32">
        <v>913.77699498000004</v>
      </c>
      <c r="R39" s="32">
        <v>5514.5906306699999</v>
      </c>
      <c r="S39" s="32">
        <v>536260.14185599994</v>
      </c>
      <c r="T39" s="32">
        <v>3193.8021583099999</v>
      </c>
      <c r="U39" s="32">
        <v>948.95329963300003</v>
      </c>
      <c r="V39" s="32">
        <v>1725.7025592099999</v>
      </c>
      <c r="W39" s="32">
        <v>641.778096742</v>
      </c>
      <c r="X39" s="32">
        <v>454.782872892</v>
      </c>
      <c r="Y39" s="32">
        <v>188.18518236099999</v>
      </c>
      <c r="Z39" s="32">
        <v>889.92172868600005</v>
      </c>
      <c r="AA39" s="32">
        <v>4.28573402443</v>
      </c>
      <c r="AB39" s="32">
        <v>0</v>
      </c>
      <c r="AC39" s="32">
        <v>80.013531581899997</v>
      </c>
      <c r="AD39" s="32">
        <v>0</v>
      </c>
      <c r="AE39" s="32">
        <v>21170.809658499998</v>
      </c>
      <c r="AF39" s="32">
        <v>2164.1273168399998</v>
      </c>
      <c r="AG39" s="32">
        <v>23523.1221577</v>
      </c>
      <c r="AH39" s="32">
        <v>0</v>
      </c>
      <c r="AI39" s="32">
        <v>2253.4015835199998</v>
      </c>
      <c r="AJ39" s="32">
        <v>0.24660330880699999</v>
      </c>
      <c r="AK39" s="32">
        <v>27206.4513496</v>
      </c>
      <c r="AL39" s="32">
        <v>2.1203745469799999</v>
      </c>
      <c r="AM39" s="32">
        <v>4.5009736241200002</v>
      </c>
      <c r="AN39" s="32">
        <v>791.19352677799998</v>
      </c>
      <c r="AO39" s="32">
        <v>0.46925173498200001</v>
      </c>
      <c r="AP39" s="32">
        <v>0</v>
      </c>
      <c r="AQ39" s="32">
        <v>0.218713493058</v>
      </c>
      <c r="AR39" s="32">
        <v>2769.7498978200001</v>
      </c>
      <c r="AS39" s="32">
        <v>2595.3272566700002</v>
      </c>
      <c r="AT39" s="32">
        <v>174.422641148</v>
      </c>
      <c r="AU39" s="32">
        <v>768.13271073700002</v>
      </c>
      <c r="AV39" s="32">
        <v>0</v>
      </c>
      <c r="AW39" s="32">
        <v>2.24184670271E-2</v>
      </c>
      <c r="AX39" s="32">
        <v>493.68874856799999</v>
      </c>
      <c r="AY39" s="32">
        <v>2.3875680415799998</v>
      </c>
      <c r="AZ39" s="32">
        <v>261.46649210499999</v>
      </c>
      <c r="BA39" s="32">
        <v>0.493206719578</v>
      </c>
      <c r="BB39" s="32">
        <v>5.8871597469100001</v>
      </c>
      <c r="BC39" s="32">
        <v>1012.9341975900001</v>
      </c>
      <c r="BD39" s="32">
        <v>2.4045768942399999</v>
      </c>
      <c r="BE39" s="32">
        <v>17.179661818700001</v>
      </c>
      <c r="BF39" s="32">
        <v>0.115052833645</v>
      </c>
      <c r="BG39" s="32">
        <v>100.82084232</v>
      </c>
      <c r="BH39" s="32">
        <v>0</v>
      </c>
      <c r="BI39" s="32">
        <v>10.1118977852</v>
      </c>
      <c r="BJ39" s="32">
        <v>5815.8852991000003</v>
      </c>
      <c r="BK39" s="32">
        <v>7.6246947134000003</v>
      </c>
      <c r="BL39" s="32">
        <v>3555.6074238299998</v>
      </c>
      <c r="BM39" s="32">
        <v>44449.950511499999</v>
      </c>
      <c r="BN39" s="32">
        <v>5897.2734412299997</v>
      </c>
    </row>
    <row r="40" spans="1:66" x14ac:dyDescent="0.25">
      <c r="A40" s="15" t="s">
        <v>39</v>
      </c>
      <c r="B40" s="65">
        <v>41611.923276477697</v>
      </c>
      <c r="C40" s="65">
        <v>5.9005137186108803</v>
      </c>
      <c r="D40" s="65">
        <v>1899.6470514182299</v>
      </c>
      <c r="E40" s="65">
        <v>171.918073047408</v>
      </c>
      <c r="F40" s="65">
        <v>161.33340359290699</v>
      </c>
      <c r="G40" s="65">
        <v>8.1218464664307692</v>
      </c>
      <c r="H40" s="65">
        <v>2755.435470375</v>
      </c>
      <c r="I40" s="65">
        <v>14.9007035352292</v>
      </c>
      <c r="J40" s="65">
        <v>59.966624848152499</v>
      </c>
      <c r="K40" s="65">
        <v>28.086957530730999</v>
      </c>
      <c r="L40" s="32"/>
      <c r="M40" s="32" t="s">
        <v>39</v>
      </c>
      <c r="N40" s="32">
        <v>33.808279812800002</v>
      </c>
      <c r="O40" s="32">
        <v>15.2575791744</v>
      </c>
      <c r="P40" s="32">
        <v>8.5520915605999992</v>
      </c>
      <c r="Q40" s="32">
        <v>61.399254362199997</v>
      </c>
      <c r="R40" s="32">
        <v>340.437565436</v>
      </c>
      <c r="S40" s="32">
        <v>41758.632308499997</v>
      </c>
      <c r="T40" s="32">
        <v>199.555369654</v>
      </c>
      <c r="U40" s="32">
        <v>58.765993974799997</v>
      </c>
      <c r="V40" s="32">
        <v>106.49675533</v>
      </c>
      <c r="W40" s="32">
        <v>40.487596970799999</v>
      </c>
      <c r="X40" s="32">
        <v>28.375642970600001</v>
      </c>
      <c r="Y40" s="32">
        <v>15.2545402977</v>
      </c>
      <c r="Z40" s="32">
        <v>56.831104261100002</v>
      </c>
      <c r="AA40" s="32">
        <v>0.29043655920200001</v>
      </c>
      <c r="AB40" s="32">
        <v>0</v>
      </c>
      <c r="AC40" s="32">
        <v>5.9033147582899996</v>
      </c>
      <c r="AD40" s="32">
        <v>0</v>
      </c>
      <c r="AE40" s="32">
        <v>1716.1381603499999</v>
      </c>
      <c r="AF40" s="32">
        <v>175.42780592700001</v>
      </c>
      <c r="AG40" s="32">
        <v>1906.82050658</v>
      </c>
      <c r="AH40" s="32">
        <v>0</v>
      </c>
      <c r="AI40" s="32">
        <v>140.33885163599999</v>
      </c>
      <c r="AJ40" s="32">
        <v>2.1172098524599999E-2</v>
      </c>
      <c r="AK40" s="32">
        <v>1704.3238661099999</v>
      </c>
      <c r="AL40" s="32">
        <v>0.158523258211</v>
      </c>
      <c r="AM40" s="32">
        <v>0.382839224634</v>
      </c>
      <c r="AN40" s="32">
        <v>49.002853111500002</v>
      </c>
      <c r="AO40" s="32">
        <v>3.1259635245300003E-2</v>
      </c>
      <c r="AP40" s="32">
        <v>0</v>
      </c>
      <c r="AQ40" s="32">
        <v>1.8111259004499999E-2</v>
      </c>
      <c r="AR40" s="32">
        <v>171.530907246</v>
      </c>
      <c r="AS40" s="32">
        <v>160.95343208899999</v>
      </c>
      <c r="AT40" s="32">
        <v>10.5774751567</v>
      </c>
      <c r="AU40" s="32">
        <v>47.275283652200002</v>
      </c>
      <c r="AV40" s="32">
        <v>0</v>
      </c>
      <c r="AW40" s="32">
        <v>1.9247388349700001E-3</v>
      </c>
      <c r="AX40" s="32">
        <v>29.8393316688</v>
      </c>
      <c r="AY40" s="32">
        <v>0.204984761653</v>
      </c>
      <c r="AZ40" s="32">
        <v>16.411796711800001</v>
      </c>
      <c r="BA40" s="32">
        <v>4.23441784201E-2</v>
      </c>
      <c r="BB40" s="32">
        <v>0.45440584886199997</v>
      </c>
      <c r="BC40" s="32">
        <v>62.8198021352</v>
      </c>
      <c r="BD40" s="32">
        <v>0.15324592558299999</v>
      </c>
      <c r="BE40" s="32">
        <v>1.40108734161</v>
      </c>
      <c r="BF40" s="32">
        <v>9.8077822053899994E-3</v>
      </c>
      <c r="BG40" s="32">
        <v>8.1374890034600007</v>
      </c>
      <c r="BH40" s="32">
        <v>0</v>
      </c>
      <c r="BI40" s="32">
        <v>0.70045116671899998</v>
      </c>
      <c r="BJ40" s="32">
        <v>358.270885776</v>
      </c>
      <c r="BK40" s="32">
        <v>0.51118889135099999</v>
      </c>
      <c r="BL40" s="32">
        <v>229.28163050800001</v>
      </c>
      <c r="BM40" s="32">
        <v>2777.7591027200001</v>
      </c>
      <c r="BN40" s="32">
        <v>365.028371435</v>
      </c>
    </row>
    <row r="41" spans="1:66" x14ac:dyDescent="0.25">
      <c r="A41" s="15" t="s">
        <v>40</v>
      </c>
      <c r="B41" s="65">
        <v>217957.67289819699</v>
      </c>
      <c r="C41" s="65">
        <v>38.499252767426199</v>
      </c>
      <c r="D41" s="65">
        <v>11382.8100129295</v>
      </c>
      <c r="E41" s="65">
        <v>1174.74577701055</v>
      </c>
      <c r="F41" s="65">
        <v>1102.77412070581</v>
      </c>
      <c r="G41" s="65">
        <v>46.161660322063703</v>
      </c>
      <c r="H41" s="65">
        <v>18820.737942624</v>
      </c>
      <c r="I41" s="65">
        <v>92.564420287530595</v>
      </c>
      <c r="J41" s="65">
        <v>363.60549616753798</v>
      </c>
      <c r="K41" s="65">
        <v>185.91954965524999</v>
      </c>
      <c r="L41" s="32"/>
      <c r="M41" s="32" t="s">
        <v>40</v>
      </c>
      <c r="N41" s="32">
        <v>221.880907737</v>
      </c>
      <c r="O41" s="32">
        <v>93.971944393000001</v>
      </c>
      <c r="P41" s="32">
        <v>53.9343361906</v>
      </c>
      <c r="Q41" s="32">
        <v>370.88952488699999</v>
      </c>
      <c r="R41" s="32">
        <v>2000.27256147</v>
      </c>
      <c r="S41" s="32">
        <v>218634.688979</v>
      </c>
      <c r="T41" s="32">
        <v>1225.21138569</v>
      </c>
      <c r="U41" s="32">
        <v>349.312322553</v>
      </c>
      <c r="V41" s="32">
        <v>925.18727616299998</v>
      </c>
      <c r="W41" s="32">
        <v>270.17886708700001</v>
      </c>
      <c r="X41" s="32">
        <v>186.74910890500001</v>
      </c>
      <c r="Y41" s="32">
        <v>91.227886208399994</v>
      </c>
      <c r="Z41" s="32">
        <v>374.49705749100002</v>
      </c>
      <c r="AA41" s="32">
        <v>2.09472467288</v>
      </c>
      <c r="AB41" s="32">
        <v>0</v>
      </c>
      <c r="AC41" s="32">
        <v>38.436582327499998</v>
      </c>
      <c r="AD41" s="32">
        <v>0</v>
      </c>
      <c r="AE41" s="32">
        <v>10263.125738700001</v>
      </c>
      <c r="AF41" s="32">
        <v>1049.1220447200001</v>
      </c>
      <c r="AG41" s="32">
        <v>11403.4756696</v>
      </c>
      <c r="AH41" s="32">
        <v>0</v>
      </c>
      <c r="AI41" s="32">
        <v>844.09514493200004</v>
      </c>
      <c r="AJ41" s="32">
        <v>9.3110158236700005E-2</v>
      </c>
      <c r="AK41" s="32">
        <v>11825.048585099999</v>
      </c>
      <c r="AL41" s="32">
        <v>0.85838721242100002</v>
      </c>
      <c r="AM41" s="32">
        <v>1.71542611154</v>
      </c>
      <c r="AN41" s="32">
        <v>363.91515056999998</v>
      </c>
      <c r="AO41" s="32">
        <v>0.20172345287900001</v>
      </c>
      <c r="AP41" s="32">
        <v>0</v>
      </c>
      <c r="AQ41" s="32">
        <v>8.5545673704900002E-2</v>
      </c>
      <c r="AR41" s="32">
        <v>1170.8067137</v>
      </c>
      <c r="AS41" s="32">
        <v>1098.9696593599999</v>
      </c>
      <c r="AT41" s="32">
        <v>71.837054338399994</v>
      </c>
      <c r="AU41" s="32">
        <v>310.33097744100002</v>
      </c>
      <c r="AV41" s="32">
        <v>0</v>
      </c>
      <c r="AW41" s="32">
        <v>8.4645655626999997E-3</v>
      </c>
      <c r="AX41" s="32">
        <v>198.262003682</v>
      </c>
      <c r="AY41" s="32">
        <v>0.90147507311099995</v>
      </c>
      <c r="AZ41" s="32">
        <v>107.01986177000001</v>
      </c>
      <c r="BA41" s="32">
        <v>0.18622022068300001</v>
      </c>
      <c r="BB41" s="32">
        <v>2.3405547543199998</v>
      </c>
      <c r="BC41" s="32">
        <v>415.64574919099999</v>
      </c>
      <c r="BD41" s="32">
        <v>0.95711362831199998</v>
      </c>
      <c r="BE41" s="32">
        <v>6.7372274012500002</v>
      </c>
      <c r="BF41" s="32">
        <v>4.3752568682200003E-2</v>
      </c>
      <c r="BG41" s="32">
        <v>46.226935960399999</v>
      </c>
      <c r="BH41" s="32">
        <v>0</v>
      </c>
      <c r="BI41" s="32">
        <v>4.5034624990500003</v>
      </c>
      <c r="BJ41" s="32">
        <v>2538.7788743199999</v>
      </c>
      <c r="BK41" s="32">
        <v>3.8981593777999999</v>
      </c>
      <c r="BL41" s="32">
        <v>1423.8057885799999</v>
      </c>
      <c r="BM41" s="32">
        <v>18996.334531100001</v>
      </c>
      <c r="BN41" s="32">
        <v>2379.5002936599999</v>
      </c>
    </row>
    <row r="42" spans="1:66" x14ac:dyDescent="0.25">
      <c r="A42" s="15" t="s">
        <v>41</v>
      </c>
      <c r="B42" s="65">
        <v>46480.250940630001</v>
      </c>
      <c r="C42" s="65">
        <v>27.9699897770032</v>
      </c>
      <c r="D42" s="65">
        <v>9791.3694091749494</v>
      </c>
      <c r="E42" s="65">
        <v>692.27698853473498</v>
      </c>
      <c r="F42" s="65">
        <v>664.50834572937504</v>
      </c>
      <c r="G42" s="65">
        <v>22.263489098286499</v>
      </c>
      <c r="H42" s="65">
        <v>5387.6474853477803</v>
      </c>
      <c r="I42" s="65">
        <v>67.617663340944603</v>
      </c>
      <c r="J42" s="65">
        <v>96.769780384548</v>
      </c>
      <c r="K42" s="65">
        <v>144.506464172232</v>
      </c>
      <c r="L42" s="32"/>
      <c r="M42" s="32" t="s">
        <v>41</v>
      </c>
      <c r="N42" s="32">
        <v>100.021420393</v>
      </c>
      <c r="O42" s="32">
        <v>67.425327398700006</v>
      </c>
      <c r="P42" s="32">
        <v>26.6760209348</v>
      </c>
      <c r="Q42" s="32">
        <v>97.739451381999999</v>
      </c>
      <c r="R42" s="32">
        <v>590.26304124499995</v>
      </c>
      <c r="S42" s="32">
        <v>46540.6412002</v>
      </c>
      <c r="T42" s="32">
        <v>536.91465333199994</v>
      </c>
      <c r="U42" s="32">
        <v>116.49342454799999</v>
      </c>
      <c r="V42" s="32">
        <v>180.68296969799999</v>
      </c>
      <c r="W42" s="32">
        <v>186.293558684</v>
      </c>
      <c r="X42" s="32">
        <v>143.754896898</v>
      </c>
      <c r="Y42" s="32">
        <v>77.746025131099998</v>
      </c>
      <c r="Z42" s="32">
        <v>94.677819779199993</v>
      </c>
      <c r="AA42" s="32">
        <v>1.6409840419399999</v>
      </c>
      <c r="AB42" s="32">
        <v>0</v>
      </c>
      <c r="AC42" s="32">
        <v>27.765161667699999</v>
      </c>
      <c r="AD42" s="32">
        <v>0</v>
      </c>
      <c r="AE42" s="32">
        <v>8746.4217573900005</v>
      </c>
      <c r="AF42" s="32">
        <v>894.07904048900002</v>
      </c>
      <c r="AG42" s="32">
        <v>9718.2468230100003</v>
      </c>
      <c r="AH42" s="32">
        <v>0</v>
      </c>
      <c r="AI42" s="32">
        <v>298.08621653300003</v>
      </c>
      <c r="AJ42" s="32">
        <v>1.28884502668E-2</v>
      </c>
      <c r="AK42" s="32">
        <v>3164.4238308099998</v>
      </c>
      <c r="AL42" s="32">
        <v>0.40482899254299998</v>
      </c>
      <c r="AM42" s="32">
        <v>0.33423622420999999</v>
      </c>
      <c r="AN42" s="32">
        <v>418.850209979</v>
      </c>
      <c r="AO42" s="32">
        <v>0.15520583894100001</v>
      </c>
      <c r="AP42" s="32">
        <v>0</v>
      </c>
      <c r="AQ42" s="32">
        <v>2.9782376505299999E-2</v>
      </c>
      <c r="AR42" s="32">
        <v>687.80808890200001</v>
      </c>
      <c r="AS42" s="32">
        <v>660.13950594899995</v>
      </c>
      <c r="AT42" s="32">
        <v>27.668582952800001</v>
      </c>
      <c r="AU42" s="32">
        <v>80.557605306499994</v>
      </c>
      <c r="AV42" s="32">
        <v>0</v>
      </c>
      <c r="AW42" s="32">
        <v>1.17166005924E-3</v>
      </c>
      <c r="AX42" s="32">
        <v>39.4812363928</v>
      </c>
      <c r="AY42" s="32">
        <v>0.124783613514</v>
      </c>
      <c r="AZ42" s="32">
        <v>39.805333631000003</v>
      </c>
      <c r="BA42" s="32">
        <v>2.5776861258400001E-2</v>
      </c>
      <c r="BB42" s="32">
        <v>0.88778996378899999</v>
      </c>
      <c r="BC42" s="32">
        <v>157.50065134499999</v>
      </c>
      <c r="BD42" s="32">
        <v>0.17558198250599999</v>
      </c>
      <c r="BE42" s="32">
        <v>2.3432493550900002</v>
      </c>
      <c r="BF42" s="32">
        <v>7.9447711183499997E-3</v>
      </c>
      <c r="BG42" s="32">
        <v>22.140602024900002</v>
      </c>
      <c r="BH42" s="32">
        <v>0</v>
      </c>
      <c r="BI42" s="32">
        <v>1.72808498024</v>
      </c>
      <c r="BJ42" s="32">
        <v>645.06846602099995</v>
      </c>
      <c r="BK42" s="32">
        <v>4.1257894422100003</v>
      </c>
      <c r="BL42" s="32">
        <v>448.29352178099998</v>
      </c>
      <c r="BM42" s="32">
        <v>5416.3934442500004</v>
      </c>
      <c r="BN42" s="32">
        <v>642.87241058100005</v>
      </c>
    </row>
    <row r="43" spans="1:66" x14ac:dyDescent="0.25">
      <c r="A43" s="15" t="s">
        <v>42</v>
      </c>
      <c r="B43" s="65">
        <v>274032.759352964</v>
      </c>
      <c r="C43" s="65">
        <v>50.003759854232001</v>
      </c>
      <c r="D43" s="65">
        <v>15145.6628472886</v>
      </c>
      <c r="E43" s="65">
        <v>1516.6227111892699</v>
      </c>
      <c r="F43" s="65">
        <v>1426.8579032221701</v>
      </c>
      <c r="G43" s="65">
        <v>60.216631960540802</v>
      </c>
      <c r="H43" s="65">
        <v>24871.814679605301</v>
      </c>
      <c r="I43" s="65">
        <v>121.567124725192</v>
      </c>
      <c r="J43" s="65">
        <v>489.95205624816401</v>
      </c>
      <c r="K43" s="65">
        <v>247.48230854773601</v>
      </c>
      <c r="L43" s="32"/>
      <c r="M43" s="32" t="s">
        <v>42</v>
      </c>
      <c r="N43" s="32">
        <v>287.90877086400002</v>
      </c>
      <c r="O43" s="32">
        <v>123.636140243</v>
      </c>
      <c r="P43" s="32">
        <v>72.381308336499998</v>
      </c>
      <c r="Q43" s="32">
        <v>500.498502094</v>
      </c>
      <c r="R43" s="32">
        <v>2706.5551262899999</v>
      </c>
      <c r="S43" s="32">
        <v>274944.85587299999</v>
      </c>
      <c r="T43" s="32">
        <v>1653.5910684200001</v>
      </c>
      <c r="U43" s="32">
        <v>472.33244865699999</v>
      </c>
      <c r="V43" s="32">
        <v>1197.8984717599999</v>
      </c>
      <c r="W43" s="32">
        <v>358.255724171</v>
      </c>
      <c r="X43" s="32">
        <v>248.91689663400001</v>
      </c>
      <c r="Y43" s="32">
        <v>121.137029818</v>
      </c>
      <c r="Z43" s="32">
        <v>486.26376274099999</v>
      </c>
      <c r="AA43" s="32">
        <v>2.71720791108</v>
      </c>
      <c r="AB43" s="32">
        <v>0</v>
      </c>
      <c r="AC43" s="32">
        <v>49.890328886100001</v>
      </c>
      <c r="AD43" s="32">
        <v>0</v>
      </c>
      <c r="AE43" s="32">
        <v>13627.919587099999</v>
      </c>
      <c r="AF43" s="32">
        <v>1393.07591598</v>
      </c>
      <c r="AG43" s="32">
        <v>15142.132532899999</v>
      </c>
      <c r="AH43" s="32">
        <v>0</v>
      </c>
      <c r="AI43" s="32">
        <v>1136.5630472299999</v>
      </c>
      <c r="AJ43" s="32">
        <v>0.13846624597000001</v>
      </c>
      <c r="AK43" s="32">
        <v>15541.210892999999</v>
      </c>
      <c r="AL43" s="32">
        <v>1.2067258913000001</v>
      </c>
      <c r="AM43" s="32">
        <v>2.54640176304</v>
      </c>
      <c r="AN43" s="32">
        <v>500.64851461400002</v>
      </c>
      <c r="AO43" s="32">
        <v>0.275172989082</v>
      </c>
      <c r="AP43" s="32">
        <v>0</v>
      </c>
      <c r="AQ43" s="32">
        <v>0.12635059189699999</v>
      </c>
      <c r="AR43" s="32">
        <v>1512.8265919200001</v>
      </c>
      <c r="AS43" s="32">
        <v>1423.08664724</v>
      </c>
      <c r="AT43" s="32">
        <v>89.739944682699999</v>
      </c>
      <c r="AU43" s="32">
        <v>384.67905369900001</v>
      </c>
      <c r="AV43" s="32">
        <v>0</v>
      </c>
      <c r="AW43" s="32">
        <v>1.2587860001E-2</v>
      </c>
      <c r="AX43" s="32">
        <v>241.72712794</v>
      </c>
      <c r="AY43" s="32">
        <v>1.34060486825</v>
      </c>
      <c r="AZ43" s="32">
        <v>135.76742362300001</v>
      </c>
      <c r="BA43" s="32">
        <v>0.276932731042</v>
      </c>
      <c r="BB43" s="32">
        <v>3.32284527335</v>
      </c>
      <c r="BC43" s="32">
        <v>524.57842716799996</v>
      </c>
      <c r="BD43" s="32">
        <v>1.1972358238900001</v>
      </c>
      <c r="BE43" s="32">
        <v>9.8578064864399995</v>
      </c>
      <c r="BF43" s="32">
        <v>6.4975103677900006E-2</v>
      </c>
      <c r="BG43" s="32">
        <v>60.2293428467</v>
      </c>
      <c r="BH43" s="32">
        <v>0</v>
      </c>
      <c r="BI43" s="32">
        <v>5.5668308960099999</v>
      </c>
      <c r="BJ43" s="32">
        <v>3365.3761335700001</v>
      </c>
      <c r="BK43" s="32">
        <v>5.2023558127499996</v>
      </c>
      <c r="BL43" s="32">
        <v>1910.96236733</v>
      </c>
      <c r="BM43" s="32">
        <v>25091.9070063</v>
      </c>
      <c r="BN43" s="32">
        <v>3172.3670654900002</v>
      </c>
    </row>
    <row r="44" spans="1:66" x14ac:dyDescent="0.25">
      <c r="A44" s="15" t="s">
        <v>43</v>
      </c>
      <c r="B44" s="65">
        <v>1076836.02978043</v>
      </c>
      <c r="C44" s="65">
        <v>1215.7435522553901</v>
      </c>
      <c r="D44" s="65">
        <v>59856.523345232301</v>
      </c>
      <c r="E44" s="65">
        <v>6201.6394867446697</v>
      </c>
      <c r="F44" s="65">
        <v>5864.5494364471497</v>
      </c>
      <c r="G44" s="65">
        <v>193.85155465417901</v>
      </c>
      <c r="H44" s="65">
        <v>71998.509004304593</v>
      </c>
      <c r="I44" s="65">
        <v>121.889307788577</v>
      </c>
      <c r="J44" s="65">
        <v>1584.8581190238301</v>
      </c>
      <c r="K44" s="65">
        <v>345.06028038284097</v>
      </c>
      <c r="L44" s="32"/>
      <c r="M44" s="32" t="s">
        <v>43</v>
      </c>
      <c r="N44" s="32">
        <v>601.59961735700006</v>
      </c>
      <c r="O44" s="32">
        <v>128.25766739900001</v>
      </c>
      <c r="P44" s="32">
        <v>280.21394510499999</v>
      </c>
      <c r="Q44" s="32">
        <v>1616.1633905599999</v>
      </c>
      <c r="R44" s="32">
        <v>7857.2841178600002</v>
      </c>
      <c r="S44" s="32">
        <v>1081966.2538900001</v>
      </c>
      <c r="T44" s="32">
        <v>5896.8173805899996</v>
      </c>
      <c r="U44" s="32">
        <v>1455.06735357</v>
      </c>
      <c r="V44" s="32">
        <v>2962.2560605600002</v>
      </c>
      <c r="W44" s="32">
        <v>807.69970214900002</v>
      </c>
      <c r="X44" s="32">
        <v>352.31863932200002</v>
      </c>
      <c r="Y44" s="32">
        <v>476.81712905000001</v>
      </c>
      <c r="Z44" s="32">
        <v>1458.5452560399999</v>
      </c>
      <c r="AA44" s="32">
        <v>15.122848967099999</v>
      </c>
      <c r="AB44" s="32">
        <v>0</v>
      </c>
      <c r="AC44" s="32">
        <v>1204.22713017</v>
      </c>
      <c r="AD44" s="32">
        <v>0</v>
      </c>
      <c r="AE44" s="32">
        <v>53641.894116700001</v>
      </c>
      <c r="AF44" s="32">
        <v>5483.3941066799998</v>
      </c>
      <c r="AG44" s="32">
        <v>59602.105352400002</v>
      </c>
      <c r="AH44" s="32">
        <v>0</v>
      </c>
      <c r="AI44" s="32">
        <v>3644.4451045000001</v>
      </c>
      <c r="AJ44" s="32">
        <v>0.25687658109299999</v>
      </c>
      <c r="AK44" s="32">
        <v>44967.147963800002</v>
      </c>
      <c r="AL44" s="32">
        <v>3.7437970010499999</v>
      </c>
      <c r="AM44" s="32">
        <v>5.1194180002999996</v>
      </c>
      <c r="AN44" s="32">
        <v>2571.1446853799998</v>
      </c>
      <c r="AO44" s="32">
        <v>1.1427630144900001</v>
      </c>
      <c r="AP44" s="32">
        <v>0</v>
      </c>
      <c r="AQ44" s="32">
        <v>0.30771864950400002</v>
      </c>
      <c r="AR44" s="32">
        <v>6173.6736859700004</v>
      </c>
      <c r="AS44" s="32">
        <v>5837.2578473699996</v>
      </c>
      <c r="AT44" s="32">
        <v>336.41583859500003</v>
      </c>
      <c r="AU44" s="32">
        <v>1317.7756035</v>
      </c>
      <c r="AV44" s="32">
        <v>0</v>
      </c>
      <c r="AW44" s="32">
        <v>2.3352370931699999E-2</v>
      </c>
      <c r="AX44" s="32">
        <v>813.12180507300002</v>
      </c>
      <c r="AY44" s="32">
        <v>2.4870305774200001</v>
      </c>
      <c r="AZ44" s="32">
        <v>487.19363255799999</v>
      </c>
      <c r="BA44" s="32">
        <v>0.513752582299</v>
      </c>
      <c r="BB44" s="32">
        <v>9.2531132711600002</v>
      </c>
      <c r="BC44" s="32">
        <v>1914.4718467499999</v>
      </c>
      <c r="BD44" s="32">
        <v>3.7426158158799998</v>
      </c>
      <c r="BE44" s="32">
        <v>24.612598473999999</v>
      </c>
      <c r="BF44" s="32">
        <v>0.128253915611</v>
      </c>
      <c r="BG44" s="32">
        <v>195.70273171299999</v>
      </c>
      <c r="BH44" s="32">
        <v>0</v>
      </c>
      <c r="BI44" s="32">
        <v>23.655925208900001</v>
      </c>
      <c r="BJ44" s="32">
        <v>9128.6529222099998</v>
      </c>
      <c r="BK44" s="32">
        <v>33.705664263899997</v>
      </c>
      <c r="BL44" s="32">
        <v>6170.6579980799997</v>
      </c>
      <c r="BM44" s="32">
        <v>72499.036686599997</v>
      </c>
      <c r="BN44" s="32">
        <v>8943.6745407800008</v>
      </c>
    </row>
    <row r="45" spans="1:66" x14ac:dyDescent="0.25">
      <c r="A45" s="15" t="s">
        <v>44</v>
      </c>
      <c r="B45" s="65">
        <v>109937.913013022</v>
      </c>
      <c r="C45" s="65">
        <v>20.726396647477898</v>
      </c>
      <c r="D45" s="65">
        <v>6000.05312558471</v>
      </c>
      <c r="E45" s="65">
        <v>665.08573509892005</v>
      </c>
      <c r="F45" s="65">
        <v>624.08399314364897</v>
      </c>
      <c r="G45" s="65">
        <v>23.534856975487401</v>
      </c>
      <c r="H45" s="65">
        <v>12700.179237738799</v>
      </c>
      <c r="I45" s="65">
        <v>60.982223743008497</v>
      </c>
      <c r="J45" s="65">
        <v>224.91217436119501</v>
      </c>
      <c r="K45" s="65">
        <v>122.64318543340001</v>
      </c>
      <c r="L45" s="32"/>
      <c r="M45" s="32" t="s">
        <v>44</v>
      </c>
      <c r="N45" s="32">
        <v>137.33498568300001</v>
      </c>
      <c r="O45" s="32">
        <v>61.618411980600001</v>
      </c>
      <c r="P45" s="32">
        <v>38.410364650699997</v>
      </c>
      <c r="Q45" s="32">
        <v>228.45084795</v>
      </c>
      <c r="R45" s="32">
        <v>1589.39676872</v>
      </c>
      <c r="S45" s="32">
        <v>110273.313997</v>
      </c>
      <c r="T45" s="32">
        <v>916.76867737099997</v>
      </c>
      <c r="U45" s="32">
        <v>273.20562926899999</v>
      </c>
      <c r="V45" s="32">
        <v>533.664115272</v>
      </c>
      <c r="W45" s="32">
        <v>173.88436997100001</v>
      </c>
      <c r="X45" s="32">
        <v>123.111761661</v>
      </c>
      <c r="Y45" s="32">
        <v>47.945670561999997</v>
      </c>
      <c r="Z45" s="32">
        <v>238.49828074300001</v>
      </c>
      <c r="AA45" s="32">
        <v>1.0837128918700001</v>
      </c>
      <c r="AB45" s="32">
        <v>0</v>
      </c>
      <c r="AC45" s="32">
        <v>20.682294043100001</v>
      </c>
      <c r="AD45" s="32">
        <v>0</v>
      </c>
      <c r="AE45" s="32">
        <v>5393.8730346299999</v>
      </c>
      <c r="AF45" s="32">
        <v>551.37462381800003</v>
      </c>
      <c r="AG45" s="32">
        <v>5993.1933290099996</v>
      </c>
      <c r="AH45" s="32">
        <v>0</v>
      </c>
      <c r="AI45" s="32">
        <v>642.52956322</v>
      </c>
      <c r="AJ45" s="32">
        <v>3.99969142774E-2</v>
      </c>
      <c r="AK45" s="32">
        <v>7792.3402978100003</v>
      </c>
      <c r="AL45" s="32">
        <v>0.42906468625499999</v>
      </c>
      <c r="AM45" s="32">
        <v>0.74767790999600003</v>
      </c>
      <c r="AN45" s="32">
        <v>209.02869122600001</v>
      </c>
      <c r="AO45" s="32">
        <v>0.110336502918</v>
      </c>
      <c r="AP45" s="32">
        <v>0</v>
      </c>
      <c r="AQ45" s="32">
        <v>3.8750899096700001E-2</v>
      </c>
      <c r="AR45" s="32">
        <v>664.54151070800003</v>
      </c>
      <c r="AS45" s="32">
        <v>623.47306457100001</v>
      </c>
      <c r="AT45" s="32">
        <v>41.068446137199999</v>
      </c>
      <c r="AU45" s="32">
        <v>175.52903886199999</v>
      </c>
      <c r="AV45" s="32">
        <v>0</v>
      </c>
      <c r="AW45" s="32">
        <v>3.6360656258600001E-3</v>
      </c>
      <c r="AX45" s="32">
        <v>113.144177687</v>
      </c>
      <c r="AY45" s="32">
        <v>0.38724263360400002</v>
      </c>
      <c r="AZ45" s="32">
        <v>60.005356227199997</v>
      </c>
      <c r="BA45" s="32">
        <v>7.9993857576699995E-2</v>
      </c>
      <c r="BB45" s="32">
        <v>1.1346071764900001</v>
      </c>
      <c r="BC45" s="32">
        <v>234.68183897399999</v>
      </c>
      <c r="BD45" s="32">
        <v>0.52952859152200005</v>
      </c>
      <c r="BE45" s="32">
        <v>3.09888833215</v>
      </c>
      <c r="BF45" s="32">
        <v>1.9005016304500001E-2</v>
      </c>
      <c r="BG45" s="32">
        <v>23.5417766423</v>
      </c>
      <c r="BH45" s="32">
        <v>0</v>
      </c>
      <c r="BI45" s="32">
        <v>2.1034326130499998</v>
      </c>
      <c r="BJ45" s="32">
        <v>1740.1951859400001</v>
      </c>
      <c r="BK45" s="32">
        <v>2.1352056259199999</v>
      </c>
      <c r="BL45" s="32">
        <v>962.55636823099996</v>
      </c>
      <c r="BM45" s="32">
        <v>12806.108520899999</v>
      </c>
      <c r="BN45" s="32">
        <v>1717.6528850499999</v>
      </c>
    </row>
    <row r="46" spans="1:66" x14ac:dyDescent="0.25">
      <c r="A46" s="15" t="s">
        <v>45</v>
      </c>
      <c r="B46" s="65">
        <v>36360.943653298302</v>
      </c>
      <c r="C46" s="65">
        <v>6.6053399265396902</v>
      </c>
      <c r="D46" s="65">
        <v>1885.26708067765</v>
      </c>
      <c r="E46" s="65">
        <v>239.06837362235899</v>
      </c>
      <c r="F46" s="65">
        <v>223.01744762388299</v>
      </c>
      <c r="G46" s="65">
        <v>8.3441153616393091</v>
      </c>
      <c r="H46" s="65">
        <v>5260.6700419808903</v>
      </c>
      <c r="I46" s="65">
        <v>24.818207542202</v>
      </c>
      <c r="J46" s="65">
        <v>72.709048235727494</v>
      </c>
      <c r="K46" s="65">
        <v>47.7788471312249</v>
      </c>
      <c r="L46" s="32"/>
      <c r="M46" s="32" t="s">
        <v>45</v>
      </c>
      <c r="N46" s="32">
        <v>53.653992723400002</v>
      </c>
      <c r="O46" s="32">
        <v>25.163328531499999</v>
      </c>
      <c r="P46" s="32">
        <v>16.514712391700002</v>
      </c>
      <c r="Q46" s="32">
        <v>73.997298034799996</v>
      </c>
      <c r="R46" s="32">
        <v>777.43862061200002</v>
      </c>
      <c r="S46" s="32">
        <v>36515.6623569</v>
      </c>
      <c r="T46" s="32">
        <v>416.13256403999998</v>
      </c>
      <c r="U46" s="32">
        <v>131.17078935500001</v>
      </c>
      <c r="V46" s="32">
        <v>172.36497397400001</v>
      </c>
      <c r="W46" s="32">
        <v>66.378655622400004</v>
      </c>
      <c r="X46" s="32">
        <v>48.165615983800002</v>
      </c>
      <c r="Y46" s="32">
        <v>15.0996124488</v>
      </c>
      <c r="Z46" s="32">
        <v>97.669456202899994</v>
      </c>
      <c r="AA46" s="32">
        <v>0.27184860007599998</v>
      </c>
      <c r="AB46" s="32">
        <v>0</v>
      </c>
      <c r="AC46" s="32">
        <v>6.6094209086299998</v>
      </c>
      <c r="AD46" s="32">
        <v>0</v>
      </c>
      <c r="AE46" s="32">
        <v>1698.7033650200001</v>
      </c>
      <c r="AF46" s="32">
        <v>173.64506881200001</v>
      </c>
      <c r="AG46" s="32">
        <v>1887.4480462900001</v>
      </c>
      <c r="AH46" s="32">
        <v>0</v>
      </c>
      <c r="AI46" s="32">
        <v>301.71406340700003</v>
      </c>
      <c r="AJ46" s="32">
        <v>1.53087439938E-2</v>
      </c>
      <c r="AK46" s="32">
        <v>3169.3013306299999</v>
      </c>
      <c r="AL46" s="32">
        <v>0.15097412236800001</v>
      </c>
      <c r="AM46" s="32">
        <v>0.27989404972499998</v>
      </c>
      <c r="AN46" s="32">
        <v>58.222113571100003</v>
      </c>
      <c r="AO46" s="32">
        <v>3.5737177753199997E-2</v>
      </c>
      <c r="AP46" s="32">
        <v>0</v>
      </c>
      <c r="AQ46" s="32">
        <v>1.36664300997E-2</v>
      </c>
      <c r="AR46" s="32">
        <v>239.49865259500001</v>
      </c>
      <c r="AS46" s="32">
        <v>223.38679994099999</v>
      </c>
      <c r="AT46" s="32">
        <v>16.111852654100002</v>
      </c>
      <c r="AU46" s="32">
        <v>71.879556319800002</v>
      </c>
      <c r="AV46" s="32">
        <v>0</v>
      </c>
      <c r="AW46" s="32">
        <v>1.3917035566100001E-3</v>
      </c>
      <c r="AX46" s="32">
        <v>47.5217336045</v>
      </c>
      <c r="AY46" s="32">
        <v>0.14821669935000001</v>
      </c>
      <c r="AZ46" s="32">
        <v>23.454013249799999</v>
      </c>
      <c r="BA46" s="32">
        <v>3.06174254865E-2</v>
      </c>
      <c r="BB46" s="32">
        <v>0.41009003136099997</v>
      </c>
      <c r="BC46" s="32">
        <v>91.771675457599997</v>
      </c>
      <c r="BD46" s="32">
        <v>0.22119116674100001</v>
      </c>
      <c r="BE46" s="32">
        <v>1.1033645607</v>
      </c>
      <c r="BF46" s="32">
        <v>7.1516803849299999E-3</v>
      </c>
      <c r="BG46" s="32">
        <v>8.3612567668099995</v>
      </c>
      <c r="BH46" s="32">
        <v>0</v>
      </c>
      <c r="BI46" s="32">
        <v>0.60691384235900003</v>
      </c>
      <c r="BJ46" s="32">
        <v>724.34560300600003</v>
      </c>
      <c r="BK46" s="32">
        <v>0.49602271114699997</v>
      </c>
      <c r="BL46" s="32">
        <v>382.31511391700002</v>
      </c>
      <c r="BM46" s="32">
        <v>5304.3455237899998</v>
      </c>
      <c r="BN46" s="32">
        <v>766.50769289599998</v>
      </c>
    </row>
    <row r="47" spans="1:66" x14ac:dyDescent="0.25">
      <c r="A47" s="15" t="s">
        <v>46</v>
      </c>
      <c r="B47" s="65">
        <v>358009.80522228102</v>
      </c>
      <c r="C47" s="65">
        <v>59.486626374488402</v>
      </c>
      <c r="D47" s="65">
        <v>17071.6377036923</v>
      </c>
      <c r="E47" s="65">
        <v>1988.6019801687501</v>
      </c>
      <c r="F47" s="65">
        <v>1863.87964343044</v>
      </c>
      <c r="G47" s="65">
        <v>67.0346569041469</v>
      </c>
      <c r="H47" s="65">
        <v>27621.528063572001</v>
      </c>
      <c r="I47" s="65">
        <v>150.53055479044701</v>
      </c>
      <c r="J47" s="65">
        <v>575.69974586419005</v>
      </c>
      <c r="K47" s="65">
        <v>306.40199021933199</v>
      </c>
      <c r="L47" s="32"/>
      <c r="M47" s="32" t="s">
        <v>46</v>
      </c>
      <c r="N47" s="32">
        <v>341.32195128900003</v>
      </c>
      <c r="O47" s="32">
        <v>151.85042596400001</v>
      </c>
      <c r="P47" s="32">
        <v>85.929876054499999</v>
      </c>
      <c r="Q47" s="32">
        <v>583.12191525100002</v>
      </c>
      <c r="R47" s="32">
        <v>3211.0735928300001</v>
      </c>
      <c r="S47" s="32">
        <v>358218.05851300003</v>
      </c>
      <c r="T47" s="32">
        <v>1959.12691393</v>
      </c>
      <c r="U47" s="32">
        <v>560.17402260899996</v>
      </c>
      <c r="V47" s="32">
        <v>1141.2128929400001</v>
      </c>
      <c r="W47" s="32">
        <v>434.84016199000001</v>
      </c>
      <c r="X47" s="32">
        <v>306.74559659800002</v>
      </c>
      <c r="Y47" s="32">
        <v>136.41177950900001</v>
      </c>
      <c r="Z47" s="32">
        <v>568.77527098899998</v>
      </c>
      <c r="AA47" s="32">
        <v>3.3223872807200001</v>
      </c>
      <c r="AB47" s="32">
        <v>0</v>
      </c>
      <c r="AC47" s="32">
        <v>59.282060891999997</v>
      </c>
      <c r="AD47" s="32">
        <v>0</v>
      </c>
      <c r="AE47" s="32">
        <v>15346.323219</v>
      </c>
      <c r="AF47" s="32">
        <v>1568.7369568700001</v>
      </c>
      <c r="AG47" s="32">
        <v>17051.4719553</v>
      </c>
      <c r="AH47" s="32">
        <v>0</v>
      </c>
      <c r="AI47" s="32">
        <v>1351.96530525</v>
      </c>
      <c r="AJ47" s="32">
        <v>0.108294306442</v>
      </c>
      <c r="AK47" s="32">
        <v>17129.765839799999</v>
      </c>
      <c r="AL47" s="32">
        <v>1.2193171538300001</v>
      </c>
      <c r="AM47" s="32">
        <v>2.02974731218</v>
      </c>
      <c r="AN47" s="32">
        <v>602.97873177999998</v>
      </c>
      <c r="AO47" s="32">
        <v>0.319658360423</v>
      </c>
      <c r="AP47" s="32">
        <v>0</v>
      </c>
      <c r="AQ47" s="32">
        <v>0.105897708725</v>
      </c>
      <c r="AR47" s="32">
        <v>1980.0109199799999</v>
      </c>
      <c r="AS47" s="32">
        <v>1855.6794953199999</v>
      </c>
      <c r="AT47" s="32">
        <v>124.331424662</v>
      </c>
      <c r="AU47" s="32">
        <v>533.56947661200002</v>
      </c>
      <c r="AV47" s="32">
        <v>0</v>
      </c>
      <c r="AW47" s="32">
        <v>9.8448969879399995E-3</v>
      </c>
      <c r="AX47" s="32">
        <v>346.392599206</v>
      </c>
      <c r="AY47" s="32">
        <v>1.04848583828</v>
      </c>
      <c r="AZ47" s="32">
        <v>180.46381221799999</v>
      </c>
      <c r="BA47" s="32">
        <v>0.21658872206900001</v>
      </c>
      <c r="BB47" s="32">
        <v>3.2008724885199999</v>
      </c>
      <c r="BC47" s="32">
        <v>707.39274743299995</v>
      </c>
      <c r="BD47" s="32">
        <v>1.6040713048599999</v>
      </c>
      <c r="BE47" s="32">
        <v>8.5376670026500001</v>
      </c>
      <c r="BF47" s="32">
        <v>5.1562684139400003E-2</v>
      </c>
      <c r="BG47" s="32">
        <v>66.978915794200006</v>
      </c>
      <c r="BH47" s="32">
        <v>0</v>
      </c>
      <c r="BI47" s="32">
        <v>7.4712032399500004</v>
      </c>
      <c r="BJ47" s="32">
        <v>3576.9149327700002</v>
      </c>
      <c r="BK47" s="32">
        <v>6.1261299793499999</v>
      </c>
      <c r="BL47" s="32">
        <v>2220.0566339299999</v>
      </c>
      <c r="BM47" s="32">
        <v>27761.648736499999</v>
      </c>
      <c r="BN47" s="32">
        <v>3560.1669530700001</v>
      </c>
    </row>
    <row r="48" spans="1:66" x14ac:dyDescent="0.25">
      <c r="A48" s="15" t="s">
        <v>47</v>
      </c>
      <c r="B48" s="65">
        <v>304361.81423319801</v>
      </c>
      <c r="C48" s="65">
        <v>56.115502355331003</v>
      </c>
      <c r="D48" s="65">
        <v>16886.478066658401</v>
      </c>
      <c r="E48" s="65">
        <v>1727.85192201124</v>
      </c>
      <c r="F48" s="65">
        <v>1623.0263246292</v>
      </c>
      <c r="G48" s="65">
        <v>63.136077821175299</v>
      </c>
      <c r="H48" s="65">
        <v>26311.9671168448</v>
      </c>
      <c r="I48" s="65">
        <v>148.72672953586999</v>
      </c>
      <c r="J48" s="65">
        <v>514.84512911996001</v>
      </c>
      <c r="K48" s="65">
        <v>296.87920452327899</v>
      </c>
      <c r="L48" s="32"/>
      <c r="M48" s="32" t="s">
        <v>47</v>
      </c>
      <c r="N48" s="32">
        <v>318.68544422000002</v>
      </c>
      <c r="O48" s="32">
        <v>150.15141152199999</v>
      </c>
      <c r="P48" s="32">
        <v>85.049154144400006</v>
      </c>
      <c r="Q48" s="32">
        <v>522.15444070599995</v>
      </c>
      <c r="R48" s="32">
        <v>3284.17538685</v>
      </c>
      <c r="S48" s="32">
        <v>304826.51215800003</v>
      </c>
      <c r="T48" s="32">
        <v>1973.80257551</v>
      </c>
      <c r="U48" s="32">
        <v>570.60867089800001</v>
      </c>
      <c r="V48" s="32">
        <v>1007.68499194</v>
      </c>
      <c r="W48" s="32">
        <v>416.05630672000001</v>
      </c>
      <c r="X48" s="32">
        <v>297.54507385699998</v>
      </c>
      <c r="Y48" s="32">
        <v>135.01874626</v>
      </c>
      <c r="Z48" s="32">
        <v>522.45668501199998</v>
      </c>
      <c r="AA48" s="32">
        <v>2.9550813600899999</v>
      </c>
      <c r="AB48" s="32">
        <v>0</v>
      </c>
      <c r="AC48" s="32">
        <v>55.965455862699997</v>
      </c>
      <c r="AD48" s="32">
        <v>0</v>
      </c>
      <c r="AE48" s="32">
        <v>15189.581830700001</v>
      </c>
      <c r="AF48" s="32">
        <v>1552.7166548600001</v>
      </c>
      <c r="AG48" s="32">
        <v>16877.3172318</v>
      </c>
      <c r="AH48" s="32">
        <v>0</v>
      </c>
      <c r="AI48" s="32">
        <v>1361.2195034599999</v>
      </c>
      <c r="AJ48" s="32">
        <v>9.9360812601599999E-2</v>
      </c>
      <c r="AK48" s="32">
        <v>16129.212121099999</v>
      </c>
      <c r="AL48" s="32">
        <v>1.10343388945</v>
      </c>
      <c r="AM48" s="32">
        <v>1.86959103501</v>
      </c>
      <c r="AN48" s="32">
        <v>566.43850467100003</v>
      </c>
      <c r="AO48" s="32">
        <v>0.29066040212299998</v>
      </c>
      <c r="AP48" s="32">
        <v>0</v>
      </c>
      <c r="AQ48" s="32">
        <v>9.8533507696900002E-2</v>
      </c>
      <c r="AR48" s="32">
        <v>1722.4015654699999</v>
      </c>
      <c r="AS48" s="32">
        <v>1617.73181183</v>
      </c>
      <c r="AT48" s="32">
        <v>104.669753648</v>
      </c>
      <c r="AU48" s="32">
        <v>442.67284891200001</v>
      </c>
      <c r="AV48" s="32">
        <v>0</v>
      </c>
      <c r="AW48" s="32">
        <v>9.0327600015399998E-3</v>
      </c>
      <c r="AX48" s="32">
        <v>283.90374477099999</v>
      </c>
      <c r="AY48" s="32">
        <v>0.96199213556200003</v>
      </c>
      <c r="AZ48" s="32">
        <v>152.778172638</v>
      </c>
      <c r="BA48" s="32">
        <v>0.19872094714999999</v>
      </c>
      <c r="BB48" s="32">
        <v>2.8930913454299998</v>
      </c>
      <c r="BC48" s="32">
        <v>597.84866348100002</v>
      </c>
      <c r="BD48" s="32">
        <v>1.32649814867</v>
      </c>
      <c r="BE48" s="32">
        <v>7.8787034161699996</v>
      </c>
      <c r="BF48" s="32">
        <v>4.7450433638099997E-2</v>
      </c>
      <c r="BG48" s="32">
        <v>63.137898803900001</v>
      </c>
      <c r="BH48" s="32">
        <v>0</v>
      </c>
      <c r="BI48" s="32">
        <v>6.0762111642300001</v>
      </c>
      <c r="BJ48" s="32">
        <v>3447.8275869899999</v>
      </c>
      <c r="BK48" s="32">
        <v>5.7604043923999999</v>
      </c>
      <c r="BL48" s="32">
        <v>2101.1883748999999</v>
      </c>
      <c r="BM48" s="32">
        <v>26474.012212000001</v>
      </c>
      <c r="BN48" s="32">
        <v>3499.6578910200001</v>
      </c>
    </row>
    <row r="49" spans="1:67" x14ac:dyDescent="0.25">
      <c r="A49" s="15" t="s">
        <v>48</v>
      </c>
      <c r="B49" s="65">
        <v>82320.964054249198</v>
      </c>
      <c r="C49" s="65">
        <v>11.8171466349732</v>
      </c>
      <c r="D49" s="65">
        <v>3521.0323636911298</v>
      </c>
      <c r="E49" s="65">
        <v>449.02436399410999</v>
      </c>
      <c r="F49" s="65">
        <v>420.32108022250202</v>
      </c>
      <c r="G49" s="65">
        <v>14.414248514617899</v>
      </c>
      <c r="H49" s="65">
        <v>8833.5249255378494</v>
      </c>
      <c r="I49" s="65">
        <v>33.632427305972797</v>
      </c>
      <c r="J49" s="65">
        <v>175.91953004707</v>
      </c>
      <c r="K49" s="65">
        <v>69.739283586524095</v>
      </c>
      <c r="L49" s="32"/>
      <c r="M49" s="32" t="s">
        <v>48</v>
      </c>
      <c r="N49" s="32">
        <v>88.497343944999997</v>
      </c>
      <c r="O49" s="32">
        <v>34.051383355799999</v>
      </c>
      <c r="P49" s="32">
        <v>24.827372567000001</v>
      </c>
      <c r="Q49" s="32">
        <v>178.67211447299999</v>
      </c>
      <c r="R49" s="32">
        <v>1055.20191961</v>
      </c>
      <c r="S49" s="32">
        <v>82749.588680100002</v>
      </c>
      <c r="T49" s="32">
        <v>595.59885656300003</v>
      </c>
      <c r="U49" s="32">
        <v>180.39172270500001</v>
      </c>
      <c r="V49" s="32">
        <v>402.49325721899999</v>
      </c>
      <c r="W49" s="32">
        <v>103.90361559</v>
      </c>
      <c r="X49" s="32">
        <v>70.1005667867</v>
      </c>
      <c r="Y49" s="32">
        <v>28.1642187948</v>
      </c>
      <c r="Z49" s="32">
        <v>168.72267629999999</v>
      </c>
      <c r="AA49" s="32">
        <v>0.67417586181</v>
      </c>
      <c r="AB49" s="32">
        <v>0</v>
      </c>
      <c r="AC49" s="32">
        <v>11.8176664862</v>
      </c>
      <c r="AD49" s="32">
        <v>0</v>
      </c>
      <c r="AE49" s="32">
        <v>3168.4764561400002</v>
      </c>
      <c r="AF49" s="32">
        <v>323.88859839399998</v>
      </c>
      <c r="AG49" s="32">
        <v>3520.5292733299998</v>
      </c>
      <c r="AH49" s="32">
        <v>0</v>
      </c>
      <c r="AI49" s="32">
        <v>424.53556272499998</v>
      </c>
      <c r="AJ49" s="32">
        <v>2.57772867497E-2</v>
      </c>
      <c r="AK49" s="32">
        <v>5481.98484379</v>
      </c>
      <c r="AL49" s="32">
        <v>0.27864062831699998</v>
      </c>
      <c r="AM49" s="32">
        <v>0.479343712363</v>
      </c>
      <c r="AN49" s="32">
        <v>128.93085672699999</v>
      </c>
      <c r="AO49" s="32">
        <v>7.0972414006000004E-2</v>
      </c>
      <c r="AP49" s="32">
        <v>0</v>
      </c>
      <c r="AQ49" s="32">
        <v>2.4503507256E-2</v>
      </c>
      <c r="AR49" s="32">
        <v>449.32010485900003</v>
      </c>
      <c r="AS49" s="32">
        <v>420.529993354</v>
      </c>
      <c r="AT49" s="32">
        <v>28.790111505399999</v>
      </c>
      <c r="AU49" s="32">
        <v>125.02301708</v>
      </c>
      <c r="AV49" s="32">
        <v>0</v>
      </c>
      <c r="AW49" s="32">
        <v>2.34342012489E-3</v>
      </c>
      <c r="AX49" s="32">
        <v>81.624391860499998</v>
      </c>
      <c r="AY49" s="32">
        <v>0.249571408588</v>
      </c>
      <c r="AZ49" s="32">
        <v>41.825812298499997</v>
      </c>
      <c r="BA49" s="32">
        <v>5.1554570512100002E-2</v>
      </c>
      <c r="BB49" s="32">
        <v>0.73890972558000001</v>
      </c>
      <c r="BC49" s="32">
        <v>163.86094362200001</v>
      </c>
      <c r="BD49" s="32">
        <v>0.37861185017400001</v>
      </c>
      <c r="BE49" s="32">
        <v>1.97626619818</v>
      </c>
      <c r="BF49" s="32">
        <v>1.2199296152400001E-2</v>
      </c>
      <c r="BG49" s="32">
        <v>14.443119189100001</v>
      </c>
      <c r="BH49" s="32">
        <v>0</v>
      </c>
      <c r="BI49" s="32">
        <v>1.5250640930399999</v>
      </c>
      <c r="BJ49" s="32">
        <v>1219.94795129</v>
      </c>
      <c r="BK49" s="32">
        <v>1.19554693643</v>
      </c>
      <c r="BL49" s="32">
        <v>687.39060334999999</v>
      </c>
      <c r="BM49" s="32">
        <v>8916.9527879300003</v>
      </c>
      <c r="BN49" s="32">
        <v>1178.2406009900001</v>
      </c>
    </row>
    <row r="50" spans="1:67" x14ac:dyDescent="0.25">
      <c r="A50" s="15" t="s">
        <v>49</v>
      </c>
      <c r="B50" s="65">
        <v>315057.64952462597</v>
      </c>
      <c r="C50" s="65">
        <v>69.264565201144705</v>
      </c>
      <c r="D50" s="65">
        <v>20974.619612816699</v>
      </c>
      <c r="E50" s="65">
        <v>1940.74030358031</v>
      </c>
      <c r="F50" s="65">
        <v>1819.6315096343701</v>
      </c>
      <c r="G50" s="65">
        <v>81.785418165476003</v>
      </c>
      <c r="H50" s="65">
        <v>40658.969330975502</v>
      </c>
      <c r="I50" s="65">
        <v>208.885366649025</v>
      </c>
      <c r="J50" s="65">
        <v>601.37873586798605</v>
      </c>
      <c r="K50" s="65">
        <v>397.367972807836</v>
      </c>
      <c r="L50" s="32"/>
      <c r="M50" s="32" t="s">
        <v>49</v>
      </c>
      <c r="N50" s="32">
        <v>442.13263414400001</v>
      </c>
      <c r="O50" s="32">
        <v>211.48822705699999</v>
      </c>
      <c r="P50" s="32">
        <v>130.263590669</v>
      </c>
      <c r="Q50" s="32">
        <v>614.29098979100002</v>
      </c>
      <c r="R50" s="32">
        <v>5655.3773464899996</v>
      </c>
      <c r="S50" s="32">
        <v>317649.45812800003</v>
      </c>
      <c r="T50" s="32">
        <v>3177.7577361100002</v>
      </c>
      <c r="U50" s="32">
        <v>965.708773759</v>
      </c>
      <c r="V50" s="32">
        <v>1465.0264745899999</v>
      </c>
      <c r="W50" s="32">
        <v>556.989928771</v>
      </c>
      <c r="X50" s="32">
        <v>399.25367400900001</v>
      </c>
      <c r="Y50" s="32">
        <v>168.392229972</v>
      </c>
      <c r="Z50" s="32">
        <v>761.25297248300001</v>
      </c>
      <c r="AA50" s="32">
        <v>3.0726777749299998</v>
      </c>
      <c r="AB50" s="32">
        <v>0</v>
      </c>
      <c r="AC50" s="32">
        <v>69.259836974799995</v>
      </c>
      <c r="AD50" s="32">
        <v>0</v>
      </c>
      <c r="AE50" s="32">
        <v>18944.124143500001</v>
      </c>
      <c r="AF50" s="32">
        <v>1936.51049085</v>
      </c>
      <c r="AG50" s="32">
        <v>21049.026864300002</v>
      </c>
      <c r="AH50" s="32">
        <v>0</v>
      </c>
      <c r="AI50" s="32">
        <v>2247.83928483</v>
      </c>
      <c r="AJ50" s="32">
        <v>0.13103779929100001</v>
      </c>
      <c r="AK50" s="32">
        <v>24746.225361699999</v>
      </c>
      <c r="AL50" s="32">
        <v>1.30643838666</v>
      </c>
      <c r="AM50" s="32">
        <v>2.4263124710000001</v>
      </c>
      <c r="AN50" s="32">
        <v>583.64606151999999</v>
      </c>
      <c r="AO50" s="32">
        <v>0.32068112534900001</v>
      </c>
      <c r="AP50" s="32">
        <v>0</v>
      </c>
      <c r="AQ50" s="32">
        <v>0.12263567031</v>
      </c>
      <c r="AR50" s="32">
        <v>1940.3332480199999</v>
      </c>
      <c r="AS50" s="32">
        <v>1818.86807591</v>
      </c>
      <c r="AT50" s="32">
        <v>121.46517210899999</v>
      </c>
      <c r="AU50" s="32">
        <v>525.30939395999997</v>
      </c>
      <c r="AV50" s="32">
        <v>0</v>
      </c>
      <c r="AW50" s="32">
        <v>1.1912528818299999E-2</v>
      </c>
      <c r="AX50" s="32">
        <v>339.26409056599999</v>
      </c>
      <c r="AY50" s="32">
        <v>1.26868468559</v>
      </c>
      <c r="AZ50" s="32">
        <v>178.534447637</v>
      </c>
      <c r="BA50" s="32">
        <v>0.262075848035</v>
      </c>
      <c r="BB50" s="32">
        <v>3.5106100099800002</v>
      </c>
      <c r="BC50" s="32">
        <v>696.63951143400004</v>
      </c>
      <c r="BD50" s="32">
        <v>1.60284596042</v>
      </c>
      <c r="BE50" s="32">
        <v>9.7624989830099995</v>
      </c>
      <c r="BF50" s="32">
        <v>6.1811571697099998E-2</v>
      </c>
      <c r="BG50" s="32">
        <v>82.176948065100007</v>
      </c>
      <c r="BH50" s="32">
        <v>0</v>
      </c>
      <c r="BI50" s="32">
        <v>5.8637627893099999</v>
      </c>
      <c r="BJ50" s="32">
        <v>5579.0085531100003</v>
      </c>
      <c r="BK50" s="32">
        <v>6.1643381702599997</v>
      </c>
      <c r="BL50" s="32">
        <v>2996.8905673899999</v>
      </c>
      <c r="BM50" s="32">
        <v>41165.060552199997</v>
      </c>
      <c r="BN50" s="32">
        <v>5759.3959036300002</v>
      </c>
    </row>
    <row r="51" spans="1:67" x14ac:dyDescent="0.25">
      <c r="A51" s="15" t="s">
        <v>50</v>
      </c>
      <c r="B51" s="65">
        <v>34011.116941503598</v>
      </c>
      <c r="C51" s="65">
        <v>7.6767800853808899</v>
      </c>
      <c r="D51" s="65">
        <v>2272.2046732459798</v>
      </c>
      <c r="E51" s="65">
        <v>237.04075058779901</v>
      </c>
      <c r="F51" s="65">
        <v>222.65731288591601</v>
      </c>
      <c r="G51" s="65">
        <v>7.9305831973198497</v>
      </c>
      <c r="H51" s="65">
        <v>4773.56885958776</v>
      </c>
      <c r="I51" s="65">
        <v>24.798204606705401</v>
      </c>
      <c r="J51" s="65">
        <v>72.905123343858307</v>
      </c>
      <c r="K51" s="65">
        <v>49.310418219213197</v>
      </c>
      <c r="L51" s="32"/>
      <c r="M51" s="32" t="s">
        <v>50</v>
      </c>
      <c r="N51" s="32">
        <v>51.095553722799998</v>
      </c>
      <c r="O51" s="32">
        <v>24.902820456000001</v>
      </c>
      <c r="P51" s="32">
        <v>15.260305476599999</v>
      </c>
      <c r="Q51" s="32">
        <v>73.644221694799995</v>
      </c>
      <c r="R51" s="32">
        <v>656.42124535999994</v>
      </c>
      <c r="S51" s="32">
        <v>34149.299437299996</v>
      </c>
      <c r="T51" s="32">
        <v>371.72941567499998</v>
      </c>
      <c r="U51" s="32">
        <v>112.297400422</v>
      </c>
      <c r="V51" s="32">
        <v>175.66182941899999</v>
      </c>
      <c r="W51" s="32">
        <v>67.756935390699994</v>
      </c>
      <c r="X51" s="32">
        <v>49.382609711400001</v>
      </c>
      <c r="Y51" s="32">
        <v>18.1382607631</v>
      </c>
      <c r="Z51" s="32">
        <v>86.784478476399997</v>
      </c>
      <c r="AA51" s="32">
        <v>0.36187231705200001</v>
      </c>
      <c r="AB51" s="32">
        <v>0</v>
      </c>
      <c r="AC51" s="32">
        <v>7.6615933596800003</v>
      </c>
      <c r="AD51" s="32">
        <v>0</v>
      </c>
      <c r="AE51" s="32">
        <v>2040.5608985199999</v>
      </c>
      <c r="AF51" s="32">
        <v>208.589767018</v>
      </c>
      <c r="AG51" s="32">
        <v>2267.2889263000002</v>
      </c>
      <c r="AH51" s="32">
        <v>0</v>
      </c>
      <c r="AI51" s="32">
        <v>261.132626856</v>
      </c>
      <c r="AJ51" s="32">
        <v>6.4506076930300003E-3</v>
      </c>
      <c r="AK51" s="32">
        <v>2883.3589938700002</v>
      </c>
      <c r="AL51" s="32">
        <v>0.12001568180699999</v>
      </c>
      <c r="AM51" s="32">
        <v>0.13085835402900001</v>
      </c>
      <c r="AN51" s="32">
        <v>81.186306211000002</v>
      </c>
      <c r="AO51" s="32">
        <v>3.8133508490600002E-2</v>
      </c>
      <c r="AP51" s="32">
        <v>0</v>
      </c>
      <c r="AQ51" s="32">
        <v>8.1568326195900001E-3</v>
      </c>
      <c r="AR51" s="32">
        <v>237.066286007</v>
      </c>
      <c r="AS51" s="32">
        <v>222.638236635</v>
      </c>
      <c r="AT51" s="32">
        <v>14.4280493725</v>
      </c>
      <c r="AU51" s="32">
        <v>59.655556948099999</v>
      </c>
      <c r="AV51" s="32">
        <v>0</v>
      </c>
      <c r="AW51" s="32">
        <v>5.8642653262599997E-4</v>
      </c>
      <c r="AX51" s="32">
        <v>38.685474506299997</v>
      </c>
      <c r="AY51" s="32">
        <v>6.2453658735500003E-2</v>
      </c>
      <c r="AZ51" s="32">
        <v>20.420562961200002</v>
      </c>
      <c r="BA51" s="32">
        <v>1.2901257825E-2</v>
      </c>
      <c r="BB51" s="32">
        <v>0.290544136753</v>
      </c>
      <c r="BC51" s="32">
        <v>80.822137568399995</v>
      </c>
      <c r="BD51" s="32">
        <v>0.17168545676999999</v>
      </c>
      <c r="BE51" s="32">
        <v>0.68369177036700002</v>
      </c>
      <c r="BF51" s="32">
        <v>3.2654383141300001E-3</v>
      </c>
      <c r="BG51" s="32">
        <v>7.9383608503199996</v>
      </c>
      <c r="BH51" s="32">
        <v>0</v>
      </c>
      <c r="BI51" s="32">
        <v>0.61132162783099997</v>
      </c>
      <c r="BJ51" s="32">
        <v>657.10039228400001</v>
      </c>
      <c r="BK51" s="32">
        <v>0.76546693500399998</v>
      </c>
      <c r="BL51" s="32">
        <v>352.49296513199999</v>
      </c>
      <c r="BM51" s="32">
        <v>4812.30681852</v>
      </c>
      <c r="BN51" s="32">
        <v>671.88183781999999</v>
      </c>
    </row>
    <row r="52" spans="1:67" x14ac:dyDescent="0.25">
      <c r="B52" s="64"/>
      <c r="C52" s="64"/>
      <c r="D52" s="32"/>
      <c r="E52" s="32"/>
      <c r="F52" s="32"/>
      <c r="G52" s="32"/>
      <c r="H52" s="32"/>
      <c r="I52" s="32"/>
      <c r="J52" s="64"/>
      <c r="K52" s="64"/>
    </row>
    <row r="53" spans="1:67" x14ac:dyDescent="0.25">
      <c r="B53" s="64"/>
      <c r="C53" s="64"/>
      <c r="D53" s="32"/>
      <c r="E53" s="32"/>
      <c r="F53" s="32"/>
      <c r="G53" s="32"/>
      <c r="H53" s="32"/>
      <c r="I53" s="32"/>
      <c r="J53" s="64"/>
      <c r="K53" s="64"/>
    </row>
    <row r="54" spans="1:67" s="34" customFormat="1" x14ac:dyDescent="0.25">
      <c r="A54" s="34" t="s">
        <v>314</v>
      </c>
      <c r="B54" s="64"/>
      <c r="C54" s="64"/>
      <c r="D54" s="32"/>
      <c r="E54" s="32"/>
      <c r="F54" s="32"/>
      <c r="G54" s="32"/>
      <c r="H54" s="32"/>
      <c r="I54" s="32"/>
      <c r="J54" s="64"/>
      <c r="K54" s="6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</row>
    <row r="55" spans="1:67" s="34" customFormat="1" x14ac:dyDescent="0.25">
      <c r="A55" s="15" t="s">
        <v>1</v>
      </c>
      <c r="B55" s="64"/>
      <c r="C55" s="64"/>
      <c r="D55" s="32"/>
      <c r="E55" s="32"/>
      <c r="F55" s="32"/>
      <c r="G55" s="32"/>
      <c r="H55" s="32"/>
      <c r="I55" s="32"/>
      <c r="J55" s="64"/>
      <c r="K55" s="64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/>
    </row>
    <row r="56" spans="1:67" s="34" customFormat="1" x14ac:dyDescent="0.25">
      <c r="A56" s="15" t="s">
        <v>11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/>
    </row>
    <row r="57" spans="1:67" s="34" customFormat="1" x14ac:dyDescent="0.25">
      <c r="A57" s="15" t="s">
        <v>58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/>
    </row>
    <row r="58" spans="1:67" s="34" customFormat="1" x14ac:dyDescent="0.25">
      <c r="A58" s="15" t="s">
        <v>75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/>
    </row>
    <row r="59" spans="1:67" s="34" customFormat="1" x14ac:dyDescent="0.25">
      <c r="A59" s="34" t="s">
        <v>326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</row>
    <row r="61" spans="1:67" x14ac:dyDescent="0.25">
      <c r="A61" s="2" t="s">
        <v>55</v>
      </c>
      <c r="B61" s="1">
        <f t="shared" ref="B61:K61" si="0">SUM(B3:B58)</f>
        <v>13352919.930714663</v>
      </c>
      <c r="C61" s="1">
        <f t="shared" si="0"/>
        <v>3547.5118945033078</v>
      </c>
      <c r="D61" s="1">
        <f t="shared" si="0"/>
        <v>796408.31935343635</v>
      </c>
      <c r="E61" s="1">
        <f t="shared" si="0"/>
        <v>77632.027786431092</v>
      </c>
      <c r="F61" s="1">
        <f t="shared" si="0"/>
        <v>72801.073865862068</v>
      </c>
      <c r="G61" s="1">
        <f t="shared" si="0"/>
        <v>2843.1505413322379</v>
      </c>
      <c r="H61" s="1">
        <f t="shared" si="0"/>
        <v>1188117.1452106419</v>
      </c>
      <c r="I61" s="1">
        <f t="shared" si="0"/>
        <v>6035.6972634335489</v>
      </c>
      <c r="J61" s="1">
        <f t="shared" si="0"/>
        <v>21369.201292791277</v>
      </c>
      <c r="K61" s="1">
        <f t="shared" si="0"/>
        <v>12147.163607826333</v>
      </c>
      <c r="N61" s="1">
        <f t="shared" ref="N61:AS61" si="1">SUM(N3:N58)</f>
        <v>14608.162062496098</v>
      </c>
      <c r="O61" s="1">
        <f t="shared" si="1"/>
        <v>6668.9716050262987</v>
      </c>
      <c r="P61" s="1">
        <f t="shared" si="1"/>
        <v>3800.0266610326585</v>
      </c>
      <c r="Q61" s="1">
        <f t="shared" si="1"/>
        <v>24746.416966074299</v>
      </c>
      <c r="R61" s="1">
        <f t="shared" si="1"/>
        <v>138970.38895904471</v>
      </c>
      <c r="S61" s="1">
        <f t="shared" si="1"/>
        <v>13385223.8690044</v>
      </c>
      <c r="T61" s="1">
        <f t="shared" si="1"/>
        <v>86644.042624584399</v>
      </c>
      <c r="U61" s="1">
        <f t="shared" si="1"/>
        <v>24385.229818812404</v>
      </c>
      <c r="V61" s="1">
        <f t="shared" si="1"/>
        <v>50630.510320892892</v>
      </c>
      <c r="W61" s="1">
        <f t="shared" si="1"/>
        <v>18873.595563018192</v>
      </c>
      <c r="X61" s="1">
        <f t="shared" si="1"/>
        <v>12787.190840777401</v>
      </c>
      <c r="Y61" s="1">
        <f t="shared" si="1"/>
        <v>6360.5182929519724</v>
      </c>
      <c r="Z61" s="1">
        <f t="shared" si="1"/>
        <v>22967.4948222532</v>
      </c>
      <c r="AA61" s="1">
        <f t="shared" si="1"/>
        <v>144.43221021799499</v>
      </c>
      <c r="AB61" s="1">
        <f t="shared" si="1"/>
        <v>0</v>
      </c>
      <c r="AC61" s="1">
        <f t="shared" si="1"/>
        <v>3528.3376332316402</v>
      </c>
      <c r="AD61" s="1">
        <f t="shared" si="1"/>
        <v>0</v>
      </c>
      <c r="AE61" s="1">
        <f t="shared" si="1"/>
        <v>715558.01077826519</v>
      </c>
      <c r="AF61" s="1">
        <f t="shared" si="1"/>
        <v>73145.940277424204</v>
      </c>
      <c r="AG61" s="1">
        <f t="shared" si="1"/>
        <v>795064.46934844402</v>
      </c>
      <c r="AH61" s="1">
        <f t="shared" si="1"/>
        <v>0</v>
      </c>
      <c r="AI61" s="1">
        <f t="shared" si="1"/>
        <v>58566.140516265601</v>
      </c>
      <c r="AJ61" s="1">
        <f t="shared" si="1"/>
        <v>4.5998235024306604</v>
      </c>
      <c r="AK61" s="1">
        <f t="shared" si="1"/>
        <v>731541.85419922078</v>
      </c>
      <c r="AL61" s="1">
        <f t="shared" si="1"/>
        <v>50.735535846267908</v>
      </c>
      <c r="AM61" s="1">
        <f t="shared" si="1"/>
        <v>86.807289660622615</v>
      </c>
      <c r="AN61" s="1">
        <f t="shared" si="1"/>
        <v>26736.819639145699</v>
      </c>
      <c r="AO61" s="1">
        <f t="shared" si="1"/>
        <v>13.422738510985504</v>
      </c>
      <c r="AP61" s="1">
        <f t="shared" si="1"/>
        <v>0</v>
      </c>
      <c r="AQ61" s="1">
        <f t="shared" si="1"/>
        <v>4.6083556247715194</v>
      </c>
      <c r="AR61" s="1">
        <f t="shared" si="1"/>
        <v>77403.357374032217</v>
      </c>
      <c r="AS61" s="1">
        <f t="shared" si="1"/>
        <v>72568.034059899903</v>
      </c>
      <c r="AT61" s="1">
        <f t="shared" ref="AT61:BN61" si="2">SUM(AT3:AT58)</f>
        <v>4835.3233141375013</v>
      </c>
      <c r="AU61" s="1">
        <f t="shared" si="2"/>
        <v>19126.639724759098</v>
      </c>
      <c r="AV61" s="1">
        <f t="shared" si="2"/>
        <v>0</v>
      </c>
      <c r="AW61" s="1">
        <f t="shared" si="2"/>
        <v>0.4181657907556221</v>
      </c>
      <c r="AX61" s="1">
        <f t="shared" si="2"/>
        <v>12148.363221691527</v>
      </c>
      <c r="AY61" s="1">
        <f t="shared" si="2"/>
        <v>44.534646918311701</v>
      </c>
      <c r="AZ61" s="1">
        <f t="shared" si="2"/>
        <v>6704.8299136831374</v>
      </c>
      <c r="BA61" s="1">
        <f t="shared" si="2"/>
        <v>9.1996467311538375</v>
      </c>
      <c r="BB61" s="1">
        <f t="shared" si="2"/>
        <v>132.85700126953901</v>
      </c>
      <c r="BC61" s="1">
        <f t="shared" si="2"/>
        <v>26205.104420844898</v>
      </c>
      <c r="BD61" s="1">
        <f t="shared" si="2"/>
        <v>57.145622264094214</v>
      </c>
      <c r="BE61" s="1">
        <f t="shared" si="2"/>
        <v>366.61327387561789</v>
      </c>
      <c r="BF61" s="1">
        <f t="shared" si="2"/>
        <v>2.2016972428958401</v>
      </c>
      <c r="BG61" s="1">
        <f t="shared" si="2"/>
        <v>2844.5101244134307</v>
      </c>
      <c r="BH61" s="1">
        <f t="shared" si="2"/>
        <v>0</v>
      </c>
      <c r="BI61" s="1">
        <f t="shared" si="2"/>
        <v>265.06163746721097</v>
      </c>
      <c r="BJ61" s="1">
        <f t="shared" si="2"/>
        <v>157870.26880327068</v>
      </c>
      <c r="BK61" s="1">
        <f t="shared" si="2"/>
        <v>296.65035395751994</v>
      </c>
      <c r="BL61" s="1">
        <f t="shared" si="2"/>
        <v>95452.200912696193</v>
      </c>
      <c r="BM61" s="1">
        <f t="shared" si="2"/>
        <v>1197404.2377784669</v>
      </c>
      <c r="BN61" s="1">
        <f t="shared" si="2"/>
        <v>154413.22882705386</v>
      </c>
    </row>
    <row r="62" spans="1:67" x14ac:dyDescent="0.25">
      <c r="A62" s="34" t="s">
        <v>56</v>
      </c>
      <c r="B62" s="32">
        <f>SUM(B2:B51)</f>
        <v>13352919.930714663</v>
      </c>
      <c r="C62" s="32">
        <f t="shared" ref="C62:K62" si="3">SUM(C2:C51)</f>
        <v>3547.5118945033078</v>
      </c>
      <c r="D62" s="32">
        <f t="shared" si="3"/>
        <v>796408.31935343635</v>
      </c>
      <c r="E62" s="32">
        <f t="shared" si="3"/>
        <v>77632.027786431092</v>
      </c>
      <c r="F62" s="32">
        <f t="shared" si="3"/>
        <v>72801.073865862068</v>
      </c>
      <c r="G62" s="32">
        <f t="shared" si="3"/>
        <v>2843.1505413322379</v>
      </c>
      <c r="H62" s="32">
        <f t="shared" si="3"/>
        <v>1188117.1452106419</v>
      </c>
      <c r="I62" s="32">
        <f t="shared" si="3"/>
        <v>6035.6972634335489</v>
      </c>
      <c r="J62" s="32">
        <f t="shared" si="3"/>
        <v>21369.201292791277</v>
      </c>
      <c r="K62" s="32">
        <f t="shared" si="3"/>
        <v>12147.163607826333</v>
      </c>
    </row>
    <row r="63" spans="1:67" x14ac:dyDescent="0.25">
      <c r="A63" s="34" t="s">
        <v>329</v>
      </c>
      <c r="B63" s="32">
        <f>+B3+B5+B8+B9+B11+B12+B14+B15+B16+B17+B18+B19+B20+B21+B22+B23+B24+B25+B26+B28+B30+B31+B33+B34+B35+B36+B37+B39+B40+B41+B42+B43+B44+B46+B47+B49+B50</f>
        <v>11069655.134545518</v>
      </c>
      <c r="C63" s="32">
        <f t="shared" ref="C63:K63" si="4">+C3+C5+C8+C9+C11+C12+C14+C15+C16+C17+C18+C19+C20+C21+C22+C23+C24+C25+C26+C28+C30+C31+C33+C34+C35+C36+C37+C39+C40+C41+C42+C43+C44+C46+C47+C49+C50</f>
        <v>3167.676707689056</v>
      </c>
      <c r="D63" s="32">
        <f t="shared" si="4"/>
        <v>650537.98702095542</v>
      </c>
      <c r="E63" s="32">
        <f t="shared" si="4"/>
        <v>63691.431936338035</v>
      </c>
      <c r="F63" s="32">
        <f t="shared" si="4"/>
        <v>59955.551769513491</v>
      </c>
      <c r="G63" s="32">
        <f t="shared" si="4"/>
        <v>2390.0484445623028</v>
      </c>
      <c r="H63" s="32">
        <f t="shared" si="4"/>
        <v>973026.98792658187</v>
      </c>
      <c r="I63" s="32">
        <f t="shared" si="4"/>
        <v>5230.5878891253924</v>
      </c>
      <c r="J63" s="32">
        <f t="shared" si="4"/>
        <v>18638.110453123969</v>
      </c>
      <c r="K63" s="32">
        <f t="shared" si="4"/>
        <v>10497.923022582416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8" workbookViewId="0">
      <selection activeCell="E48" sqref="E48"/>
    </sheetView>
  </sheetViews>
  <sheetFormatPr defaultRowHeight="15" x14ac:dyDescent="0.25"/>
  <cols>
    <col min="1" max="1" width="18.7109375" bestFit="1" customWidth="1"/>
  </cols>
  <sheetData>
    <row r="1" spans="1:8" x14ac:dyDescent="0.25">
      <c r="B1" s="2" t="s">
        <v>59</v>
      </c>
      <c r="C1" s="2" t="s">
        <v>57</v>
      </c>
      <c r="D1" s="2" t="s">
        <v>60</v>
      </c>
      <c r="E1" s="2" t="s">
        <v>54</v>
      </c>
      <c r="F1" s="2" t="s">
        <v>53</v>
      </c>
      <c r="G1" s="2" t="s">
        <v>61</v>
      </c>
      <c r="H1" s="2" t="s">
        <v>62</v>
      </c>
    </row>
    <row r="2" spans="1:8" x14ac:dyDescent="0.25">
      <c r="A2" s="34" t="s">
        <v>0</v>
      </c>
      <c r="B2" s="32">
        <f>'onroad RPD'!L3+'onroad RPV'!AE3</f>
        <v>259737.56757850002</v>
      </c>
      <c r="C2" s="32">
        <f>'onroad RPD'!BB3+'onroad RPV'!CP3</f>
        <v>1784.00601282</v>
      </c>
      <c r="D2" s="32">
        <f>'onroad RPD'!AW3+'onroad RPD'!BD3+'onroad RPD'!BE3+'onroad RPV'!CK3+'onroad RPV'!CR3+'onroad RPV'!CS3</f>
        <v>32743.744298376798</v>
      </c>
      <c r="E2" s="32">
        <f>F2+'onroad RPD'!BP3+'onroad RPV'!DC3</f>
        <v>3808.7848775747721</v>
      </c>
      <c r="F2" s="32">
        <f>'onroad RPD'!BL3+'onroad RPD'!BQ3+'onroad RPD'!BX3+'onroad RPD'!BY3+'onroad RPD'!CA3+'onroad RPV'!CZ3+'onroad RPV'!DD3+'onroad RPV'!DK3+'onroad RPV'!DL3+'onroad RPV'!DN3</f>
        <v>1842.785533120772</v>
      </c>
      <c r="G2" s="32">
        <f>'onroad RPD'!CC3+'onroad RPV'!DP3</f>
        <v>246.2111775848</v>
      </c>
      <c r="H2" s="32">
        <f>'onroad RPD'!CK3+'onroad RPP'!AA3+'onroad RPV'!DV3</f>
        <v>22046.161484259999</v>
      </c>
    </row>
    <row r="3" spans="1:8" x14ac:dyDescent="0.25">
      <c r="A3" s="34" t="s">
        <v>2</v>
      </c>
      <c r="B3" s="32">
        <f>'onroad RPD'!L4+'onroad RPV'!AE4</f>
        <v>253391.10684960001</v>
      </c>
      <c r="C3" s="32">
        <f>'onroad RPD'!BB4+'onroad RPV'!CP4</f>
        <v>1675.4724154200001</v>
      </c>
      <c r="D3" s="32">
        <f>'onroad RPD'!AW4+'onroad RPD'!BD4+'onroad RPD'!BE4+'onroad RPV'!CK4+'onroad RPV'!CR4+'onroad RPV'!CS4</f>
        <v>31231.584738400001</v>
      </c>
      <c r="E3" s="32">
        <f>F3+'onroad RPD'!BP4+'onroad RPV'!DC4</f>
        <v>3310.1890821247348</v>
      </c>
      <c r="F3" s="32">
        <f>'onroad RPD'!BL4+'onroad RPD'!BQ4+'onroad RPD'!BX4+'onroad RPD'!BY4+'onroad RPD'!CA4+'onroad RPV'!CZ4+'onroad RPV'!DD4+'onroad RPV'!DK4+'onroad RPV'!DL4+'onroad RPV'!DN4</f>
        <v>1564.7439889268949</v>
      </c>
      <c r="G3" s="32">
        <f>'onroad RPD'!CC4+'onroad RPV'!DP4</f>
        <v>222.88383867437</v>
      </c>
      <c r="H3" s="32">
        <f>'onroad RPD'!CK4+'onroad RPP'!AA4+'onroad RPV'!DV4</f>
        <v>32628.578138390003</v>
      </c>
    </row>
    <row r="4" spans="1:8" x14ac:dyDescent="0.25">
      <c r="A4" s="34" t="s">
        <v>3</v>
      </c>
      <c r="B4" s="32">
        <f>'onroad RPD'!L5+'onroad RPV'!AE5</f>
        <v>138984.3439369</v>
      </c>
      <c r="C4" s="32">
        <f>'onroad RPD'!BB5+'onroad RPV'!CP5</f>
        <v>920.06570101099999</v>
      </c>
      <c r="D4" s="32">
        <f>'onroad RPD'!AW5+'onroad RPD'!BD5+'onroad RPD'!BE5+'onroad RPV'!CK5+'onroad RPV'!CR5+'onroad RPV'!CS5</f>
        <v>20127.2082371734</v>
      </c>
      <c r="E4" s="32">
        <f>F4+'onroad RPD'!BP5+'onroad RPV'!DC5</f>
        <v>1928.1675913170268</v>
      </c>
      <c r="F4" s="32">
        <f>'onroad RPD'!BL5+'onroad RPD'!BQ5+'onroad RPD'!BX5+'onroad RPD'!BY5+'onroad RPD'!CA5+'onroad RPV'!CZ5+'onroad RPV'!DD5+'onroad RPV'!DK5+'onroad RPV'!DL5+'onroad RPV'!DN5</f>
        <v>1009.1975949317667</v>
      </c>
      <c r="G4" s="32">
        <f>'onroad RPD'!CC5+'onroad RPV'!DP5</f>
        <v>135.54824683626998</v>
      </c>
      <c r="H4" s="32">
        <f>'onroad RPD'!CK5+'onroad RPP'!AA5+'onroad RPV'!DV5</f>
        <v>11176.179010300002</v>
      </c>
    </row>
    <row r="5" spans="1:8" x14ac:dyDescent="0.25">
      <c r="A5" s="34" t="s">
        <v>4</v>
      </c>
      <c r="B5" s="32">
        <f>'onroad RPD'!L6+'onroad RPV'!AE6</f>
        <v>640338.06367400009</v>
      </c>
      <c r="C5" s="32">
        <f>'onroad RPD'!BB6+'onroad RPV'!CP6</f>
        <v>13231.873186299999</v>
      </c>
      <c r="D5" s="32">
        <f>'onroad RPD'!AW6+'onroad RPD'!BD6+'onroad RPD'!BE6+'onroad RPV'!CK6+'onroad RPV'!CR6+'onroad RPV'!CS6</f>
        <v>158777.85594942499</v>
      </c>
      <c r="E5" s="32">
        <f>F5+'onroad RPD'!BP6+'onroad RPV'!DC6</f>
        <v>26940.47464602302</v>
      </c>
      <c r="F5" s="32">
        <f>'onroad RPD'!BL6+'onroad RPD'!BQ6+'onroad RPD'!BX6+'onroad RPD'!BY6+'onroad RPD'!CA6+'onroad RPV'!CZ6+'onroad RPV'!DD6+'onroad RPV'!DK6+'onroad RPV'!DL6+'onroad RPV'!DN6</f>
        <v>12505.578499179721</v>
      </c>
      <c r="G5" s="32">
        <f>'onroad RPD'!CC6+'onroad RPV'!DP6</f>
        <v>2393.37780372</v>
      </c>
      <c r="H5" s="32">
        <f>'onroad RPD'!CK6+'onroad RPP'!AA6+'onroad RPV'!DV6</f>
        <v>81614.0292051</v>
      </c>
    </row>
    <row r="6" spans="1:8" x14ac:dyDescent="0.25">
      <c r="A6" s="34" t="s">
        <v>5</v>
      </c>
      <c r="B6" s="32">
        <f>'onroad RPD'!L7+'onroad RPV'!AE7</f>
        <v>251761.21403899998</v>
      </c>
      <c r="C6" s="32">
        <f>'onroad RPD'!BB7+'onroad RPV'!CP7</f>
        <v>1259.98106192</v>
      </c>
      <c r="D6" s="32">
        <f>'onroad RPD'!AW7+'onroad RPD'!BD7+'onroad RPD'!BE7+'onroad RPV'!CK7+'onroad RPV'!CR7+'onroad RPV'!CS7</f>
        <v>22507.574966013999</v>
      </c>
      <c r="E6" s="32">
        <f>F6+'onroad RPD'!BP7+'onroad RPV'!DC7</f>
        <v>2873.5076519697227</v>
      </c>
      <c r="F6" s="32">
        <f>'onroad RPD'!BL7+'onroad RPD'!BQ7+'onroad RPD'!BX7+'onroad RPD'!BY7+'onroad RPD'!CA7+'onroad RPV'!CZ7+'onroad RPV'!DD7+'onroad RPV'!DK7+'onroad RPV'!DL7+'onroad RPV'!DN7</f>
        <v>1480.4530209889226</v>
      </c>
      <c r="G6" s="32">
        <f>'onroad RPD'!CC7+'onroad RPV'!DP7</f>
        <v>161.51251808506998</v>
      </c>
      <c r="H6" s="32">
        <f>'onroad RPD'!CK7+'onroad RPP'!AA7+'onroad RPV'!DV7</f>
        <v>20391.131174419999</v>
      </c>
    </row>
    <row r="7" spans="1:8" x14ac:dyDescent="0.25">
      <c r="A7" s="34" t="s">
        <v>6</v>
      </c>
      <c r="B7" s="32">
        <f>'onroad RPD'!L8+'onroad RPV'!AE8</f>
        <v>127869.165045</v>
      </c>
      <c r="C7" s="32">
        <f>'onroad RPD'!BB8+'onroad RPV'!CP8</f>
        <v>824.76020267599995</v>
      </c>
      <c r="D7" s="32">
        <f>'onroad RPD'!AW8+'onroad RPD'!BD8+'onroad RPD'!BE8+'onroad RPV'!CK8+'onroad RPV'!CR8+'onroad RPV'!CS8</f>
        <v>10138.6463538771</v>
      </c>
      <c r="E7" s="32">
        <f>F7+'onroad RPD'!BP8+'onroad RPV'!DC8</f>
        <v>1371.7166730140666</v>
      </c>
      <c r="F7" s="32">
        <f>'onroad RPD'!BL8+'onroad RPD'!BQ8+'onroad RPD'!BX8+'onroad RPD'!BY8+'onroad RPD'!CA8+'onroad RPV'!CZ8+'onroad RPV'!DD8+'onroad RPV'!DK8+'onroad RPV'!DL8+'onroad RPV'!DN8</f>
        <v>721.82532417527682</v>
      </c>
      <c r="G7" s="32">
        <f>'onroad RPD'!CC8+'onroad RPV'!DP8</f>
        <v>90.279680864139991</v>
      </c>
      <c r="H7" s="32">
        <f>'onroad RPD'!CK8+'onroad RPP'!AA8+'onroad RPV'!DV8</f>
        <v>8976.3919183899998</v>
      </c>
    </row>
    <row r="8" spans="1:8" x14ac:dyDescent="0.25">
      <c r="A8" s="34" t="s">
        <v>7</v>
      </c>
      <c r="B8" s="32">
        <f>'onroad RPD'!L9+'onroad RPV'!AE9</f>
        <v>39333.332775999996</v>
      </c>
      <c r="C8" s="32">
        <f>'onroad RPD'!BB9+'onroad RPV'!CP9</f>
        <v>245.877979737</v>
      </c>
      <c r="D8" s="32">
        <f>'onroad RPD'!AW9+'onroad RPD'!BD9+'onroad RPD'!BE9+'onroad RPV'!CK9+'onroad RPV'!CR9+'onroad RPV'!CS9</f>
        <v>3637.7760202060003</v>
      </c>
      <c r="E8" s="32">
        <f>F8+'onroad RPD'!BP9+'onroad RPV'!DC9</f>
        <v>370.05444885647393</v>
      </c>
      <c r="F8" s="32">
        <f>'onroad RPD'!BL9+'onroad RPD'!BQ9+'onroad RPD'!BX9+'onroad RPD'!BY9+'onroad RPD'!CA9+'onroad RPV'!CZ9+'onroad RPV'!DD9+'onroad RPV'!DK9+'onroad RPV'!DL9+'onroad RPV'!DN9</f>
        <v>201.92324150707393</v>
      </c>
      <c r="G8" s="32">
        <f>'onroad RPD'!CC9+'onroad RPV'!DP9</f>
        <v>28.87807342891</v>
      </c>
      <c r="H8" s="32">
        <f>'onroad RPD'!CK9+'onroad RPP'!AA9+'onroad RPV'!DV9</f>
        <v>3064.7600934980001</v>
      </c>
    </row>
    <row r="9" spans="1:8" x14ac:dyDescent="0.25">
      <c r="A9" s="34" t="s">
        <v>8</v>
      </c>
      <c r="B9" s="32">
        <f>'onroad RPD'!L10+'onroad RPV'!AE10</f>
        <v>15300.357793859999</v>
      </c>
      <c r="C9" s="32">
        <f>'onroad RPD'!BB10+'onroad RPV'!CP10</f>
        <v>113.215787224</v>
      </c>
      <c r="D9" s="32">
        <f>'onroad RPD'!AW10+'onroad RPD'!BD10+'onroad RPD'!BE10+'onroad RPV'!CK10+'onroad RPV'!CR10+'onroad RPV'!CS10</f>
        <v>1236.12677549771</v>
      </c>
      <c r="E9" s="32">
        <f>F9+'onroad RPD'!BP10+'onroad RPV'!DC10</f>
        <v>279.00526779827834</v>
      </c>
      <c r="F9" s="32">
        <f>'onroad RPD'!BL10+'onroad RPD'!BQ10+'onroad RPD'!BX10+'onroad RPD'!BY10+'onroad RPD'!CA10+'onroad RPV'!CZ10+'onroad RPV'!DD10+'onroad RPV'!DK10+'onroad RPV'!DL10+'onroad RPV'!DN10</f>
        <v>120.02829628344435</v>
      </c>
      <c r="G9" s="32">
        <f>'onroad RPD'!CC10+'onroad RPV'!DP10</f>
        <v>14.113004200855999</v>
      </c>
      <c r="H9" s="32">
        <f>'onroad RPD'!CK10+'onroad RPP'!AA10+'onroad RPV'!DV10</f>
        <v>976.67563427499999</v>
      </c>
    </row>
    <row r="10" spans="1:8" x14ac:dyDescent="0.25">
      <c r="A10" s="34" t="s">
        <v>9</v>
      </c>
      <c r="B10" s="32">
        <f>'onroad RPD'!L11+'onroad RPV'!AE11</f>
        <v>789773.28944900003</v>
      </c>
      <c r="C10" s="32">
        <f>'onroad RPD'!BB11+'onroad RPV'!CP11</f>
        <v>5158.1375167799997</v>
      </c>
      <c r="D10" s="32">
        <f>'onroad RPD'!AW11+'onroad RPD'!BD11+'onroad RPD'!BE11+'onroad RPV'!CK11+'onroad RPV'!CR11+'onroad RPV'!CS11</f>
        <v>70716.750221407012</v>
      </c>
      <c r="E10" s="32">
        <f>F10+'onroad RPD'!BP11+'onroad RPV'!DC11</f>
        <v>11383.803788128138</v>
      </c>
      <c r="F10" s="32">
        <f>'onroad RPD'!BL11+'onroad RPD'!BQ11+'onroad RPD'!BX11+'onroad RPD'!BY11+'onroad RPD'!CA11+'onroad RPV'!CZ11+'onroad RPV'!DD11+'onroad RPV'!DK11+'onroad RPV'!DL11+'onroad RPV'!DN11</f>
        <v>4774.9710483730378</v>
      </c>
      <c r="G10" s="32">
        <f>'onroad RPD'!CC11+'onroad RPV'!DP11</f>
        <v>686.60284066630004</v>
      </c>
      <c r="H10" s="32">
        <f>'onroad RPD'!CK11+'onroad RPP'!AA11+'onroad RPV'!DV11</f>
        <v>72156.681828300003</v>
      </c>
    </row>
    <row r="11" spans="1:8" x14ac:dyDescent="0.25">
      <c r="A11" s="34" t="s">
        <v>10</v>
      </c>
      <c r="B11" s="32">
        <f>'onroad RPD'!L12+'onroad RPV'!AE12</f>
        <v>448317.777588</v>
      </c>
      <c r="C11" s="32">
        <f>'onroad RPD'!BB12+'onroad RPV'!CP12</f>
        <v>3026.0460419400001</v>
      </c>
      <c r="D11" s="32">
        <f>'onroad RPD'!AW12+'onroad RPD'!BD12+'onroad RPD'!BE12+'onroad RPV'!CK12+'onroad RPV'!CR12+'onroad RPV'!CS12</f>
        <v>56771.328826573001</v>
      </c>
      <c r="E11" s="32">
        <f>F11+'onroad RPD'!BP12+'onroad RPV'!DC12</f>
        <v>6258.1060466380613</v>
      </c>
      <c r="F11" s="32">
        <f>'onroad RPD'!BL12+'onroad RPD'!BQ12+'onroad RPD'!BX12+'onroad RPD'!BY12+'onroad RPD'!CA12+'onroad RPV'!CZ12+'onroad RPV'!DD12+'onroad RPV'!DK12+'onroad RPV'!DL12+'onroad RPV'!DN12</f>
        <v>3181.600917115461</v>
      </c>
      <c r="G11" s="32">
        <f>'onroad RPD'!CC12+'onroad RPV'!DP12</f>
        <v>413.65042502120002</v>
      </c>
      <c r="H11" s="32">
        <f>'onroad RPD'!CK12+'onroad RPP'!AA12+'onroad RPV'!DV12</f>
        <v>39354.042955509998</v>
      </c>
    </row>
    <row r="12" spans="1:8" x14ac:dyDescent="0.25">
      <c r="A12" s="34" t="s">
        <v>12</v>
      </c>
      <c r="B12" s="32">
        <f>'onroad RPD'!L13+'onroad RPV'!AE13</f>
        <v>109180.553237</v>
      </c>
      <c r="C12" s="32">
        <f>'onroad RPD'!BB13+'onroad RPV'!CP13</f>
        <v>515.22942923899996</v>
      </c>
      <c r="D12" s="32">
        <f>'onroad RPD'!AW13+'onroad RPD'!BD13+'onroad RPD'!BE13+'onroad RPV'!CK13+'onroad RPV'!CR13+'onroad RPV'!CS13</f>
        <v>13988.4843818113</v>
      </c>
      <c r="E12" s="32">
        <f>F12+'onroad RPD'!BP13+'onroad RPV'!DC13</f>
        <v>1062.2571181229553</v>
      </c>
      <c r="F12" s="32">
        <f>'onroad RPD'!BL13+'onroad RPD'!BQ13+'onroad RPD'!BX13+'onroad RPD'!BY13+'onroad RPD'!CA13+'onroad RPV'!CZ13+'onroad RPV'!DD13+'onroad RPV'!DK13+'onroad RPV'!DL13+'onroad RPV'!DN13</f>
        <v>629.49431949712528</v>
      </c>
      <c r="G12" s="32">
        <f>'onroad RPD'!CC13+'onroad RPV'!DP13</f>
        <v>68.77949988089</v>
      </c>
      <c r="H12" s="32">
        <f>'onroad RPD'!CK13+'onroad RPP'!AA13+'onroad RPV'!DV13</f>
        <v>10392.234146769999</v>
      </c>
    </row>
    <row r="13" spans="1:8" x14ac:dyDescent="0.25">
      <c r="A13" s="34" t="s">
        <v>13</v>
      </c>
      <c r="B13" s="32">
        <f>'onroad RPD'!L14+'onroad RPV'!AE14</f>
        <v>416160.73520600004</v>
      </c>
      <c r="C13" s="32">
        <f>'onroad RPD'!BB14+'onroad RPV'!CP14</f>
        <v>2721.3369344900002</v>
      </c>
      <c r="D13" s="32">
        <f>'onroad RPD'!AW14+'onroad RPD'!BD14+'onroad RPD'!BE14+'onroad RPV'!CK14+'onroad RPV'!CR14+'onroad RPV'!CS14</f>
        <v>42665.122065074393</v>
      </c>
      <c r="E13" s="32">
        <f>F13+'onroad RPD'!BP14+'onroad RPV'!DC14</f>
        <v>6649.5819273878287</v>
      </c>
      <c r="F13" s="32">
        <f>'onroad RPD'!BL14+'onroad RPD'!BQ14+'onroad RPD'!BX14+'onroad RPD'!BY14+'onroad RPD'!CA14+'onroad RPV'!CZ14+'onroad RPV'!DD14+'onroad RPV'!DK14+'onroad RPV'!DL14+'onroad RPV'!DN14</f>
        <v>3050.6752487489284</v>
      </c>
      <c r="G13" s="32">
        <f>'onroad RPD'!CC14+'onroad RPV'!DP14</f>
        <v>388.21954990310002</v>
      </c>
      <c r="H13" s="32">
        <f>'onroad RPD'!CK14+'onroad RPP'!AA14+'onroad RPV'!DV14</f>
        <v>24333.558785430003</v>
      </c>
    </row>
    <row r="14" spans="1:8" x14ac:dyDescent="0.25">
      <c r="A14" s="34" t="s">
        <v>14</v>
      </c>
      <c r="B14" s="32">
        <f>'onroad RPD'!L15+'onroad RPV'!AE15</f>
        <v>350199.84839499998</v>
      </c>
      <c r="C14" s="32">
        <f>'onroad RPD'!BB15+'onroad RPV'!CP15</f>
        <v>2090.0107415699999</v>
      </c>
      <c r="D14" s="32">
        <f>'onroad RPD'!AW15+'onroad RPD'!BD15+'onroad RPD'!BE15+'onroad RPV'!CK15+'onroad RPV'!CR15+'onroad RPV'!CS15</f>
        <v>36685.056078635695</v>
      </c>
      <c r="E14" s="32">
        <f>F14+'onroad RPD'!BP15+'onroad RPV'!DC15</f>
        <v>4796.8517749843486</v>
      </c>
      <c r="F14" s="32">
        <f>'onroad RPD'!BL15+'onroad RPD'!BQ15+'onroad RPD'!BX15+'onroad RPD'!BY15+'onroad RPD'!CA15+'onroad RPV'!CZ15+'onroad RPV'!DD15+'onroad RPV'!DK15+'onroad RPV'!DL15+'onroad RPV'!DN15</f>
        <v>2370.0268539444492</v>
      </c>
      <c r="G14" s="32">
        <f>'onroad RPD'!CC15+'onroad RPV'!DP15</f>
        <v>280.12478680189997</v>
      </c>
      <c r="H14" s="32">
        <f>'onroad RPD'!CK15+'onroad RPP'!AA15+'onroad RPV'!DV15</f>
        <v>23439.457374559999</v>
      </c>
    </row>
    <row r="15" spans="1:8" x14ac:dyDescent="0.25">
      <c r="A15" s="34" t="s">
        <v>15</v>
      </c>
      <c r="B15" s="32">
        <f>'onroad RPD'!L16+'onroad RPV'!AE16</f>
        <v>179748.49343929999</v>
      </c>
      <c r="C15" s="32">
        <f>'onroad RPD'!BB16+'onroad RPV'!CP16</f>
        <v>874.89105153699995</v>
      </c>
      <c r="D15" s="32">
        <f>'onroad RPD'!AW16+'onroad RPD'!BD16+'onroad RPD'!BE16+'onroad RPV'!CK16+'onroad RPV'!CR16+'onroad RPV'!CS16</f>
        <v>16656.615862608101</v>
      </c>
      <c r="E15" s="32">
        <f>F15+'onroad RPD'!BP16+'onroad RPV'!DC16</f>
        <v>1451.6698793352621</v>
      </c>
      <c r="F15" s="32">
        <f>'onroad RPD'!BL16+'onroad RPD'!BQ16+'onroad RPD'!BX16+'onroad RPD'!BY16+'onroad RPD'!CA16+'onroad RPV'!CZ16+'onroad RPV'!DD16+'onroad RPV'!DK16+'onroad RPV'!DL16+'onroad RPV'!DN16</f>
        <v>859.76998014826211</v>
      </c>
      <c r="G15" s="32">
        <f>'onroad RPD'!CC16+'onroad RPV'!DP16</f>
        <v>111.03301611240001</v>
      </c>
      <c r="H15" s="32">
        <f>'onroad RPD'!CK16+'onroad RPP'!AA16+'onroad RPV'!DV16</f>
        <v>12237.451485860001</v>
      </c>
    </row>
    <row r="16" spans="1:8" x14ac:dyDescent="0.25">
      <c r="A16" s="34" t="s">
        <v>16</v>
      </c>
      <c r="B16" s="32">
        <f>'onroad RPD'!L17+'onroad RPV'!AE17</f>
        <v>140825.70408549998</v>
      </c>
      <c r="C16" s="32">
        <f>'onroad RPD'!BB17+'onroad RPV'!CP17</f>
        <v>824.77333849000001</v>
      </c>
      <c r="D16" s="32">
        <f>'onroad RPD'!AW17+'onroad RPD'!BD17+'onroad RPD'!BE17+'onroad RPV'!CK17+'onroad RPV'!CR17+'onroad RPV'!CS17</f>
        <v>14879.5780262757</v>
      </c>
      <c r="E16" s="32">
        <f>F16+'onroad RPD'!BP17+'onroad RPV'!DC17</f>
        <v>1711.4568980722129</v>
      </c>
      <c r="F16" s="32">
        <f>'onroad RPD'!BL17+'onroad RPD'!BQ17+'onroad RPD'!BX17+'onroad RPD'!BY17+'onroad RPD'!CA17+'onroad RPV'!CZ17+'onroad RPV'!DD17+'onroad RPV'!DK17+'onroad RPV'!DL17+'onroad RPV'!DN17</f>
        <v>868.24133478452291</v>
      </c>
      <c r="G16" s="32">
        <f>'onroad RPD'!CC17+'onroad RPV'!DP17</f>
        <v>111.81803281049001</v>
      </c>
      <c r="H16" s="32">
        <f>'onroad RPD'!CK17+'onroad RPP'!AA17+'onroad RPV'!DV17</f>
        <v>11251.167067120001</v>
      </c>
    </row>
    <row r="17" spans="1:8" x14ac:dyDescent="0.25">
      <c r="A17" s="34" t="s">
        <v>17</v>
      </c>
      <c r="B17" s="32">
        <f>'onroad RPD'!L18+'onroad RPV'!AE18</f>
        <v>220557.36921500001</v>
      </c>
      <c r="C17" s="32">
        <f>'onroad RPD'!BB18+'onroad RPV'!CP18</f>
        <v>1379.6367579800001</v>
      </c>
      <c r="D17" s="32">
        <f>'onroad RPD'!AW18+'onroad RPD'!BD18+'onroad RPD'!BE18+'onroad RPV'!CK18+'onroad RPV'!CR18+'onroad RPV'!CS18</f>
        <v>26775.623935154603</v>
      </c>
      <c r="E17" s="32">
        <f>F17+'onroad RPD'!BP18+'onroad RPV'!DC18</f>
        <v>2552.0770299071087</v>
      </c>
      <c r="F17" s="32">
        <f>'onroad RPD'!BL18+'onroad RPD'!BQ18+'onroad RPD'!BX18+'onroad RPD'!BY18+'onroad RPD'!CA18+'onroad RPV'!CZ18+'onroad RPV'!DD18+'onroad RPV'!DK18+'onroad RPV'!DL18+'onroad RPV'!DN18</f>
        <v>1392.374608645109</v>
      </c>
      <c r="G17" s="32">
        <f>'onroad RPD'!CC18+'onroad RPV'!DP18</f>
        <v>180.63696338702999</v>
      </c>
      <c r="H17" s="32">
        <f>'onroad RPD'!CK18+'onroad RPP'!AA18+'onroad RPV'!DV18</f>
        <v>15558.680753029999</v>
      </c>
    </row>
    <row r="18" spans="1:8" x14ac:dyDescent="0.25">
      <c r="A18" s="34" t="s">
        <v>18</v>
      </c>
      <c r="B18" s="32">
        <f>'onroad RPD'!L19+'onroad RPV'!AE19</f>
        <v>199457.13082019999</v>
      </c>
      <c r="C18" s="32">
        <f>'onroad RPD'!BB19+'onroad RPV'!CP19</f>
        <v>1276.75521011</v>
      </c>
      <c r="D18" s="32">
        <f>'onroad RPD'!AW19+'onroad RPD'!BD19+'onroad RPD'!BE19+'onroad RPV'!CK19+'onroad RPV'!CR19+'onroad RPV'!CS19</f>
        <v>24822.5208264871</v>
      </c>
      <c r="E18" s="32">
        <f>F18+'onroad RPD'!BP19+'onroad RPV'!DC19</f>
        <v>2720.8300031352123</v>
      </c>
      <c r="F18" s="32">
        <f>'onroad RPD'!BL19+'onroad RPD'!BQ19+'onroad RPD'!BX19+'onroad RPD'!BY19+'onroad RPD'!CA19+'onroad RPV'!CZ19+'onroad RPV'!DD19+'onroad RPV'!DK19+'onroad RPV'!DL19+'onroad RPV'!DN19</f>
        <v>1334.8600354068121</v>
      </c>
      <c r="G18" s="32">
        <f>'onroad RPD'!CC19+'onroad RPV'!DP19</f>
        <v>175.98399375795</v>
      </c>
      <c r="H18" s="32">
        <f>'onroad RPD'!CK19+'onroad RPP'!AA19+'onroad RPV'!DV19</f>
        <v>19564.191541280001</v>
      </c>
    </row>
    <row r="19" spans="1:8" x14ac:dyDescent="0.25">
      <c r="A19" s="34" t="s">
        <v>19</v>
      </c>
      <c r="B19" s="32">
        <f>'onroad RPD'!L20+'onroad RPV'!AE20</f>
        <v>63050.408801099999</v>
      </c>
      <c r="C19" s="32">
        <f>'onroad RPD'!BB20+'onroad RPV'!CP20</f>
        <v>384.53081803200001</v>
      </c>
      <c r="D19" s="32">
        <f>'onroad RPD'!AW20+'onroad RPD'!BD20+'onroad RPD'!BE20+'onroad RPV'!CK20+'onroad RPV'!CR20+'onroad RPV'!CS20</f>
        <v>7024.9788766319007</v>
      </c>
      <c r="E19" s="32">
        <f>F19+'onroad RPD'!BP20+'onroad RPV'!DC20</f>
        <v>723.59197318171437</v>
      </c>
      <c r="F19" s="32">
        <f>'onroad RPD'!BL20+'onroad RPD'!BQ20+'onroad RPD'!BX20+'onroad RPD'!BY20+'onroad RPD'!CA20+'onroad RPV'!CZ20+'onroad RPV'!DD20+'onroad RPV'!DK20+'onroad RPV'!DL20+'onroad RPV'!DN20</f>
        <v>410.07083282801437</v>
      </c>
      <c r="G19" s="32">
        <f>'onroad RPD'!CC20+'onroad RPV'!DP20</f>
        <v>48.437346703869999</v>
      </c>
      <c r="H19" s="32">
        <f>'onroad RPD'!CK20+'onroad RPP'!AA20+'onroad RPV'!DV20</f>
        <v>4175.7520608650002</v>
      </c>
    </row>
    <row r="20" spans="1:8" x14ac:dyDescent="0.25">
      <c r="A20" s="34" t="s">
        <v>20</v>
      </c>
      <c r="B20" s="32">
        <f>'onroad RPD'!L21+'onroad RPV'!AE21</f>
        <v>211514.94106520002</v>
      </c>
      <c r="C20" s="32">
        <f>'onroad RPD'!BB21+'onroad RPV'!CP21</f>
        <v>1554.9004246699999</v>
      </c>
      <c r="D20" s="32">
        <f>'onroad RPD'!AW21+'onroad RPD'!BD21+'onroad RPD'!BE21+'onroad RPV'!CK21+'onroad RPV'!CR21+'onroad RPV'!CS21</f>
        <v>21111.491146575401</v>
      </c>
      <c r="E20" s="32">
        <f>F20+'onroad RPD'!BP21+'onroad RPV'!DC21</f>
        <v>2750.4904685933329</v>
      </c>
      <c r="F20" s="32">
        <f>'onroad RPD'!BL21+'onroad RPD'!BQ21+'onroad RPD'!BX21+'onroad RPD'!BY21+'onroad RPD'!CA21+'onroad RPV'!CZ21+'onroad RPV'!DD21+'onroad RPV'!DK21+'onroad RPV'!DL21+'onroad RPV'!DN21</f>
        <v>1395.9206599843328</v>
      </c>
      <c r="G20" s="32">
        <f>'onroad RPD'!CC21+'onroad RPV'!DP21</f>
        <v>185.26040622165999</v>
      </c>
      <c r="H20" s="32">
        <f>'onroad RPD'!CK21+'onroad RPP'!AA21+'onroad RPV'!DV21</f>
        <v>15387.63099998</v>
      </c>
    </row>
    <row r="21" spans="1:8" x14ac:dyDescent="0.25">
      <c r="A21" s="34" t="s">
        <v>129</v>
      </c>
      <c r="B21" s="32">
        <f>'onroad RPD'!L22+'onroad RPV'!AE22</f>
        <v>218132.33860029999</v>
      </c>
      <c r="C21" s="32">
        <f>'onroad RPD'!BB22+'onroad RPV'!CP22</f>
        <v>1354.90541364</v>
      </c>
      <c r="D21" s="32">
        <f>'onroad RPD'!AW22+'onroad RPD'!BD22+'onroad RPD'!BE22+'onroad RPV'!CK22+'onroad RPV'!CR22+'onroad RPV'!CS22</f>
        <v>16782.213522227699</v>
      </c>
      <c r="E21" s="32">
        <f>F21+'onroad RPD'!BP22+'onroad RPV'!DC22</f>
        <v>3039.1780529505331</v>
      </c>
      <c r="F21" s="32">
        <f>'onroad RPD'!BL22+'onroad RPD'!BQ22+'onroad RPD'!BX22+'onroad RPD'!BY22+'onroad RPD'!CA22+'onroad RPV'!CZ22+'onroad RPV'!DD22+'onroad RPV'!DK22+'onroad RPV'!DL22+'onroad RPV'!DN22</f>
        <v>1451.9192552174329</v>
      </c>
      <c r="G21" s="32">
        <f>'onroad RPD'!CC22+'onroad RPV'!DP22</f>
        <v>168.54222157906</v>
      </c>
      <c r="H21" s="32">
        <f>'onroad RPD'!CK22+'onroad RPP'!AA22+'onroad RPV'!DV22</f>
        <v>13234.492449410001</v>
      </c>
    </row>
    <row r="22" spans="1:8" x14ac:dyDescent="0.25">
      <c r="A22" s="34" t="s">
        <v>22</v>
      </c>
      <c r="B22" s="32">
        <f>'onroad RPD'!L23+'onroad RPV'!AE23</f>
        <v>572035.49410500005</v>
      </c>
      <c r="C22" s="32">
        <f>'onroad RPD'!BB23+'onroad RPV'!CP23</f>
        <v>2934.6237710700002</v>
      </c>
      <c r="D22" s="32">
        <f>'onroad RPD'!AW23+'onroad RPD'!BD23+'onroad RPD'!BE23+'onroad RPV'!CK23+'onroad RPV'!CR23+'onroad RPV'!CS23</f>
        <v>50339.038307142</v>
      </c>
      <c r="E22" s="32">
        <f>F22+'onroad RPD'!BP23+'onroad RPV'!DC23</f>
        <v>5994.9646547204629</v>
      </c>
      <c r="F22" s="32">
        <f>'onroad RPD'!BL23+'onroad RPD'!BQ23+'onroad RPD'!BX23+'onroad RPD'!BY23+'onroad RPD'!CA23+'onroad RPV'!CZ23+'onroad RPV'!DD23+'onroad RPV'!DK23+'onroad RPV'!DL23+'onroad RPV'!DN23</f>
        <v>3312.7634422377623</v>
      </c>
      <c r="G22" s="32">
        <f>'onroad RPD'!CC23+'onroad RPV'!DP23</f>
        <v>344.10208076880002</v>
      </c>
      <c r="H22" s="32">
        <f>'onroad RPD'!CK23+'onroad RPP'!AA23+'onroad RPV'!DV23</f>
        <v>38483.186100070001</v>
      </c>
    </row>
    <row r="23" spans="1:8" x14ac:dyDescent="0.25">
      <c r="A23" s="34" t="s">
        <v>23</v>
      </c>
      <c r="B23" s="32">
        <f>'onroad RPD'!L24+'onroad RPV'!AE24</f>
        <v>332617.75654800003</v>
      </c>
      <c r="C23" s="32">
        <f>'onroad RPD'!BB24+'onroad RPV'!CP24</f>
        <v>1655.6755039</v>
      </c>
      <c r="D23" s="32">
        <f>'onroad RPD'!AW24+'onroad RPD'!BD24+'onroad RPD'!BE24+'onroad RPV'!CK24+'onroad RPV'!CR24+'onroad RPV'!CS24</f>
        <v>31858.766987275598</v>
      </c>
      <c r="E23" s="32">
        <f>F23+'onroad RPD'!BP24+'onroad RPV'!DC24</f>
        <v>4143.8977143027787</v>
      </c>
      <c r="F23" s="32">
        <f>'onroad RPD'!BL24+'onroad RPD'!BQ24+'onroad RPD'!BX24+'onroad RPD'!BY24+'onroad RPD'!CA24+'onroad RPV'!CZ24+'onroad RPV'!DD24+'onroad RPV'!DK24+'onroad RPV'!DL24+'onroad RPV'!DN24</f>
        <v>2303.484019350878</v>
      </c>
      <c r="G23" s="32">
        <f>'onroad RPD'!CC24+'onroad RPV'!DP24</f>
        <v>214.44997907229998</v>
      </c>
      <c r="H23" s="32">
        <f>'onroad RPD'!CK24+'onroad RPP'!AA24+'onroad RPV'!DV24</f>
        <v>25175.658325640001</v>
      </c>
    </row>
    <row r="24" spans="1:8" x14ac:dyDescent="0.25">
      <c r="A24" s="34" t="s">
        <v>24</v>
      </c>
      <c r="B24" s="32">
        <f>'onroad RPD'!L25+'onroad RPV'!AE25</f>
        <v>140955.56813159998</v>
      </c>
      <c r="C24" s="32">
        <f>'onroad RPD'!BB25+'onroad RPV'!CP25</f>
        <v>1066.6655123600001</v>
      </c>
      <c r="D24" s="32">
        <f>'onroad RPD'!AW25+'onroad RPD'!BD25+'onroad RPD'!BE25+'onroad RPV'!CK25+'onroad RPV'!CR25+'onroad RPV'!CS25</f>
        <v>17718.971031108402</v>
      </c>
      <c r="E24" s="32">
        <f>F24+'onroad RPD'!BP25+'onroad RPV'!DC25</f>
        <v>2055.5235432413315</v>
      </c>
      <c r="F24" s="32">
        <f>'onroad RPD'!BL25+'onroad RPD'!BQ25+'onroad RPD'!BX25+'onroad RPD'!BY25+'onroad RPD'!CA25+'onroad RPV'!CZ25+'onroad RPV'!DD25+'onroad RPV'!DK25+'onroad RPV'!DL25+'onroad RPV'!DN25</f>
        <v>1009.3669216847613</v>
      </c>
      <c r="G24" s="32">
        <f>'onroad RPD'!CC25+'onroad RPV'!DP25</f>
        <v>141.19292741484</v>
      </c>
      <c r="H24" s="32">
        <f>'onroad RPD'!CK25+'onroad RPP'!AA25+'onroad RPV'!DV25</f>
        <v>10630.101032980001</v>
      </c>
    </row>
    <row r="25" spans="1:8" x14ac:dyDescent="0.25">
      <c r="A25" s="34" t="s">
        <v>25</v>
      </c>
      <c r="B25" s="32">
        <f>'onroad RPD'!L26+'onroad RPV'!AE26</f>
        <v>317854.51887300005</v>
      </c>
      <c r="C25" s="32">
        <f>'onroad RPD'!BB26+'onroad RPV'!CP26</f>
        <v>1747.5539310199999</v>
      </c>
      <c r="D25" s="32">
        <f>'onroad RPD'!AW26+'onroad RPD'!BD26+'onroad RPD'!BE26+'onroad RPV'!CK26+'onroad RPV'!CR26+'onroad RPV'!CS26</f>
        <v>65672.568843857007</v>
      </c>
      <c r="E25" s="32">
        <f>F25+'onroad RPD'!BP26+'onroad RPV'!DC26</f>
        <v>5203.9678867817456</v>
      </c>
      <c r="F25" s="32">
        <f>'onroad RPD'!BL26+'onroad RPD'!BQ26+'onroad RPD'!BX26+'onroad RPD'!BY26+'onroad RPD'!CA26+'onroad RPV'!CZ26+'onroad RPV'!DD26+'onroad RPV'!DK26+'onroad RPV'!DL26+'onroad RPV'!DN26</f>
        <v>3136.1071699102463</v>
      </c>
      <c r="G25" s="32">
        <f>'onroad RPD'!CC26+'onroad RPV'!DP26</f>
        <v>291.91017078040005</v>
      </c>
      <c r="H25" s="32">
        <f>'onroad RPD'!CK26+'onroad RPP'!AA26+'onroad RPV'!DV26</f>
        <v>27795.500136629998</v>
      </c>
    </row>
    <row r="26" spans="1:8" x14ac:dyDescent="0.25">
      <c r="A26" s="34" t="s">
        <v>26</v>
      </c>
      <c r="B26" s="32">
        <f>'onroad RPD'!L27+'onroad RPV'!AE27</f>
        <v>70768.710856699996</v>
      </c>
      <c r="C26" s="32">
        <f>'onroad RPD'!BB27+'onroad RPV'!CP27</f>
        <v>327.14103799200001</v>
      </c>
      <c r="D26" s="32">
        <f>'onroad RPD'!AW27+'onroad RPD'!BD27+'onroad RPD'!BE27+'onroad RPV'!CK27+'onroad RPV'!CR27+'onroad RPV'!CS27</f>
        <v>6883.2450678576015</v>
      </c>
      <c r="E26" s="32">
        <f>F26+'onroad RPD'!BP27+'onroad RPV'!DC27</f>
        <v>663.86391354938121</v>
      </c>
      <c r="F26" s="32">
        <f>'onroad RPD'!BL27+'onroad RPD'!BQ27+'onroad RPD'!BX27+'onroad RPD'!BY27+'onroad RPD'!CA27+'onroad RPV'!CZ27+'onroad RPV'!DD27+'onroad RPV'!DK27+'onroad RPV'!DL27+'onroad RPV'!DN27</f>
        <v>388.11534039532125</v>
      </c>
      <c r="G26" s="32">
        <f>'onroad RPD'!CC27+'onroad RPV'!DP27</f>
        <v>43.246598638629997</v>
      </c>
      <c r="H26" s="32">
        <f>'onroad RPD'!CK27+'onroad RPP'!AA27+'onroad RPV'!DV27</f>
        <v>4588.5631765179996</v>
      </c>
    </row>
    <row r="27" spans="1:8" x14ac:dyDescent="0.25">
      <c r="A27" s="34" t="s">
        <v>27</v>
      </c>
      <c r="B27" s="32">
        <f>'onroad RPD'!L28+'onroad RPV'!AE28</f>
        <v>99621.906468300003</v>
      </c>
      <c r="C27" s="32">
        <f>'onroad RPD'!BB28+'onroad RPV'!CP28</f>
        <v>533.41997084599996</v>
      </c>
      <c r="D27" s="32">
        <f>'onroad RPD'!AW28+'onroad RPD'!BD28+'onroad RPD'!BE28+'onroad RPV'!CK28+'onroad RPV'!CR28+'onroad RPV'!CS28</f>
        <v>10259.4054001146</v>
      </c>
      <c r="E27" s="32">
        <f>F27+'onroad RPD'!BP28+'onroad RPV'!DC28</f>
        <v>1086.0835185747617</v>
      </c>
      <c r="F27" s="32">
        <f>'onroad RPD'!BL28+'onroad RPD'!BQ28+'onroad RPD'!BX28+'onroad RPD'!BY28+'onroad RPD'!CA28+'onroad RPV'!CZ28+'onroad RPV'!DD28+'onroad RPV'!DK28+'onroad RPV'!DL28+'onroad RPV'!DN28</f>
        <v>583.94356138138176</v>
      </c>
      <c r="G27" s="32">
        <f>'onroad RPD'!CC28+'onroad RPV'!DP28</f>
        <v>73.204977892069991</v>
      </c>
      <c r="H27" s="32">
        <f>'onroad RPD'!CK28+'onroad RPP'!AA28+'onroad RPV'!DV28</f>
        <v>6633.1645427900003</v>
      </c>
    </row>
    <row r="28" spans="1:8" x14ac:dyDescent="0.25">
      <c r="A28" s="34" t="s">
        <v>28</v>
      </c>
      <c r="B28" s="32">
        <f>'onroad RPD'!L29+'onroad RPV'!AE29</f>
        <v>106080.08454750001</v>
      </c>
      <c r="C28" s="32">
        <f>'onroad RPD'!BB29+'onroad RPV'!CP29</f>
        <v>671.44719103900002</v>
      </c>
      <c r="D28" s="32">
        <f>'onroad RPD'!AW29+'onroad RPD'!BD29+'onroad RPD'!BE29+'onroad RPV'!CK29+'onroad RPV'!CR29+'onroad RPV'!CS29</f>
        <v>13718.477218218099</v>
      </c>
      <c r="E28" s="32">
        <f>F28+'onroad RPD'!BP29+'onroad RPV'!DC29</f>
        <v>1642.7258201233956</v>
      </c>
      <c r="F28" s="32">
        <f>'onroad RPD'!BL29+'onroad RPD'!BQ29+'onroad RPD'!BX29+'onroad RPD'!BY29+'onroad RPD'!CA29+'onroad RPV'!CZ29+'onroad RPV'!DD29+'onroad RPV'!DK29+'onroad RPV'!DL29+'onroad RPV'!DN29</f>
        <v>789.69261783004538</v>
      </c>
      <c r="G28" s="32">
        <f>'onroad RPD'!CC29+'onroad RPV'!DP29</f>
        <v>92.140994347879996</v>
      </c>
      <c r="H28" s="32">
        <f>'onroad RPD'!CK29+'onroad RPP'!AA29+'onroad RPV'!DV29</f>
        <v>13791.616247460001</v>
      </c>
    </row>
    <row r="29" spans="1:8" x14ac:dyDescent="0.25">
      <c r="A29" s="34" t="s">
        <v>29</v>
      </c>
      <c r="B29" s="32">
        <f>'onroad RPD'!L30+'onroad RPV'!AE30</f>
        <v>58682.896389300004</v>
      </c>
      <c r="C29" s="32">
        <f>'onroad RPD'!BB30+'onroad RPV'!CP30</f>
        <v>355.72437185899997</v>
      </c>
      <c r="D29" s="32">
        <f>'onroad RPD'!AW30+'onroad RPD'!BD30+'onroad RPD'!BE30+'onroad RPV'!CK30+'onroad RPV'!CR30+'onroad RPV'!CS30</f>
        <v>5483.2880206923992</v>
      </c>
      <c r="E29" s="32">
        <f>F29+'onroad RPD'!BP30+'onroad RPV'!DC30</f>
        <v>731.79129604398304</v>
      </c>
      <c r="F29" s="32">
        <f>'onroad RPD'!BL30+'onroad RPD'!BQ30+'onroad RPD'!BX30+'onroad RPD'!BY30+'onroad RPD'!CA30+'onroad RPV'!CZ30+'onroad RPV'!DD30+'onroad RPV'!DK30+'onroad RPV'!DL30+'onroad RPV'!DN30</f>
        <v>385.45823919393308</v>
      </c>
      <c r="G29" s="32">
        <f>'onroad RPD'!CC30+'onroad RPV'!DP30</f>
        <v>41.3850041695</v>
      </c>
      <c r="H29" s="32">
        <f>'onroad RPD'!CK30+'onroad RPP'!AA30+'onroad RPV'!DV30</f>
        <v>4277.5432989729998</v>
      </c>
    </row>
    <row r="30" spans="1:8" x14ac:dyDescent="0.25">
      <c r="A30" s="34" t="s">
        <v>30</v>
      </c>
      <c r="B30" s="32">
        <f>'onroad RPD'!L31+'onroad RPV'!AE31</f>
        <v>253492.24350400001</v>
      </c>
      <c r="C30" s="32">
        <f>'onroad RPD'!BB31+'onroad RPV'!CP31</f>
        <v>1868.9000380099999</v>
      </c>
      <c r="D30" s="32">
        <f>'onroad RPD'!AW31+'onroad RPD'!BD31+'onroad RPD'!BE31+'onroad RPV'!CK31+'onroad RPV'!CR31+'onroad RPV'!CS31</f>
        <v>19176.609986796801</v>
      </c>
      <c r="E30" s="32">
        <f>F30+'onroad RPD'!BP31+'onroad RPV'!DC31</f>
        <v>3760.476218490483</v>
      </c>
      <c r="F30" s="32">
        <f>'onroad RPD'!BL31+'onroad RPD'!BQ31+'onroad RPD'!BX31+'onroad RPD'!BY31+'onroad RPD'!CA31+'onroad RPV'!CZ31+'onroad RPV'!DD31+'onroad RPV'!DK31+'onroad RPV'!DL31+'onroad RPV'!DN31</f>
        <v>1676.5161255055827</v>
      </c>
      <c r="G30" s="32">
        <f>'onroad RPD'!CC31+'onroad RPV'!DP31</f>
        <v>222.68355084129999</v>
      </c>
      <c r="H30" s="32">
        <f>'onroad RPD'!CK31+'onroad RPP'!AA31+'onroad RPV'!DV31</f>
        <v>15533.94997236</v>
      </c>
    </row>
    <row r="31" spans="1:8" x14ac:dyDescent="0.25">
      <c r="A31" s="34" t="s">
        <v>31</v>
      </c>
      <c r="B31" s="32">
        <f>'onroad RPD'!L32+'onroad RPV'!AE32</f>
        <v>108236.4203957</v>
      </c>
      <c r="C31" s="32">
        <f>'onroad RPD'!BB32+'onroad RPV'!CP32</f>
        <v>710.66697180100005</v>
      </c>
      <c r="D31" s="32">
        <f>'onroad RPD'!AW32+'onroad RPD'!BD32+'onroad RPD'!BE32+'onroad RPV'!CK32+'onroad RPV'!CR32+'onroad RPV'!CS32</f>
        <v>16662.514640979003</v>
      </c>
      <c r="E31" s="32">
        <f>F31+'onroad RPD'!BP32+'onroad RPV'!DC32</f>
        <v>1455.6157566095508</v>
      </c>
      <c r="F31" s="32">
        <f>'onroad RPD'!BL32+'onroad RPD'!BQ32+'onroad RPD'!BX32+'onroad RPD'!BY32+'onroad RPD'!CA32+'onroad RPV'!CZ32+'onroad RPV'!DD32+'onroad RPV'!DK32+'onroad RPV'!DL32+'onroad RPV'!DN32</f>
        <v>801.47016352271089</v>
      </c>
      <c r="G31" s="32">
        <f>'onroad RPD'!CC32+'onroad RPV'!DP32</f>
        <v>99.985558450710002</v>
      </c>
      <c r="H31" s="32">
        <f>'onroad RPD'!CK32+'onroad RPP'!AA32+'onroad RPV'!DV32</f>
        <v>10213.62749701</v>
      </c>
    </row>
    <row r="32" spans="1:8" x14ac:dyDescent="0.25">
      <c r="A32" s="34" t="s">
        <v>32</v>
      </c>
      <c r="B32" s="32">
        <f>'onroad RPD'!L33+'onroad RPV'!AE33</f>
        <v>504336.75452199997</v>
      </c>
      <c r="C32" s="32">
        <f>'onroad RPD'!BB33+'onroad RPV'!CP33</f>
        <v>3470.9196773200001</v>
      </c>
      <c r="D32" s="32">
        <f>'onroad RPD'!AW33+'onroad RPD'!BD33+'onroad RPD'!BE33+'onroad RPV'!CK33+'onroad RPV'!CR33+'onroad RPV'!CS33</f>
        <v>52396.887918450004</v>
      </c>
      <c r="E32" s="32">
        <f>F32+'onroad RPD'!BP33+'onroad RPV'!DC33</f>
        <v>7954.9098809025154</v>
      </c>
      <c r="F32" s="32">
        <f>'onroad RPD'!BL33+'onroad RPD'!BQ33+'onroad RPD'!BX33+'onroad RPD'!BY33+'onroad RPD'!CA33+'onroad RPV'!CZ33+'onroad RPV'!DD33+'onroad RPV'!DK33+'onroad RPV'!DL33+'onroad RPV'!DN33</f>
        <v>3961.1835320990153</v>
      </c>
      <c r="G32" s="32">
        <f>'onroad RPD'!CC33+'onroad RPV'!DP33</f>
        <v>431.9478283423</v>
      </c>
      <c r="H32" s="32">
        <f>'onroad RPD'!CK33+'onroad RPP'!AA33+'onroad RPV'!DV33</f>
        <v>33843.973780059998</v>
      </c>
    </row>
    <row r="33" spans="1:8" x14ac:dyDescent="0.25">
      <c r="A33" s="34" t="s">
        <v>33</v>
      </c>
      <c r="B33" s="32">
        <f>'onroad RPD'!L34+'onroad RPV'!AE34</f>
        <v>490059.03953199997</v>
      </c>
      <c r="C33" s="32">
        <f>'onroad RPD'!BB34+'onroad RPV'!CP34</f>
        <v>3193.3911315800001</v>
      </c>
      <c r="D33" s="32">
        <f>'onroad RPD'!AW34+'onroad RPD'!BD34+'onroad RPD'!BE34+'onroad RPV'!CK34+'onroad RPV'!CR34+'onroad RPV'!CS34</f>
        <v>53283.374841089004</v>
      </c>
      <c r="E33" s="32">
        <f>F33+'onroad RPD'!BP34+'onroad RPV'!DC34</f>
        <v>5985.0906291831625</v>
      </c>
      <c r="F33" s="32">
        <f>'onroad RPD'!BL34+'onroad RPD'!BQ34+'onroad RPD'!BX34+'onroad RPD'!BY34+'onroad RPD'!CA34+'onroad RPV'!CZ34+'onroad RPV'!DD34+'onroad RPV'!DK34+'onroad RPV'!DL34+'onroad RPV'!DN34</f>
        <v>3065.637651948663</v>
      </c>
      <c r="G33" s="32">
        <f>'onroad RPD'!CC34+'onroad RPV'!DP34</f>
        <v>383.80358233839996</v>
      </c>
      <c r="H33" s="32">
        <f>'onroad RPD'!CK34+'onroad RPP'!AA34+'onroad RPV'!DV34</f>
        <v>41876.261479699999</v>
      </c>
    </row>
    <row r="34" spans="1:8" x14ac:dyDescent="0.25">
      <c r="A34" s="34" t="s">
        <v>34</v>
      </c>
      <c r="B34" s="32">
        <f>'onroad RPD'!L35+'onroad RPV'!AE35</f>
        <v>48820.148547199999</v>
      </c>
      <c r="C34" s="32">
        <f>'onroad RPD'!BB35+'onroad RPV'!CP35</f>
        <v>257.51791583099998</v>
      </c>
      <c r="D34" s="32">
        <f>'onroad RPD'!AW35+'onroad RPD'!BD35+'onroad RPD'!BE35+'onroad RPV'!CK35+'onroad RPV'!CR35+'onroad RPV'!CS35</f>
        <v>5271.0157753520998</v>
      </c>
      <c r="E34" s="32">
        <f>F34+'onroad RPD'!BP35+'onroad RPV'!DC35</f>
        <v>567.95634366668094</v>
      </c>
      <c r="F34" s="32">
        <f>'onroad RPD'!BL35+'onroad RPD'!BQ35+'onroad RPD'!BX35+'onroad RPD'!BY35+'onroad RPD'!CA35+'onroad RPV'!CZ35+'onroad RPV'!DD35+'onroad RPV'!DK35+'onroad RPV'!DL35+'onroad RPV'!DN35</f>
        <v>333.37712046633089</v>
      </c>
      <c r="G34" s="32">
        <f>'onroad RPD'!CC35+'onroad RPV'!DP35</f>
        <v>35.476840193820003</v>
      </c>
      <c r="H34" s="32">
        <f>'onroad RPD'!CK35+'onroad RPP'!AA35+'onroad RPV'!DV35</f>
        <v>2747.1085745659998</v>
      </c>
    </row>
    <row r="35" spans="1:8" x14ac:dyDescent="0.25">
      <c r="A35" s="34" t="s">
        <v>35</v>
      </c>
      <c r="B35" s="32">
        <f>'onroad RPD'!L36+'onroad RPV'!AE36</f>
        <v>651579.176982</v>
      </c>
      <c r="C35" s="32">
        <f>'onroad RPD'!BB36+'onroad RPV'!CP36</f>
        <v>3705.3862960400002</v>
      </c>
      <c r="D35" s="32">
        <f>'onroad RPD'!AW36+'onroad RPD'!BD36+'onroad RPD'!BE36+'onroad RPV'!CK36+'onroad RPV'!CR36+'onroad RPV'!CS36</f>
        <v>75549.041387171004</v>
      </c>
      <c r="E35" s="32">
        <f>F35+'onroad RPD'!BP36+'onroad RPV'!DC36</f>
        <v>9682.6973017708315</v>
      </c>
      <c r="F35" s="32">
        <f>'onroad RPD'!BL36+'onroad RPD'!BQ36+'onroad RPD'!BX36+'onroad RPD'!BY36+'onroad RPD'!CA36+'onroad RPV'!CZ36+'onroad RPV'!DD36+'onroad RPV'!DK36+'onroad RPV'!DL36+'onroad RPV'!DN36</f>
        <v>4777.7588600717318</v>
      </c>
      <c r="G35" s="32">
        <f>'onroad RPD'!CC36+'onroad RPV'!DP36</f>
        <v>498.18773935889999</v>
      </c>
      <c r="H35" s="32">
        <f>'onroad RPD'!CK36+'onroad RPP'!AA36+'onroad RPV'!DV36</f>
        <v>57254.415311999997</v>
      </c>
    </row>
    <row r="36" spans="1:8" x14ac:dyDescent="0.25">
      <c r="A36" s="34" t="s">
        <v>36</v>
      </c>
      <c r="B36" s="32">
        <f>'onroad RPD'!L37+'onroad RPV'!AE37</f>
        <v>202454.8842798</v>
      </c>
      <c r="C36" s="32">
        <f>'onroad RPD'!BB37+'onroad RPV'!CP37</f>
        <v>1308.1234252199999</v>
      </c>
      <c r="D36" s="32">
        <f>'onroad RPD'!AW37+'onroad RPD'!BD37+'onroad RPD'!BE37+'onroad RPV'!CK37+'onroad RPV'!CR37+'onroad RPV'!CS37</f>
        <v>23935.976954214198</v>
      </c>
      <c r="E36" s="32">
        <f>F36+'onroad RPD'!BP37+'onroad RPV'!DC37</f>
        <v>2747.6613755382905</v>
      </c>
      <c r="F36" s="32">
        <f>'onroad RPD'!BL37+'onroad RPD'!BQ37+'onroad RPD'!BX37+'onroad RPD'!BY37+'onroad RPD'!CA37+'onroad RPV'!CZ37+'onroad RPV'!DD37+'onroad RPV'!DK37+'onroad RPV'!DL37+'onroad RPV'!DN37</f>
        <v>1341.1266489570507</v>
      </c>
      <c r="G36" s="32">
        <f>'onroad RPD'!CC37+'onroad RPV'!DP37</f>
        <v>181.55156182357001</v>
      </c>
      <c r="H36" s="32">
        <f>'onroad RPD'!CK37+'onroad RPP'!AA37+'onroad RPV'!DV37</f>
        <v>17352.683498130002</v>
      </c>
    </row>
    <row r="37" spans="1:8" x14ac:dyDescent="0.25">
      <c r="A37" s="34" t="s">
        <v>37</v>
      </c>
      <c r="B37" s="32">
        <f>'onroad RPD'!L38+'onroad RPV'!AE38</f>
        <v>146488.24429999999</v>
      </c>
      <c r="C37" s="32">
        <f>'onroad RPD'!BB38+'onroad RPV'!CP38</f>
        <v>907.71350665199998</v>
      </c>
      <c r="D37" s="32">
        <f>'onroad RPD'!AW38+'onroad RPD'!BD38+'onroad RPD'!BE38+'onroad RPV'!CK38+'onroad RPV'!CR38+'onroad RPV'!CS38</f>
        <v>18276.731602574</v>
      </c>
      <c r="E37" s="32">
        <f>F37+'onroad RPD'!BP38+'onroad RPV'!DC38</f>
        <v>2024.9068823257583</v>
      </c>
      <c r="F37" s="32">
        <f>'onroad RPD'!BL38+'onroad RPD'!BQ38+'onroad RPD'!BX38+'onroad RPD'!BY38+'onroad RPD'!CA38+'onroad RPV'!CZ38+'onroad RPV'!DD38+'onroad RPV'!DK38+'onroad RPV'!DL38+'onroad RPV'!DN38</f>
        <v>1047.8663634134582</v>
      </c>
      <c r="G37" s="32">
        <f>'onroad RPD'!CC38+'onroad RPV'!DP38</f>
        <v>118.86803870547999</v>
      </c>
      <c r="H37" s="32">
        <f>'onroad RPD'!CK38+'onroad RPP'!AA38+'onroad RPV'!DV38</f>
        <v>10832.776737910001</v>
      </c>
    </row>
    <row r="38" spans="1:8" x14ac:dyDescent="0.25">
      <c r="A38" s="34" t="s">
        <v>130</v>
      </c>
      <c r="B38" s="32">
        <f>'onroad RPD'!L39+'onroad RPV'!AE39</f>
        <v>477754.49358499999</v>
      </c>
      <c r="C38" s="32">
        <f>'onroad RPD'!BB39+'onroad RPV'!CP39</f>
        <v>2808.1525951899998</v>
      </c>
      <c r="D38" s="32">
        <f>'onroad RPD'!AW39+'onroad RPD'!BD39+'onroad RPD'!BE39+'onroad RPV'!CK39+'onroad RPV'!CR39+'onroad RPV'!CS39</f>
        <v>52887.167536467001</v>
      </c>
      <c r="E38" s="32">
        <f>F38+'onroad RPD'!BP39+'onroad RPV'!DC39</f>
        <v>5242.4152232349497</v>
      </c>
      <c r="F38" s="32">
        <f>'onroad RPD'!BL39+'onroad RPD'!BQ39+'onroad RPD'!BX39+'onroad RPD'!BY39+'onroad RPD'!CA39+'onroad RPV'!CZ39+'onroad RPV'!DD39+'onroad RPV'!DK39+'onroad RPV'!DL39+'onroad RPV'!DN39</f>
        <v>2977.7953424164498</v>
      </c>
      <c r="G38" s="32">
        <f>'onroad RPD'!CC39+'onroad RPV'!DP39</f>
        <v>360.541432504</v>
      </c>
      <c r="H38" s="32">
        <f>'onroad RPD'!CK39+'onroad RPP'!AA39+'onroad RPV'!DV39</f>
        <v>36124.246544410002</v>
      </c>
    </row>
    <row r="39" spans="1:8" x14ac:dyDescent="0.25">
      <c r="A39" s="34" t="s">
        <v>39</v>
      </c>
      <c r="B39" s="32">
        <f>'onroad RPD'!L40+'onroad RPV'!AE40</f>
        <v>36067.105527799999</v>
      </c>
      <c r="C39" s="32">
        <f>'onroad RPD'!BB40+'onroad RPV'!CP40</f>
        <v>215.15000127499999</v>
      </c>
      <c r="D39" s="32">
        <f>'onroad RPD'!AW40+'onroad RPD'!BD40+'onroad RPD'!BE40+'onroad RPV'!CK40+'onroad RPV'!CR40+'onroad RPV'!CS40</f>
        <v>2533.0351145453401</v>
      </c>
      <c r="E39" s="32">
        <f>F39+'onroad RPD'!BP40+'onroad RPV'!DC40</f>
        <v>426.07669937035342</v>
      </c>
      <c r="F39" s="32">
        <f>'onroad RPD'!BL40+'onroad RPD'!BQ40+'onroad RPD'!BX40+'onroad RPD'!BY40+'onroad RPD'!CA40+'onroad RPV'!CZ40+'onroad RPV'!DD40+'onroad RPV'!DK40+'onroad RPV'!DL40+'onroad RPV'!DN40</f>
        <v>214.86825308468337</v>
      </c>
      <c r="G39" s="32">
        <f>'onroad RPD'!CC40+'onroad RPV'!DP40</f>
        <v>24.454570470130001</v>
      </c>
      <c r="H39" s="32">
        <f>'onroad RPD'!CK40+'onroad RPP'!AA40+'onroad RPV'!DV40</f>
        <v>2515.8276978230001</v>
      </c>
    </row>
    <row r="40" spans="1:8" x14ac:dyDescent="0.25">
      <c r="A40" s="34" t="s">
        <v>40</v>
      </c>
      <c r="B40" s="32">
        <f>'onroad RPD'!L41+'onroad RPV'!AE41</f>
        <v>205403.38938100002</v>
      </c>
      <c r="C40" s="32">
        <f>'onroad RPD'!BB41+'onroad RPV'!CP41</f>
        <v>1353.3003483699999</v>
      </c>
      <c r="D40" s="32">
        <f>'onroad RPD'!AW41+'onroad RPD'!BD41+'onroad RPD'!BE41+'onroad RPV'!CK41+'onroad RPV'!CR41+'onroad RPV'!CS41</f>
        <v>24972.461592618001</v>
      </c>
      <c r="E40" s="32">
        <f>F40+'onroad RPD'!BP41+'onroad RPV'!DC41</f>
        <v>2979.0229916948952</v>
      </c>
      <c r="F40" s="32">
        <f>'onroad RPD'!BL41+'onroad RPD'!BQ41+'onroad RPD'!BX41+'onroad RPD'!BY41+'onroad RPD'!CA41+'onroad RPV'!CZ41+'onroad RPV'!DD41+'onroad RPV'!DK41+'onroad RPV'!DL41+'onroad RPV'!DN41</f>
        <v>1423.7890121673552</v>
      </c>
      <c r="G40" s="32">
        <f>'onroad RPD'!CC41+'onroad RPV'!DP41</f>
        <v>190.33698073289</v>
      </c>
      <c r="H40" s="32">
        <f>'onroad RPD'!CK41+'onroad RPP'!AA41+'onroad RPV'!DV41</f>
        <v>17515.794457019998</v>
      </c>
    </row>
    <row r="41" spans="1:8" x14ac:dyDescent="0.25">
      <c r="A41" s="34" t="s">
        <v>41</v>
      </c>
      <c r="B41" s="32">
        <f>'onroad RPD'!L42+'onroad RPV'!AE42</f>
        <v>53873.561344200003</v>
      </c>
      <c r="C41" s="32">
        <f>'onroad RPD'!BB42+'onroad RPV'!CP42</f>
        <v>252.33752908899999</v>
      </c>
      <c r="D41" s="32">
        <f>'onroad RPD'!AW42+'onroad RPD'!BD42+'onroad RPD'!BE42+'onroad RPV'!CK42+'onroad RPV'!CR42+'onroad RPV'!CS42</f>
        <v>4986.0327162603999</v>
      </c>
      <c r="E41" s="32">
        <f>F41+'onroad RPD'!BP42+'onroad RPV'!DC42</f>
        <v>507.17253043866162</v>
      </c>
      <c r="F41" s="32">
        <f>'onroad RPD'!BL42+'onroad RPD'!BQ42+'onroad RPD'!BX42+'onroad RPD'!BY42+'onroad RPD'!CA42+'onroad RPV'!CZ42+'onroad RPV'!DD42+'onroad RPV'!DK42+'onroad RPV'!DL42+'onroad RPV'!DN42</f>
        <v>296.41016707110163</v>
      </c>
      <c r="G41" s="32">
        <f>'onroad RPD'!CC42+'onroad RPV'!DP42</f>
        <v>33.377318428940001</v>
      </c>
      <c r="H41" s="32">
        <f>'onroad RPD'!CK42+'onroad RPP'!AA42+'onroad RPV'!DV42</f>
        <v>3716.2251722419996</v>
      </c>
    </row>
    <row r="42" spans="1:8" x14ac:dyDescent="0.25">
      <c r="A42" s="34" t="s">
        <v>42</v>
      </c>
      <c r="B42" s="32">
        <f>'onroad RPD'!L43+'onroad RPV'!AE43</f>
        <v>286039.02631699998</v>
      </c>
      <c r="C42" s="32">
        <f>'onroad RPD'!BB43+'onroad RPV'!CP43</f>
        <v>1953.02785485</v>
      </c>
      <c r="D42" s="32">
        <f>'onroad RPD'!AW43+'onroad RPD'!BD43+'onroad RPD'!BE43+'onroad RPV'!CK43+'onroad RPV'!CR43+'onroad RPV'!CS43</f>
        <v>35083.599131175091</v>
      </c>
      <c r="E42" s="32">
        <f>F42+'onroad RPD'!BP43+'onroad RPV'!DC43</f>
        <v>4240.2127319407564</v>
      </c>
      <c r="F42" s="32">
        <f>'onroad RPD'!BL43+'onroad RPD'!BQ43+'onroad RPD'!BX43+'onroad RPD'!BY43+'onroad RPD'!CA43+'onroad RPV'!CZ43+'onroad RPV'!DD43+'onroad RPV'!DK43+'onroad RPV'!DL43+'onroad RPV'!DN43</f>
        <v>2061.2877942974555</v>
      </c>
      <c r="G42" s="32">
        <f>'onroad RPD'!CC43+'onroad RPV'!DP43</f>
        <v>274.06417187232</v>
      </c>
      <c r="H42" s="32">
        <f>'onroad RPD'!CK43+'onroad RPP'!AA43+'onroad RPV'!DV43</f>
        <v>23230.639958240001</v>
      </c>
    </row>
    <row r="43" spans="1:8" x14ac:dyDescent="0.25">
      <c r="A43" s="34" t="s">
        <v>43</v>
      </c>
      <c r="B43" s="32">
        <f>'onroad RPD'!L44+'onroad RPV'!AE44</f>
        <v>978196.55025499989</v>
      </c>
      <c r="C43" s="32">
        <f>'onroad RPD'!BB44+'onroad RPV'!CP44</f>
        <v>6560.3983579799997</v>
      </c>
      <c r="D43" s="32">
        <f>'onroad RPD'!AW44+'onroad RPD'!BD44+'onroad RPD'!BE44+'onroad RPV'!CK44+'onroad RPV'!CR44+'onroad RPV'!CS44</f>
        <v>122908.65310167203</v>
      </c>
      <c r="E43" s="32">
        <f>F43+'onroad RPD'!BP44+'onroad RPV'!DC44</f>
        <v>11355.78162520642</v>
      </c>
      <c r="F43" s="32">
        <f>'onroad RPD'!BL44+'onroad RPD'!BQ44+'onroad RPD'!BX44+'onroad RPD'!BY44+'onroad RPD'!CA44+'onroad RPV'!CZ44+'onroad RPV'!DD44+'onroad RPV'!DK44+'onroad RPV'!DL44+'onroad RPV'!DN44</f>
        <v>5794.9091330512192</v>
      </c>
      <c r="G43" s="32">
        <f>'onroad RPD'!CC44+'onroad RPV'!DP44</f>
        <v>682.86959973340004</v>
      </c>
      <c r="H43" s="32">
        <f>'onroad RPD'!CK44+'onroad RPP'!AA44+'onroad RPV'!DV44</f>
        <v>59618.700566</v>
      </c>
    </row>
    <row r="44" spans="1:8" x14ac:dyDescent="0.25">
      <c r="A44" s="34" t="s">
        <v>44</v>
      </c>
      <c r="B44" s="32">
        <f>'onroad RPD'!L45+'onroad RPV'!AE45</f>
        <v>159233.43544890001</v>
      </c>
      <c r="C44" s="32">
        <f>'onroad RPD'!BB45+'onroad RPV'!CP45</f>
        <v>884.47324621400003</v>
      </c>
      <c r="D44" s="32">
        <f>'onroad RPD'!AW45+'onroad RPD'!BD45+'onroad RPD'!BE45+'onroad RPV'!CK45+'onroad RPV'!CR45+'onroad RPV'!CS45</f>
        <v>18108.8705830053</v>
      </c>
      <c r="E44" s="32">
        <f>F44+'onroad RPD'!BP45+'onroad RPV'!DC45</f>
        <v>2037.5774404891486</v>
      </c>
      <c r="F44" s="32">
        <f>'onroad RPD'!BL45+'onroad RPD'!BQ45+'onroad RPD'!BX45+'onroad RPD'!BY45+'onroad RPD'!CA45+'onroad RPV'!CZ45+'onroad RPV'!DD45+'onroad RPV'!DK45+'onroad RPV'!DL45+'onroad RPV'!DN45</f>
        <v>1094.0194263390786</v>
      </c>
      <c r="G44" s="32">
        <f>'onroad RPD'!CC45+'onroad RPV'!DP45</f>
        <v>117.74117927144999</v>
      </c>
      <c r="H44" s="32">
        <f>'onroad RPD'!CK45+'onroad RPP'!AA45+'onroad RPV'!DV45</f>
        <v>11661.533098039999</v>
      </c>
    </row>
    <row r="45" spans="1:8" x14ac:dyDescent="0.25">
      <c r="A45" s="34" t="s">
        <v>45</v>
      </c>
      <c r="B45" s="32">
        <f>'onroad RPD'!L46+'onroad RPV'!AE46</f>
        <v>29990.405781499998</v>
      </c>
      <c r="C45" s="32">
        <f>'onroad RPD'!BB46+'onroad RPV'!CP46</f>
        <v>190.04176545199999</v>
      </c>
      <c r="D45" s="32">
        <f>'onroad RPD'!AW46+'onroad RPD'!BD46+'onroad RPD'!BE46+'onroad RPV'!CK46+'onroad RPV'!CR46+'onroad RPV'!CS46</f>
        <v>2655.2702753356498</v>
      </c>
      <c r="E45" s="32">
        <f>F45+'onroad RPD'!BP46+'onroad RPV'!DC46</f>
        <v>346.33108075845144</v>
      </c>
      <c r="F45" s="32">
        <f>'onroad RPD'!BL46+'onroad RPD'!BQ46+'onroad RPD'!BX46+'onroad RPD'!BY46+'onroad RPD'!CA46+'onroad RPV'!CZ46+'onroad RPV'!DD46+'onroad RPV'!DK46+'onroad RPV'!DL46+'onroad RPV'!DN46</f>
        <v>197.1793094564614</v>
      </c>
      <c r="G45" s="32">
        <f>'onroad RPD'!CC46+'onroad RPV'!DP46</f>
        <v>22.355194462890001</v>
      </c>
      <c r="H45" s="32">
        <f>'onroad RPD'!CK46+'onroad RPP'!AA46+'onroad RPV'!DV46</f>
        <v>1939.8018684009999</v>
      </c>
    </row>
    <row r="46" spans="1:8" x14ac:dyDescent="0.25">
      <c r="A46" s="34" t="s">
        <v>46</v>
      </c>
      <c r="B46" s="32">
        <f>'onroad RPD'!L47+'onroad RPV'!AE47</f>
        <v>333979.15097199997</v>
      </c>
      <c r="C46" s="32">
        <f>'onroad RPD'!BB47+'onroad RPV'!CP47</f>
        <v>2163.2369875999998</v>
      </c>
      <c r="D46" s="32">
        <f>'onroad RPD'!AW47+'onroad RPD'!BD47+'onroad RPD'!BE47+'onroad RPV'!CK47+'onroad RPV'!CR47+'onroad RPV'!CS47</f>
        <v>36689.047985894998</v>
      </c>
      <c r="E46" s="32">
        <f>F46+'onroad RPD'!BP47+'onroad RPV'!DC47</f>
        <v>3281.6850887701858</v>
      </c>
      <c r="F46" s="32">
        <f>'onroad RPD'!BL47+'onroad RPD'!BQ47+'onroad RPD'!BX47+'onroad RPD'!BY47+'onroad RPD'!CA47+'onroad RPV'!CZ47+'onroad RPV'!DD47+'onroad RPV'!DK47+'onroad RPV'!DL47+'onroad RPV'!DN47</f>
        <v>1872.3221919823859</v>
      </c>
      <c r="G46" s="32">
        <f>'onroad RPD'!CC47+'onroad RPV'!DP47</f>
        <v>253.60032181169998</v>
      </c>
      <c r="H46" s="32">
        <f>'onroad RPD'!CK47+'onroad RPP'!AA47+'onroad RPV'!DV47</f>
        <v>25831.62904222</v>
      </c>
    </row>
    <row r="47" spans="1:8" x14ac:dyDescent="0.25">
      <c r="A47" s="34" t="s">
        <v>47</v>
      </c>
      <c r="B47" s="32">
        <f>'onroad RPD'!L48+'onroad RPV'!AE48</f>
        <v>372074.12390100001</v>
      </c>
      <c r="C47" s="32">
        <f>'onroad RPD'!BB48+'onroad RPV'!CP48</f>
        <v>1759.5528566099999</v>
      </c>
      <c r="D47" s="32">
        <f>'onroad RPD'!AW48+'onroad RPD'!BD48+'onroad RPD'!BE48+'onroad RPV'!CK48+'onroad RPV'!CR48+'onroad RPV'!CS48</f>
        <v>49367.189749780999</v>
      </c>
      <c r="E47" s="32">
        <f>F47+'onroad RPD'!BP48+'onroad RPV'!DC48</f>
        <v>4524.9840138043328</v>
      </c>
      <c r="F47" s="32">
        <f>'onroad RPD'!BL48+'onroad RPD'!BQ48+'onroad RPD'!BX48+'onroad RPD'!BY48+'onroad RPD'!CA48+'onroad RPV'!CZ48+'onroad RPV'!DD48+'onroad RPV'!DK48+'onroad RPV'!DL48+'onroad RPV'!DN48</f>
        <v>2509.9323682252334</v>
      </c>
      <c r="G47" s="32">
        <f>'onroad RPD'!CC48+'onroad RPV'!DP48</f>
        <v>239.63021215869998</v>
      </c>
      <c r="H47" s="32">
        <f>'onroad RPD'!CK48+'onroad RPP'!AA48+'onroad RPV'!DV48</f>
        <v>31913.85487091</v>
      </c>
    </row>
    <row r="48" spans="1:8" x14ac:dyDescent="0.25">
      <c r="A48" s="34" t="s">
        <v>48</v>
      </c>
      <c r="B48" s="32">
        <f>'onroad RPD'!L49+'onroad RPV'!AE49</f>
        <v>78665.821859499993</v>
      </c>
      <c r="C48" s="32">
        <f>'onroad RPD'!BB49+'onroad RPV'!CP49</f>
        <v>491.95813303599999</v>
      </c>
      <c r="D48" s="32">
        <f>'onroad RPD'!AW49+'onroad RPD'!BD49+'onroad RPD'!BE49+'onroad RPV'!CK49+'onroad RPV'!CR49+'onroad RPV'!CS49</f>
        <v>9156.1203183058005</v>
      </c>
      <c r="E48" s="32">
        <f>F48+'onroad RPD'!BP49+'onroad RPV'!DC49</f>
        <v>934.24862774302278</v>
      </c>
      <c r="F48" s="32">
        <f>'onroad RPD'!BL49+'onroad RPD'!BQ49+'onroad RPD'!BX49+'onroad RPD'!BY49+'onroad RPD'!CA49+'onroad RPV'!CZ49+'onroad RPV'!DD49+'onroad RPV'!DK49+'onroad RPV'!DL49+'onroad RPV'!DN49</f>
        <v>501.13063994667283</v>
      </c>
      <c r="G48" s="32">
        <f>'onroad RPD'!CC49+'onroad RPV'!DP49</f>
        <v>63.557917203779994</v>
      </c>
      <c r="H48" s="32">
        <f>'onroad RPD'!CK49+'onroad RPP'!AA49+'onroad RPV'!DV49</f>
        <v>6224.9379054999999</v>
      </c>
    </row>
    <row r="49" spans="1:8" x14ac:dyDescent="0.25">
      <c r="A49" s="34" t="s">
        <v>49</v>
      </c>
      <c r="B49" s="32">
        <f>'onroad RPD'!L50+'onroad RPV'!AE50</f>
        <v>301506.953285</v>
      </c>
      <c r="C49" s="32">
        <f>'onroad RPD'!BB50+'onroad RPV'!CP50</f>
        <v>1585.76601306</v>
      </c>
      <c r="D49" s="32">
        <f>'onroad RPD'!AW50+'onroad RPD'!BD50+'onroad RPD'!BE50+'onroad RPV'!CK50+'onroad RPV'!CR50+'onroad RPV'!CS50</f>
        <v>29882.2152144631</v>
      </c>
      <c r="E49" s="32">
        <f>F49+'onroad RPD'!BP50+'onroad RPV'!DC50</f>
        <v>3543.4771257961324</v>
      </c>
      <c r="F49" s="32">
        <f>'onroad RPD'!BL50+'onroad RPD'!BQ50+'onroad RPD'!BX50+'onroad RPD'!BY50+'onroad RPD'!CA50+'onroad RPV'!CZ50+'onroad RPV'!DD50+'onroad RPV'!DK50+'onroad RPV'!DL50+'onroad RPV'!DN50</f>
        <v>1880.3418536243323</v>
      </c>
      <c r="G49" s="32">
        <f>'onroad RPD'!CC50+'onroad RPV'!DP50</f>
        <v>214.7299009747</v>
      </c>
      <c r="H49" s="32">
        <f>'onroad RPD'!CK50+'onroad RPP'!AA50+'onroad RPV'!DV50</f>
        <v>18173.494823749999</v>
      </c>
    </row>
    <row r="50" spans="1:8" x14ac:dyDescent="0.25">
      <c r="A50" s="34" t="s">
        <v>50</v>
      </c>
      <c r="B50" s="32">
        <f>'onroad RPD'!L51+'onroad RPV'!AE51</f>
        <v>50190.855230100002</v>
      </c>
      <c r="C50" s="32">
        <f>'onroad RPD'!BB51+'onroad RPV'!CP51</f>
        <v>264.47659979000002</v>
      </c>
      <c r="D50" s="32">
        <f>'onroad RPD'!AW51+'onroad RPD'!BD51+'onroad RPD'!BE51+'onroad RPV'!CK51+'onroad RPV'!CR51+'onroad RPV'!CS51</f>
        <v>6643.2940365804998</v>
      </c>
      <c r="E50" s="32">
        <f>F50+'onroad RPD'!BP51+'onroad RPV'!DC51</f>
        <v>582.91311063246712</v>
      </c>
      <c r="F50" s="32">
        <f>'onroad RPD'!BL51+'onroad RPD'!BQ51+'onroad RPD'!BX51+'onroad RPD'!BY51+'onroad RPD'!CA51+'onroad RPV'!CZ51+'onroad RPV'!DD51+'onroad RPV'!DK51+'onroad RPV'!DL51+'onroad RPV'!DN51</f>
        <v>345.15837149372715</v>
      </c>
      <c r="G50" s="32">
        <f>'onroad RPD'!CC51+'onroad RPV'!DP51</f>
        <v>39.624998093439999</v>
      </c>
      <c r="H50" s="32">
        <f>'onroad RPD'!CK51+'onroad RPP'!AA51+'onroad RPV'!DV51</f>
        <v>3418.5021512449998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65"/>
  <sheetViews>
    <sheetView zoomScale="85" zoomScaleNormal="85" workbookViewId="0">
      <pane xSplit="2" ySplit="2" topLeftCell="AO3" activePane="bottomRight" state="frozen"/>
      <selection pane="topRight" activeCell="B1" sqref="B1"/>
      <selection pane="bottomLeft" activeCell="A3" sqref="A3"/>
      <selection pane="bottomRight" activeCell="AJ7" activeCellId="1" sqref="AG7 AJ7:AK7"/>
    </sheetView>
  </sheetViews>
  <sheetFormatPr defaultRowHeight="15" x14ac:dyDescent="0.25"/>
  <cols>
    <col min="1" max="1" width="9.140625" style="34"/>
    <col min="2" max="2" width="18.7109375" bestFit="1" customWidth="1"/>
    <col min="3" max="3" width="9.85546875" customWidth="1"/>
    <col min="4" max="4" width="6.7109375" bestFit="1" customWidth="1"/>
    <col min="5" max="5" width="14.5703125" bestFit="1" customWidth="1"/>
    <col min="6" max="6" width="5.7109375" bestFit="1" customWidth="1"/>
    <col min="7" max="7" width="9" bestFit="1" customWidth="1"/>
    <col min="8" max="8" width="17.28515625" bestFit="1" customWidth="1"/>
    <col min="9" max="9" width="10.42578125" bestFit="1" customWidth="1"/>
    <col min="10" max="10" width="13.42578125" bestFit="1" customWidth="1"/>
    <col min="11" max="11" width="6.7109375" bestFit="1" customWidth="1"/>
    <col min="12" max="12" width="10.28515625" bestFit="1" customWidth="1"/>
    <col min="13" max="13" width="15" bestFit="1" customWidth="1"/>
    <col min="14" max="14" width="11.5703125" bestFit="1" customWidth="1"/>
    <col min="15" max="15" width="14.42578125" bestFit="1" customWidth="1"/>
    <col min="16" max="16" width="18.85546875" bestFit="1" customWidth="1"/>
    <col min="17" max="17" width="15.140625" bestFit="1" customWidth="1"/>
    <col min="18" max="20" width="6.7109375" bestFit="1" customWidth="1"/>
    <col min="21" max="21" width="14.5703125" bestFit="1" customWidth="1"/>
    <col min="22" max="22" width="11.140625" bestFit="1" customWidth="1"/>
    <col min="23" max="23" width="14" bestFit="1" customWidth="1"/>
    <col min="24" max="24" width="18.42578125" bestFit="1" customWidth="1"/>
    <col min="25" max="25" width="14.7109375" bestFit="1" customWidth="1"/>
    <col min="26" max="26" width="14.42578125" bestFit="1" customWidth="1"/>
    <col min="27" max="27" width="14" bestFit="1" customWidth="1"/>
    <col min="28" max="28" width="14.5703125" bestFit="1" customWidth="1"/>
    <col min="29" max="29" width="14.42578125" bestFit="1" customWidth="1"/>
    <col min="30" max="30" width="10.28515625" bestFit="1" customWidth="1"/>
    <col min="31" max="31" width="11.28515625" bestFit="1" customWidth="1"/>
    <col min="32" max="32" width="15.28515625" bestFit="1" customWidth="1"/>
    <col min="33" max="33" width="12" bestFit="1" customWidth="1"/>
    <col min="34" max="34" width="14" bestFit="1" customWidth="1"/>
    <col min="35" max="35" width="10.28515625" bestFit="1" customWidth="1"/>
    <col min="36" max="36" width="9.28515625" bestFit="1" customWidth="1"/>
    <col min="37" max="37" width="10.28515625" bestFit="1" customWidth="1"/>
    <col min="38" max="38" width="18.42578125" bestFit="1" customWidth="1"/>
    <col min="39" max="39" width="9.7109375" bestFit="1" customWidth="1"/>
    <col min="40" max="40" width="10.42578125" bestFit="1" customWidth="1"/>
    <col min="41" max="41" width="13.42578125" bestFit="1" customWidth="1"/>
    <col min="42" max="42" width="11.42578125" bestFit="1" customWidth="1"/>
    <col min="43" max="43" width="10.140625" bestFit="1" customWidth="1"/>
    <col min="44" max="44" width="11" bestFit="1" customWidth="1"/>
    <col min="45" max="45" width="9.85546875" bestFit="1" customWidth="1"/>
    <col min="46" max="46" width="14.7109375" bestFit="1" customWidth="1"/>
    <col min="47" max="47" width="6.7109375" bestFit="1" customWidth="1"/>
    <col min="48" max="48" width="15.42578125" bestFit="1" customWidth="1"/>
    <col min="49" max="50" width="6.7109375" bestFit="1" customWidth="1"/>
    <col min="51" max="51" width="5.140625" bestFit="1" customWidth="1"/>
    <col min="52" max="52" width="6.5703125" bestFit="1" customWidth="1"/>
    <col min="53" max="53" width="14.140625" bestFit="1" customWidth="1"/>
    <col min="54" max="54" width="7.7109375" bestFit="1" customWidth="1"/>
    <col min="55" max="55" width="10" bestFit="1" customWidth="1"/>
    <col min="56" max="56" width="9.28515625" bestFit="1" customWidth="1"/>
    <col min="57" max="57" width="7.7109375" bestFit="1" customWidth="1"/>
    <col min="58" max="58" width="6" bestFit="1" customWidth="1"/>
    <col min="59" max="59" width="6.7109375" bestFit="1" customWidth="1"/>
    <col min="60" max="60" width="4.28515625" bestFit="1" customWidth="1"/>
    <col min="61" max="61" width="7.7109375" bestFit="1" customWidth="1"/>
    <col min="62" max="62" width="4.5703125" bestFit="1" customWidth="1"/>
    <col min="63" max="63" width="4.140625" bestFit="1" customWidth="1"/>
    <col min="64" max="64" width="7.85546875" customWidth="1"/>
    <col min="65" max="65" width="5.7109375" bestFit="1" customWidth="1"/>
    <col min="66" max="66" width="5.85546875" bestFit="1" customWidth="1"/>
    <col min="67" max="67" width="3.28515625" bestFit="1" customWidth="1"/>
    <col min="68" max="68" width="6.7109375" bestFit="1" customWidth="1"/>
    <col min="69" max="69" width="7.85546875" bestFit="1" customWidth="1"/>
    <col min="70" max="70" width="5.7109375" bestFit="1" customWidth="1"/>
    <col min="71" max="71" width="5.28515625" bestFit="1" customWidth="1"/>
    <col min="72" max="72" width="8.7109375" bestFit="1" customWidth="1"/>
    <col min="73" max="73" width="4.85546875" bestFit="1" customWidth="1"/>
    <col min="74" max="74" width="7.85546875" bestFit="1" customWidth="1"/>
    <col min="75" max="75" width="5.85546875" bestFit="1" customWidth="1"/>
    <col min="76" max="76" width="6" bestFit="1" customWidth="1"/>
    <col min="77" max="77" width="6.7109375" bestFit="1" customWidth="1"/>
    <col min="78" max="79" width="5.7109375" bestFit="1" customWidth="1"/>
    <col min="80" max="80" width="3.85546875" bestFit="1" customWidth="1"/>
    <col min="81" max="81" width="6.7109375" bestFit="1" customWidth="1"/>
    <col min="82" max="83" width="5.28515625" bestFit="1" customWidth="1"/>
    <col min="84" max="84" width="14.7109375" bestFit="1" customWidth="1"/>
    <col min="85" max="85" width="9.7109375" bestFit="1" customWidth="1"/>
    <col min="86" max="86" width="6.7109375" bestFit="1" customWidth="1"/>
    <col min="87" max="87" width="4.85546875" bestFit="1" customWidth="1"/>
    <col min="88" max="88" width="6.7109375" bestFit="1" customWidth="1"/>
    <col min="89" max="89" width="9.140625" bestFit="1" customWidth="1"/>
    <col min="90" max="90" width="6.7109375" bestFit="1" customWidth="1"/>
  </cols>
  <sheetData>
    <row r="1" spans="1:92" x14ac:dyDescent="0.25">
      <c r="A1" s="34" t="s">
        <v>433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</row>
    <row r="2" spans="1:92" x14ac:dyDescent="0.25">
      <c r="A2" s="34" t="s">
        <v>311</v>
      </c>
      <c r="B2" s="34" t="s">
        <v>178</v>
      </c>
      <c r="C2" s="34" t="s">
        <v>179</v>
      </c>
      <c r="D2" s="34" t="s">
        <v>131</v>
      </c>
      <c r="E2" s="34" t="s">
        <v>132</v>
      </c>
      <c r="F2" s="34" t="s">
        <v>133</v>
      </c>
      <c r="G2" s="34" t="s">
        <v>64</v>
      </c>
      <c r="H2" s="34" t="s">
        <v>180</v>
      </c>
      <c r="I2" s="34" t="s">
        <v>181</v>
      </c>
      <c r="J2" s="34" t="s">
        <v>182</v>
      </c>
      <c r="K2" s="34" t="s">
        <v>134</v>
      </c>
      <c r="L2" s="34" t="s">
        <v>59</v>
      </c>
      <c r="M2" s="34" t="s">
        <v>183</v>
      </c>
      <c r="N2" s="34" t="s">
        <v>184</v>
      </c>
      <c r="O2" s="34" t="s">
        <v>185</v>
      </c>
      <c r="P2" s="34" t="s">
        <v>186</v>
      </c>
      <c r="Q2" s="34" t="s">
        <v>187</v>
      </c>
      <c r="R2" s="34" t="s">
        <v>136</v>
      </c>
      <c r="S2" s="34" t="s">
        <v>137</v>
      </c>
      <c r="T2" s="34" t="s">
        <v>138</v>
      </c>
      <c r="U2" s="34" t="s">
        <v>188</v>
      </c>
      <c r="V2" s="34" t="s">
        <v>189</v>
      </c>
      <c r="W2" s="34" t="s">
        <v>190</v>
      </c>
      <c r="X2" s="34" t="s">
        <v>191</v>
      </c>
      <c r="Y2" s="34" t="s">
        <v>192</v>
      </c>
      <c r="Z2" s="34" t="s">
        <v>193</v>
      </c>
      <c r="AA2" s="34" t="s">
        <v>194</v>
      </c>
      <c r="AB2" s="34" t="s">
        <v>195</v>
      </c>
      <c r="AC2" s="34" t="s">
        <v>196</v>
      </c>
      <c r="AD2" s="34" t="s">
        <v>197</v>
      </c>
      <c r="AE2" s="34" t="s">
        <v>198</v>
      </c>
      <c r="AF2" s="34" t="s">
        <v>199</v>
      </c>
      <c r="AG2" s="34" t="s">
        <v>200</v>
      </c>
      <c r="AH2" s="34" t="s">
        <v>201</v>
      </c>
      <c r="AI2" s="34" t="s">
        <v>202</v>
      </c>
      <c r="AJ2" s="34" t="s">
        <v>203</v>
      </c>
      <c r="AK2" s="34" t="s">
        <v>204</v>
      </c>
      <c r="AL2" s="34" t="s">
        <v>205</v>
      </c>
      <c r="AM2" s="34" t="s">
        <v>206</v>
      </c>
      <c r="AN2" s="34" t="s">
        <v>207</v>
      </c>
      <c r="AO2" s="34" t="s">
        <v>208</v>
      </c>
      <c r="AP2" s="34" t="s">
        <v>209</v>
      </c>
      <c r="AQ2" s="34" t="s">
        <v>210</v>
      </c>
      <c r="AR2" s="34" t="s">
        <v>211</v>
      </c>
      <c r="AS2" s="34" t="s">
        <v>212</v>
      </c>
      <c r="AT2" s="34" t="s">
        <v>213</v>
      </c>
      <c r="AU2" s="34" t="s">
        <v>139</v>
      </c>
      <c r="AV2" s="34" t="s">
        <v>140</v>
      </c>
      <c r="AW2" s="34" t="s">
        <v>141</v>
      </c>
      <c r="AX2" s="34" t="s">
        <v>142</v>
      </c>
      <c r="AY2" s="34" t="s">
        <v>143</v>
      </c>
      <c r="AZ2" s="34" t="s">
        <v>144</v>
      </c>
      <c r="BA2" s="34" t="s">
        <v>214</v>
      </c>
      <c r="BB2" s="34" t="s">
        <v>57</v>
      </c>
      <c r="BC2" s="34" t="s">
        <v>128</v>
      </c>
      <c r="BD2" s="34" t="s">
        <v>145</v>
      </c>
      <c r="BE2" s="34" t="s">
        <v>146</v>
      </c>
      <c r="BF2" s="34" t="s">
        <v>147</v>
      </c>
      <c r="BG2" s="34" t="s">
        <v>148</v>
      </c>
      <c r="BH2" s="34" t="s">
        <v>149</v>
      </c>
      <c r="BI2" s="34" t="s">
        <v>150</v>
      </c>
      <c r="BJ2" s="34" t="s">
        <v>151</v>
      </c>
      <c r="BK2" s="34" t="s">
        <v>152</v>
      </c>
      <c r="BL2" s="34" t="s">
        <v>153</v>
      </c>
      <c r="BM2" s="34" t="s">
        <v>154</v>
      </c>
      <c r="BN2" s="34" t="s">
        <v>155</v>
      </c>
      <c r="BO2" s="34" t="s">
        <v>156</v>
      </c>
      <c r="BP2" s="34" t="s">
        <v>157</v>
      </c>
      <c r="BQ2" s="34" t="s">
        <v>158</v>
      </c>
      <c r="BR2" s="34" t="s">
        <v>159</v>
      </c>
      <c r="BS2" s="34" t="s">
        <v>160</v>
      </c>
      <c r="BT2" s="34" t="s">
        <v>161</v>
      </c>
      <c r="BU2" s="34" t="s">
        <v>162</v>
      </c>
      <c r="BV2" s="34" t="s">
        <v>163</v>
      </c>
      <c r="BW2" s="34" t="s">
        <v>164</v>
      </c>
      <c r="BX2" s="34" t="s">
        <v>165</v>
      </c>
      <c r="BY2" s="34" t="s">
        <v>166</v>
      </c>
      <c r="BZ2" s="34" t="s">
        <v>167</v>
      </c>
      <c r="CA2" s="34" t="s">
        <v>168</v>
      </c>
      <c r="CB2" s="34" t="s">
        <v>169</v>
      </c>
      <c r="CC2" s="34" t="s">
        <v>61</v>
      </c>
      <c r="CD2" s="34" t="s">
        <v>170</v>
      </c>
      <c r="CE2" s="34" t="s">
        <v>171</v>
      </c>
      <c r="CF2" s="34" t="s">
        <v>215</v>
      </c>
      <c r="CG2" s="34" t="s">
        <v>216</v>
      </c>
      <c r="CH2" s="34" t="s">
        <v>172</v>
      </c>
      <c r="CI2" s="34" t="s">
        <v>173</v>
      </c>
      <c r="CJ2" s="34" t="s">
        <v>174</v>
      </c>
      <c r="CK2" s="34" t="s">
        <v>175</v>
      </c>
      <c r="CL2" s="34" t="s">
        <v>176</v>
      </c>
      <c r="CM2" s="34" t="s">
        <v>54</v>
      </c>
      <c r="CN2" s="34" t="s">
        <v>53</v>
      </c>
    </row>
    <row r="3" spans="1:92" x14ac:dyDescent="0.25">
      <c r="A3" s="34">
        <v>1</v>
      </c>
      <c r="B3" s="34" t="s">
        <v>0</v>
      </c>
      <c r="C3" s="32">
        <v>7.3654932575199998</v>
      </c>
      <c r="D3" s="32">
        <v>66.794670615000001</v>
      </c>
      <c r="E3" s="32">
        <v>53.364952604599999</v>
      </c>
      <c r="F3" s="32">
        <v>18.220343983999999</v>
      </c>
      <c r="G3" s="32">
        <v>86.149209198799994</v>
      </c>
      <c r="H3" s="32">
        <v>514.91470027900004</v>
      </c>
      <c r="I3" s="32">
        <v>1452.05143228</v>
      </c>
      <c r="J3" s="32">
        <v>3.0663635237300002</v>
      </c>
      <c r="K3" s="32">
        <v>654.091895636</v>
      </c>
      <c r="L3" s="32">
        <v>171276.64779700001</v>
      </c>
      <c r="M3" s="32">
        <v>0.195681336801</v>
      </c>
      <c r="N3" s="32">
        <v>13.4756495979</v>
      </c>
      <c r="O3" s="32">
        <v>1.51248995511E-2</v>
      </c>
      <c r="P3" s="32">
        <v>25.089673478400002</v>
      </c>
      <c r="Q3" s="32">
        <v>38.760986819099998</v>
      </c>
      <c r="R3" s="32">
        <v>324.30569689800001</v>
      </c>
      <c r="S3" s="32">
        <v>73.691664385099998</v>
      </c>
      <c r="T3" s="32">
        <v>363.71704954299997</v>
      </c>
      <c r="U3" s="32">
        <v>7.1162834911799999</v>
      </c>
      <c r="V3" s="32">
        <v>322.18820557599997</v>
      </c>
      <c r="W3" s="32">
        <v>0.95403432195000004</v>
      </c>
      <c r="X3" s="32">
        <v>2108.09428209</v>
      </c>
      <c r="Y3" s="32">
        <v>2437.39301591</v>
      </c>
      <c r="Z3" s="32">
        <v>53.3649581058</v>
      </c>
      <c r="AA3" s="32">
        <v>7.3654870591000003</v>
      </c>
      <c r="AB3" s="32">
        <v>78.837363742500003</v>
      </c>
      <c r="AC3" s="32">
        <v>3.0663673656500001</v>
      </c>
      <c r="AD3" s="32">
        <v>171276.65451399999</v>
      </c>
      <c r="AE3" s="32">
        <v>28.053982667</v>
      </c>
      <c r="AF3" s="32">
        <v>137.736283695</v>
      </c>
      <c r="AG3" s="32">
        <v>180.19467454599999</v>
      </c>
      <c r="AH3" s="32">
        <v>13.141805918599999</v>
      </c>
      <c r="AI3" s="32">
        <v>1784.0037890900001</v>
      </c>
      <c r="AJ3" s="32">
        <v>16654.0893306</v>
      </c>
      <c r="AK3" s="32">
        <v>5690.0384375499998</v>
      </c>
      <c r="AL3" s="32">
        <v>2893.9733338699998</v>
      </c>
      <c r="AM3" s="32">
        <v>238.01370646399999</v>
      </c>
      <c r="AN3" s="32">
        <v>53.392266087700001</v>
      </c>
      <c r="AO3" s="32">
        <v>82.494539390699998</v>
      </c>
      <c r="AP3" s="32">
        <v>0.50616704702399995</v>
      </c>
      <c r="AQ3" s="32">
        <v>387.81245837400002</v>
      </c>
      <c r="AR3" s="32">
        <v>221.66049371299999</v>
      </c>
      <c r="AS3" s="32">
        <v>237.303939149</v>
      </c>
      <c r="AT3" s="32">
        <v>2373.6002721899999</v>
      </c>
      <c r="AU3" s="32">
        <v>160.048882926</v>
      </c>
      <c r="AV3" s="32">
        <v>137.73624137300001</v>
      </c>
      <c r="AW3" s="32">
        <v>180.19466699200001</v>
      </c>
      <c r="AX3" s="32">
        <v>71.190255270500003</v>
      </c>
      <c r="AY3" s="32">
        <v>2.6350963591599998</v>
      </c>
      <c r="AZ3" s="32">
        <v>0</v>
      </c>
      <c r="BA3" s="32">
        <v>14.1109777906</v>
      </c>
      <c r="BB3" s="32">
        <v>1784.00601282</v>
      </c>
      <c r="BC3" s="32">
        <v>0</v>
      </c>
      <c r="BD3" s="32">
        <v>16654.097191299999</v>
      </c>
      <c r="BE3" s="32">
        <v>5690.0417391199999</v>
      </c>
      <c r="BF3" s="32">
        <v>0</v>
      </c>
      <c r="BG3" s="32">
        <v>137.35466729199999</v>
      </c>
      <c r="BH3" s="32">
        <v>1.12792713817</v>
      </c>
      <c r="BI3" s="32">
        <v>2511.00216593</v>
      </c>
      <c r="BJ3" s="32">
        <v>6.2413770562200002</v>
      </c>
      <c r="BK3" s="32">
        <v>2.13158866182</v>
      </c>
      <c r="BL3" s="32">
        <v>282.50549968000001</v>
      </c>
      <c r="BM3" s="32">
        <v>61.047743109199999</v>
      </c>
      <c r="BN3" s="32">
        <v>5.1907198141900004</v>
      </c>
      <c r="BO3" s="32">
        <v>0.210544552729</v>
      </c>
      <c r="BP3" s="32">
        <v>1952.8915820300001</v>
      </c>
      <c r="BQ3" s="32">
        <v>549.78428237399999</v>
      </c>
      <c r="BR3" s="32">
        <v>57.097146769200002</v>
      </c>
      <c r="BS3" s="32">
        <v>0.57356332957199996</v>
      </c>
      <c r="BT3" s="32">
        <v>263.94230060199999</v>
      </c>
      <c r="BU3" s="32">
        <v>0.46821223687199998</v>
      </c>
      <c r="BV3" s="32">
        <v>98.300259216699999</v>
      </c>
      <c r="BW3" s="32">
        <v>4.7157912996100002</v>
      </c>
      <c r="BX3" s="32">
        <v>1.5417530771500001</v>
      </c>
      <c r="BY3" s="32">
        <v>509.459763893</v>
      </c>
      <c r="BZ3" s="32">
        <v>46.816303677599997</v>
      </c>
      <c r="CA3" s="32">
        <v>243.24841018399999</v>
      </c>
      <c r="CB3" s="32">
        <v>1.9206477637799999</v>
      </c>
      <c r="CC3" s="32">
        <v>237.304038037</v>
      </c>
      <c r="CD3" s="32">
        <v>0</v>
      </c>
      <c r="CE3" s="32">
        <v>1.97533629861</v>
      </c>
      <c r="CF3" s="32">
        <v>141.15047307899999</v>
      </c>
      <c r="CG3" s="32">
        <v>447.44662800700002</v>
      </c>
      <c r="CH3" s="32">
        <v>646.52987168599998</v>
      </c>
      <c r="CI3" s="32">
        <v>1.27116710561</v>
      </c>
      <c r="CJ3" s="32">
        <v>166.089168298</v>
      </c>
      <c r="CK3" s="32">
        <v>4849.7485547400001</v>
      </c>
      <c r="CL3" s="32">
        <v>469.30077711000001</v>
      </c>
      <c r="CM3" s="32">
        <f>+BL3+BP3+BQ3+BX3+BY3+CA3</f>
        <v>3539.4312912381502</v>
      </c>
      <c r="CN3" s="32">
        <f>+CM3-BP3</f>
        <v>1586.53970920815</v>
      </c>
    </row>
    <row r="4" spans="1:92" x14ac:dyDescent="0.25">
      <c r="A4" s="34">
        <v>4</v>
      </c>
      <c r="B4" s="34" t="s">
        <v>2</v>
      </c>
      <c r="C4" s="32">
        <v>6.80276811363</v>
      </c>
      <c r="D4" s="32">
        <v>69.719172029899994</v>
      </c>
      <c r="E4" s="32">
        <v>54.240752132399997</v>
      </c>
      <c r="F4" s="32">
        <v>17.336161999200002</v>
      </c>
      <c r="G4" s="32">
        <v>93.446656305199994</v>
      </c>
      <c r="H4" s="32">
        <v>447.48215148200001</v>
      </c>
      <c r="I4" s="32">
        <v>1261.9025090600001</v>
      </c>
      <c r="J4" s="32">
        <v>3.2360850356199999</v>
      </c>
      <c r="K4" s="32">
        <v>656.51055700799998</v>
      </c>
      <c r="L4" s="32">
        <v>160175.07614600001</v>
      </c>
      <c r="M4" s="32">
        <v>0.29744438648600002</v>
      </c>
      <c r="N4" s="32">
        <v>19.522006508400001</v>
      </c>
      <c r="O4" s="32">
        <v>2.0994899077300001E-2</v>
      </c>
      <c r="P4" s="32">
        <v>33.7636062881</v>
      </c>
      <c r="Q4" s="32">
        <v>53.583964307000002</v>
      </c>
      <c r="R4" s="32">
        <v>328.300223888</v>
      </c>
      <c r="S4" s="32">
        <v>76.706505324199995</v>
      </c>
      <c r="T4" s="32">
        <v>465.51086627299998</v>
      </c>
      <c r="U4" s="32">
        <v>8.6538493444300002</v>
      </c>
      <c r="V4" s="32">
        <v>400.00028004699999</v>
      </c>
      <c r="W4" s="32">
        <v>1.1623113275500001</v>
      </c>
      <c r="X4" s="32">
        <v>2542.0073613599998</v>
      </c>
      <c r="Y4" s="32">
        <v>2950.6605214000001</v>
      </c>
      <c r="Z4" s="32">
        <v>54.2406288022</v>
      </c>
      <c r="AA4" s="32">
        <v>6.8027557091400004</v>
      </c>
      <c r="AB4" s="32">
        <v>84.4950902848</v>
      </c>
      <c r="AC4" s="32">
        <v>3.2360947270999998</v>
      </c>
      <c r="AD4" s="32">
        <v>160175.12381200001</v>
      </c>
      <c r="AE4" s="32">
        <v>45.988176442799997</v>
      </c>
      <c r="AF4" s="32">
        <v>136.152173589</v>
      </c>
      <c r="AG4" s="32">
        <v>192.28607597600001</v>
      </c>
      <c r="AH4" s="32">
        <v>12.621720080199999</v>
      </c>
      <c r="AI4" s="32">
        <v>1675.4726412800001</v>
      </c>
      <c r="AJ4" s="32">
        <v>17809.956916800002</v>
      </c>
      <c r="AK4" s="32">
        <v>6033.5794361199996</v>
      </c>
      <c r="AL4" s="32">
        <v>2938.59727492</v>
      </c>
      <c r="AM4" s="32">
        <v>187.798132071</v>
      </c>
      <c r="AN4" s="32">
        <v>48.633370321599998</v>
      </c>
      <c r="AO4" s="32">
        <v>74.689611409999998</v>
      </c>
      <c r="AP4" s="32">
        <v>0.43685354527800002</v>
      </c>
      <c r="AQ4" s="32">
        <v>350.61178484300001</v>
      </c>
      <c r="AR4" s="32">
        <v>226.68518717500001</v>
      </c>
      <c r="AS4" s="32">
        <v>216.05999771800001</v>
      </c>
      <c r="AT4" s="32">
        <v>2458.2832602499998</v>
      </c>
      <c r="AU4" s="32">
        <v>159.072922401</v>
      </c>
      <c r="AV4" s="32">
        <v>136.15198041299999</v>
      </c>
      <c r="AW4" s="32">
        <v>192.286549339</v>
      </c>
      <c r="AX4" s="32">
        <v>80.1076771436</v>
      </c>
      <c r="AY4" s="32">
        <v>3.6408494274300001</v>
      </c>
      <c r="AZ4" s="32">
        <v>0</v>
      </c>
      <c r="BA4" s="32">
        <v>13.805048532900001</v>
      </c>
      <c r="BB4" s="32">
        <v>1675.4724154200001</v>
      </c>
      <c r="BC4" s="32">
        <v>0</v>
      </c>
      <c r="BD4" s="32">
        <v>17809.950585499999</v>
      </c>
      <c r="BE4" s="32">
        <v>6033.5807473900004</v>
      </c>
      <c r="BF4" s="32">
        <v>0</v>
      </c>
      <c r="BG4" s="32">
        <v>139.067805789</v>
      </c>
      <c r="BH4" s="32">
        <v>1.00998071</v>
      </c>
      <c r="BI4" s="32">
        <v>2828.4030708599998</v>
      </c>
      <c r="BJ4" s="32">
        <v>5.4676059490100002</v>
      </c>
      <c r="BK4" s="32">
        <v>1.9523816190000001</v>
      </c>
      <c r="BL4" s="32">
        <v>229.06357575499999</v>
      </c>
      <c r="BM4" s="32">
        <v>53.164799973800001</v>
      </c>
      <c r="BN4" s="32">
        <v>4.5996484738500003</v>
      </c>
      <c r="BO4" s="32">
        <v>0.189354337407</v>
      </c>
      <c r="BP4" s="32">
        <v>1736.8352477200001</v>
      </c>
      <c r="BQ4" s="32">
        <v>484.044906626</v>
      </c>
      <c r="BR4" s="32">
        <v>49.632573010599998</v>
      </c>
      <c r="BS4" s="32">
        <v>0.50024635153200003</v>
      </c>
      <c r="BT4" s="32">
        <v>231.2969248</v>
      </c>
      <c r="BU4" s="32">
        <v>0.43143321885899999</v>
      </c>
      <c r="BV4" s="32">
        <v>88.971754501199996</v>
      </c>
      <c r="BW4" s="32">
        <v>4.3738909419500001</v>
      </c>
      <c r="BX4" s="32">
        <v>1.3545437302700001</v>
      </c>
      <c r="BY4" s="32">
        <v>461.89817441600002</v>
      </c>
      <c r="BZ4" s="32">
        <v>40.779682026400003</v>
      </c>
      <c r="CA4" s="32">
        <v>245.812746151</v>
      </c>
      <c r="CB4" s="32">
        <v>1.67411725972</v>
      </c>
      <c r="CC4" s="32">
        <v>216.05999819900001</v>
      </c>
      <c r="CD4" s="32">
        <v>0</v>
      </c>
      <c r="CE4" s="32">
        <v>1.79240020399</v>
      </c>
      <c r="CF4" s="32">
        <v>134.480463394</v>
      </c>
      <c r="CG4" s="32">
        <v>426.303241888</v>
      </c>
      <c r="CH4" s="32">
        <v>739.88913498600004</v>
      </c>
      <c r="CI4" s="32">
        <v>1.1500638136800001</v>
      </c>
      <c r="CJ4" s="32">
        <v>175.80674026299999</v>
      </c>
      <c r="CK4" s="32">
        <v>5462.5138486200003</v>
      </c>
      <c r="CL4" s="32">
        <v>520.821739729</v>
      </c>
      <c r="CM4" s="32">
        <f t="shared" ref="CM4:CM51" si="0">+BL4+BP4+BQ4+BX4+BY4+CA4</f>
        <v>3159.0091943982698</v>
      </c>
      <c r="CN4" s="32">
        <f t="shared" ref="CN4:CN51" si="1">+CM4-BP4</f>
        <v>1422.1739466782697</v>
      </c>
    </row>
    <row r="5" spans="1:92" x14ac:dyDescent="0.25">
      <c r="A5" s="34">
        <v>5</v>
      </c>
      <c r="B5" s="34" t="s">
        <v>3</v>
      </c>
      <c r="C5" s="32">
        <v>4.2270390771799997</v>
      </c>
      <c r="D5" s="32">
        <v>36.944860944299997</v>
      </c>
      <c r="E5" s="32">
        <v>30.623052506499999</v>
      </c>
      <c r="F5" s="32">
        <v>10.2661339657</v>
      </c>
      <c r="G5" s="32">
        <v>41.4679093823</v>
      </c>
      <c r="H5" s="32">
        <v>231.425229516</v>
      </c>
      <c r="I5" s="32">
        <v>652.61661019300004</v>
      </c>
      <c r="J5" s="32">
        <v>1.45372926284</v>
      </c>
      <c r="K5" s="32">
        <v>343.04986156199999</v>
      </c>
      <c r="L5" s="32">
        <v>84815.327738599997</v>
      </c>
      <c r="M5" s="32">
        <v>9.1312647083400006E-2</v>
      </c>
      <c r="N5" s="32">
        <v>6.1389867373999998</v>
      </c>
      <c r="O5" s="32">
        <v>6.7974827845000002E-3</v>
      </c>
      <c r="P5" s="32">
        <v>11.190658073</v>
      </c>
      <c r="Q5" s="32">
        <v>17.421009768800001</v>
      </c>
      <c r="R5" s="32">
        <v>170.10308779299999</v>
      </c>
      <c r="S5" s="32">
        <v>36.690039588099999</v>
      </c>
      <c r="T5" s="32">
        <v>170.08581327900001</v>
      </c>
      <c r="U5" s="32">
        <v>3.4223097417499999</v>
      </c>
      <c r="V5" s="32">
        <v>149.094320555</v>
      </c>
      <c r="W5" s="32">
        <v>0.43602008144100002</v>
      </c>
      <c r="X5" s="32">
        <v>961.38544277999995</v>
      </c>
      <c r="Y5" s="32">
        <v>1113.9015298899999</v>
      </c>
      <c r="Z5" s="32">
        <v>30.622949816399998</v>
      </c>
      <c r="AA5" s="32">
        <v>4.22702397753</v>
      </c>
      <c r="AB5" s="32">
        <v>37.954324233299999</v>
      </c>
      <c r="AC5" s="32">
        <v>1.4537283699200001</v>
      </c>
      <c r="AD5" s="32">
        <v>84815.323909400002</v>
      </c>
      <c r="AE5" s="32">
        <v>14.8527571663</v>
      </c>
      <c r="AF5" s="32">
        <v>80.5228174712</v>
      </c>
      <c r="AG5" s="32">
        <v>111.384177069</v>
      </c>
      <c r="AH5" s="32">
        <v>7.3468499312800004</v>
      </c>
      <c r="AI5" s="32">
        <v>920.06824758899995</v>
      </c>
      <c r="AJ5" s="32">
        <v>10127.8470554</v>
      </c>
      <c r="AK5" s="32">
        <v>3683.76324716</v>
      </c>
      <c r="AL5" s="32">
        <v>1472.75711103</v>
      </c>
      <c r="AM5" s="32">
        <v>144.37251538800001</v>
      </c>
      <c r="AN5" s="32">
        <v>29.967616037300001</v>
      </c>
      <c r="AO5" s="32">
        <v>44.1215053966</v>
      </c>
      <c r="AP5" s="32">
        <v>0.28347220022899999</v>
      </c>
      <c r="AQ5" s="32">
        <v>208.377500822</v>
      </c>
      <c r="AR5" s="32">
        <v>152.68816573999999</v>
      </c>
      <c r="AS5" s="32">
        <v>130.563247765</v>
      </c>
      <c r="AT5" s="32">
        <v>1188.2660505399999</v>
      </c>
      <c r="AU5" s="32">
        <v>92.438084236500003</v>
      </c>
      <c r="AV5" s="32">
        <v>80.523470623099996</v>
      </c>
      <c r="AW5" s="32">
        <v>111.383963733</v>
      </c>
      <c r="AX5" s="32">
        <v>33.5124879854</v>
      </c>
      <c r="AY5" s="32">
        <v>1.45632212993</v>
      </c>
      <c r="AZ5" s="32">
        <v>0</v>
      </c>
      <c r="BA5" s="32">
        <v>7.7896637883200004</v>
      </c>
      <c r="BB5" s="32">
        <v>920.06570101099999</v>
      </c>
      <c r="BC5" s="32">
        <v>0</v>
      </c>
      <c r="BD5" s="32">
        <v>10127.845520299999</v>
      </c>
      <c r="BE5" s="32">
        <v>3683.7647142000001</v>
      </c>
      <c r="BF5" s="32">
        <v>0</v>
      </c>
      <c r="BG5" s="32">
        <v>69.420045788099998</v>
      </c>
      <c r="BH5" s="32">
        <v>0.54243225093900005</v>
      </c>
      <c r="BI5" s="32">
        <v>1199.5378083999999</v>
      </c>
      <c r="BJ5" s="32">
        <v>2.8962898730200002</v>
      </c>
      <c r="BK5" s="32">
        <v>1.05051903248</v>
      </c>
      <c r="BL5" s="32">
        <v>166.29499841399999</v>
      </c>
      <c r="BM5" s="32">
        <v>27.571180850299999</v>
      </c>
      <c r="BN5" s="32">
        <v>2.3986734625000001</v>
      </c>
      <c r="BO5" s="32">
        <v>0.10311468422599999</v>
      </c>
      <c r="BP5" s="32">
        <v>911.44787398000005</v>
      </c>
      <c r="BQ5" s="32">
        <v>256.55863607399999</v>
      </c>
      <c r="BR5" s="32">
        <v>25.676231520399998</v>
      </c>
      <c r="BS5" s="32">
        <v>0.25949054990600001</v>
      </c>
      <c r="BT5" s="32">
        <v>121.00540406099999</v>
      </c>
      <c r="BU5" s="32">
        <v>0.237958160689</v>
      </c>
      <c r="BV5" s="32">
        <v>50.3343841477</v>
      </c>
      <c r="BW5" s="32">
        <v>2.4657445416499999</v>
      </c>
      <c r="BX5" s="32">
        <v>0.76204626874199999</v>
      </c>
      <c r="BY5" s="32">
        <v>267.18006128399998</v>
      </c>
      <c r="BZ5" s="32">
        <v>21.149516140900001</v>
      </c>
      <c r="CA5" s="32">
        <v>162.66297172899999</v>
      </c>
      <c r="CB5" s="32">
        <v>0.86767101426799997</v>
      </c>
      <c r="CC5" s="32">
        <v>130.56327001</v>
      </c>
      <c r="CD5" s="32">
        <v>0</v>
      </c>
      <c r="CE5" s="32">
        <v>1.18038673879</v>
      </c>
      <c r="CF5" s="32">
        <v>72.196253463600002</v>
      </c>
      <c r="CG5" s="32">
        <v>228.86198642900001</v>
      </c>
      <c r="CH5" s="32">
        <v>300.58271523500002</v>
      </c>
      <c r="CI5" s="32">
        <v>0.76090631567699996</v>
      </c>
      <c r="CJ5" s="32">
        <v>83.038539954599997</v>
      </c>
      <c r="CK5" s="32">
        <v>2319.5872921700002</v>
      </c>
      <c r="CL5" s="32">
        <v>219.00557030100001</v>
      </c>
      <c r="CM5" s="32">
        <f t="shared" si="0"/>
        <v>1764.9065877497421</v>
      </c>
      <c r="CN5" s="32">
        <f t="shared" si="1"/>
        <v>853.45871376974208</v>
      </c>
    </row>
    <row r="6" spans="1:92" x14ac:dyDescent="0.25">
      <c r="A6" s="34">
        <v>6</v>
      </c>
      <c r="B6" s="34" t="s">
        <v>4</v>
      </c>
      <c r="C6" s="32">
        <v>37.051661812100001</v>
      </c>
      <c r="D6" s="32">
        <v>315.97455550400002</v>
      </c>
      <c r="E6" s="32">
        <v>258.22839956199999</v>
      </c>
      <c r="F6" s="32">
        <v>98.093650915699996</v>
      </c>
      <c r="G6" s="32">
        <v>252.923091172</v>
      </c>
      <c r="H6" s="32">
        <v>4245.8616789199996</v>
      </c>
      <c r="I6" s="32">
        <v>10971.6002548</v>
      </c>
      <c r="J6" s="32">
        <v>8.52227067858</v>
      </c>
      <c r="K6" s="32">
        <v>1659.51179333</v>
      </c>
      <c r="L6" s="32">
        <v>324166.25583600003</v>
      </c>
      <c r="M6" s="32">
        <v>0.74456909121799997</v>
      </c>
      <c r="N6" s="32">
        <v>51.760859799999999</v>
      </c>
      <c r="O6" s="32">
        <v>5.3777132133100002E-2</v>
      </c>
      <c r="P6" s="32">
        <v>85.2250716275</v>
      </c>
      <c r="Q6" s="32">
        <v>137.73098842799999</v>
      </c>
      <c r="R6" s="32">
        <v>1579.4451834199999</v>
      </c>
      <c r="S6" s="32">
        <v>254.72590105500001</v>
      </c>
      <c r="T6" s="32">
        <v>1631.0976397899999</v>
      </c>
      <c r="U6" s="32">
        <v>29.708931870299999</v>
      </c>
      <c r="V6" s="32">
        <v>1458.8092696199999</v>
      </c>
      <c r="W6" s="32">
        <v>4.0030469255399996</v>
      </c>
      <c r="X6" s="32">
        <v>8744.1016916499993</v>
      </c>
      <c r="Y6" s="32">
        <v>10232.612567800001</v>
      </c>
      <c r="Z6" s="32">
        <v>258.22830198700001</v>
      </c>
      <c r="AA6" s="32">
        <v>37.051757124799998</v>
      </c>
      <c r="AB6" s="32">
        <v>222.47048504599999</v>
      </c>
      <c r="AC6" s="32">
        <v>8.5222496105799994</v>
      </c>
      <c r="AD6" s="32">
        <v>324166.21940900001</v>
      </c>
      <c r="AE6" s="32">
        <v>120.530888136</v>
      </c>
      <c r="AF6" s="32">
        <v>700.823158412</v>
      </c>
      <c r="AG6" s="32">
        <v>816.98846581199996</v>
      </c>
      <c r="AH6" s="32">
        <v>61.125652536499999</v>
      </c>
      <c r="AI6" s="32">
        <v>13231.879821500001</v>
      </c>
      <c r="AJ6" s="32">
        <v>75878.477768800003</v>
      </c>
      <c r="AK6" s="32">
        <v>25428.235684200001</v>
      </c>
      <c r="AL6" s="32">
        <v>10264.058318900001</v>
      </c>
      <c r="AM6" s="32">
        <v>1361.5452868</v>
      </c>
      <c r="AN6" s="32">
        <v>347.512915518</v>
      </c>
      <c r="AO6" s="32">
        <v>609.629051398</v>
      </c>
      <c r="AP6" s="32">
        <v>3.1823613914800002</v>
      </c>
      <c r="AQ6" s="32">
        <v>2863.9344320599998</v>
      </c>
      <c r="AR6" s="32">
        <v>1035.1102677599999</v>
      </c>
      <c r="AS6" s="32">
        <v>2285.5227498600002</v>
      </c>
      <c r="AT6" s="32">
        <v>8105.7917673399998</v>
      </c>
      <c r="AU6" s="32">
        <v>822.06245654199995</v>
      </c>
      <c r="AV6" s="32">
        <v>700.82314658999996</v>
      </c>
      <c r="AW6" s="32">
        <v>816.98951582100005</v>
      </c>
      <c r="AX6" s="32">
        <v>277.56953348100001</v>
      </c>
      <c r="AY6" s="32">
        <v>15.9332648225</v>
      </c>
      <c r="AZ6" s="32">
        <v>0</v>
      </c>
      <c r="BA6" s="32">
        <v>65.182413193100004</v>
      </c>
      <c r="BB6" s="32">
        <v>13231.873186299999</v>
      </c>
      <c r="BC6" s="32">
        <v>0</v>
      </c>
      <c r="BD6" s="32">
        <v>75878.462400999997</v>
      </c>
      <c r="BE6" s="32">
        <v>25428.235445300001</v>
      </c>
      <c r="BF6" s="32">
        <v>0</v>
      </c>
      <c r="BG6" s="32">
        <v>578.11188585599996</v>
      </c>
      <c r="BH6" s="32">
        <v>9.0484742820800008</v>
      </c>
      <c r="BI6" s="32">
        <v>10079.238811900001</v>
      </c>
      <c r="BJ6" s="32">
        <v>50.513973509099998</v>
      </c>
      <c r="BK6" s="32">
        <v>16.3705048962</v>
      </c>
      <c r="BL6" s="32">
        <v>1701.7803520099999</v>
      </c>
      <c r="BM6" s="32">
        <v>502.12374119499998</v>
      </c>
      <c r="BN6" s="32">
        <v>41.8927427494</v>
      </c>
      <c r="BO6" s="32">
        <v>1.63772942741</v>
      </c>
      <c r="BP6" s="32">
        <v>14359.6490163</v>
      </c>
      <c r="BQ6" s="32">
        <v>4429.3937073400002</v>
      </c>
      <c r="BR6" s="32">
        <v>470.69869674900002</v>
      </c>
      <c r="BS6" s="32">
        <v>4.7124781175999999</v>
      </c>
      <c r="BT6" s="32">
        <v>2155.5919455200001</v>
      </c>
      <c r="BU6" s="32">
        <v>3.6535955921599998</v>
      </c>
      <c r="BV6" s="32">
        <v>735.28491710200001</v>
      </c>
      <c r="BW6" s="32">
        <v>36.779927002800001</v>
      </c>
      <c r="BX6" s="32">
        <v>11.539955056</v>
      </c>
      <c r="BY6" s="32">
        <v>3809.9277895099999</v>
      </c>
      <c r="BZ6" s="32">
        <v>385.29733251099998</v>
      </c>
      <c r="CA6" s="32">
        <v>1209.3530802400001</v>
      </c>
      <c r="CB6" s="32">
        <v>15.7837603489</v>
      </c>
      <c r="CC6" s="32">
        <v>2285.52515563</v>
      </c>
      <c r="CD6" s="32">
        <v>0</v>
      </c>
      <c r="CE6" s="32">
        <v>9.4791423127699996</v>
      </c>
      <c r="CF6" s="32">
        <v>1042.81410572</v>
      </c>
      <c r="CG6" s="32">
        <v>3040.5397406699999</v>
      </c>
      <c r="CH6" s="32">
        <v>2370.3320318400001</v>
      </c>
      <c r="CI6" s="32">
        <v>8.1908175489099992</v>
      </c>
      <c r="CJ6" s="32">
        <v>653.79922130299997</v>
      </c>
      <c r="CK6" s="32">
        <v>18476.103256800001</v>
      </c>
      <c r="CL6" s="32">
        <v>1583.82646155</v>
      </c>
      <c r="CM6" s="32">
        <f t="shared" si="0"/>
        <v>25521.643900456002</v>
      </c>
      <c r="CN6" s="32">
        <f t="shared" si="1"/>
        <v>11161.994884156002</v>
      </c>
    </row>
    <row r="7" spans="1:92" x14ac:dyDescent="0.25">
      <c r="A7" s="34">
        <v>8</v>
      </c>
      <c r="B7" s="34" t="s">
        <v>5</v>
      </c>
      <c r="C7" s="32">
        <v>4.1750034911</v>
      </c>
      <c r="D7" s="32">
        <v>41.065023940099998</v>
      </c>
      <c r="E7" s="32">
        <v>31.714169198499999</v>
      </c>
      <c r="F7" s="32">
        <v>10.526103557600001</v>
      </c>
      <c r="G7" s="32">
        <v>59.209418292499997</v>
      </c>
      <c r="H7" s="32">
        <v>362.242106541</v>
      </c>
      <c r="I7" s="32">
        <v>1021.52439871</v>
      </c>
      <c r="J7" s="32">
        <v>1.7171239304999999</v>
      </c>
      <c r="K7" s="32">
        <v>404.65904210399998</v>
      </c>
      <c r="L7" s="32">
        <v>118527.96331799999</v>
      </c>
      <c r="M7" s="32">
        <v>0.100193798589</v>
      </c>
      <c r="N7" s="32">
        <v>6.3566614513199999</v>
      </c>
      <c r="O7" s="32">
        <v>7.1238482490200003E-3</v>
      </c>
      <c r="P7" s="32">
        <v>11.795908076</v>
      </c>
      <c r="Q7" s="32">
        <v>18.2527341256</v>
      </c>
      <c r="R7" s="32">
        <v>201.02496303199999</v>
      </c>
      <c r="S7" s="32">
        <v>47.649541495400001</v>
      </c>
      <c r="T7" s="32">
        <v>263.665264063</v>
      </c>
      <c r="U7" s="32">
        <v>5.2146914801099999</v>
      </c>
      <c r="V7" s="32">
        <v>236.420410887</v>
      </c>
      <c r="W7" s="32">
        <v>0.697363505813</v>
      </c>
      <c r="X7" s="32">
        <v>1540.83030254</v>
      </c>
      <c r="Y7" s="32">
        <v>1782.4567168799999</v>
      </c>
      <c r="Z7" s="32">
        <v>31.714223787400002</v>
      </c>
      <c r="AA7" s="32">
        <v>4.17501363548</v>
      </c>
      <c r="AB7" s="32">
        <v>53.894639173400002</v>
      </c>
      <c r="AC7" s="32">
        <v>1.7171213377600001</v>
      </c>
      <c r="AD7" s="32">
        <v>118527.983779</v>
      </c>
      <c r="AE7" s="32">
        <v>20.888461717599998</v>
      </c>
      <c r="AF7" s="32">
        <v>79.385442063599996</v>
      </c>
      <c r="AG7" s="32">
        <v>112.075555685</v>
      </c>
      <c r="AH7" s="32">
        <v>7.6564895892999996</v>
      </c>
      <c r="AI7" s="32">
        <v>1259.9826998599999</v>
      </c>
      <c r="AJ7" s="32">
        <v>10557.374325299999</v>
      </c>
      <c r="AK7" s="32">
        <v>3339.9984932699999</v>
      </c>
      <c r="AL7" s="32">
        <v>1834.25835803</v>
      </c>
      <c r="AM7" s="32">
        <v>163.079030996</v>
      </c>
      <c r="AN7" s="32">
        <v>54.446833178200002</v>
      </c>
      <c r="AO7" s="32">
        <v>89.504447342000006</v>
      </c>
      <c r="AP7" s="32">
        <v>0.319147947077</v>
      </c>
      <c r="AQ7" s="32">
        <v>429.49560814</v>
      </c>
      <c r="AR7" s="32">
        <v>108.59732666799999</v>
      </c>
      <c r="AS7" s="32">
        <v>152.53116174900001</v>
      </c>
      <c r="AT7" s="32">
        <v>1526.8843136</v>
      </c>
      <c r="AU7" s="32">
        <v>93.120810844499999</v>
      </c>
      <c r="AV7" s="32">
        <v>79.385376981999997</v>
      </c>
      <c r="AW7" s="32">
        <v>112.07553544300001</v>
      </c>
      <c r="AX7" s="32">
        <v>48.9184839415</v>
      </c>
      <c r="AY7" s="32">
        <v>1.67491042223</v>
      </c>
      <c r="AZ7" s="32">
        <v>0</v>
      </c>
      <c r="BA7" s="32">
        <v>8.3609775799600001</v>
      </c>
      <c r="BB7" s="32">
        <v>1259.98106192</v>
      </c>
      <c r="BC7" s="32">
        <v>0</v>
      </c>
      <c r="BD7" s="32">
        <v>10557.372842500001</v>
      </c>
      <c r="BE7" s="32">
        <v>3339.9932333100001</v>
      </c>
      <c r="BF7" s="32">
        <v>0</v>
      </c>
      <c r="BG7" s="32">
        <v>87.426183307900004</v>
      </c>
      <c r="BH7" s="32">
        <v>0.987843262424</v>
      </c>
      <c r="BI7" s="32">
        <v>1729.04801155</v>
      </c>
      <c r="BJ7" s="32">
        <v>4.7448556583799997</v>
      </c>
      <c r="BK7" s="32">
        <v>1.56340177784</v>
      </c>
      <c r="BL7" s="32">
        <v>193.434243138</v>
      </c>
      <c r="BM7" s="32">
        <v>43.458776409000002</v>
      </c>
      <c r="BN7" s="32">
        <v>3.6194377382799998</v>
      </c>
      <c r="BO7" s="32">
        <v>0.16894620140399999</v>
      </c>
      <c r="BP7" s="32">
        <v>1377.13029529</v>
      </c>
      <c r="BQ7" s="32">
        <v>417.05917090600002</v>
      </c>
      <c r="BR7" s="32">
        <v>40.237534944399997</v>
      </c>
      <c r="BS7" s="32">
        <v>0.40848696001500001</v>
      </c>
      <c r="BT7" s="32">
        <v>196.14894399799999</v>
      </c>
      <c r="BU7" s="32">
        <v>0.471369381122</v>
      </c>
      <c r="BV7" s="32">
        <v>84.760308518399995</v>
      </c>
      <c r="BW7" s="32">
        <v>5.56277721866</v>
      </c>
      <c r="BX7" s="32">
        <v>1.0412402571099999</v>
      </c>
      <c r="BY7" s="32">
        <v>513.04941558099995</v>
      </c>
      <c r="BZ7" s="32">
        <v>33.569483318000003</v>
      </c>
      <c r="CA7" s="32">
        <v>123.65087997400001</v>
      </c>
      <c r="CB7" s="32">
        <v>1.35689271187</v>
      </c>
      <c r="CC7" s="32">
        <v>152.53120036499999</v>
      </c>
      <c r="CD7" s="32">
        <v>0</v>
      </c>
      <c r="CE7" s="32">
        <v>1.06979781393</v>
      </c>
      <c r="CF7" s="32">
        <v>95.002562414899998</v>
      </c>
      <c r="CG7" s="32">
        <v>301.15765837499998</v>
      </c>
      <c r="CH7" s="32">
        <v>454.90510460299998</v>
      </c>
      <c r="CI7" s="32">
        <v>0.68848975166299997</v>
      </c>
      <c r="CJ7" s="32">
        <v>109.48513515</v>
      </c>
      <c r="CK7" s="32">
        <v>3327.5968711</v>
      </c>
      <c r="CL7" s="32">
        <v>326.01642370299999</v>
      </c>
      <c r="CM7" s="32">
        <f t="shared" si="0"/>
        <v>2625.3652451461098</v>
      </c>
      <c r="CN7" s="32">
        <f t="shared" si="1"/>
        <v>1248.2349498561098</v>
      </c>
    </row>
    <row r="8" spans="1:92" x14ac:dyDescent="0.25">
      <c r="A8" s="34">
        <v>9</v>
      </c>
      <c r="B8" s="34" t="s">
        <v>6</v>
      </c>
      <c r="C8" s="32">
        <v>1.7107697535799999</v>
      </c>
      <c r="D8" s="32">
        <v>19.510416673200002</v>
      </c>
      <c r="E8" s="32">
        <v>14.025623555899999</v>
      </c>
      <c r="F8" s="32">
        <v>4.5424500140999999</v>
      </c>
      <c r="G8" s="32">
        <v>29.455092838999999</v>
      </c>
      <c r="H8" s="32">
        <v>152.56940690600001</v>
      </c>
      <c r="I8" s="32">
        <v>430.24437012300001</v>
      </c>
      <c r="J8" s="32">
        <v>1.2834608866099999</v>
      </c>
      <c r="K8" s="32">
        <v>186.97878984799999</v>
      </c>
      <c r="L8" s="32">
        <v>55120.375393499999</v>
      </c>
      <c r="M8" s="32">
        <v>7.2975595325900006E-2</v>
      </c>
      <c r="N8" s="32">
        <v>4.2418503760900004</v>
      </c>
      <c r="O8" s="32">
        <v>4.7861589984900003E-3</v>
      </c>
      <c r="P8" s="32">
        <v>7.9140618518999997</v>
      </c>
      <c r="Q8" s="32">
        <v>12.2288261134</v>
      </c>
      <c r="R8" s="32">
        <v>93.004979533099998</v>
      </c>
      <c r="S8" s="32">
        <v>23.039898072100002</v>
      </c>
      <c r="T8" s="32">
        <v>160.878768296</v>
      </c>
      <c r="U8" s="32">
        <v>3.4401169766000002</v>
      </c>
      <c r="V8" s="32">
        <v>144.86325487600001</v>
      </c>
      <c r="W8" s="32">
        <v>0.43124671287999999</v>
      </c>
      <c r="X8" s="32">
        <v>952.19445684000004</v>
      </c>
      <c r="Y8" s="32">
        <v>1100.5002996600001</v>
      </c>
      <c r="Z8" s="32">
        <v>14.025618246000001</v>
      </c>
      <c r="AA8" s="32">
        <v>1.71076604323</v>
      </c>
      <c r="AB8" s="32">
        <v>25.942204820800001</v>
      </c>
      <c r="AC8" s="32">
        <v>1.28346178629</v>
      </c>
      <c r="AD8" s="32">
        <v>55120.371592000003</v>
      </c>
      <c r="AE8" s="32">
        <v>11.774191472</v>
      </c>
      <c r="AF8" s="32">
        <v>33.464322943200003</v>
      </c>
      <c r="AG8" s="32">
        <v>47.3898066032</v>
      </c>
      <c r="AH8" s="32">
        <v>3.2977012568399999</v>
      </c>
      <c r="AI8" s="32">
        <v>824.75952963899999</v>
      </c>
      <c r="AJ8" s="32">
        <v>4583.9264492599996</v>
      </c>
      <c r="AK8" s="32">
        <v>1292.4189924299999</v>
      </c>
      <c r="AL8" s="32">
        <v>869.88418293500001</v>
      </c>
      <c r="AM8" s="32">
        <v>68.217691896999995</v>
      </c>
      <c r="AN8" s="32">
        <v>29.382492076799998</v>
      </c>
      <c r="AO8" s="32">
        <v>49.417733572300001</v>
      </c>
      <c r="AP8" s="32">
        <v>0.15279699514699999</v>
      </c>
      <c r="AQ8" s="32">
        <v>236.539661266</v>
      </c>
      <c r="AR8" s="32">
        <v>43.7916213751</v>
      </c>
      <c r="AS8" s="32">
        <v>84.979054735199995</v>
      </c>
      <c r="AT8" s="32">
        <v>730.921879967</v>
      </c>
      <c r="AU8" s="32">
        <v>39.930684751900003</v>
      </c>
      <c r="AV8" s="32">
        <v>33.464220039099999</v>
      </c>
      <c r="AW8" s="32">
        <v>47.389838753200003</v>
      </c>
      <c r="AX8" s="32">
        <v>27.4849827474</v>
      </c>
      <c r="AY8" s="32">
        <v>0.788717911577</v>
      </c>
      <c r="AZ8" s="32">
        <v>0</v>
      </c>
      <c r="BA8" s="32">
        <v>3.7337279649799999</v>
      </c>
      <c r="BB8" s="32">
        <v>824.76020267599995</v>
      </c>
      <c r="BC8" s="32">
        <v>0</v>
      </c>
      <c r="BD8" s="32">
        <v>4583.9210516200001</v>
      </c>
      <c r="BE8" s="32">
        <v>1292.4182612100001</v>
      </c>
      <c r="BF8" s="32">
        <v>0</v>
      </c>
      <c r="BG8" s="32">
        <v>41.937146523099997</v>
      </c>
      <c r="BH8" s="32">
        <v>0.49950041876200002</v>
      </c>
      <c r="BI8" s="32">
        <v>971.94763352200005</v>
      </c>
      <c r="BJ8" s="32">
        <v>2.1506661526299999</v>
      </c>
      <c r="BK8" s="32">
        <v>0.82959652013700003</v>
      </c>
      <c r="BL8" s="32">
        <v>84.810352062700005</v>
      </c>
      <c r="BM8" s="32">
        <v>18.5805544364</v>
      </c>
      <c r="BN8" s="32">
        <v>1.65433987429</v>
      </c>
      <c r="BO8" s="32">
        <v>8.6053344223399997E-2</v>
      </c>
      <c r="BP8" s="32">
        <v>641.332941495</v>
      </c>
      <c r="BQ8" s="32">
        <v>192.151878485</v>
      </c>
      <c r="BR8" s="32">
        <v>16.9800500871</v>
      </c>
      <c r="BS8" s="32">
        <v>0.17578016589000001</v>
      </c>
      <c r="BT8" s="32">
        <v>87.677234274200003</v>
      </c>
      <c r="BU8" s="32">
        <v>0.26283403578999998</v>
      </c>
      <c r="BV8" s="32">
        <v>45.095690360699997</v>
      </c>
      <c r="BW8" s="32">
        <v>3.1820088789500001</v>
      </c>
      <c r="BX8" s="32">
        <v>0.48288850236899999</v>
      </c>
      <c r="BY8" s="32">
        <v>279.89085385999999</v>
      </c>
      <c r="BZ8" s="32">
        <v>14.397100445</v>
      </c>
      <c r="CA8" s="32">
        <v>50.670026907</v>
      </c>
      <c r="CB8" s="32">
        <v>0.58040755485100004</v>
      </c>
      <c r="CC8" s="32">
        <v>84.979025680199996</v>
      </c>
      <c r="CD8" s="32">
        <v>0</v>
      </c>
      <c r="CE8" s="32">
        <v>0.42023841372699999</v>
      </c>
      <c r="CF8" s="32">
        <v>57.320279074299997</v>
      </c>
      <c r="CG8" s="32">
        <v>181.70554185200001</v>
      </c>
      <c r="CH8" s="32">
        <v>261.18333150699999</v>
      </c>
      <c r="CI8" s="32">
        <v>0.26924962398300001</v>
      </c>
      <c r="CJ8" s="32">
        <v>54.592422909299998</v>
      </c>
      <c r="CK8" s="32">
        <v>1843.6477975299999</v>
      </c>
      <c r="CL8" s="32">
        <v>181.36996501199999</v>
      </c>
      <c r="CM8" s="32">
        <f t="shared" si="0"/>
        <v>1249.3389413120688</v>
      </c>
      <c r="CN8" s="32">
        <f t="shared" si="1"/>
        <v>608.00599981706875</v>
      </c>
    </row>
    <row r="9" spans="1:92" x14ac:dyDescent="0.25">
      <c r="A9" s="34">
        <v>10</v>
      </c>
      <c r="B9" s="34" t="s">
        <v>7</v>
      </c>
      <c r="C9" s="32">
        <v>0.68856579110399996</v>
      </c>
      <c r="D9" s="32">
        <v>6.4163318239400002</v>
      </c>
      <c r="E9" s="32">
        <v>5.1000149627600004</v>
      </c>
      <c r="F9" s="32">
        <v>1.71689650989</v>
      </c>
      <c r="G9" s="32">
        <v>8.3324996763700003</v>
      </c>
      <c r="H9" s="32">
        <v>37.260687920599999</v>
      </c>
      <c r="I9" s="32">
        <v>105.074353022</v>
      </c>
      <c r="J9" s="32">
        <v>0.219355303679</v>
      </c>
      <c r="K9" s="32">
        <v>62.278372009500004</v>
      </c>
      <c r="L9" s="32">
        <v>16588.428046500001</v>
      </c>
      <c r="M9" s="32">
        <v>1.74017723426E-2</v>
      </c>
      <c r="N9" s="32">
        <v>1.01676268229</v>
      </c>
      <c r="O9" s="32">
        <v>1.13194245013E-3</v>
      </c>
      <c r="P9" s="32">
        <v>1.88019154059</v>
      </c>
      <c r="Q9" s="32">
        <v>2.9143747406</v>
      </c>
      <c r="R9" s="32">
        <v>30.8855600027</v>
      </c>
      <c r="S9" s="32">
        <v>7.06525413527</v>
      </c>
      <c r="T9" s="32">
        <v>36.694949054299997</v>
      </c>
      <c r="U9" s="32">
        <v>0.76768193529999995</v>
      </c>
      <c r="V9" s="32">
        <v>32.636718139999999</v>
      </c>
      <c r="W9" s="32">
        <v>9.5156765510000005E-2</v>
      </c>
      <c r="X9" s="32">
        <v>210.52670767000001</v>
      </c>
      <c r="Y9" s="32">
        <v>243.9306641</v>
      </c>
      <c r="Z9" s="32">
        <v>5.1000122972000002</v>
      </c>
      <c r="AA9" s="32">
        <v>0.68856748447000005</v>
      </c>
      <c r="AB9" s="32">
        <v>7.5474466770499999</v>
      </c>
      <c r="AC9" s="32">
        <v>0.21935518103500001</v>
      </c>
      <c r="AD9" s="32">
        <v>16588.436130499998</v>
      </c>
      <c r="AE9" s="32">
        <v>3.041390555</v>
      </c>
      <c r="AF9" s="32">
        <v>13.232252079</v>
      </c>
      <c r="AG9" s="32">
        <v>17.7991415718</v>
      </c>
      <c r="AH9" s="32">
        <v>1.22942931013</v>
      </c>
      <c r="AI9" s="32">
        <v>245.87831987600001</v>
      </c>
      <c r="AJ9" s="32">
        <v>1664.6586916000001</v>
      </c>
      <c r="AK9" s="32">
        <v>542.43678249000004</v>
      </c>
      <c r="AL9" s="32">
        <v>276.59920144</v>
      </c>
      <c r="AM9" s="32">
        <v>24.212771563899999</v>
      </c>
      <c r="AN9" s="32">
        <v>7.5277849822</v>
      </c>
      <c r="AO9" s="32">
        <v>12.241990663799999</v>
      </c>
      <c r="AP9" s="32">
        <v>5.0887529629999997E-2</v>
      </c>
      <c r="AQ9" s="32">
        <v>58.452137645699999</v>
      </c>
      <c r="AR9" s="32">
        <v>19.670514948000001</v>
      </c>
      <c r="AS9" s="32">
        <v>27.102352054000001</v>
      </c>
      <c r="AT9" s="32">
        <v>222.92676881899999</v>
      </c>
      <c r="AU9" s="32">
        <v>15.358202541500001</v>
      </c>
      <c r="AV9" s="32">
        <v>13.232243151600001</v>
      </c>
      <c r="AW9" s="32">
        <v>17.7991730046</v>
      </c>
      <c r="AX9" s="32">
        <v>6.93237410434</v>
      </c>
      <c r="AY9" s="32">
        <v>0.25024383731900002</v>
      </c>
      <c r="AZ9" s="32">
        <v>0</v>
      </c>
      <c r="BA9" s="32">
        <v>1.3257163644400001</v>
      </c>
      <c r="BB9" s="32">
        <v>245.877979737</v>
      </c>
      <c r="BC9" s="32">
        <v>0</v>
      </c>
      <c r="BD9" s="32">
        <v>1664.65950374</v>
      </c>
      <c r="BE9" s="32">
        <v>542.43796229400004</v>
      </c>
      <c r="BF9" s="32">
        <v>0</v>
      </c>
      <c r="BG9" s="32">
        <v>13.1385640826</v>
      </c>
      <c r="BH9" s="32">
        <v>0.12140565032800001</v>
      </c>
      <c r="BI9" s="32">
        <v>245.784863855</v>
      </c>
      <c r="BJ9" s="32">
        <v>0.53048467212600003</v>
      </c>
      <c r="BK9" s="32">
        <v>0.22532883740599999</v>
      </c>
      <c r="BL9" s="32">
        <v>28.8751093801</v>
      </c>
      <c r="BM9" s="32">
        <v>4.5472527957900004</v>
      </c>
      <c r="BN9" s="32">
        <v>0.42483805076600001</v>
      </c>
      <c r="BO9" s="32">
        <v>2.22205491405E-2</v>
      </c>
      <c r="BP9" s="32">
        <v>165.76909437699999</v>
      </c>
      <c r="BQ9" s="32">
        <v>47.865602204799998</v>
      </c>
      <c r="BR9" s="32">
        <v>4.1471058042299997</v>
      </c>
      <c r="BS9" s="32">
        <v>4.3144099838299997E-2</v>
      </c>
      <c r="BT9" s="32">
        <v>21.507233490499999</v>
      </c>
      <c r="BU9" s="32">
        <v>6.4238948546699995E-2</v>
      </c>
      <c r="BV9" s="32">
        <v>11.8253022473</v>
      </c>
      <c r="BW9" s="32">
        <v>0.75223638221099998</v>
      </c>
      <c r="BX9" s="32">
        <v>0.13566204169599999</v>
      </c>
      <c r="BY9" s="32">
        <v>70.346793142300001</v>
      </c>
      <c r="BZ9" s="32">
        <v>3.5120977421599999</v>
      </c>
      <c r="CA9" s="32">
        <v>21.4366210761</v>
      </c>
      <c r="CB9" s="32">
        <v>0.14270479620000001</v>
      </c>
      <c r="CC9" s="32">
        <v>27.1024369595</v>
      </c>
      <c r="CD9" s="32">
        <v>0</v>
      </c>
      <c r="CE9" s="32">
        <v>0.1842942189</v>
      </c>
      <c r="CF9" s="32">
        <v>16.7718680055</v>
      </c>
      <c r="CG9" s="32">
        <v>53.166830629000003</v>
      </c>
      <c r="CH9" s="32">
        <v>63.592355405200003</v>
      </c>
      <c r="CI9" s="32">
        <v>0.11870134664</v>
      </c>
      <c r="CJ9" s="32">
        <v>16.006240141900001</v>
      </c>
      <c r="CK9" s="32">
        <v>469.771115404</v>
      </c>
      <c r="CL9" s="32">
        <v>45.953826597000003</v>
      </c>
      <c r="CM9" s="32">
        <f t="shared" si="0"/>
        <v>334.42888222199599</v>
      </c>
      <c r="CN9" s="32">
        <f t="shared" si="1"/>
        <v>168.659787844996</v>
      </c>
    </row>
    <row r="10" spans="1:92" x14ac:dyDescent="0.25">
      <c r="A10" s="34">
        <v>11</v>
      </c>
      <c r="B10" s="34" t="s">
        <v>8</v>
      </c>
      <c r="C10" s="32">
        <v>0.40785840245600002</v>
      </c>
      <c r="D10" s="32">
        <v>3.9799022694500001</v>
      </c>
      <c r="E10" s="32">
        <v>2.9309065023700001</v>
      </c>
      <c r="F10" s="32">
        <v>1.0044753871600001</v>
      </c>
      <c r="G10" s="32">
        <v>5.1788969627699997</v>
      </c>
      <c r="H10" s="32">
        <v>43.965301087</v>
      </c>
      <c r="I10" s="32">
        <v>123.98313775</v>
      </c>
      <c r="J10" s="32">
        <v>0.14695974922300001</v>
      </c>
      <c r="K10" s="32">
        <v>36.1173994265</v>
      </c>
      <c r="L10" s="32">
        <v>9632.1798975199999</v>
      </c>
      <c r="M10" s="32">
        <v>1.6424122903999999E-2</v>
      </c>
      <c r="N10" s="32">
        <v>0.95839497770000004</v>
      </c>
      <c r="O10" s="32">
        <v>1.0765734942000001E-3</v>
      </c>
      <c r="P10" s="32">
        <v>1.782861383</v>
      </c>
      <c r="Q10" s="32">
        <v>2.7576792499999998</v>
      </c>
      <c r="R10" s="32">
        <v>17.9129797262</v>
      </c>
      <c r="S10" s="32">
        <v>4.1225105875999999</v>
      </c>
      <c r="T10" s="32">
        <v>30.399650028</v>
      </c>
      <c r="U10" s="32">
        <v>0.65375110400000003</v>
      </c>
      <c r="V10" s="32">
        <v>27.669757600000001</v>
      </c>
      <c r="W10" s="32">
        <v>8.1849905700000003E-2</v>
      </c>
      <c r="X10" s="32">
        <v>180.83689699999999</v>
      </c>
      <c r="Y10" s="32">
        <v>209.158614</v>
      </c>
      <c r="Z10" s="32">
        <v>2.9309148700000001</v>
      </c>
      <c r="AA10" s="32">
        <v>0.40786011100000003</v>
      </c>
      <c r="AB10" s="32">
        <v>4.508722916</v>
      </c>
      <c r="AC10" s="32">
        <v>0.1469599764</v>
      </c>
      <c r="AD10" s="32">
        <v>9632.1807172999997</v>
      </c>
      <c r="AE10" s="32">
        <v>1.77143246</v>
      </c>
      <c r="AF10" s="32">
        <v>7.37703709</v>
      </c>
      <c r="AG10" s="32">
        <v>7.6507882900000004</v>
      </c>
      <c r="AH10" s="32">
        <v>0.71628886199999997</v>
      </c>
      <c r="AI10" s="32">
        <v>113.21474616</v>
      </c>
      <c r="AJ10" s="32">
        <v>737.60362399999997</v>
      </c>
      <c r="AK10" s="32">
        <v>211.09730339999999</v>
      </c>
      <c r="AL10" s="32">
        <v>160.93866539999999</v>
      </c>
      <c r="AM10" s="32">
        <v>13.85245024</v>
      </c>
      <c r="AN10" s="32">
        <v>4.0406968089999999</v>
      </c>
      <c r="AO10" s="32">
        <v>6.9487814139999999</v>
      </c>
      <c r="AP10" s="32">
        <v>2.97548706E-2</v>
      </c>
      <c r="AQ10" s="32">
        <v>33.011855529999998</v>
      </c>
      <c r="AR10" s="32">
        <v>6.5387644524999997</v>
      </c>
      <c r="AS10" s="32">
        <v>13.69168509</v>
      </c>
      <c r="AT10" s="32">
        <v>135.13718109999999</v>
      </c>
      <c r="AU10" s="32">
        <v>8.6797916390999994</v>
      </c>
      <c r="AV10" s="32">
        <v>7.37700462905</v>
      </c>
      <c r="AW10" s="32">
        <v>7.6508177013400003</v>
      </c>
      <c r="AX10" s="32">
        <v>5.0918918488699996</v>
      </c>
      <c r="AY10" s="32">
        <v>0.14862264524999999</v>
      </c>
      <c r="AZ10" s="32">
        <v>0</v>
      </c>
      <c r="BA10" s="32">
        <v>0.79921599176500002</v>
      </c>
      <c r="BB10" s="32">
        <v>113.215787224</v>
      </c>
      <c r="BC10" s="32">
        <v>0</v>
      </c>
      <c r="BD10" s="32">
        <v>737.60408341799996</v>
      </c>
      <c r="BE10" s="32">
        <v>211.09699864300001</v>
      </c>
      <c r="BF10" s="32">
        <v>0</v>
      </c>
      <c r="BG10" s="32">
        <v>7.7529076086800002</v>
      </c>
      <c r="BH10" s="32">
        <v>9.5514322096600004E-2</v>
      </c>
      <c r="BI10" s="32">
        <v>182.888828636</v>
      </c>
      <c r="BJ10" s="32">
        <v>0.52915943636600005</v>
      </c>
      <c r="BK10" s="32">
        <v>0.16243339572000001</v>
      </c>
      <c r="BL10" s="32">
        <v>17.112819300000002</v>
      </c>
      <c r="BM10" s="32">
        <v>5.2020372593899999</v>
      </c>
      <c r="BN10" s="32">
        <v>0.42483134875599998</v>
      </c>
      <c r="BO10" s="32">
        <v>1.6976675029799999E-2</v>
      </c>
      <c r="BP10" s="32">
        <v>158.46809215900001</v>
      </c>
      <c r="BQ10" s="32">
        <v>46.172680216099998</v>
      </c>
      <c r="BR10" s="32">
        <v>4.8745245524099996</v>
      </c>
      <c r="BS10" s="32">
        <v>4.87477661902E-2</v>
      </c>
      <c r="BT10" s="32">
        <v>22.403955725199999</v>
      </c>
      <c r="BU10" s="32">
        <v>3.8956219806299999E-2</v>
      </c>
      <c r="BV10" s="32">
        <v>7.8066583174600002</v>
      </c>
      <c r="BW10" s="32">
        <v>0.40931417660199998</v>
      </c>
      <c r="BX10" s="32">
        <v>0.114505643595</v>
      </c>
      <c r="BY10" s="32">
        <v>42.244236653100003</v>
      </c>
      <c r="BZ10" s="32">
        <v>3.9964524415199998</v>
      </c>
      <c r="CA10" s="32">
        <v>8.3059201203500006</v>
      </c>
      <c r="CB10" s="32">
        <v>0.163122605034</v>
      </c>
      <c r="CC10" s="32">
        <v>13.691737768199999</v>
      </c>
      <c r="CD10" s="32">
        <v>0</v>
      </c>
      <c r="CE10" s="32">
        <v>0.105346218081</v>
      </c>
      <c r="CF10" s="32">
        <v>9.6041433949999995</v>
      </c>
      <c r="CG10" s="32">
        <v>30.445040250000002</v>
      </c>
      <c r="CH10" s="32">
        <v>48.125514327200001</v>
      </c>
      <c r="CI10" s="32">
        <v>6.7607296115499996E-2</v>
      </c>
      <c r="CJ10" s="32">
        <v>10.1954608048</v>
      </c>
      <c r="CK10" s="32">
        <v>347.05466184099998</v>
      </c>
      <c r="CL10" s="32">
        <v>32.863855136399998</v>
      </c>
      <c r="CM10" s="32">
        <f t="shared" si="0"/>
        <v>272.41825409214499</v>
      </c>
      <c r="CN10" s="32">
        <f t="shared" si="1"/>
        <v>113.95016193314498</v>
      </c>
    </row>
    <row r="11" spans="1:92" x14ac:dyDescent="0.25">
      <c r="A11" s="34">
        <v>12</v>
      </c>
      <c r="B11" s="34" t="s">
        <v>9</v>
      </c>
      <c r="C11" s="32">
        <v>18.159280477599999</v>
      </c>
      <c r="D11" s="32">
        <v>180.637485392</v>
      </c>
      <c r="E11" s="32">
        <v>135.54122260700001</v>
      </c>
      <c r="F11" s="32">
        <v>46.337577391099998</v>
      </c>
      <c r="G11" s="32">
        <v>267.484960688</v>
      </c>
      <c r="H11" s="32">
        <v>1822.0856306999999</v>
      </c>
      <c r="I11" s="32">
        <v>5138.2793857300003</v>
      </c>
      <c r="J11" s="32">
        <v>8.9323317933100004</v>
      </c>
      <c r="K11" s="32">
        <v>1809.7491307499999</v>
      </c>
      <c r="L11" s="32">
        <v>568453.09968600003</v>
      </c>
      <c r="M11" s="32">
        <v>0.80996486000699996</v>
      </c>
      <c r="N11" s="32">
        <v>57.7162138156</v>
      </c>
      <c r="O11" s="32">
        <v>6.4822810752799997E-2</v>
      </c>
      <c r="P11" s="32">
        <v>107.53393243399999</v>
      </c>
      <c r="Q11" s="32">
        <v>166.060421405</v>
      </c>
      <c r="R11" s="32">
        <v>899.13259034099997</v>
      </c>
      <c r="S11" s="32">
        <v>215.85653278000001</v>
      </c>
      <c r="T11" s="32">
        <v>1275.5946188600001</v>
      </c>
      <c r="U11" s="32">
        <v>25.026048787400001</v>
      </c>
      <c r="V11" s="32">
        <v>1129.2994069599999</v>
      </c>
      <c r="W11" s="32">
        <v>3.3492212237599999</v>
      </c>
      <c r="X11" s="32">
        <v>7399.4729713400002</v>
      </c>
      <c r="Y11" s="32">
        <v>8553.8028570799997</v>
      </c>
      <c r="Z11" s="32">
        <v>135.541017977</v>
      </c>
      <c r="AA11" s="32">
        <v>18.1592745142</v>
      </c>
      <c r="AB11" s="32">
        <v>241.649362217</v>
      </c>
      <c r="AC11" s="32">
        <v>8.9323312868899993</v>
      </c>
      <c r="AD11" s="32">
        <v>568453.12383499998</v>
      </c>
      <c r="AE11" s="32">
        <v>88.577945157499997</v>
      </c>
      <c r="AF11" s="32">
        <v>338.30175263899997</v>
      </c>
      <c r="AG11" s="32">
        <v>402.04457204900001</v>
      </c>
      <c r="AH11" s="32">
        <v>33.595630077599999</v>
      </c>
      <c r="AI11" s="32">
        <v>5158.1441771600003</v>
      </c>
      <c r="AJ11" s="32">
        <v>37926.738357499999</v>
      </c>
      <c r="AK11" s="32">
        <v>11926.777925599999</v>
      </c>
      <c r="AL11" s="32">
        <v>8265.3636962100009</v>
      </c>
      <c r="AM11" s="32">
        <v>526.88112784700002</v>
      </c>
      <c r="AN11" s="32">
        <v>127.03019563700001</v>
      </c>
      <c r="AO11" s="32">
        <v>205.620026067</v>
      </c>
      <c r="AP11" s="32">
        <v>1.3228484970300001</v>
      </c>
      <c r="AQ11" s="32">
        <v>952.11048297699995</v>
      </c>
      <c r="AR11" s="32">
        <v>437.482645741</v>
      </c>
      <c r="AS11" s="32">
        <v>665.96350824000001</v>
      </c>
      <c r="AT11" s="32">
        <v>6902.4096360800004</v>
      </c>
      <c r="AU11" s="32">
        <v>400.033893621</v>
      </c>
      <c r="AV11" s="32">
        <v>338.30139887500002</v>
      </c>
      <c r="AW11" s="32">
        <v>402.04442154999998</v>
      </c>
      <c r="AX11" s="32">
        <v>233.48570118200001</v>
      </c>
      <c r="AY11" s="32">
        <v>7.5940808276</v>
      </c>
      <c r="AZ11" s="32">
        <v>0</v>
      </c>
      <c r="BA11" s="32">
        <v>37.009654654099997</v>
      </c>
      <c r="BB11" s="32">
        <v>5158.1375167799997</v>
      </c>
      <c r="BC11" s="32">
        <v>0</v>
      </c>
      <c r="BD11" s="32">
        <v>37926.729219000001</v>
      </c>
      <c r="BE11" s="32">
        <v>11926.7768978</v>
      </c>
      <c r="BF11" s="32">
        <v>0</v>
      </c>
      <c r="BG11" s="32">
        <v>395.79696221500001</v>
      </c>
      <c r="BH11" s="32">
        <v>3.53221598911</v>
      </c>
      <c r="BI11" s="32">
        <v>8139.2644661499999</v>
      </c>
      <c r="BJ11" s="32">
        <v>20.999620253700002</v>
      </c>
      <c r="BK11" s="32">
        <v>6.6025930656199998</v>
      </c>
      <c r="BL11" s="32">
        <v>665.964160634</v>
      </c>
      <c r="BM11" s="32">
        <v>214.42780004100001</v>
      </c>
      <c r="BN11" s="32">
        <v>17.741706538700001</v>
      </c>
      <c r="BO11" s="32">
        <v>0.65053442832800001</v>
      </c>
      <c r="BP11" s="32">
        <v>6584.1367654200003</v>
      </c>
      <c r="BQ11" s="32">
        <v>1836.1657494599999</v>
      </c>
      <c r="BR11" s="32">
        <v>201.867174355</v>
      </c>
      <c r="BS11" s="32">
        <v>2.01006045377</v>
      </c>
      <c r="BT11" s="32">
        <v>904.76052253800003</v>
      </c>
      <c r="BU11" s="32">
        <v>1.3056738780199999</v>
      </c>
      <c r="BV11" s="32">
        <v>279.26910221100002</v>
      </c>
      <c r="BW11" s="32">
        <v>12.0065279805</v>
      </c>
      <c r="BX11" s="32">
        <v>4.8622351550799996</v>
      </c>
      <c r="BY11" s="32">
        <v>1343.2315617199999</v>
      </c>
      <c r="BZ11" s="32">
        <v>164.24183866499999</v>
      </c>
      <c r="CA11" s="32">
        <v>511.27817359800002</v>
      </c>
      <c r="CB11" s="32">
        <v>6.7496806867899997</v>
      </c>
      <c r="CC11" s="32">
        <v>665.96420104200001</v>
      </c>
      <c r="CD11" s="32">
        <v>0</v>
      </c>
      <c r="CE11" s="32">
        <v>4.6034737882099996</v>
      </c>
      <c r="CF11" s="32">
        <v>416.03132839400001</v>
      </c>
      <c r="CG11" s="32">
        <v>1318.82123531</v>
      </c>
      <c r="CH11" s="32">
        <v>2152.80143727</v>
      </c>
      <c r="CI11" s="32">
        <v>2.9472219646900002</v>
      </c>
      <c r="CJ11" s="32">
        <v>496.96523624299999</v>
      </c>
      <c r="CK11" s="32">
        <v>15622.2544265</v>
      </c>
      <c r="CL11" s="32">
        <v>1528.8966779499999</v>
      </c>
      <c r="CM11" s="32">
        <f t="shared" si="0"/>
        <v>10945.638645987081</v>
      </c>
      <c r="CN11" s="32">
        <f t="shared" si="1"/>
        <v>4361.5018805670807</v>
      </c>
    </row>
    <row r="12" spans="1:92" x14ac:dyDescent="0.25">
      <c r="A12" s="34">
        <v>13</v>
      </c>
      <c r="B12" s="34" t="s">
        <v>10</v>
      </c>
      <c r="C12" s="32">
        <v>13.172314118699999</v>
      </c>
      <c r="D12" s="32">
        <v>119.995525714</v>
      </c>
      <c r="E12" s="32">
        <v>96.248202453000005</v>
      </c>
      <c r="F12" s="32">
        <v>32.163189521200003</v>
      </c>
      <c r="G12" s="32">
        <v>148.981135951</v>
      </c>
      <c r="H12" s="32">
        <v>775.47347344399998</v>
      </c>
      <c r="I12" s="32">
        <v>2186.83060587</v>
      </c>
      <c r="J12" s="32">
        <v>7.3816945759100001</v>
      </c>
      <c r="K12" s="32">
        <v>1145.41503913</v>
      </c>
      <c r="L12" s="32">
        <v>289815.639371</v>
      </c>
      <c r="M12" s="32">
        <v>0.38891740816499998</v>
      </c>
      <c r="N12" s="32">
        <v>25.049474356200001</v>
      </c>
      <c r="O12" s="32">
        <v>2.8379014087500001E-2</v>
      </c>
      <c r="P12" s="32">
        <v>46.904167447299997</v>
      </c>
      <c r="Q12" s="32">
        <v>72.342518532599996</v>
      </c>
      <c r="R12" s="32">
        <v>567.81004957200003</v>
      </c>
      <c r="S12" s="32">
        <v>128.436595348</v>
      </c>
      <c r="T12" s="32">
        <v>641.98887926800001</v>
      </c>
      <c r="U12" s="32">
        <v>13.07193592</v>
      </c>
      <c r="V12" s="32">
        <v>565.18387409499996</v>
      </c>
      <c r="W12" s="32">
        <v>1.69012665979</v>
      </c>
      <c r="X12" s="32">
        <v>3730.5742988500001</v>
      </c>
      <c r="Y12" s="32">
        <v>4308.8299126499996</v>
      </c>
      <c r="Z12" s="32">
        <v>96.248308264299993</v>
      </c>
      <c r="AA12" s="32">
        <v>13.172319115100001</v>
      </c>
      <c r="AB12" s="32">
        <v>135.520314044</v>
      </c>
      <c r="AC12" s="32">
        <v>7.3816936484999998</v>
      </c>
      <c r="AD12" s="32">
        <v>289815.62417800003</v>
      </c>
      <c r="AE12" s="32">
        <v>51.755592323000002</v>
      </c>
      <c r="AF12" s="32">
        <v>240.50583724200001</v>
      </c>
      <c r="AG12" s="32">
        <v>330.32578983299999</v>
      </c>
      <c r="AH12" s="32">
        <v>23.3454084878</v>
      </c>
      <c r="AI12" s="32">
        <v>3026.0438103400002</v>
      </c>
      <c r="AJ12" s="32">
        <v>31375.597663100001</v>
      </c>
      <c r="AK12" s="32">
        <v>9584.7586894600008</v>
      </c>
      <c r="AL12" s="32">
        <v>5054.6045081599996</v>
      </c>
      <c r="AM12" s="32">
        <v>502.75984442399999</v>
      </c>
      <c r="AN12" s="32">
        <v>99.002726955399993</v>
      </c>
      <c r="AO12" s="32">
        <v>153.058389742</v>
      </c>
      <c r="AP12" s="32">
        <v>1.02704058777</v>
      </c>
      <c r="AQ12" s="32">
        <v>719.78580001399996</v>
      </c>
      <c r="AR12" s="32">
        <v>373.903397246</v>
      </c>
      <c r="AS12" s="32">
        <v>398.849962092</v>
      </c>
      <c r="AT12" s="32">
        <v>4248.8574564999999</v>
      </c>
      <c r="AU12" s="32">
        <v>279.74306338000002</v>
      </c>
      <c r="AV12" s="32">
        <v>240.50609815799999</v>
      </c>
      <c r="AW12" s="32">
        <v>330.32561420899998</v>
      </c>
      <c r="AX12" s="32">
        <v>125.22447993599999</v>
      </c>
      <c r="AY12" s="32">
        <v>4.6157357784700004</v>
      </c>
      <c r="AZ12" s="32">
        <v>0</v>
      </c>
      <c r="BA12" s="32">
        <v>25.063916009900002</v>
      </c>
      <c r="BB12" s="32">
        <v>3026.0460419400001</v>
      </c>
      <c r="BC12" s="32">
        <v>0</v>
      </c>
      <c r="BD12" s="32">
        <v>31375.6112507</v>
      </c>
      <c r="BE12" s="32">
        <v>9584.7603317699995</v>
      </c>
      <c r="BF12" s="32">
        <v>0</v>
      </c>
      <c r="BG12" s="32">
        <v>239.99260827699999</v>
      </c>
      <c r="BH12" s="32">
        <v>1.8442386906499999</v>
      </c>
      <c r="BI12" s="32">
        <v>4419.8672453400004</v>
      </c>
      <c r="BJ12" s="32">
        <v>9.7592841334100005</v>
      </c>
      <c r="BK12" s="32">
        <v>3.5362575669999998</v>
      </c>
      <c r="BL12" s="32">
        <v>576.22933264899996</v>
      </c>
      <c r="BM12" s="32">
        <v>92.4634156069</v>
      </c>
      <c r="BN12" s="32">
        <v>8.0378748955199999</v>
      </c>
      <c r="BO12" s="32">
        <v>0.34897692129899999</v>
      </c>
      <c r="BP12" s="32">
        <v>3052.8283609499999</v>
      </c>
      <c r="BQ12" s="32">
        <v>864.91456769499996</v>
      </c>
      <c r="BR12" s="32">
        <v>86.047278846599994</v>
      </c>
      <c r="BS12" s="32">
        <v>0.87023660264900005</v>
      </c>
      <c r="BT12" s="32">
        <v>407.00368004500001</v>
      </c>
      <c r="BU12" s="32">
        <v>0.81808481586699999</v>
      </c>
      <c r="BV12" s="32">
        <v>171.718844292</v>
      </c>
      <c r="BW12" s="32">
        <v>8.5907560639299998</v>
      </c>
      <c r="BX12" s="32">
        <v>2.63072687847</v>
      </c>
      <c r="BY12" s="32">
        <v>916.84175956299998</v>
      </c>
      <c r="BZ12" s="32">
        <v>70.967104509899997</v>
      </c>
      <c r="CA12" s="32">
        <v>407.32889059799999</v>
      </c>
      <c r="CB12" s="32">
        <v>2.9084383981899999</v>
      </c>
      <c r="CC12" s="32">
        <v>398.85008190000002</v>
      </c>
      <c r="CD12" s="32">
        <v>0</v>
      </c>
      <c r="CE12" s="32">
        <v>3.5050240938299999</v>
      </c>
      <c r="CF12" s="32">
        <v>241.954407317</v>
      </c>
      <c r="CG12" s="32">
        <v>766.99707824999996</v>
      </c>
      <c r="CH12" s="32">
        <v>1136.5857765000001</v>
      </c>
      <c r="CI12" s="32">
        <v>2.2549464240099999</v>
      </c>
      <c r="CJ12" s="32">
        <v>289.92175273499998</v>
      </c>
      <c r="CK12" s="32">
        <v>8630.0279351099998</v>
      </c>
      <c r="CL12" s="32">
        <v>822.47611903400002</v>
      </c>
      <c r="CM12" s="32">
        <f t="shared" si="0"/>
        <v>5820.7736383334695</v>
      </c>
      <c r="CN12" s="32">
        <f t="shared" si="1"/>
        <v>2767.9452773834696</v>
      </c>
    </row>
    <row r="13" spans="1:92" x14ac:dyDescent="0.25">
      <c r="A13" s="34">
        <v>16</v>
      </c>
      <c r="B13" s="34" t="s">
        <v>12</v>
      </c>
      <c r="C13" s="32">
        <v>2.7506280128</v>
      </c>
      <c r="D13" s="32">
        <v>27.7129311526</v>
      </c>
      <c r="E13" s="32">
        <v>22.3321284365</v>
      </c>
      <c r="F13" s="32">
        <v>6.83855805453</v>
      </c>
      <c r="G13" s="32">
        <v>35.985505931299997</v>
      </c>
      <c r="H13" s="32">
        <v>105.246353312</v>
      </c>
      <c r="I13" s="32">
        <v>296.79428866799998</v>
      </c>
      <c r="J13" s="32">
        <v>2.3586581203399999</v>
      </c>
      <c r="K13" s="32">
        <v>258.30262058900001</v>
      </c>
      <c r="L13" s="32">
        <v>46334.660954999999</v>
      </c>
      <c r="M13" s="32">
        <v>4.9562044757800003E-2</v>
      </c>
      <c r="N13" s="32">
        <v>3.3171068431999999</v>
      </c>
      <c r="O13" s="32">
        <v>3.7796780163699998E-3</v>
      </c>
      <c r="P13" s="32">
        <v>6.22666232012</v>
      </c>
      <c r="Q13" s="32">
        <v>9.5933423126899999</v>
      </c>
      <c r="R13" s="32">
        <v>128.25802211000001</v>
      </c>
      <c r="S13" s="32">
        <v>30.009605450199999</v>
      </c>
      <c r="T13" s="32">
        <v>146.99711698300001</v>
      </c>
      <c r="U13" s="32">
        <v>2.7870721792499999</v>
      </c>
      <c r="V13" s="32">
        <v>127.672061044</v>
      </c>
      <c r="W13" s="32">
        <v>0.39162131639199999</v>
      </c>
      <c r="X13" s="32">
        <v>862.18108478199997</v>
      </c>
      <c r="Y13" s="32">
        <v>992.64132274899998</v>
      </c>
      <c r="Z13" s="32">
        <v>22.3320964473</v>
      </c>
      <c r="AA13" s="32">
        <v>2.7506322189599999</v>
      </c>
      <c r="AB13" s="32">
        <v>33.149004307799999</v>
      </c>
      <c r="AC13" s="32">
        <v>2.3586582444099999</v>
      </c>
      <c r="AD13" s="32">
        <v>46334.668061600001</v>
      </c>
      <c r="AE13" s="32">
        <v>16.007994226400001</v>
      </c>
      <c r="AF13" s="32">
        <v>51.966569825500002</v>
      </c>
      <c r="AG13" s="32">
        <v>78.820915244299997</v>
      </c>
      <c r="AH13" s="32">
        <v>5.1259759773900004</v>
      </c>
      <c r="AI13" s="32">
        <v>515.22937550100005</v>
      </c>
      <c r="AJ13" s="32">
        <v>7539.7245809799997</v>
      </c>
      <c r="AK13" s="32">
        <v>2234.06716465</v>
      </c>
      <c r="AL13" s="32">
        <v>1162.1082539199999</v>
      </c>
      <c r="AM13" s="32">
        <v>83.174703143100004</v>
      </c>
      <c r="AN13" s="32">
        <v>22.366736981799999</v>
      </c>
      <c r="AO13" s="32">
        <v>35.301687765600001</v>
      </c>
      <c r="AP13" s="32">
        <v>0.15634662478700001</v>
      </c>
      <c r="AQ13" s="32">
        <v>169.21172568</v>
      </c>
      <c r="AR13" s="32">
        <v>79.577163844500006</v>
      </c>
      <c r="AS13" s="32">
        <v>65.136359136899998</v>
      </c>
      <c r="AT13" s="32">
        <v>1025.97833487</v>
      </c>
      <c r="AU13" s="32">
        <v>60.651145573400001</v>
      </c>
      <c r="AV13" s="32">
        <v>51.966672250499997</v>
      </c>
      <c r="AW13" s="32">
        <v>78.820909073600006</v>
      </c>
      <c r="AX13" s="32">
        <v>28.823146589299999</v>
      </c>
      <c r="AY13" s="32">
        <v>1.0570715497600001</v>
      </c>
      <c r="AZ13" s="32">
        <v>0</v>
      </c>
      <c r="BA13" s="32">
        <v>5.5213706080199998</v>
      </c>
      <c r="BB13" s="32">
        <v>515.22942923899996</v>
      </c>
      <c r="BC13" s="32">
        <v>0</v>
      </c>
      <c r="BD13" s="32">
        <v>7539.7221062999997</v>
      </c>
      <c r="BE13" s="32">
        <v>2234.0703650300002</v>
      </c>
      <c r="BF13" s="32">
        <v>0</v>
      </c>
      <c r="BG13" s="32">
        <v>55.159355679900003</v>
      </c>
      <c r="BH13" s="32">
        <v>0.326933081136</v>
      </c>
      <c r="BI13" s="32">
        <v>1017.1439989</v>
      </c>
      <c r="BJ13" s="32">
        <v>1.4911333815800001</v>
      </c>
      <c r="BK13" s="32">
        <v>0.52882321570099999</v>
      </c>
      <c r="BL13" s="32">
        <v>93.188978133299997</v>
      </c>
      <c r="BM13" s="32">
        <v>12.768558902800001</v>
      </c>
      <c r="BN13" s="32">
        <v>1.09237243632</v>
      </c>
      <c r="BO13" s="32">
        <v>5.7924605383899999E-2</v>
      </c>
      <c r="BP13" s="32">
        <v>423.881845086</v>
      </c>
      <c r="BQ13" s="32">
        <v>131.96846506700001</v>
      </c>
      <c r="BR13" s="32">
        <v>11.705930415399999</v>
      </c>
      <c r="BS13" s="32">
        <v>0.120229285381</v>
      </c>
      <c r="BT13" s="32">
        <v>59.612282222099999</v>
      </c>
      <c r="BU13" s="32">
        <v>0.16740538927699999</v>
      </c>
      <c r="BV13" s="32">
        <v>31.7779712257</v>
      </c>
      <c r="BW13" s="32">
        <v>2.04018775213</v>
      </c>
      <c r="BX13" s="32">
        <v>0.37429270228099998</v>
      </c>
      <c r="BY13" s="32">
        <v>196.04877621099999</v>
      </c>
      <c r="BZ13" s="32">
        <v>9.88081047921</v>
      </c>
      <c r="CA13" s="32">
        <v>84.119412780999994</v>
      </c>
      <c r="CB13" s="32">
        <v>0.39780275550900002</v>
      </c>
      <c r="CC13" s="32">
        <v>65.136561405600006</v>
      </c>
      <c r="CD13" s="32">
        <v>0</v>
      </c>
      <c r="CE13" s="32">
        <v>0.71208860818800002</v>
      </c>
      <c r="CF13" s="32">
        <v>33.034865290200003</v>
      </c>
      <c r="CG13" s="32">
        <v>104.720694396</v>
      </c>
      <c r="CH13" s="32">
        <v>265.23492620100001</v>
      </c>
      <c r="CI13" s="32">
        <v>0.45886525217899998</v>
      </c>
      <c r="CJ13" s="32">
        <v>67.205193785700004</v>
      </c>
      <c r="CK13" s="32">
        <v>2028.2055210799999</v>
      </c>
      <c r="CL13" s="32">
        <v>193.267909046</v>
      </c>
      <c r="CM13" s="32">
        <f t="shared" si="0"/>
        <v>929.58176998058093</v>
      </c>
      <c r="CN13" s="32">
        <f t="shared" si="1"/>
        <v>505.69992489458093</v>
      </c>
    </row>
    <row r="14" spans="1:92" x14ac:dyDescent="0.25">
      <c r="A14" s="34">
        <v>17</v>
      </c>
      <c r="B14" s="34" t="s">
        <v>13</v>
      </c>
      <c r="C14" s="32">
        <v>10.6238332852</v>
      </c>
      <c r="D14" s="32">
        <v>96.623823101100001</v>
      </c>
      <c r="E14" s="32">
        <v>78.125517502799994</v>
      </c>
      <c r="F14" s="32">
        <v>26.6834939817</v>
      </c>
      <c r="G14" s="32">
        <v>103.30505496000001</v>
      </c>
      <c r="H14" s="32">
        <v>959.13076474100001</v>
      </c>
      <c r="I14" s="32">
        <v>2704.75128473</v>
      </c>
      <c r="J14" s="32">
        <v>2.6481947985600001</v>
      </c>
      <c r="K14" s="32">
        <v>871.33051040800001</v>
      </c>
      <c r="L14" s="32">
        <v>206487.81744300001</v>
      </c>
      <c r="M14" s="32">
        <v>0.22583725588199999</v>
      </c>
      <c r="N14" s="32">
        <v>13.454563863800001</v>
      </c>
      <c r="O14" s="32">
        <v>1.4884024313699999E-2</v>
      </c>
      <c r="P14" s="32">
        <v>24.688811118</v>
      </c>
      <c r="Q14" s="32">
        <v>38.369183942299998</v>
      </c>
      <c r="R14" s="32">
        <v>431.26344619499997</v>
      </c>
      <c r="S14" s="32">
        <v>91.977273992999997</v>
      </c>
      <c r="T14" s="32">
        <v>521.43466999199995</v>
      </c>
      <c r="U14" s="32">
        <v>10.5473031198</v>
      </c>
      <c r="V14" s="32">
        <v>468.49750183200001</v>
      </c>
      <c r="W14" s="32">
        <v>1.3419926122800001</v>
      </c>
      <c r="X14" s="32">
        <v>2971.6245852500001</v>
      </c>
      <c r="Y14" s="32">
        <v>3450.6711561100001</v>
      </c>
      <c r="Z14" s="32">
        <v>78.125016675699996</v>
      </c>
      <c r="AA14" s="32">
        <v>10.623795062499999</v>
      </c>
      <c r="AB14" s="32">
        <v>92.532106902199999</v>
      </c>
      <c r="AC14" s="32">
        <v>2.6481908518599999</v>
      </c>
      <c r="AD14" s="32">
        <v>206487.74744499999</v>
      </c>
      <c r="AE14" s="32">
        <v>39.482253198199999</v>
      </c>
      <c r="AF14" s="32">
        <v>214.47794713799999</v>
      </c>
      <c r="AG14" s="32">
        <v>244.908803904</v>
      </c>
      <c r="AH14" s="32">
        <v>18.721200040999999</v>
      </c>
      <c r="AI14" s="32">
        <v>2721.3309932799998</v>
      </c>
      <c r="AJ14" s="32">
        <v>21540.493431300001</v>
      </c>
      <c r="AK14" s="32">
        <v>8828.1687168900007</v>
      </c>
      <c r="AL14" s="32">
        <v>3719.22597249</v>
      </c>
      <c r="AM14" s="32">
        <v>262.150737725</v>
      </c>
      <c r="AN14" s="32">
        <v>100.47805313000001</v>
      </c>
      <c r="AO14" s="32">
        <v>160.54385978100001</v>
      </c>
      <c r="AP14" s="32">
        <v>0.52565437831499995</v>
      </c>
      <c r="AQ14" s="32">
        <v>773.70319080499996</v>
      </c>
      <c r="AR14" s="32">
        <v>373.767618481</v>
      </c>
      <c r="AS14" s="32">
        <v>373.27662170899998</v>
      </c>
      <c r="AT14" s="32">
        <v>2862.4417294700002</v>
      </c>
      <c r="AU14" s="32">
        <v>245.47444670900001</v>
      </c>
      <c r="AV14" s="32">
        <v>214.477766774</v>
      </c>
      <c r="AW14" s="32">
        <v>244.908653861</v>
      </c>
      <c r="AX14" s="32">
        <v>93.352692940799997</v>
      </c>
      <c r="AY14" s="32">
        <v>3.4904534151600002</v>
      </c>
      <c r="AZ14" s="32">
        <v>0</v>
      </c>
      <c r="BA14" s="32">
        <v>20.078104511999999</v>
      </c>
      <c r="BB14" s="32">
        <v>2721.3369344900002</v>
      </c>
      <c r="BC14" s="32">
        <v>0</v>
      </c>
      <c r="BD14" s="32">
        <v>21540.5025699</v>
      </c>
      <c r="BE14" s="32">
        <v>8828.1681702099995</v>
      </c>
      <c r="BF14" s="32">
        <v>0</v>
      </c>
      <c r="BG14" s="32">
        <v>176.36429442900001</v>
      </c>
      <c r="BH14" s="32">
        <v>2.1844951377799999</v>
      </c>
      <c r="BI14" s="32">
        <v>3392.1958388399999</v>
      </c>
      <c r="BJ14" s="32">
        <v>11.6869226093</v>
      </c>
      <c r="BK14" s="32">
        <v>3.8386356180500001</v>
      </c>
      <c r="BL14" s="32">
        <v>340.90967045899998</v>
      </c>
      <c r="BM14" s="32">
        <v>113.840721135</v>
      </c>
      <c r="BN14" s="32">
        <v>9.5283548831200005</v>
      </c>
      <c r="BO14" s="32">
        <v>0.38992612122999998</v>
      </c>
      <c r="BP14" s="32">
        <v>3579.3787940000002</v>
      </c>
      <c r="BQ14" s="32">
        <v>1025.80677457</v>
      </c>
      <c r="BR14" s="32">
        <v>106.382222867</v>
      </c>
      <c r="BS14" s="32">
        <v>1.0691353054099999</v>
      </c>
      <c r="BT14" s="32">
        <v>494.95708709199999</v>
      </c>
      <c r="BU14" s="32">
        <v>0.92881989185500002</v>
      </c>
      <c r="BV14" s="32">
        <v>180.121227043</v>
      </c>
      <c r="BW14" s="32">
        <v>9.8292129398900006</v>
      </c>
      <c r="BX14" s="32">
        <v>2.4265850176599999</v>
      </c>
      <c r="BY14" s="32">
        <v>991.47637713200004</v>
      </c>
      <c r="BZ14" s="32">
        <v>87.475912846699998</v>
      </c>
      <c r="CA14" s="32">
        <v>413.398265315</v>
      </c>
      <c r="CB14" s="32">
        <v>3.5737894297300001</v>
      </c>
      <c r="CC14" s="32">
        <v>373.27685724700001</v>
      </c>
      <c r="CD14" s="32">
        <v>0</v>
      </c>
      <c r="CE14" s="32">
        <v>3.0833877740000002</v>
      </c>
      <c r="CF14" s="32">
        <v>244.21058596</v>
      </c>
      <c r="CG14" s="32">
        <v>774.14706580899997</v>
      </c>
      <c r="CH14" s="32">
        <v>856.70462957799998</v>
      </c>
      <c r="CI14" s="32">
        <v>1.98829121413</v>
      </c>
      <c r="CJ14" s="32">
        <v>215.35035293000001</v>
      </c>
      <c r="CK14" s="32">
        <v>6351.4754707800003</v>
      </c>
      <c r="CL14" s="32">
        <v>605.71203164400004</v>
      </c>
      <c r="CM14" s="32">
        <f t="shared" si="0"/>
        <v>6353.3964664936602</v>
      </c>
      <c r="CN14" s="32">
        <f t="shared" si="1"/>
        <v>2774.01767249366</v>
      </c>
    </row>
    <row r="15" spans="1:92" x14ac:dyDescent="0.25">
      <c r="A15" s="34">
        <v>18</v>
      </c>
      <c r="B15" s="34" t="s">
        <v>14</v>
      </c>
      <c r="C15" s="32">
        <v>8.0228273418399993</v>
      </c>
      <c r="D15" s="32">
        <v>74.898380935299997</v>
      </c>
      <c r="E15" s="32">
        <v>59.080829003300003</v>
      </c>
      <c r="F15" s="32">
        <v>19.8850124111</v>
      </c>
      <c r="G15" s="32">
        <v>95.679283477200002</v>
      </c>
      <c r="H15" s="32">
        <v>640.29924155799995</v>
      </c>
      <c r="I15" s="32">
        <v>1805.6423261</v>
      </c>
      <c r="J15" s="32">
        <v>2.9460534544999999</v>
      </c>
      <c r="K15" s="32">
        <v>716.30759992100002</v>
      </c>
      <c r="L15" s="32">
        <v>187647.522746</v>
      </c>
      <c r="M15" s="32">
        <v>0.166991091832</v>
      </c>
      <c r="N15" s="32">
        <v>11.6205872978</v>
      </c>
      <c r="O15" s="32">
        <v>1.2992148083199999E-2</v>
      </c>
      <c r="P15" s="32">
        <v>21.501850836399999</v>
      </c>
      <c r="Q15" s="32">
        <v>33.289397499099998</v>
      </c>
      <c r="R15" s="32">
        <v>355.42682548599998</v>
      </c>
      <c r="S15" s="32">
        <v>81.008046076499994</v>
      </c>
      <c r="T15" s="32">
        <v>440.31349604799999</v>
      </c>
      <c r="U15" s="32">
        <v>7.9864932252600003</v>
      </c>
      <c r="V15" s="32">
        <v>394.80330186899999</v>
      </c>
      <c r="W15" s="32">
        <v>1.16301933738</v>
      </c>
      <c r="X15" s="32">
        <v>2569.3211507300002</v>
      </c>
      <c r="Y15" s="32">
        <v>2972.1122165500001</v>
      </c>
      <c r="Z15" s="32">
        <v>59.080796604699998</v>
      </c>
      <c r="AA15" s="32">
        <v>8.0228397667000007</v>
      </c>
      <c r="AB15" s="32">
        <v>87.525826153599994</v>
      </c>
      <c r="AC15" s="32">
        <v>2.9460540213900002</v>
      </c>
      <c r="AD15" s="32">
        <v>187647.50211599999</v>
      </c>
      <c r="AE15" s="32">
        <v>33.890644553500003</v>
      </c>
      <c r="AF15" s="32">
        <v>151.16931561499999</v>
      </c>
      <c r="AG15" s="32">
        <v>197.07106110699999</v>
      </c>
      <c r="AH15" s="32">
        <v>14.3367127883</v>
      </c>
      <c r="AI15" s="32">
        <v>2090.0079221699998</v>
      </c>
      <c r="AJ15" s="32">
        <v>18287.471746800002</v>
      </c>
      <c r="AK15" s="32">
        <v>6149.3595797600001</v>
      </c>
      <c r="AL15" s="32">
        <v>3173.8153407700001</v>
      </c>
      <c r="AM15" s="32">
        <v>286.54673794500002</v>
      </c>
      <c r="AN15" s="32">
        <v>80.389533928199995</v>
      </c>
      <c r="AO15" s="32">
        <v>129.09984958800001</v>
      </c>
      <c r="AP15" s="32">
        <v>0.56721965450599998</v>
      </c>
      <c r="AQ15" s="32">
        <v>616.43253378199995</v>
      </c>
      <c r="AR15" s="32">
        <v>225.65993961800001</v>
      </c>
      <c r="AS15" s="32">
        <v>267.96189006499998</v>
      </c>
      <c r="AT15" s="32">
        <v>2614.4985408399998</v>
      </c>
      <c r="AU15" s="32">
        <v>175.88795446899999</v>
      </c>
      <c r="AV15" s="32">
        <v>151.16945300200001</v>
      </c>
      <c r="AW15" s="32">
        <v>197.071217698</v>
      </c>
      <c r="AX15" s="32">
        <v>82.024565426999999</v>
      </c>
      <c r="AY15" s="32">
        <v>2.9611585156700002</v>
      </c>
      <c r="AZ15" s="32">
        <v>0</v>
      </c>
      <c r="BA15" s="32">
        <v>15.5127055524</v>
      </c>
      <c r="BB15" s="32">
        <v>2090.0107415699999</v>
      </c>
      <c r="BC15" s="32">
        <v>0</v>
      </c>
      <c r="BD15" s="32">
        <v>18287.473134399999</v>
      </c>
      <c r="BE15" s="32">
        <v>6149.3548872800002</v>
      </c>
      <c r="BF15" s="32">
        <v>0</v>
      </c>
      <c r="BG15" s="32">
        <v>150.87530005100001</v>
      </c>
      <c r="BH15" s="32">
        <v>1.5627031758800001</v>
      </c>
      <c r="BI15" s="32">
        <v>2923.4826580099998</v>
      </c>
      <c r="BJ15" s="32">
        <v>8.0520047836300002</v>
      </c>
      <c r="BK15" s="32">
        <v>2.6471229306000001</v>
      </c>
      <c r="BL15" s="32">
        <v>339.45882196500003</v>
      </c>
      <c r="BM15" s="32">
        <v>76.312241478600001</v>
      </c>
      <c r="BN15" s="32">
        <v>6.3723509330799999</v>
      </c>
      <c r="BO15" s="32">
        <v>0.27660822525000001</v>
      </c>
      <c r="BP15" s="32">
        <v>2407.6520846100002</v>
      </c>
      <c r="BQ15" s="32">
        <v>707.152331022</v>
      </c>
      <c r="BR15" s="32">
        <v>71.056970590999995</v>
      </c>
      <c r="BS15" s="32">
        <v>0.71671953951099998</v>
      </c>
      <c r="BT15" s="32">
        <v>336.60637675800001</v>
      </c>
      <c r="BU15" s="32">
        <v>0.69781213873799997</v>
      </c>
      <c r="BV15" s="32">
        <v>133.957013426</v>
      </c>
      <c r="BW15" s="32">
        <v>7.7604265238099996</v>
      </c>
      <c r="BX15" s="32">
        <v>1.8385214293900001</v>
      </c>
      <c r="BY15" s="32">
        <v>762.52910151499998</v>
      </c>
      <c r="BZ15" s="32">
        <v>58.743395237199998</v>
      </c>
      <c r="CA15" s="32">
        <v>252.16360523200001</v>
      </c>
      <c r="CB15" s="32">
        <v>2.3905394237299999</v>
      </c>
      <c r="CC15" s="32">
        <v>267.96186375899998</v>
      </c>
      <c r="CD15" s="32">
        <v>0</v>
      </c>
      <c r="CE15" s="32">
        <v>2.13958968217</v>
      </c>
      <c r="CF15" s="32">
        <v>164.54857106</v>
      </c>
      <c r="CG15" s="32">
        <v>521.61876522399996</v>
      </c>
      <c r="CH15" s="32">
        <v>757.35601024200002</v>
      </c>
      <c r="CI15" s="32">
        <v>1.3780464969599999</v>
      </c>
      <c r="CJ15" s="32">
        <v>185.59273506700001</v>
      </c>
      <c r="CK15" s="32">
        <v>5619.8978676899997</v>
      </c>
      <c r="CL15" s="32">
        <v>541.48009759199999</v>
      </c>
      <c r="CM15" s="32">
        <f t="shared" si="0"/>
        <v>4470.7944657733897</v>
      </c>
      <c r="CN15" s="32">
        <f t="shared" si="1"/>
        <v>2063.1423811633895</v>
      </c>
    </row>
    <row r="16" spans="1:92" x14ac:dyDescent="0.25">
      <c r="A16" s="34">
        <v>19</v>
      </c>
      <c r="B16" s="34" t="s">
        <v>15</v>
      </c>
      <c r="C16" s="32">
        <v>3.0893706028699999</v>
      </c>
      <c r="D16" s="32">
        <v>27.4721849353</v>
      </c>
      <c r="E16" s="32">
        <v>22.770906093099999</v>
      </c>
      <c r="F16" s="32">
        <v>7.55506967083</v>
      </c>
      <c r="G16" s="32">
        <v>34.3519930876</v>
      </c>
      <c r="H16" s="32">
        <v>121.589012982</v>
      </c>
      <c r="I16" s="32">
        <v>342.88130946899997</v>
      </c>
      <c r="J16" s="32">
        <v>1.12886910826</v>
      </c>
      <c r="K16" s="32">
        <v>267.796448129</v>
      </c>
      <c r="L16" s="32">
        <v>71005.121172300001</v>
      </c>
      <c r="M16" s="32">
        <v>4.5080749897700001E-2</v>
      </c>
      <c r="N16" s="32">
        <v>2.99616734004</v>
      </c>
      <c r="O16" s="32">
        <v>3.3172754532300001E-3</v>
      </c>
      <c r="P16" s="32">
        <v>5.4608709974199998</v>
      </c>
      <c r="Q16" s="32">
        <v>8.5021216297199995</v>
      </c>
      <c r="R16" s="32">
        <v>132.99475786299999</v>
      </c>
      <c r="S16" s="32">
        <v>29.769840369699999</v>
      </c>
      <c r="T16" s="32">
        <v>126.283472417</v>
      </c>
      <c r="U16" s="32">
        <v>2.5287795665599999</v>
      </c>
      <c r="V16" s="32">
        <v>110.573695719</v>
      </c>
      <c r="W16" s="32">
        <v>0.32277180096399999</v>
      </c>
      <c r="X16" s="32">
        <v>711.81678312700001</v>
      </c>
      <c r="Y16" s="32">
        <v>824.91943296399995</v>
      </c>
      <c r="Z16" s="32">
        <v>22.7709503293</v>
      </c>
      <c r="AA16" s="32">
        <v>3.0893619075299998</v>
      </c>
      <c r="AB16" s="32">
        <v>31.778204683799999</v>
      </c>
      <c r="AC16" s="32">
        <v>1.1288698318699999</v>
      </c>
      <c r="AD16" s="32">
        <v>71005.113442700007</v>
      </c>
      <c r="AE16" s="32">
        <v>12.7137508514</v>
      </c>
      <c r="AF16" s="32">
        <v>58.890327732000003</v>
      </c>
      <c r="AG16" s="32">
        <v>88.889403349000006</v>
      </c>
      <c r="AH16" s="32">
        <v>5.4653658888600001</v>
      </c>
      <c r="AI16" s="32">
        <v>874.89028692800002</v>
      </c>
      <c r="AJ16" s="32">
        <v>8233.8403721400009</v>
      </c>
      <c r="AK16" s="32">
        <v>2788.44704959</v>
      </c>
      <c r="AL16" s="32">
        <v>1173.88356157</v>
      </c>
      <c r="AM16" s="32">
        <v>116.63574785599999</v>
      </c>
      <c r="AN16" s="32">
        <v>33.891567172400002</v>
      </c>
      <c r="AO16" s="32">
        <v>53.307232495900003</v>
      </c>
      <c r="AP16" s="32">
        <v>0.217845220443</v>
      </c>
      <c r="AQ16" s="32">
        <v>255.95810489300001</v>
      </c>
      <c r="AR16" s="32">
        <v>103.973850111</v>
      </c>
      <c r="AS16" s="32">
        <v>104.49647798700001</v>
      </c>
      <c r="AT16" s="32">
        <v>955.19060910400003</v>
      </c>
      <c r="AU16" s="32">
        <v>67.941397966099998</v>
      </c>
      <c r="AV16" s="32">
        <v>58.890388593399997</v>
      </c>
      <c r="AW16" s="32">
        <v>88.889409103800006</v>
      </c>
      <c r="AX16" s="32">
        <v>25.8691368028</v>
      </c>
      <c r="AY16" s="32">
        <v>1.1503145688400001</v>
      </c>
      <c r="AZ16" s="32">
        <v>0</v>
      </c>
      <c r="BA16" s="32">
        <v>5.7914607564700002</v>
      </c>
      <c r="BB16" s="32">
        <v>874.89105153699995</v>
      </c>
      <c r="BC16" s="32">
        <v>0</v>
      </c>
      <c r="BD16" s="32">
        <v>8233.8397830400008</v>
      </c>
      <c r="BE16" s="32">
        <v>2788.4461342499999</v>
      </c>
      <c r="BF16" s="32">
        <v>0</v>
      </c>
      <c r="BG16" s="32">
        <v>55.250678313400002</v>
      </c>
      <c r="BH16" s="32">
        <v>0.47073572537500002</v>
      </c>
      <c r="BI16" s="32">
        <v>918.16270184400003</v>
      </c>
      <c r="BJ16" s="32">
        <v>1.89507174131</v>
      </c>
      <c r="BK16" s="32">
        <v>0.85417144173699999</v>
      </c>
      <c r="BL16" s="32">
        <v>133.96654194000001</v>
      </c>
      <c r="BM16" s="32">
        <v>15.080979299599999</v>
      </c>
      <c r="BN16" s="32">
        <v>1.45854721693</v>
      </c>
      <c r="BO16" s="32">
        <v>8.58297924983E-2</v>
      </c>
      <c r="BP16" s="32">
        <v>580.76343580900004</v>
      </c>
      <c r="BQ16" s="32">
        <v>172.209116811</v>
      </c>
      <c r="BR16" s="32">
        <v>13.561335446899999</v>
      </c>
      <c r="BS16" s="32">
        <v>0.14363909379600001</v>
      </c>
      <c r="BT16" s="32">
        <v>74.728281332500003</v>
      </c>
      <c r="BU16" s="32">
        <v>0.26601754886700002</v>
      </c>
      <c r="BV16" s="32">
        <v>48.255707810099999</v>
      </c>
      <c r="BW16" s="32">
        <v>3.2415950740400001</v>
      </c>
      <c r="BX16" s="32">
        <v>0.50891347278200005</v>
      </c>
      <c r="BY16" s="32">
        <v>299.30926030400002</v>
      </c>
      <c r="BZ16" s="32">
        <v>11.6953344377</v>
      </c>
      <c r="CA16" s="32">
        <v>110.03619372</v>
      </c>
      <c r="CB16" s="32">
        <v>0.47186295149599999</v>
      </c>
      <c r="CC16" s="32">
        <v>104.496384828</v>
      </c>
      <c r="CD16" s="32">
        <v>0</v>
      </c>
      <c r="CE16" s="32">
        <v>0.837411850816</v>
      </c>
      <c r="CF16" s="32">
        <v>64.350309194999994</v>
      </c>
      <c r="CG16" s="32">
        <v>203.99035755400001</v>
      </c>
      <c r="CH16" s="32">
        <v>233.00451968499999</v>
      </c>
      <c r="CI16" s="32">
        <v>0.54042009921300005</v>
      </c>
      <c r="CJ16" s="32">
        <v>65.652673539099993</v>
      </c>
      <c r="CK16" s="32">
        <v>1788.6108512200001</v>
      </c>
      <c r="CL16" s="32">
        <v>173.20672279600001</v>
      </c>
      <c r="CM16" s="32">
        <f t="shared" si="0"/>
        <v>1296.7934620567821</v>
      </c>
      <c r="CN16" s="32">
        <f t="shared" si="1"/>
        <v>716.03002624778208</v>
      </c>
    </row>
    <row r="17" spans="1:92" x14ac:dyDescent="0.25">
      <c r="A17" s="34">
        <v>20</v>
      </c>
      <c r="B17" s="34" t="s">
        <v>16</v>
      </c>
      <c r="C17" s="32">
        <v>3.20340748386</v>
      </c>
      <c r="D17" s="32">
        <v>29.637337851800002</v>
      </c>
      <c r="E17" s="32">
        <v>23.7806261476</v>
      </c>
      <c r="F17" s="32">
        <v>7.9245537836000004</v>
      </c>
      <c r="G17" s="32">
        <v>38.457255040600003</v>
      </c>
      <c r="H17" s="32">
        <v>214.544480432</v>
      </c>
      <c r="I17" s="32">
        <v>605.01583860400001</v>
      </c>
      <c r="J17" s="32">
        <v>1.22895652398</v>
      </c>
      <c r="K17" s="32">
        <v>285.08371549899999</v>
      </c>
      <c r="L17" s="32">
        <v>76700.239372099997</v>
      </c>
      <c r="M17" s="32">
        <v>8.5099385011899994E-2</v>
      </c>
      <c r="N17" s="32">
        <v>5.3396150195200001</v>
      </c>
      <c r="O17" s="32">
        <v>5.9139867523899997E-3</v>
      </c>
      <c r="P17" s="32">
        <v>9.7296220694999995</v>
      </c>
      <c r="Q17" s="32">
        <v>15.154340939200001</v>
      </c>
      <c r="R17" s="32">
        <v>141.656170782</v>
      </c>
      <c r="S17" s="32">
        <v>32.151077715299998</v>
      </c>
      <c r="T17" s="32">
        <v>163.10497619200001</v>
      </c>
      <c r="U17" s="32">
        <v>3.40358624938</v>
      </c>
      <c r="V17" s="32">
        <v>143.828453263</v>
      </c>
      <c r="W17" s="32">
        <v>0.42035986788700003</v>
      </c>
      <c r="X17" s="32">
        <v>926.80783653699996</v>
      </c>
      <c r="Y17" s="32">
        <v>1074.0404710099999</v>
      </c>
      <c r="Z17" s="32">
        <v>23.780610632799998</v>
      </c>
      <c r="AA17" s="32">
        <v>3.203404919</v>
      </c>
      <c r="AB17" s="32">
        <v>34.9686766445</v>
      </c>
      <c r="AC17" s="32">
        <v>1.22895538623</v>
      </c>
      <c r="AD17" s="32">
        <v>76700.234591800006</v>
      </c>
      <c r="AE17" s="32">
        <v>13.9367901899</v>
      </c>
      <c r="AF17" s="32">
        <v>61.163499746200003</v>
      </c>
      <c r="AG17" s="32">
        <v>86.362126407399998</v>
      </c>
      <c r="AH17" s="32">
        <v>5.7214928647000001</v>
      </c>
      <c r="AI17" s="32">
        <v>824.77121918499995</v>
      </c>
      <c r="AJ17" s="32">
        <v>7981.3701182799996</v>
      </c>
      <c r="AK17" s="32">
        <v>2727.5468402199999</v>
      </c>
      <c r="AL17" s="32">
        <v>1259.4657990600001</v>
      </c>
      <c r="AM17" s="32">
        <v>113.883357092</v>
      </c>
      <c r="AN17" s="32">
        <v>30.532958151100001</v>
      </c>
      <c r="AO17" s="32">
        <v>48.044197437199998</v>
      </c>
      <c r="AP17" s="32">
        <v>0.225165408032</v>
      </c>
      <c r="AQ17" s="32">
        <v>229.067691516</v>
      </c>
      <c r="AR17" s="32">
        <v>101.093163307</v>
      </c>
      <c r="AS17" s="32">
        <v>107.520819281</v>
      </c>
      <c r="AT17" s="32">
        <v>1033.18362925</v>
      </c>
      <c r="AU17" s="32">
        <v>70.942809111700001</v>
      </c>
      <c r="AV17" s="32">
        <v>61.163453822999998</v>
      </c>
      <c r="AW17" s="32">
        <v>86.362190938500007</v>
      </c>
      <c r="AX17" s="32">
        <v>30.988928815600001</v>
      </c>
      <c r="AY17" s="32">
        <v>1.24886672476</v>
      </c>
      <c r="AZ17" s="32">
        <v>0</v>
      </c>
      <c r="BA17" s="32">
        <v>6.1477632353000002</v>
      </c>
      <c r="BB17" s="32">
        <v>824.77333849000001</v>
      </c>
      <c r="BC17" s="32">
        <v>0</v>
      </c>
      <c r="BD17" s="32">
        <v>7981.3697084599999</v>
      </c>
      <c r="BE17" s="32">
        <v>2727.5419648400002</v>
      </c>
      <c r="BF17" s="32">
        <v>0</v>
      </c>
      <c r="BG17" s="32">
        <v>59.628169380400003</v>
      </c>
      <c r="BH17" s="32">
        <v>0.55186056723700005</v>
      </c>
      <c r="BI17" s="32">
        <v>1098.3628947499999</v>
      </c>
      <c r="BJ17" s="32">
        <v>2.7618541030000001</v>
      </c>
      <c r="BK17" s="32">
        <v>0.96732525434100003</v>
      </c>
      <c r="BL17" s="32">
        <v>133.43196795399999</v>
      </c>
      <c r="BM17" s="32">
        <v>25.676266141599999</v>
      </c>
      <c r="BN17" s="32">
        <v>2.1972441440699999</v>
      </c>
      <c r="BO17" s="32">
        <v>9.9278181737499999E-2</v>
      </c>
      <c r="BP17" s="32">
        <v>836.53929182499996</v>
      </c>
      <c r="BQ17" s="32">
        <v>244.013114011</v>
      </c>
      <c r="BR17" s="32">
        <v>23.820490943700001</v>
      </c>
      <c r="BS17" s="32">
        <v>0.24161502128099999</v>
      </c>
      <c r="BT17" s="32">
        <v>114.65933087099999</v>
      </c>
      <c r="BU17" s="32">
        <v>0.256023818495</v>
      </c>
      <c r="BV17" s="32">
        <v>49.338859590600002</v>
      </c>
      <c r="BW17" s="32">
        <v>2.8690299491600002</v>
      </c>
      <c r="BX17" s="32">
        <v>0.66354243773800003</v>
      </c>
      <c r="BY17" s="32">
        <v>281.91890182899999</v>
      </c>
      <c r="BZ17" s="32">
        <v>19.768994928000001</v>
      </c>
      <c r="CA17" s="32">
        <v>110.230859618</v>
      </c>
      <c r="CB17" s="32">
        <v>0.80491010606900004</v>
      </c>
      <c r="CC17" s="32">
        <v>107.52091866400001</v>
      </c>
      <c r="CD17" s="32">
        <v>0</v>
      </c>
      <c r="CE17" s="32">
        <v>0.85946338214100004</v>
      </c>
      <c r="CF17" s="32">
        <v>63.404098557899999</v>
      </c>
      <c r="CG17" s="32">
        <v>200.99102952999999</v>
      </c>
      <c r="CH17" s="32">
        <v>282.78476120099998</v>
      </c>
      <c r="CI17" s="32">
        <v>0.55339255623500005</v>
      </c>
      <c r="CJ17" s="32">
        <v>73.159659285499998</v>
      </c>
      <c r="CK17" s="32">
        <v>2122.3773667300002</v>
      </c>
      <c r="CL17" s="32">
        <v>204.46826024200001</v>
      </c>
      <c r="CM17" s="32">
        <f t="shared" si="0"/>
        <v>1606.7976776747382</v>
      </c>
      <c r="CN17" s="32">
        <f t="shared" si="1"/>
        <v>770.25838584973826</v>
      </c>
    </row>
    <row r="18" spans="1:92" x14ac:dyDescent="0.25">
      <c r="A18" s="34">
        <v>21</v>
      </c>
      <c r="B18" s="34" t="s">
        <v>17</v>
      </c>
      <c r="C18" s="32">
        <v>5.1241828546299999</v>
      </c>
      <c r="D18" s="32">
        <v>46.348489532499997</v>
      </c>
      <c r="E18" s="32">
        <v>37.797219248799998</v>
      </c>
      <c r="F18" s="32">
        <v>12.615196968399999</v>
      </c>
      <c r="G18" s="32">
        <v>60.119842992199999</v>
      </c>
      <c r="H18" s="32">
        <v>275.63081754299998</v>
      </c>
      <c r="I18" s="32">
        <v>777.27984073599998</v>
      </c>
      <c r="J18" s="32">
        <v>1.8616412607199999</v>
      </c>
      <c r="K18" s="32">
        <v>458.33084442900002</v>
      </c>
      <c r="L18" s="32">
        <v>126279.615737</v>
      </c>
      <c r="M18" s="32">
        <v>9.9328062365399997E-2</v>
      </c>
      <c r="N18" s="32">
        <v>6.6382077341499999</v>
      </c>
      <c r="O18" s="32">
        <v>7.4176626676300001E-3</v>
      </c>
      <c r="P18" s="32">
        <v>12.274436549700001</v>
      </c>
      <c r="Q18" s="32">
        <v>19.011972416399999</v>
      </c>
      <c r="R18" s="32">
        <v>227.44074068800001</v>
      </c>
      <c r="S18" s="32">
        <v>51.864435471699998</v>
      </c>
      <c r="T18" s="32">
        <v>231.49218307800001</v>
      </c>
      <c r="U18" s="32">
        <v>4.2593713528299997</v>
      </c>
      <c r="V18" s="32">
        <v>202.10742117699999</v>
      </c>
      <c r="W18" s="32">
        <v>0.59433776621599999</v>
      </c>
      <c r="X18" s="32">
        <v>1313.04576378</v>
      </c>
      <c r="Y18" s="32">
        <v>1519.4122363399999</v>
      </c>
      <c r="Z18" s="32">
        <v>37.797225689900003</v>
      </c>
      <c r="AA18" s="32">
        <v>5.1241775982400002</v>
      </c>
      <c r="AB18" s="32">
        <v>55.761241884299999</v>
      </c>
      <c r="AC18" s="32">
        <v>1.8616386435100001</v>
      </c>
      <c r="AD18" s="32">
        <v>126279.62989900001</v>
      </c>
      <c r="AE18" s="32">
        <v>22.7465768952</v>
      </c>
      <c r="AF18" s="32">
        <v>96.859970505999996</v>
      </c>
      <c r="AG18" s="32">
        <v>139.28701922499999</v>
      </c>
      <c r="AH18" s="32">
        <v>9.1460848723700003</v>
      </c>
      <c r="AI18" s="32">
        <v>1379.63864038</v>
      </c>
      <c r="AJ18" s="32">
        <v>12943.415497100001</v>
      </c>
      <c r="AK18" s="32">
        <v>4328.1510946600001</v>
      </c>
      <c r="AL18" s="32">
        <v>2031.5137364499999</v>
      </c>
      <c r="AM18" s="32">
        <v>188.36866277499999</v>
      </c>
      <c r="AN18" s="32">
        <v>46.471557420300002</v>
      </c>
      <c r="AO18" s="32">
        <v>72.236952813800002</v>
      </c>
      <c r="AP18" s="32">
        <v>0.37598481965199998</v>
      </c>
      <c r="AQ18" s="32">
        <v>342.936928846</v>
      </c>
      <c r="AR18" s="32">
        <v>164.373359072</v>
      </c>
      <c r="AS18" s="32">
        <v>172.466804612</v>
      </c>
      <c r="AT18" s="32">
        <v>1665.63928857</v>
      </c>
      <c r="AU18" s="32">
        <v>112.262529212</v>
      </c>
      <c r="AV18" s="32">
        <v>96.859982685999995</v>
      </c>
      <c r="AW18" s="32">
        <v>139.28686555100001</v>
      </c>
      <c r="AX18" s="32">
        <v>46.739075591700001</v>
      </c>
      <c r="AY18" s="32">
        <v>1.88453141389</v>
      </c>
      <c r="AZ18" s="32">
        <v>0</v>
      </c>
      <c r="BA18" s="32">
        <v>9.7478547428399995</v>
      </c>
      <c r="BB18" s="32">
        <v>1379.6367579800001</v>
      </c>
      <c r="BC18" s="32">
        <v>0</v>
      </c>
      <c r="BD18" s="32">
        <v>12943.4159994</v>
      </c>
      <c r="BE18" s="32">
        <v>4328.1510369400003</v>
      </c>
      <c r="BF18" s="32">
        <v>0</v>
      </c>
      <c r="BG18" s="32">
        <v>96.003024421700005</v>
      </c>
      <c r="BH18" s="32">
        <v>0.771993846496</v>
      </c>
      <c r="BI18" s="32">
        <v>1646.6316469999999</v>
      </c>
      <c r="BJ18" s="32">
        <v>3.6918754973599999</v>
      </c>
      <c r="BK18" s="32">
        <v>1.43825121266</v>
      </c>
      <c r="BL18" s="32">
        <v>218.008023823</v>
      </c>
      <c r="BM18" s="32">
        <v>33.230885823800001</v>
      </c>
      <c r="BN18" s="32">
        <v>2.9772534638799999</v>
      </c>
      <c r="BO18" s="32">
        <v>0.14298743914299999</v>
      </c>
      <c r="BP18" s="32">
        <v>1147.1750220700001</v>
      </c>
      <c r="BQ18" s="32">
        <v>329.67827360199999</v>
      </c>
      <c r="BR18" s="32">
        <v>30.628786685800002</v>
      </c>
      <c r="BS18" s="32">
        <v>0.31385454248400002</v>
      </c>
      <c r="BT18" s="32">
        <v>151.54967161900001</v>
      </c>
      <c r="BU18" s="32">
        <v>0.37867678877599997</v>
      </c>
      <c r="BV18" s="32">
        <v>73.655877590900005</v>
      </c>
      <c r="BW18" s="32">
        <v>4.2682823407099999</v>
      </c>
      <c r="BX18" s="32">
        <v>0.97003329595900001</v>
      </c>
      <c r="BY18" s="32">
        <v>420.53485702099999</v>
      </c>
      <c r="BZ18" s="32">
        <v>25.586301292000002</v>
      </c>
      <c r="CA18" s="32">
        <v>176.75282459499999</v>
      </c>
      <c r="CB18" s="32">
        <v>1.0435492631400001</v>
      </c>
      <c r="CC18" s="32">
        <v>172.46672751200001</v>
      </c>
      <c r="CD18" s="32">
        <v>0</v>
      </c>
      <c r="CE18" s="32">
        <v>1.36595581495</v>
      </c>
      <c r="CF18" s="32">
        <v>102.026814332</v>
      </c>
      <c r="CG18" s="32">
        <v>323.42475254700003</v>
      </c>
      <c r="CH18" s="32">
        <v>422.48611527399999</v>
      </c>
      <c r="CI18" s="32">
        <v>0.88048174827199999</v>
      </c>
      <c r="CJ18" s="32">
        <v>114.277046981</v>
      </c>
      <c r="CK18" s="32">
        <v>3204.06072223</v>
      </c>
      <c r="CL18" s="32">
        <v>312.53932514399997</v>
      </c>
      <c r="CM18" s="32">
        <f t="shared" si="0"/>
        <v>2293.1190344069591</v>
      </c>
      <c r="CN18" s="32">
        <f t="shared" si="1"/>
        <v>1145.9440123369591</v>
      </c>
    </row>
    <row r="19" spans="1:92" x14ac:dyDescent="0.25">
      <c r="A19" s="34">
        <v>22</v>
      </c>
      <c r="B19" s="34" t="s">
        <v>18</v>
      </c>
      <c r="C19" s="32">
        <v>5.1328239672000002</v>
      </c>
      <c r="D19" s="32">
        <v>46.945245807299997</v>
      </c>
      <c r="E19" s="32">
        <v>37.281556495499999</v>
      </c>
      <c r="F19" s="32">
        <v>12.737561573500001</v>
      </c>
      <c r="G19" s="32">
        <v>62.444929268899998</v>
      </c>
      <c r="H19" s="32">
        <v>363.41343432999997</v>
      </c>
      <c r="I19" s="32">
        <v>1024.8246018100001</v>
      </c>
      <c r="J19" s="32">
        <v>2.1642817110000001</v>
      </c>
      <c r="K19" s="32">
        <v>464.56544885599999</v>
      </c>
      <c r="L19" s="32">
        <v>130209.171265</v>
      </c>
      <c r="M19" s="32">
        <v>0.16142927751</v>
      </c>
      <c r="N19" s="32">
        <v>11.125534612799999</v>
      </c>
      <c r="O19" s="32">
        <v>1.24900044257E-2</v>
      </c>
      <c r="P19" s="32">
        <v>20.717232306100001</v>
      </c>
      <c r="Q19" s="32">
        <v>32.0043016857</v>
      </c>
      <c r="R19" s="32">
        <v>230.425549133</v>
      </c>
      <c r="S19" s="32">
        <v>52.901268700899998</v>
      </c>
      <c r="T19" s="32">
        <v>262.647280997</v>
      </c>
      <c r="U19" s="32">
        <v>5.14715329672</v>
      </c>
      <c r="V19" s="32">
        <v>231.18566781199999</v>
      </c>
      <c r="W19" s="32">
        <v>0.68527061760600005</v>
      </c>
      <c r="X19" s="32">
        <v>1514.0293582700001</v>
      </c>
      <c r="Y19" s="32">
        <v>1750.3645368099999</v>
      </c>
      <c r="Z19" s="32">
        <v>37.281506902700002</v>
      </c>
      <c r="AA19" s="32">
        <v>5.1328217830199998</v>
      </c>
      <c r="AB19" s="32">
        <v>57.136408186899999</v>
      </c>
      <c r="AC19" s="32">
        <v>2.16428221481</v>
      </c>
      <c r="AD19" s="32">
        <v>130209.170209</v>
      </c>
      <c r="AE19" s="32">
        <v>20.336356437399999</v>
      </c>
      <c r="AF19" s="32">
        <v>95.694060867499999</v>
      </c>
      <c r="AG19" s="32">
        <v>122.37942188700001</v>
      </c>
      <c r="AH19" s="32">
        <v>9.2019941766300004</v>
      </c>
      <c r="AI19" s="32">
        <v>1276.7576842999999</v>
      </c>
      <c r="AJ19" s="32">
        <v>11389.638948100001</v>
      </c>
      <c r="AK19" s="32">
        <v>3785.4080572299999</v>
      </c>
      <c r="AL19" s="32">
        <v>2067.5756322299999</v>
      </c>
      <c r="AM19" s="32">
        <v>163.921773801</v>
      </c>
      <c r="AN19" s="32">
        <v>35.8653758835</v>
      </c>
      <c r="AO19" s="32">
        <v>55.671847918499999</v>
      </c>
      <c r="AP19" s="32">
        <v>0.36011814769900002</v>
      </c>
      <c r="AQ19" s="32">
        <v>260.372953086</v>
      </c>
      <c r="AR19" s="32">
        <v>147.73602585200001</v>
      </c>
      <c r="AS19" s="32">
        <v>168.27051934900001</v>
      </c>
      <c r="AT19" s="32">
        <v>1701.6153756000001</v>
      </c>
      <c r="AU19" s="32">
        <v>111.476469765</v>
      </c>
      <c r="AV19" s="32">
        <v>95.693828462200003</v>
      </c>
      <c r="AW19" s="32">
        <v>122.379435226</v>
      </c>
      <c r="AX19" s="32">
        <v>51.397053583400002</v>
      </c>
      <c r="AY19" s="32">
        <v>1.88798391539</v>
      </c>
      <c r="AZ19" s="32">
        <v>0</v>
      </c>
      <c r="BA19" s="32">
        <v>9.8997370284499997</v>
      </c>
      <c r="BB19" s="32">
        <v>1276.75521011</v>
      </c>
      <c r="BC19" s="32">
        <v>0</v>
      </c>
      <c r="BD19" s="32">
        <v>11389.6389882</v>
      </c>
      <c r="BE19" s="32">
        <v>3785.4112783599999</v>
      </c>
      <c r="BF19" s="32">
        <v>0</v>
      </c>
      <c r="BG19" s="32">
        <v>98.217664058599993</v>
      </c>
      <c r="BH19" s="32">
        <v>0.78174632797099997</v>
      </c>
      <c r="BI19" s="32">
        <v>1801.8659503599999</v>
      </c>
      <c r="BJ19" s="32">
        <v>4.3749736547999998</v>
      </c>
      <c r="BK19" s="32">
        <v>1.4911653847399999</v>
      </c>
      <c r="BL19" s="32">
        <v>195.182211002</v>
      </c>
      <c r="BM19" s="32">
        <v>43.043819666700003</v>
      </c>
      <c r="BN19" s="32">
        <v>3.6586789579599999</v>
      </c>
      <c r="BO19" s="32">
        <v>0.14650865653699999</v>
      </c>
      <c r="BP19" s="32">
        <v>1374.4563697900001</v>
      </c>
      <c r="BQ19" s="32">
        <v>385.29733891400002</v>
      </c>
      <c r="BR19" s="32">
        <v>40.2925850325</v>
      </c>
      <c r="BS19" s="32">
        <v>0.40436051393</v>
      </c>
      <c r="BT19" s="32">
        <v>185.45799700000001</v>
      </c>
      <c r="BU19" s="32">
        <v>0.31985159665700003</v>
      </c>
      <c r="BV19" s="32">
        <v>67.805012190900001</v>
      </c>
      <c r="BW19" s="32">
        <v>3.1696766332699999</v>
      </c>
      <c r="BX19" s="32">
        <v>1.0900484640100001</v>
      </c>
      <c r="BY19" s="32">
        <v>345.92720769099998</v>
      </c>
      <c r="BZ19" s="32">
        <v>32.996108588799999</v>
      </c>
      <c r="CA19" s="32">
        <v>162.95243973699999</v>
      </c>
      <c r="CB19" s="32">
        <v>1.35477717615</v>
      </c>
      <c r="CC19" s="32">
        <v>168.270493853</v>
      </c>
      <c r="CD19" s="32">
        <v>0</v>
      </c>
      <c r="CE19" s="32">
        <v>1.36290119705</v>
      </c>
      <c r="CF19" s="32">
        <v>98.979792491599994</v>
      </c>
      <c r="CG19" s="32">
        <v>313.76601341100002</v>
      </c>
      <c r="CH19" s="32">
        <v>465.78925189099999</v>
      </c>
      <c r="CI19" s="32">
        <v>0.87611400109500004</v>
      </c>
      <c r="CJ19" s="32">
        <v>119.03477808700001</v>
      </c>
      <c r="CK19" s="32">
        <v>3483.9798590400001</v>
      </c>
      <c r="CL19" s="32">
        <v>338.32797615599998</v>
      </c>
      <c r="CM19" s="32">
        <f t="shared" si="0"/>
        <v>2464.9056155980102</v>
      </c>
      <c r="CN19" s="32">
        <f t="shared" si="1"/>
        <v>1090.4492458080101</v>
      </c>
    </row>
    <row r="20" spans="1:92" x14ac:dyDescent="0.25">
      <c r="A20" s="34">
        <v>23</v>
      </c>
      <c r="B20" s="34" t="s">
        <v>19</v>
      </c>
      <c r="C20" s="32">
        <v>1.55228338778</v>
      </c>
      <c r="D20" s="32">
        <v>13.3079412885</v>
      </c>
      <c r="E20" s="32">
        <v>10.843036725599999</v>
      </c>
      <c r="F20" s="32">
        <v>3.7876619356800001</v>
      </c>
      <c r="G20" s="32">
        <v>18.112739642299999</v>
      </c>
      <c r="H20" s="32">
        <v>71.405361912199993</v>
      </c>
      <c r="I20" s="32">
        <v>201.36325894699999</v>
      </c>
      <c r="J20" s="32">
        <v>0.47396881892699999</v>
      </c>
      <c r="K20" s="32">
        <v>136.10166592300001</v>
      </c>
      <c r="L20" s="32">
        <v>26292.134885300002</v>
      </c>
      <c r="M20" s="32">
        <v>1.9710585687100001E-2</v>
      </c>
      <c r="N20" s="32">
        <v>1.1677463448200001</v>
      </c>
      <c r="O20" s="32">
        <v>1.3193930818299999E-3</v>
      </c>
      <c r="P20" s="32">
        <v>2.1810332507900001</v>
      </c>
      <c r="Q20" s="32">
        <v>3.3684949666400001</v>
      </c>
      <c r="R20" s="32">
        <v>67.473682643999993</v>
      </c>
      <c r="S20" s="32">
        <v>15.2736311247</v>
      </c>
      <c r="T20" s="32">
        <v>63.0510159719</v>
      </c>
      <c r="U20" s="32">
        <v>1.43468671549</v>
      </c>
      <c r="V20" s="32">
        <v>56.865480529700001</v>
      </c>
      <c r="W20" s="32">
        <v>0.17174378446800001</v>
      </c>
      <c r="X20" s="32">
        <v>378.61733668199997</v>
      </c>
      <c r="Y20" s="32">
        <v>436.91774847599999</v>
      </c>
      <c r="Z20" s="32">
        <v>10.8430474241</v>
      </c>
      <c r="AA20" s="32">
        <v>1.5522839884199999</v>
      </c>
      <c r="AB20" s="32">
        <v>16.658415122800001</v>
      </c>
      <c r="AC20" s="32">
        <v>0.47396973612499999</v>
      </c>
      <c r="AD20" s="32">
        <v>26292.143084700001</v>
      </c>
      <c r="AE20" s="32">
        <v>5.0181063850000003</v>
      </c>
      <c r="AF20" s="32">
        <v>28.659748480000001</v>
      </c>
      <c r="AG20" s="32">
        <v>39.184640938299999</v>
      </c>
      <c r="AH20" s="32">
        <v>2.7488671260299999</v>
      </c>
      <c r="AI20" s="32">
        <v>384.53149801900003</v>
      </c>
      <c r="AJ20" s="32">
        <v>3645.0321500499999</v>
      </c>
      <c r="AK20" s="32">
        <v>1213.86452493</v>
      </c>
      <c r="AL20" s="32">
        <v>600.89495932099999</v>
      </c>
      <c r="AM20" s="32">
        <v>61.061413500599997</v>
      </c>
      <c r="AN20" s="32">
        <v>15.134334084700001</v>
      </c>
      <c r="AO20" s="32">
        <v>23.739989073099999</v>
      </c>
      <c r="AP20" s="32">
        <v>0.108792675485</v>
      </c>
      <c r="AQ20" s="32">
        <v>113.18817182700001</v>
      </c>
      <c r="AR20" s="32">
        <v>44.426366563199998</v>
      </c>
      <c r="AS20" s="32">
        <v>45.782850408500003</v>
      </c>
      <c r="AT20" s="32">
        <v>491.66044170100002</v>
      </c>
      <c r="AU20" s="32">
        <v>33.227660479999997</v>
      </c>
      <c r="AV20" s="32">
        <v>28.659741156500001</v>
      </c>
      <c r="AW20" s="32">
        <v>39.184641340600002</v>
      </c>
      <c r="AX20" s="32">
        <v>13.5122036229</v>
      </c>
      <c r="AY20" s="32">
        <v>0.53740348740900001</v>
      </c>
      <c r="AZ20" s="32">
        <v>0</v>
      </c>
      <c r="BA20" s="32">
        <v>2.9219224695100001</v>
      </c>
      <c r="BB20" s="32">
        <v>384.53081803200001</v>
      </c>
      <c r="BC20" s="32">
        <v>0</v>
      </c>
      <c r="BD20" s="32">
        <v>3645.0320327300001</v>
      </c>
      <c r="BE20" s="32">
        <v>1213.8639573099999</v>
      </c>
      <c r="BF20" s="32">
        <v>0</v>
      </c>
      <c r="BG20" s="32">
        <v>28.3748601474</v>
      </c>
      <c r="BH20" s="32">
        <v>0.22624283995899999</v>
      </c>
      <c r="BI20" s="32">
        <v>479.415625514</v>
      </c>
      <c r="BJ20" s="32">
        <v>1.01815179945</v>
      </c>
      <c r="BK20" s="32">
        <v>0.40970296762500003</v>
      </c>
      <c r="BL20" s="32">
        <v>69.308307062799997</v>
      </c>
      <c r="BM20" s="32">
        <v>8.6931967298099995</v>
      </c>
      <c r="BN20" s="32">
        <v>0.79068637943499998</v>
      </c>
      <c r="BO20" s="32">
        <v>4.1736930594700003E-2</v>
      </c>
      <c r="BP20" s="32">
        <v>308.47497730499998</v>
      </c>
      <c r="BQ20" s="32">
        <v>91.145929023600004</v>
      </c>
      <c r="BR20" s="32">
        <v>7.9445401570499996</v>
      </c>
      <c r="BS20" s="32">
        <v>8.2246828584200002E-2</v>
      </c>
      <c r="BT20" s="32">
        <v>40.857699356099999</v>
      </c>
      <c r="BU20" s="32">
        <v>0.11759572347199999</v>
      </c>
      <c r="BV20" s="32">
        <v>22.599048257900002</v>
      </c>
      <c r="BW20" s="32">
        <v>1.3833429187899999</v>
      </c>
      <c r="BX20" s="32">
        <v>0.26656358104400002</v>
      </c>
      <c r="BY20" s="32">
        <v>134.508806652</v>
      </c>
      <c r="BZ20" s="32">
        <v>6.7093949037899998</v>
      </c>
      <c r="CA20" s="32">
        <v>47.713600145800001</v>
      </c>
      <c r="CB20" s="32">
        <v>0.272283949819</v>
      </c>
      <c r="CC20" s="32">
        <v>45.7827609721</v>
      </c>
      <c r="CD20" s="32">
        <v>0</v>
      </c>
      <c r="CE20" s="32">
        <v>0.41415661425099998</v>
      </c>
      <c r="CF20" s="32">
        <v>29.014987371299998</v>
      </c>
      <c r="CG20" s="32">
        <v>91.978083364</v>
      </c>
      <c r="CH20" s="32">
        <v>122.529188875</v>
      </c>
      <c r="CI20" s="32">
        <v>0.26737658513000001</v>
      </c>
      <c r="CJ20" s="32">
        <v>34.067363796499997</v>
      </c>
      <c r="CK20" s="32">
        <v>931.94278656899996</v>
      </c>
      <c r="CL20" s="32">
        <v>91.030597638200007</v>
      </c>
      <c r="CM20" s="32">
        <f t="shared" si="0"/>
        <v>651.41818377024401</v>
      </c>
      <c r="CN20" s="32">
        <f t="shared" si="1"/>
        <v>342.94320646524403</v>
      </c>
    </row>
    <row r="21" spans="1:92" x14ac:dyDescent="0.25">
      <c r="A21" s="34">
        <v>24</v>
      </c>
      <c r="B21" s="34" t="s">
        <v>20</v>
      </c>
      <c r="C21" s="32">
        <v>4.3860752346099998</v>
      </c>
      <c r="D21" s="32">
        <v>43.566353153599998</v>
      </c>
      <c r="E21" s="32">
        <v>33.522781510800002</v>
      </c>
      <c r="F21" s="32">
        <v>11.1909764424</v>
      </c>
      <c r="G21" s="32">
        <v>57.719586151800002</v>
      </c>
      <c r="H21" s="32">
        <v>331.18367114400002</v>
      </c>
      <c r="I21" s="32">
        <v>933.94698295399996</v>
      </c>
      <c r="J21" s="32">
        <v>2.21859959374</v>
      </c>
      <c r="K21" s="32">
        <v>417.57719423600003</v>
      </c>
      <c r="L21" s="32">
        <v>115754.246681</v>
      </c>
      <c r="M21" s="32">
        <v>0.151126795152</v>
      </c>
      <c r="N21" s="32">
        <v>9.0319996927700004</v>
      </c>
      <c r="O21" s="32">
        <v>1.0168105299699999E-2</v>
      </c>
      <c r="P21" s="32">
        <v>16.830063318200001</v>
      </c>
      <c r="Q21" s="32">
        <v>26.0132203145</v>
      </c>
      <c r="R21" s="32">
        <v>207.24298639200001</v>
      </c>
      <c r="S21" s="32">
        <v>48.412592290600003</v>
      </c>
      <c r="T21" s="32">
        <v>284.42975908400001</v>
      </c>
      <c r="U21" s="32">
        <v>5.8878826638000001</v>
      </c>
      <c r="V21" s="32">
        <v>253.68616405899999</v>
      </c>
      <c r="W21" s="32">
        <v>0.75016962545200006</v>
      </c>
      <c r="X21" s="32">
        <v>1657.5590480799999</v>
      </c>
      <c r="Y21" s="32">
        <v>1917.1293181799999</v>
      </c>
      <c r="Z21" s="32">
        <v>33.522732705899998</v>
      </c>
      <c r="AA21" s="32">
        <v>4.3860800734599996</v>
      </c>
      <c r="AB21" s="32">
        <v>51.680642788199997</v>
      </c>
      <c r="AC21" s="32">
        <v>2.2185918846699999</v>
      </c>
      <c r="AD21" s="32">
        <v>115754.234245</v>
      </c>
      <c r="AE21" s="32">
        <v>21.711608686000002</v>
      </c>
      <c r="AF21" s="32">
        <v>84.813405858600007</v>
      </c>
      <c r="AG21" s="32">
        <v>120.569855221</v>
      </c>
      <c r="AH21" s="32">
        <v>8.0223313084099992</v>
      </c>
      <c r="AI21" s="32">
        <v>1554.90249556</v>
      </c>
      <c r="AJ21" s="32">
        <v>11341.159873799999</v>
      </c>
      <c r="AK21" s="32">
        <v>3609.50049528</v>
      </c>
      <c r="AL21" s="32">
        <v>1877.0340449099999</v>
      </c>
      <c r="AM21" s="32">
        <v>168.95103885500001</v>
      </c>
      <c r="AN21" s="32">
        <v>53.835395916800003</v>
      </c>
      <c r="AO21" s="32">
        <v>87.609305507100004</v>
      </c>
      <c r="AP21" s="32">
        <v>0.348994896803</v>
      </c>
      <c r="AQ21" s="32">
        <v>417.03820362599998</v>
      </c>
      <c r="AR21" s="32">
        <v>129.281332241</v>
      </c>
      <c r="AS21" s="32">
        <v>177.49091712000001</v>
      </c>
      <c r="AT21" s="32">
        <v>1530.0311490399999</v>
      </c>
      <c r="AU21" s="32">
        <v>99.205006505399993</v>
      </c>
      <c r="AV21" s="32">
        <v>84.813466951500004</v>
      </c>
      <c r="AW21" s="32">
        <v>120.569814357</v>
      </c>
      <c r="AX21" s="32">
        <v>51.601065103899998</v>
      </c>
      <c r="AY21" s="32">
        <v>1.7090215687100001</v>
      </c>
      <c r="AZ21" s="32">
        <v>0</v>
      </c>
      <c r="BA21" s="32">
        <v>8.7826958275700004</v>
      </c>
      <c r="BB21" s="32">
        <v>1554.9004246699999</v>
      </c>
      <c r="BC21" s="32">
        <v>0</v>
      </c>
      <c r="BD21" s="32">
        <v>11341.158065400001</v>
      </c>
      <c r="BE21" s="32">
        <v>3609.5000981899998</v>
      </c>
      <c r="BF21" s="32">
        <v>0</v>
      </c>
      <c r="BG21" s="32">
        <v>89.658583633299997</v>
      </c>
      <c r="BH21" s="32">
        <v>0.94782660045699996</v>
      </c>
      <c r="BI21" s="32">
        <v>1826.0924295499999</v>
      </c>
      <c r="BJ21" s="32">
        <v>4.4355396769500004</v>
      </c>
      <c r="BK21" s="32">
        <v>1.64682720316</v>
      </c>
      <c r="BL21" s="32">
        <v>202.282210765</v>
      </c>
      <c r="BM21" s="32">
        <v>39.934685541100002</v>
      </c>
      <c r="BN21" s="32">
        <v>3.4994498699899999</v>
      </c>
      <c r="BO21" s="32">
        <v>0.16844624318900001</v>
      </c>
      <c r="BP21" s="32">
        <v>1343.4987987899999</v>
      </c>
      <c r="BQ21" s="32">
        <v>394.07660596400001</v>
      </c>
      <c r="BR21" s="32">
        <v>36.807668909</v>
      </c>
      <c r="BS21" s="32">
        <v>0.37681313445699999</v>
      </c>
      <c r="BT21" s="32">
        <v>182.60653089799999</v>
      </c>
      <c r="BU21" s="32">
        <v>0.46741651556899999</v>
      </c>
      <c r="BV21" s="32">
        <v>85.710761862300004</v>
      </c>
      <c r="BW21" s="32">
        <v>5.4135167562299999</v>
      </c>
      <c r="BX21" s="32">
        <v>1.0472139595200001</v>
      </c>
      <c r="BY21" s="32">
        <v>505.384822192</v>
      </c>
      <c r="BZ21" s="32">
        <v>30.810167677999999</v>
      </c>
      <c r="CA21" s="32">
        <v>143.83257279200001</v>
      </c>
      <c r="CB21" s="32">
        <v>1.2508903626900001</v>
      </c>
      <c r="CC21" s="32">
        <v>177.49067457999999</v>
      </c>
      <c r="CD21" s="32">
        <v>0</v>
      </c>
      <c r="CE21" s="32">
        <v>1.1612073577599999</v>
      </c>
      <c r="CF21" s="32">
        <v>112.21472509199999</v>
      </c>
      <c r="CG21" s="32">
        <v>355.72002269699999</v>
      </c>
      <c r="CH21" s="32">
        <v>478.73437873</v>
      </c>
      <c r="CI21" s="32">
        <v>0.74629299440899999</v>
      </c>
      <c r="CJ21" s="32">
        <v>111.18542981500001</v>
      </c>
      <c r="CK21" s="32">
        <v>3473.1705195300001</v>
      </c>
      <c r="CL21" s="32">
        <v>339.48364759100002</v>
      </c>
      <c r="CM21" s="32">
        <f t="shared" si="0"/>
        <v>2590.1222244625196</v>
      </c>
      <c r="CN21" s="32">
        <f t="shared" si="1"/>
        <v>1246.6234256725197</v>
      </c>
    </row>
    <row r="22" spans="1:92" x14ac:dyDescent="0.25">
      <c r="A22" s="34">
        <v>25</v>
      </c>
      <c r="B22" s="34" t="s">
        <v>129</v>
      </c>
      <c r="C22" s="32">
        <v>3.3456156472899998</v>
      </c>
      <c r="D22" s="32">
        <v>34.604927886200002</v>
      </c>
      <c r="E22" s="32">
        <v>25.190760976699998</v>
      </c>
      <c r="F22" s="32">
        <v>8.6433016896199995</v>
      </c>
      <c r="G22" s="32">
        <v>44.856505362500002</v>
      </c>
      <c r="H22" s="32">
        <v>419.88104496400001</v>
      </c>
      <c r="I22" s="32">
        <v>1184.0606021599999</v>
      </c>
      <c r="J22" s="32">
        <v>1.0594955073900001</v>
      </c>
      <c r="K22" s="32">
        <v>314.015101571</v>
      </c>
      <c r="L22" s="32">
        <v>89351.943540299995</v>
      </c>
      <c r="M22" s="32">
        <v>0.122827723823</v>
      </c>
      <c r="N22" s="32">
        <v>7.1821290480300002</v>
      </c>
      <c r="O22" s="32">
        <v>8.0346523195099998E-3</v>
      </c>
      <c r="P22" s="32">
        <v>13.3242828835</v>
      </c>
      <c r="Q22" s="32">
        <v>20.629231330100001</v>
      </c>
      <c r="R22" s="32">
        <v>155.779295623</v>
      </c>
      <c r="S22" s="32">
        <v>36.105455103700002</v>
      </c>
      <c r="T22" s="32">
        <v>277.877342484</v>
      </c>
      <c r="U22" s="32">
        <v>5.9458591356100001</v>
      </c>
      <c r="V22" s="32">
        <v>254.87907454500001</v>
      </c>
      <c r="W22" s="32">
        <v>0.74237280519600002</v>
      </c>
      <c r="X22" s="32">
        <v>1642.6495363700001</v>
      </c>
      <c r="Y22" s="32">
        <v>1903.47155563</v>
      </c>
      <c r="Z22" s="32">
        <v>25.1908026859</v>
      </c>
      <c r="AA22" s="32">
        <v>3.3456107192900002</v>
      </c>
      <c r="AB22" s="32">
        <v>38.787960224400003</v>
      </c>
      <c r="AC22" s="32">
        <v>1.0594923083100001</v>
      </c>
      <c r="AD22" s="32">
        <v>89351.921559599999</v>
      </c>
      <c r="AE22" s="32">
        <v>15.8167327294</v>
      </c>
      <c r="AF22" s="32">
        <v>65.537611459900006</v>
      </c>
      <c r="AG22" s="32">
        <v>82.704561572000003</v>
      </c>
      <c r="AH22" s="32">
        <v>6.0577783246400001</v>
      </c>
      <c r="AI22" s="32">
        <v>1354.90600015</v>
      </c>
      <c r="AJ22" s="32">
        <v>7720.3896673400004</v>
      </c>
      <c r="AK22" s="32">
        <v>2534.9767421299998</v>
      </c>
      <c r="AL22" s="32">
        <v>1404.9393776100001</v>
      </c>
      <c r="AM22" s="32">
        <v>141.052297555</v>
      </c>
      <c r="AN22" s="32">
        <v>54.055781043000003</v>
      </c>
      <c r="AO22" s="32">
        <v>90.130214715500003</v>
      </c>
      <c r="AP22" s="32">
        <v>0.27768653087</v>
      </c>
      <c r="AQ22" s="32">
        <v>432.92433139799999</v>
      </c>
      <c r="AR22" s="32">
        <v>87.8733323724</v>
      </c>
      <c r="AS22" s="32">
        <v>159.34079145800001</v>
      </c>
      <c r="AT22" s="32">
        <v>1123.46182451</v>
      </c>
      <c r="AU22" s="32">
        <v>76.896203611000004</v>
      </c>
      <c r="AV22" s="32">
        <v>65.537776087799998</v>
      </c>
      <c r="AW22" s="32">
        <v>82.704586982199999</v>
      </c>
      <c r="AX22" s="32">
        <v>45.445544324899998</v>
      </c>
      <c r="AY22" s="32">
        <v>1.2906520394300001</v>
      </c>
      <c r="AZ22" s="32">
        <v>0</v>
      </c>
      <c r="BA22" s="32">
        <v>6.8081866713399997</v>
      </c>
      <c r="BB22" s="32">
        <v>1354.90541364</v>
      </c>
      <c r="BC22" s="32">
        <v>0</v>
      </c>
      <c r="BD22" s="32">
        <v>7720.3900263400001</v>
      </c>
      <c r="BE22" s="32">
        <v>2534.9783015500002</v>
      </c>
      <c r="BF22" s="32">
        <v>0</v>
      </c>
      <c r="BG22" s="32">
        <v>67.769573007000005</v>
      </c>
      <c r="BH22" s="32">
        <v>1.08128725593</v>
      </c>
      <c r="BI22" s="32">
        <v>1638.2859290199999</v>
      </c>
      <c r="BJ22" s="32">
        <v>5.3427364969999998</v>
      </c>
      <c r="BK22" s="32">
        <v>1.7343388630300001</v>
      </c>
      <c r="BL22" s="32">
        <v>175.31663566399999</v>
      </c>
      <c r="BM22" s="32">
        <v>50.169751622500002</v>
      </c>
      <c r="BN22" s="32">
        <v>4.1639588992599998</v>
      </c>
      <c r="BO22" s="32">
        <v>0.18456384634299999</v>
      </c>
      <c r="BP22" s="32">
        <v>1573.94180097</v>
      </c>
      <c r="BQ22" s="32">
        <v>468.65141298999998</v>
      </c>
      <c r="BR22" s="32">
        <v>46.616255474900001</v>
      </c>
      <c r="BS22" s="32">
        <v>0.47139670594900002</v>
      </c>
      <c r="BT22" s="32">
        <v>223.44365391599999</v>
      </c>
      <c r="BU22" s="32">
        <v>0.49793098341800002</v>
      </c>
      <c r="BV22" s="32">
        <v>88.949723045900001</v>
      </c>
      <c r="BW22" s="32">
        <v>5.7287631714799998</v>
      </c>
      <c r="BX22" s="32">
        <v>1.1084007870899999</v>
      </c>
      <c r="BY22" s="32">
        <v>527.80101872900002</v>
      </c>
      <c r="BZ22" s="32">
        <v>38.698132063499997</v>
      </c>
      <c r="CA22" s="32">
        <v>105.19173973300001</v>
      </c>
      <c r="CB22" s="32">
        <v>1.5687895271500001</v>
      </c>
      <c r="CC22" s="32">
        <v>159.34080588</v>
      </c>
      <c r="CD22" s="32">
        <v>0</v>
      </c>
      <c r="CE22" s="32">
        <v>0.89574526468000004</v>
      </c>
      <c r="CF22" s="32">
        <v>105.935313665</v>
      </c>
      <c r="CG22" s="32">
        <v>335.81513193900003</v>
      </c>
      <c r="CH22" s="32">
        <v>432.748056744</v>
      </c>
      <c r="CI22" s="32">
        <v>0.57522164646200002</v>
      </c>
      <c r="CJ22" s="32">
        <v>89.145190877399997</v>
      </c>
      <c r="CK22" s="32">
        <v>3047.56051875</v>
      </c>
      <c r="CL22" s="32">
        <v>294.39883725700003</v>
      </c>
      <c r="CM22" s="32">
        <f t="shared" si="0"/>
        <v>2852.0110088730898</v>
      </c>
      <c r="CN22" s="32">
        <f t="shared" si="1"/>
        <v>1278.0692079030898</v>
      </c>
    </row>
    <row r="23" spans="1:92" x14ac:dyDescent="0.25">
      <c r="A23" s="34">
        <v>26</v>
      </c>
      <c r="B23" s="34" t="s">
        <v>22</v>
      </c>
      <c r="C23" s="32">
        <v>13.558477890500001</v>
      </c>
      <c r="D23" s="32">
        <v>136.333690907</v>
      </c>
      <c r="E23" s="32">
        <v>107.173704026</v>
      </c>
      <c r="F23" s="32">
        <v>33.857480609900001</v>
      </c>
      <c r="G23" s="32">
        <v>221.48416867399999</v>
      </c>
      <c r="H23" s="32">
        <v>646.83756333999997</v>
      </c>
      <c r="I23" s="32">
        <v>1824.0897574999999</v>
      </c>
      <c r="J23" s="32">
        <v>8.9414514253600004</v>
      </c>
      <c r="K23" s="32">
        <v>1435.1877625300001</v>
      </c>
      <c r="L23" s="32">
        <v>307198.66174299998</v>
      </c>
      <c r="M23" s="32">
        <v>0.21703755299899999</v>
      </c>
      <c r="N23" s="32">
        <v>13.965292722699999</v>
      </c>
      <c r="O23" s="32">
        <v>1.56178138159E-2</v>
      </c>
      <c r="P23" s="32">
        <v>25.8285625237</v>
      </c>
      <c r="Q23" s="32">
        <v>40.010824178599997</v>
      </c>
      <c r="R23" s="32">
        <v>714.63828167600002</v>
      </c>
      <c r="S23" s="32">
        <v>177.25975840000001</v>
      </c>
      <c r="T23" s="32">
        <v>801.70995034800001</v>
      </c>
      <c r="U23" s="32">
        <v>14.5957068177</v>
      </c>
      <c r="V23" s="32">
        <v>701.20122387399999</v>
      </c>
      <c r="W23" s="32">
        <v>2.1166693063299999</v>
      </c>
      <c r="X23" s="32">
        <v>4664.97446691</v>
      </c>
      <c r="Y23" s="32">
        <v>5380.7703755900002</v>
      </c>
      <c r="Z23" s="32">
        <v>107.17374325900001</v>
      </c>
      <c r="AA23" s="32">
        <v>13.558462303900001</v>
      </c>
      <c r="AB23" s="32">
        <v>206.671596706</v>
      </c>
      <c r="AC23" s="32">
        <v>8.9414630746399997</v>
      </c>
      <c r="AD23" s="32">
        <v>307198.66853999998</v>
      </c>
      <c r="AE23" s="32">
        <v>86.544081640599998</v>
      </c>
      <c r="AF23" s="32">
        <v>247.648610574</v>
      </c>
      <c r="AG23" s="32">
        <v>297.69818695599997</v>
      </c>
      <c r="AH23" s="32">
        <v>25.8344824301</v>
      </c>
      <c r="AI23" s="32">
        <v>2934.6235093199998</v>
      </c>
      <c r="AJ23" s="32">
        <v>29287.6286038</v>
      </c>
      <c r="AK23" s="32">
        <v>7626.9804027500004</v>
      </c>
      <c r="AL23" s="32">
        <v>6681.5837294499997</v>
      </c>
      <c r="AM23" s="32">
        <v>412.09261935799998</v>
      </c>
      <c r="AN23" s="32">
        <v>138.323514835</v>
      </c>
      <c r="AO23" s="32">
        <v>238.04615812500001</v>
      </c>
      <c r="AP23" s="32">
        <v>0.77926357538400004</v>
      </c>
      <c r="AQ23" s="32">
        <v>1146.19861627</v>
      </c>
      <c r="AR23" s="32">
        <v>237.59283043799999</v>
      </c>
      <c r="AS23" s="32">
        <v>327.48898867100002</v>
      </c>
      <c r="AT23" s="32">
        <v>5900.9686007800001</v>
      </c>
      <c r="AU23" s="32">
        <v>293.96305377300001</v>
      </c>
      <c r="AV23" s="32">
        <v>247.648697019</v>
      </c>
      <c r="AW23" s="32">
        <v>297.69840701599998</v>
      </c>
      <c r="AX23" s="32">
        <v>163.12490466099999</v>
      </c>
      <c r="AY23" s="32">
        <v>6.1108356829500003</v>
      </c>
      <c r="AZ23" s="32">
        <v>0</v>
      </c>
      <c r="BA23" s="32">
        <v>27.966745136</v>
      </c>
      <c r="BB23" s="32">
        <v>2934.6237710700002</v>
      </c>
      <c r="BC23" s="32">
        <v>0</v>
      </c>
      <c r="BD23" s="32">
        <v>29287.626676</v>
      </c>
      <c r="BE23" s="32">
        <v>7626.9755733499996</v>
      </c>
      <c r="BF23" s="32">
        <v>0</v>
      </c>
      <c r="BG23" s="32">
        <v>316.94628913499997</v>
      </c>
      <c r="BH23" s="32">
        <v>2.1446794964100002</v>
      </c>
      <c r="BI23" s="32">
        <v>5655.2411363399997</v>
      </c>
      <c r="BJ23" s="32">
        <v>9.4214307760500002</v>
      </c>
      <c r="BK23" s="32">
        <v>3.42346085387</v>
      </c>
      <c r="BL23" s="32">
        <v>476.66195991199999</v>
      </c>
      <c r="BM23" s="32">
        <v>78.8850891182</v>
      </c>
      <c r="BN23" s="32">
        <v>6.8167077673599996</v>
      </c>
      <c r="BO23" s="32">
        <v>0.376363494553</v>
      </c>
      <c r="BP23" s="32">
        <v>2649.5339023000001</v>
      </c>
      <c r="BQ23" s="32">
        <v>835.94303625500004</v>
      </c>
      <c r="BR23" s="32">
        <v>71.995093526900007</v>
      </c>
      <c r="BS23" s="32">
        <v>0.74378984254500002</v>
      </c>
      <c r="BT23" s="32">
        <v>374.22179527499998</v>
      </c>
      <c r="BU23" s="32">
        <v>1.13036053913</v>
      </c>
      <c r="BV23" s="32">
        <v>209.18928756899999</v>
      </c>
      <c r="BW23" s="32">
        <v>13.9869472979</v>
      </c>
      <c r="BX23" s="32">
        <v>2.1393427438599999</v>
      </c>
      <c r="BY23" s="32">
        <v>1317.61132589</v>
      </c>
      <c r="BZ23" s="32">
        <v>61.153276463399997</v>
      </c>
      <c r="CA23" s="32">
        <v>265.93934252999998</v>
      </c>
      <c r="CB23" s="32">
        <v>2.4545749857299999</v>
      </c>
      <c r="CC23" s="32">
        <v>327.48930393400002</v>
      </c>
      <c r="CD23" s="32">
        <v>0</v>
      </c>
      <c r="CE23" s="32">
        <v>3.1826879037700002</v>
      </c>
      <c r="CF23" s="32">
        <v>216.75909816699999</v>
      </c>
      <c r="CG23" s="32">
        <v>687.12661545799995</v>
      </c>
      <c r="CH23" s="32">
        <v>1505.4148756899999</v>
      </c>
      <c r="CI23" s="32">
        <v>2.0505917869900001</v>
      </c>
      <c r="CJ23" s="32">
        <v>386.46280665799998</v>
      </c>
      <c r="CK23" s="32">
        <v>11321.744350000001</v>
      </c>
      <c r="CL23" s="32">
        <v>1119.1450864000001</v>
      </c>
      <c r="CM23" s="32">
        <f t="shared" si="0"/>
        <v>5547.8289096308599</v>
      </c>
      <c r="CN23" s="32">
        <f t="shared" si="1"/>
        <v>2898.2950073308598</v>
      </c>
    </row>
    <row r="24" spans="1:92" x14ac:dyDescent="0.25">
      <c r="A24" s="34">
        <v>27</v>
      </c>
      <c r="B24" s="34" t="s">
        <v>23</v>
      </c>
      <c r="C24" s="32">
        <v>7.0870035004999998</v>
      </c>
      <c r="D24" s="32">
        <v>69.651706354699996</v>
      </c>
      <c r="E24" s="32">
        <v>55.204129521299997</v>
      </c>
      <c r="F24" s="32">
        <v>17.597240896300001</v>
      </c>
      <c r="G24" s="32">
        <v>92.046442302499997</v>
      </c>
      <c r="H24" s="32">
        <v>473.93200251500002</v>
      </c>
      <c r="I24" s="32">
        <v>1336.4878601299999</v>
      </c>
      <c r="J24" s="32">
        <v>4.8581868743500003</v>
      </c>
      <c r="K24" s="32">
        <v>657.16979357699995</v>
      </c>
      <c r="L24" s="32">
        <v>155414.12852100001</v>
      </c>
      <c r="M24" s="32">
        <v>0.168564301684</v>
      </c>
      <c r="N24" s="32">
        <v>9.1219051029999996</v>
      </c>
      <c r="O24" s="32">
        <v>1.02780763849E-2</v>
      </c>
      <c r="P24" s="32">
        <v>16.857978613899999</v>
      </c>
      <c r="Q24" s="32">
        <v>26.1484103208</v>
      </c>
      <c r="R24" s="32">
        <v>326.35608008899999</v>
      </c>
      <c r="S24" s="32">
        <v>75.888735810699998</v>
      </c>
      <c r="T24" s="32">
        <v>399.42444664099997</v>
      </c>
      <c r="U24" s="32">
        <v>8.54793713862</v>
      </c>
      <c r="V24" s="32">
        <v>355.00362926299999</v>
      </c>
      <c r="W24" s="32">
        <v>1.0709543454599999</v>
      </c>
      <c r="X24" s="32">
        <v>2356.6799813600001</v>
      </c>
      <c r="Y24" s="32">
        <v>2720.2271562999999</v>
      </c>
      <c r="Z24" s="32">
        <v>55.204218538500001</v>
      </c>
      <c r="AA24" s="32">
        <v>7.0869988614699997</v>
      </c>
      <c r="AB24" s="32">
        <v>83.330031281700002</v>
      </c>
      <c r="AC24" s="32">
        <v>4.8581859944400003</v>
      </c>
      <c r="AD24" s="32">
        <v>155414.120818</v>
      </c>
      <c r="AE24" s="32">
        <v>35.299684296700001</v>
      </c>
      <c r="AF24" s="32">
        <v>130.94644506700001</v>
      </c>
      <c r="AG24" s="32">
        <v>182.54522141300001</v>
      </c>
      <c r="AH24" s="32">
        <v>12.9362512135</v>
      </c>
      <c r="AI24" s="32">
        <v>1655.6784310800001</v>
      </c>
      <c r="AJ24" s="32">
        <v>17647.7445692</v>
      </c>
      <c r="AK24" s="32">
        <v>4987.9017664100002</v>
      </c>
      <c r="AL24" s="32">
        <v>2940.7294443699998</v>
      </c>
      <c r="AM24" s="32">
        <v>328.22419677900001</v>
      </c>
      <c r="AN24" s="32">
        <v>90.255250358599994</v>
      </c>
      <c r="AO24" s="32">
        <v>146.590431403</v>
      </c>
      <c r="AP24" s="32">
        <v>0.56122906627500002</v>
      </c>
      <c r="AQ24" s="32">
        <v>708.14881137400005</v>
      </c>
      <c r="AR24" s="32">
        <v>177.013745398</v>
      </c>
      <c r="AS24" s="32">
        <v>204.28873697700001</v>
      </c>
      <c r="AT24" s="32">
        <v>2517.7618465700002</v>
      </c>
      <c r="AU24" s="32">
        <v>153.35619157400001</v>
      </c>
      <c r="AV24" s="32">
        <v>130.94686220299999</v>
      </c>
      <c r="AW24" s="32">
        <v>182.545435537</v>
      </c>
      <c r="AX24" s="32">
        <v>75.856822559899996</v>
      </c>
      <c r="AY24" s="32">
        <v>2.8113734741599998</v>
      </c>
      <c r="AZ24" s="32">
        <v>0</v>
      </c>
      <c r="BA24" s="32">
        <v>14.017483969000001</v>
      </c>
      <c r="BB24" s="32">
        <v>1655.6755039</v>
      </c>
      <c r="BC24" s="32">
        <v>0</v>
      </c>
      <c r="BD24" s="32">
        <v>17647.730181499999</v>
      </c>
      <c r="BE24" s="32">
        <v>4987.9032923799996</v>
      </c>
      <c r="BF24" s="32">
        <v>0</v>
      </c>
      <c r="BG24" s="32">
        <v>139.66443511599999</v>
      </c>
      <c r="BH24" s="32">
        <v>1.43397146513</v>
      </c>
      <c r="BI24" s="32">
        <v>2692.0517545299999</v>
      </c>
      <c r="BJ24" s="32">
        <v>6.5457301698099997</v>
      </c>
      <c r="BK24" s="32">
        <v>2.1266784735500002</v>
      </c>
      <c r="BL24" s="32">
        <v>367.44640162799999</v>
      </c>
      <c r="BM24" s="32">
        <v>57.269135282299999</v>
      </c>
      <c r="BN24" s="32">
        <v>4.7186511421699997</v>
      </c>
      <c r="BO24" s="32">
        <v>0.24169631923099999</v>
      </c>
      <c r="BP24" s="32">
        <v>1813.68024296</v>
      </c>
      <c r="BQ24" s="32">
        <v>574.52338893199999</v>
      </c>
      <c r="BR24" s="32">
        <v>52.694566286700002</v>
      </c>
      <c r="BS24" s="32">
        <v>0.53814132459899999</v>
      </c>
      <c r="BT24" s="32">
        <v>264.83018125400002</v>
      </c>
      <c r="BU24" s="32">
        <v>0.72006512536300005</v>
      </c>
      <c r="BV24" s="32">
        <v>128.34232362700001</v>
      </c>
      <c r="BW24" s="32">
        <v>8.9029139601500002</v>
      </c>
      <c r="BX24" s="32">
        <v>1.50261341593</v>
      </c>
      <c r="BY24" s="32">
        <v>816.411654978</v>
      </c>
      <c r="BZ24" s="32">
        <v>44.3789276917</v>
      </c>
      <c r="CA24" s="32">
        <v>196.63893519199999</v>
      </c>
      <c r="CB24" s="32">
        <v>1.7802769815499999</v>
      </c>
      <c r="CC24" s="32">
        <v>204.28862457599999</v>
      </c>
      <c r="CD24" s="32">
        <v>0</v>
      </c>
      <c r="CE24" s="32">
        <v>1.84198467793</v>
      </c>
      <c r="CF24" s="32">
        <v>122.061502347</v>
      </c>
      <c r="CG24" s="32">
        <v>386.93400265399998</v>
      </c>
      <c r="CH24" s="32">
        <v>701.83051178999995</v>
      </c>
      <c r="CI24" s="32">
        <v>1.18656343927</v>
      </c>
      <c r="CJ24" s="32">
        <v>173.10924012199999</v>
      </c>
      <c r="CK24" s="32">
        <v>5264.1280348500004</v>
      </c>
      <c r="CL24" s="32">
        <v>504.20921386600003</v>
      </c>
      <c r="CM24" s="32">
        <f t="shared" si="0"/>
        <v>3770.2032371059299</v>
      </c>
      <c r="CN24" s="32">
        <f t="shared" si="1"/>
        <v>1956.5229941459299</v>
      </c>
    </row>
    <row r="25" spans="1:92" x14ac:dyDescent="0.25">
      <c r="A25" s="34">
        <v>28</v>
      </c>
      <c r="B25" s="34" t="s">
        <v>24</v>
      </c>
      <c r="C25" s="32">
        <v>4.1170695299900002</v>
      </c>
      <c r="D25" s="32">
        <v>37.571786532799997</v>
      </c>
      <c r="E25" s="32">
        <v>29.957698887199999</v>
      </c>
      <c r="F25" s="32">
        <v>10.203506667399999</v>
      </c>
      <c r="G25" s="32">
        <v>48.587169588800002</v>
      </c>
      <c r="H25" s="32">
        <v>266.38459264099998</v>
      </c>
      <c r="I25" s="32">
        <v>751.20541378899998</v>
      </c>
      <c r="J25" s="32">
        <v>1.7576313482399999</v>
      </c>
      <c r="K25" s="32">
        <v>368.66726698799999</v>
      </c>
      <c r="L25" s="32">
        <v>101423.8989</v>
      </c>
      <c r="M25" s="32">
        <v>0.107992734452</v>
      </c>
      <c r="N25" s="32">
        <v>7.7605067961499996</v>
      </c>
      <c r="O25" s="32">
        <v>8.6998076167500004E-3</v>
      </c>
      <c r="P25" s="32">
        <v>14.4420487723</v>
      </c>
      <c r="Q25" s="32">
        <v>22.310575615600001</v>
      </c>
      <c r="R25" s="32">
        <v>182.81731860900001</v>
      </c>
      <c r="S25" s="32">
        <v>41.7142119624</v>
      </c>
      <c r="T25" s="32">
        <v>206.92745852900001</v>
      </c>
      <c r="U25" s="32">
        <v>3.9497609925899999</v>
      </c>
      <c r="V25" s="32">
        <v>183.05002357399999</v>
      </c>
      <c r="W25" s="32">
        <v>0.541479015876</v>
      </c>
      <c r="X25" s="32">
        <v>1196.69482743</v>
      </c>
      <c r="Y25" s="32">
        <v>1383.6958594600001</v>
      </c>
      <c r="Z25" s="32">
        <v>29.957739472499998</v>
      </c>
      <c r="AA25" s="32">
        <v>4.1170749114399996</v>
      </c>
      <c r="AB25" s="32">
        <v>44.529466042199999</v>
      </c>
      <c r="AC25" s="32">
        <v>1.7576311253500001</v>
      </c>
      <c r="AD25" s="32">
        <v>101423.933725</v>
      </c>
      <c r="AE25" s="32">
        <v>16.117094868999999</v>
      </c>
      <c r="AF25" s="32">
        <v>76.922820748500001</v>
      </c>
      <c r="AG25" s="32">
        <v>101.35100470099999</v>
      </c>
      <c r="AH25" s="32">
        <v>7.3577832255700004</v>
      </c>
      <c r="AI25" s="32">
        <v>1066.6681986000001</v>
      </c>
      <c r="AJ25" s="32">
        <v>9400.8293865600008</v>
      </c>
      <c r="AK25" s="32">
        <v>3166.7137866399999</v>
      </c>
      <c r="AL25" s="32">
        <v>1635.00800923</v>
      </c>
      <c r="AM25" s="32">
        <v>132.796357368</v>
      </c>
      <c r="AN25" s="32">
        <v>30.674912514700001</v>
      </c>
      <c r="AO25" s="32">
        <v>47.613412664899997</v>
      </c>
      <c r="AP25" s="32">
        <v>0.28799054669899998</v>
      </c>
      <c r="AQ25" s="32">
        <v>223.75283528700001</v>
      </c>
      <c r="AR25" s="32">
        <v>123.955776591</v>
      </c>
      <c r="AS25" s="32">
        <v>137.08083089499999</v>
      </c>
      <c r="AT25" s="32">
        <v>1340.09240284</v>
      </c>
      <c r="AU25" s="32">
        <v>89.479649169400005</v>
      </c>
      <c r="AV25" s="32">
        <v>76.922823868899997</v>
      </c>
      <c r="AW25" s="32">
        <v>101.351163493</v>
      </c>
      <c r="AX25" s="32">
        <v>40.395266137199997</v>
      </c>
      <c r="AY25" s="32">
        <v>1.4886859435699999</v>
      </c>
      <c r="AZ25" s="32">
        <v>0</v>
      </c>
      <c r="BA25" s="32">
        <v>7.9079657490199997</v>
      </c>
      <c r="BB25" s="32">
        <v>1066.6655123600001</v>
      </c>
      <c r="BC25" s="32">
        <v>0</v>
      </c>
      <c r="BD25" s="32">
        <v>9400.8272980000002</v>
      </c>
      <c r="BE25" s="32">
        <v>3166.7150159299999</v>
      </c>
      <c r="BF25" s="32">
        <v>0</v>
      </c>
      <c r="BG25" s="32">
        <v>77.625035838700001</v>
      </c>
      <c r="BH25" s="32">
        <v>0.61514742805</v>
      </c>
      <c r="BI25" s="32">
        <v>1422.7966394800001</v>
      </c>
      <c r="BJ25" s="32">
        <v>3.29414744894</v>
      </c>
      <c r="BK25" s="32">
        <v>1.18389844109</v>
      </c>
      <c r="BL25" s="32">
        <v>157.65597720700001</v>
      </c>
      <c r="BM25" s="32">
        <v>31.696146026899999</v>
      </c>
      <c r="BN25" s="32">
        <v>2.7482023126600001</v>
      </c>
      <c r="BO25" s="32">
        <v>0.115624634494</v>
      </c>
      <c r="BP25" s="32">
        <v>1039.89945349</v>
      </c>
      <c r="BQ25" s="32">
        <v>291.67053665399999</v>
      </c>
      <c r="BR25" s="32">
        <v>29.551374141899998</v>
      </c>
      <c r="BS25" s="32">
        <v>0.29829215157799999</v>
      </c>
      <c r="BT25" s="32">
        <v>138.576079228</v>
      </c>
      <c r="BU25" s="32">
        <v>0.26698649212100001</v>
      </c>
      <c r="BV25" s="32">
        <v>55.262236418100002</v>
      </c>
      <c r="BW25" s="32">
        <v>2.7474460124800002</v>
      </c>
      <c r="BX25" s="32">
        <v>0.836296669125</v>
      </c>
      <c r="BY25" s="32">
        <v>290.63322619500002</v>
      </c>
      <c r="BZ25" s="32">
        <v>24.317259440699999</v>
      </c>
      <c r="CA25" s="32">
        <v>135.38431217799999</v>
      </c>
      <c r="CB25" s="32">
        <v>0.99766565130899998</v>
      </c>
      <c r="CC25" s="32">
        <v>137.080865837</v>
      </c>
      <c r="CD25" s="32">
        <v>0</v>
      </c>
      <c r="CE25" s="32">
        <v>1.10033598642</v>
      </c>
      <c r="CF25" s="32">
        <v>81.394513852000003</v>
      </c>
      <c r="CG25" s="32">
        <v>258.020575323</v>
      </c>
      <c r="CH25" s="32">
        <v>367.01466813899998</v>
      </c>
      <c r="CI25" s="32">
        <v>0.70794432106899996</v>
      </c>
      <c r="CJ25" s="32">
        <v>93.674051847200005</v>
      </c>
      <c r="CK25" s="32">
        <v>2746.09718247</v>
      </c>
      <c r="CL25" s="32">
        <v>266.41533235399999</v>
      </c>
      <c r="CM25" s="32">
        <f t="shared" si="0"/>
        <v>1916.0798023931252</v>
      </c>
      <c r="CN25" s="32">
        <f t="shared" si="1"/>
        <v>876.18034890312515</v>
      </c>
    </row>
    <row r="26" spans="1:92" x14ac:dyDescent="0.25">
      <c r="A26" s="34">
        <v>29</v>
      </c>
      <c r="B26" s="34" t="s">
        <v>25</v>
      </c>
      <c r="C26" s="32">
        <v>10.8571701341</v>
      </c>
      <c r="D26" s="32">
        <v>89.246151989400005</v>
      </c>
      <c r="E26" s="32">
        <v>76.328258495599997</v>
      </c>
      <c r="F26" s="32">
        <v>25.9512005126</v>
      </c>
      <c r="G26" s="32">
        <v>89.460851365400003</v>
      </c>
      <c r="H26" s="32">
        <v>527.02704012100003</v>
      </c>
      <c r="I26" s="32">
        <v>1486.2152019600001</v>
      </c>
      <c r="J26" s="32">
        <v>2.7145065119499998</v>
      </c>
      <c r="K26" s="32">
        <v>812.31438217200002</v>
      </c>
      <c r="L26" s="32">
        <v>155209.55582000001</v>
      </c>
      <c r="M26" s="32">
        <v>0.15347325647999999</v>
      </c>
      <c r="N26" s="32">
        <v>9.2561938677899995</v>
      </c>
      <c r="O26" s="32">
        <v>1.0343343949700001E-2</v>
      </c>
      <c r="P26" s="32">
        <v>17.001803599999999</v>
      </c>
      <c r="Q26" s="32">
        <v>26.411444805199999</v>
      </c>
      <c r="R26" s="32">
        <v>401.858830232</v>
      </c>
      <c r="S26" s="32">
        <v>82.271399438100005</v>
      </c>
      <c r="T26" s="32">
        <v>324.42911083000001</v>
      </c>
      <c r="U26" s="32">
        <v>6.8631879895900001</v>
      </c>
      <c r="V26" s="32">
        <v>284.17436704199997</v>
      </c>
      <c r="W26" s="32">
        <v>0.84852794266700005</v>
      </c>
      <c r="X26" s="32">
        <v>1868.0974029500001</v>
      </c>
      <c r="Y26" s="32">
        <v>2159.1362700899999</v>
      </c>
      <c r="Z26" s="32">
        <v>76.328080013900006</v>
      </c>
      <c r="AA26" s="32">
        <v>10.8571617977</v>
      </c>
      <c r="AB26" s="32">
        <v>82.444382632</v>
      </c>
      <c r="AC26" s="32">
        <v>2.7145048197600001</v>
      </c>
      <c r="AD26" s="32">
        <v>155209.58414699999</v>
      </c>
      <c r="AE26" s="32">
        <v>30.998925304699998</v>
      </c>
      <c r="AF26" s="32">
        <v>208.185333684</v>
      </c>
      <c r="AG26" s="32">
        <v>262.60095808199998</v>
      </c>
      <c r="AH26" s="32">
        <v>18.489697273899999</v>
      </c>
      <c r="AI26" s="32">
        <v>1747.5553964200001</v>
      </c>
      <c r="AJ26" s="32">
        <v>23385.626798699999</v>
      </c>
      <c r="AK26" s="32">
        <v>9176.8784137300008</v>
      </c>
      <c r="AL26" s="32">
        <v>3389.6661752300001</v>
      </c>
      <c r="AM26" s="32">
        <v>371.71336820900001</v>
      </c>
      <c r="AN26" s="32">
        <v>69.558211753400002</v>
      </c>
      <c r="AO26" s="32">
        <v>100.679827097</v>
      </c>
      <c r="AP26" s="32">
        <v>0.66849898404499997</v>
      </c>
      <c r="AQ26" s="32">
        <v>476.78468113500003</v>
      </c>
      <c r="AR26" s="32">
        <v>376.71724000699999</v>
      </c>
      <c r="AS26" s="32">
        <v>270.25345159699998</v>
      </c>
      <c r="AT26" s="32">
        <v>2689.80532124</v>
      </c>
      <c r="AU26" s="32">
        <v>236.61752298900001</v>
      </c>
      <c r="AV26" s="32">
        <v>208.18529549499999</v>
      </c>
      <c r="AW26" s="32">
        <v>262.60093274799999</v>
      </c>
      <c r="AX26" s="32">
        <v>69.10441093</v>
      </c>
      <c r="AY26" s="32">
        <v>3.2785209279399998</v>
      </c>
      <c r="AZ26" s="32">
        <v>0</v>
      </c>
      <c r="BA26" s="32">
        <v>19.348579859400001</v>
      </c>
      <c r="BB26" s="32">
        <v>1747.5539310199999</v>
      </c>
      <c r="BC26" s="32">
        <v>0</v>
      </c>
      <c r="BD26" s="32">
        <v>23385.631609</v>
      </c>
      <c r="BE26" s="32">
        <v>9176.8811312500002</v>
      </c>
      <c r="BF26" s="32">
        <v>0</v>
      </c>
      <c r="BG26" s="32">
        <v>158.89501390000001</v>
      </c>
      <c r="BH26" s="32">
        <v>1.19870039314</v>
      </c>
      <c r="BI26" s="32">
        <v>2517.6264426600001</v>
      </c>
      <c r="BJ26" s="32">
        <v>6.5874227842700002</v>
      </c>
      <c r="BK26" s="32">
        <v>2.2705501417699998</v>
      </c>
      <c r="BL26" s="32">
        <v>418.01261605299999</v>
      </c>
      <c r="BM26" s="32">
        <v>62.6650821932</v>
      </c>
      <c r="BN26" s="32">
        <v>5.33879361336</v>
      </c>
      <c r="BO26" s="32">
        <v>0.229311327255</v>
      </c>
      <c r="BP26" s="32">
        <v>2024.70700354</v>
      </c>
      <c r="BQ26" s="32">
        <v>579.91748926900004</v>
      </c>
      <c r="BR26" s="32">
        <v>58.456731316300001</v>
      </c>
      <c r="BS26" s="32">
        <v>0.588575481964</v>
      </c>
      <c r="BT26" s="32">
        <v>273.458177186</v>
      </c>
      <c r="BU26" s="32">
        <v>0.51114213747199999</v>
      </c>
      <c r="BV26" s="32">
        <v>113.312772059</v>
      </c>
      <c r="BW26" s="32">
        <v>5.2836331766500004</v>
      </c>
      <c r="BX26" s="32">
        <v>1.73363691839</v>
      </c>
      <c r="BY26" s="32">
        <v>602.92412261899995</v>
      </c>
      <c r="BZ26" s="32">
        <v>48.047000390500003</v>
      </c>
      <c r="CA26" s="32">
        <v>398.91977634300002</v>
      </c>
      <c r="CB26" s="32">
        <v>1.96948030684</v>
      </c>
      <c r="CC26" s="32">
        <v>270.25348233800003</v>
      </c>
      <c r="CD26" s="32">
        <v>0</v>
      </c>
      <c r="CE26" s="32">
        <v>3.1282057270200001</v>
      </c>
      <c r="CF26" s="32">
        <v>147.92851012700001</v>
      </c>
      <c r="CG26" s="32">
        <v>468.93354348499997</v>
      </c>
      <c r="CH26" s="32">
        <v>609.201869117</v>
      </c>
      <c r="CI26" s="32">
        <v>2.0204525059499998</v>
      </c>
      <c r="CJ26" s="32">
        <v>186.43817901400001</v>
      </c>
      <c r="CK26" s="32">
        <v>4875.3511062300004</v>
      </c>
      <c r="CL26" s="32">
        <v>450.85103708299999</v>
      </c>
      <c r="CM26" s="32">
        <f t="shared" si="0"/>
        <v>4026.2146447423902</v>
      </c>
      <c r="CN26" s="32">
        <f t="shared" si="1"/>
        <v>2001.5076412023902</v>
      </c>
    </row>
    <row r="27" spans="1:92" x14ac:dyDescent="0.25">
      <c r="A27" s="34">
        <v>30</v>
      </c>
      <c r="B27" s="34" t="s">
        <v>26</v>
      </c>
      <c r="C27" s="32">
        <v>1.20271568428</v>
      </c>
      <c r="D27" s="32">
        <v>10.9248435858</v>
      </c>
      <c r="E27" s="32">
        <v>8.9120100893499998</v>
      </c>
      <c r="F27" s="32">
        <v>2.9577569287299998</v>
      </c>
      <c r="G27" s="32">
        <v>14.052408579</v>
      </c>
      <c r="H27" s="32">
        <v>64.205226954400004</v>
      </c>
      <c r="I27" s="32">
        <v>181.058075223</v>
      </c>
      <c r="J27" s="32">
        <v>0.43773233519600002</v>
      </c>
      <c r="K27" s="32">
        <v>106.562305194</v>
      </c>
      <c r="L27" s="32">
        <v>27602.9641309</v>
      </c>
      <c r="M27" s="32">
        <v>1.45806761278E-2</v>
      </c>
      <c r="N27" s="32">
        <v>0.98959938558600002</v>
      </c>
      <c r="O27" s="32">
        <v>1.1076820107500001E-3</v>
      </c>
      <c r="P27" s="32">
        <v>1.8359043031</v>
      </c>
      <c r="Q27" s="32">
        <v>2.8400923849500002</v>
      </c>
      <c r="R27" s="32">
        <v>52.851217769999998</v>
      </c>
      <c r="S27" s="32">
        <v>11.9919257525</v>
      </c>
      <c r="T27" s="32">
        <v>54.175660788999998</v>
      </c>
      <c r="U27" s="32">
        <v>1.0148349214500001</v>
      </c>
      <c r="V27" s="32">
        <v>48.182861318500002</v>
      </c>
      <c r="W27" s="32">
        <v>0.14205031437000001</v>
      </c>
      <c r="X27" s="32">
        <v>313.92410087500002</v>
      </c>
      <c r="Y27" s="32">
        <v>363.12221749100001</v>
      </c>
      <c r="Z27" s="32">
        <v>8.9120216304500008</v>
      </c>
      <c r="AA27" s="32">
        <v>1.20271609209</v>
      </c>
      <c r="AB27" s="32">
        <v>13.0230472946</v>
      </c>
      <c r="AC27" s="32">
        <v>0.43773222741099999</v>
      </c>
      <c r="AD27" s="32">
        <v>27602.973661600001</v>
      </c>
      <c r="AE27" s="32">
        <v>5.0032570174900002</v>
      </c>
      <c r="AF27" s="32">
        <v>22.853617812900001</v>
      </c>
      <c r="AG27" s="32">
        <v>35.544014029400003</v>
      </c>
      <c r="AH27" s="32">
        <v>2.1433187766300001</v>
      </c>
      <c r="AI27" s="32">
        <v>327.14121223699999</v>
      </c>
      <c r="AJ27" s="32">
        <v>3292.8872836599999</v>
      </c>
      <c r="AK27" s="32">
        <v>1114.5728266599999</v>
      </c>
      <c r="AL27" s="32">
        <v>471.04834178300001</v>
      </c>
      <c r="AM27" s="32">
        <v>49.093095212100003</v>
      </c>
      <c r="AN27" s="32">
        <v>15.2687069217</v>
      </c>
      <c r="AO27" s="32">
        <v>24.374597010199999</v>
      </c>
      <c r="AP27" s="32">
        <v>8.7188617865100002E-2</v>
      </c>
      <c r="AQ27" s="32">
        <v>117.642307657</v>
      </c>
      <c r="AR27" s="32">
        <v>39.792015747999997</v>
      </c>
      <c r="AS27" s="32">
        <v>40.589240840400002</v>
      </c>
      <c r="AT27" s="32">
        <v>386.02540835100001</v>
      </c>
      <c r="AU27" s="32">
        <v>26.4492409512</v>
      </c>
      <c r="AV27" s="32">
        <v>22.8535593392</v>
      </c>
      <c r="AW27" s="32">
        <v>35.5440296851</v>
      </c>
      <c r="AX27" s="32">
        <v>10.901462991800001</v>
      </c>
      <c r="AY27" s="32">
        <v>0.427485000236</v>
      </c>
      <c r="AZ27" s="32">
        <v>0</v>
      </c>
      <c r="BA27" s="32">
        <v>2.2864732783299999</v>
      </c>
      <c r="BB27" s="32">
        <v>327.14103799200001</v>
      </c>
      <c r="BC27" s="32">
        <v>0</v>
      </c>
      <c r="BD27" s="32">
        <v>3292.8876099600002</v>
      </c>
      <c r="BE27" s="32">
        <v>1114.5719283799999</v>
      </c>
      <c r="BF27" s="32">
        <v>0</v>
      </c>
      <c r="BG27" s="32">
        <v>22.267459603999999</v>
      </c>
      <c r="BH27" s="32">
        <v>0.22390777633600001</v>
      </c>
      <c r="BI27" s="32">
        <v>387.44236346500003</v>
      </c>
      <c r="BJ27" s="32">
        <v>0.94579740481600005</v>
      </c>
      <c r="BK27" s="32">
        <v>0.35627526181199998</v>
      </c>
      <c r="BL27" s="32">
        <v>55.9245015172</v>
      </c>
      <c r="BM27" s="32">
        <v>7.8611801173</v>
      </c>
      <c r="BN27" s="32">
        <v>0.69103212758900001</v>
      </c>
      <c r="BO27" s="32">
        <v>3.8590980469400002E-2</v>
      </c>
      <c r="BP27" s="32">
        <v>270.61532427200001</v>
      </c>
      <c r="BQ27" s="32">
        <v>84.251291624399997</v>
      </c>
      <c r="BR27" s="32">
        <v>7.1504759174299997</v>
      </c>
      <c r="BS27" s="32">
        <v>7.4292495149800006E-2</v>
      </c>
      <c r="BT27" s="32">
        <v>37.733684304699999</v>
      </c>
      <c r="BU27" s="32">
        <v>0.12053978543</v>
      </c>
      <c r="BV27" s="32">
        <v>21.207655367800001</v>
      </c>
      <c r="BW27" s="32">
        <v>1.49962313275</v>
      </c>
      <c r="BX27" s="32">
        <v>0.22506917853799999</v>
      </c>
      <c r="BY27" s="32">
        <v>135.56156511699999</v>
      </c>
      <c r="BZ27" s="32">
        <v>6.1035334430399999</v>
      </c>
      <c r="CA27" s="32">
        <v>42.665315871700003</v>
      </c>
      <c r="CB27" s="32">
        <v>0.244632390856</v>
      </c>
      <c r="CC27" s="32">
        <v>40.5892703337</v>
      </c>
      <c r="CD27" s="32">
        <v>0</v>
      </c>
      <c r="CE27" s="32">
        <v>0.321959512841</v>
      </c>
      <c r="CF27" s="32">
        <v>23.434750125099999</v>
      </c>
      <c r="CG27" s="32">
        <v>74.288104769900002</v>
      </c>
      <c r="CH27" s="32">
        <v>99.3827883676</v>
      </c>
      <c r="CI27" s="32">
        <v>0.207798908675</v>
      </c>
      <c r="CJ27" s="32">
        <v>26.738777649999999</v>
      </c>
      <c r="CK27" s="32">
        <v>751.98431114799996</v>
      </c>
      <c r="CL27" s="32">
        <v>73.209418019099999</v>
      </c>
      <c r="CM27" s="32">
        <f t="shared" si="0"/>
        <v>589.24306758083799</v>
      </c>
      <c r="CN27" s="32">
        <f t="shared" si="1"/>
        <v>318.62774330883798</v>
      </c>
    </row>
    <row r="28" spans="1:92" x14ac:dyDescent="0.25">
      <c r="A28" s="34">
        <v>31</v>
      </c>
      <c r="B28" s="34" t="s">
        <v>27</v>
      </c>
      <c r="C28" s="32">
        <v>2.1064463943399998</v>
      </c>
      <c r="D28" s="32">
        <v>19.099173949499999</v>
      </c>
      <c r="E28" s="32">
        <v>15.5629306286</v>
      </c>
      <c r="F28" s="32">
        <v>5.1750578486399998</v>
      </c>
      <c r="G28" s="32">
        <v>24.087329994400001</v>
      </c>
      <c r="H28" s="32">
        <v>123.56344712000001</v>
      </c>
      <c r="I28" s="32">
        <v>348.44858498399998</v>
      </c>
      <c r="J28" s="32">
        <v>0.78213789505200004</v>
      </c>
      <c r="K28" s="32">
        <v>183.91437149199999</v>
      </c>
      <c r="L28" s="32">
        <v>47247.513385999999</v>
      </c>
      <c r="M28" s="32">
        <v>3.7455002419000002E-2</v>
      </c>
      <c r="N28" s="32">
        <v>2.4883613421600002</v>
      </c>
      <c r="O28" s="32">
        <v>2.7556087287700002E-3</v>
      </c>
      <c r="P28" s="32">
        <v>4.5359200594900004</v>
      </c>
      <c r="Q28" s="32">
        <v>7.0617447637600002</v>
      </c>
      <c r="R28" s="32">
        <v>91.349657382800004</v>
      </c>
      <c r="S28" s="32">
        <v>20.531696712199999</v>
      </c>
      <c r="T28" s="32">
        <v>97.056518170700002</v>
      </c>
      <c r="U28" s="32">
        <v>1.9614398480799999</v>
      </c>
      <c r="V28" s="32">
        <v>85.725779391800003</v>
      </c>
      <c r="W28" s="32">
        <v>0.25032652660799998</v>
      </c>
      <c r="X28" s="32">
        <v>552.03061041299998</v>
      </c>
      <c r="Y28" s="32">
        <v>639.71946582400005</v>
      </c>
      <c r="Z28" s="32">
        <v>15.562930010600001</v>
      </c>
      <c r="AA28" s="32">
        <v>2.1064438977100002</v>
      </c>
      <c r="AB28" s="32">
        <v>22.088468957300002</v>
      </c>
      <c r="AC28" s="32">
        <v>0.78213666286399997</v>
      </c>
      <c r="AD28" s="32">
        <v>47247.501495099998</v>
      </c>
      <c r="AE28" s="32">
        <v>8.8425735125700005</v>
      </c>
      <c r="AF28" s="32">
        <v>40.177824966800003</v>
      </c>
      <c r="AG28" s="32">
        <v>59.910902334699998</v>
      </c>
      <c r="AH28" s="32">
        <v>3.7381757413400001</v>
      </c>
      <c r="AI28" s="32">
        <v>533.42045525499998</v>
      </c>
      <c r="AJ28" s="32">
        <v>5508.63220396</v>
      </c>
      <c r="AK28" s="32">
        <v>1920.34192205</v>
      </c>
      <c r="AL28" s="32">
        <v>808.03017346299998</v>
      </c>
      <c r="AM28" s="32">
        <v>80.2796188465</v>
      </c>
      <c r="AN28" s="32">
        <v>22.181933767</v>
      </c>
      <c r="AO28" s="32">
        <v>34.682739349099997</v>
      </c>
      <c r="AP28" s="32">
        <v>0.14931452424</v>
      </c>
      <c r="AQ28" s="32">
        <v>166.33387144299999</v>
      </c>
      <c r="AR28" s="32">
        <v>72.358473110800006</v>
      </c>
      <c r="AS28" s="32">
        <v>70.043014698899995</v>
      </c>
      <c r="AT28" s="32">
        <v>660.36503205600002</v>
      </c>
      <c r="AU28" s="32">
        <v>46.459208033199999</v>
      </c>
      <c r="AV28" s="32">
        <v>40.177861496399998</v>
      </c>
      <c r="AW28" s="32">
        <v>59.9110200378</v>
      </c>
      <c r="AX28" s="32">
        <v>18.953923886999998</v>
      </c>
      <c r="AY28" s="32">
        <v>0.79531821889099996</v>
      </c>
      <c r="AZ28" s="32">
        <v>0</v>
      </c>
      <c r="BA28" s="32">
        <v>3.9912542261200001</v>
      </c>
      <c r="BB28" s="32">
        <v>533.41997084599996</v>
      </c>
      <c r="BC28" s="32">
        <v>0</v>
      </c>
      <c r="BD28" s="32">
        <v>5508.6276771100001</v>
      </c>
      <c r="BE28" s="32">
        <v>1920.3396167000001</v>
      </c>
      <c r="BF28" s="32">
        <v>0</v>
      </c>
      <c r="BG28" s="32">
        <v>38.149738270100002</v>
      </c>
      <c r="BH28" s="32">
        <v>0.35812838825499999</v>
      </c>
      <c r="BI28" s="32">
        <v>674.51769375699996</v>
      </c>
      <c r="BJ28" s="32">
        <v>1.67466499863</v>
      </c>
      <c r="BK28" s="32">
        <v>0.60569670308599999</v>
      </c>
      <c r="BL28" s="32">
        <v>92.269820281999998</v>
      </c>
      <c r="BM28" s="32">
        <v>14.9111230441</v>
      </c>
      <c r="BN28" s="32">
        <v>1.29042958653</v>
      </c>
      <c r="BO28" s="32">
        <v>6.3495238504099993E-2</v>
      </c>
      <c r="BP28" s="32">
        <v>496.93065158299999</v>
      </c>
      <c r="BQ28" s="32">
        <v>148.46515235199999</v>
      </c>
      <c r="BR28" s="32">
        <v>13.734069548600001</v>
      </c>
      <c r="BS28" s="32">
        <v>0.14053852888000001</v>
      </c>
      <c r="BT28" s="32">
        <v>68.404844150000002</v>
      </c>
      <c r="BU28" s="32">
        <v>0.177606928513</v>
      </c>
      <c r="BV28" s="32">
        <v>33.034492168299998</v>
      </c>
      <c r="BW28" s="32">
        <v>2.0899668039799999</v>
      </c>
      <c r="BX28" s="32">
        <v>0.40677916406600001</v>
      </c>
      <c r="BY28" s="32">
        <v>198.34093154600001</v>
      </c>
      <c r="BZ28" s="32">
        <v>11.5138210236</v>
      </c>
      <c r="CA28" s="32">
        <v>77.724558145299994</v>
      </c>
      <c r="CB28" s="32">
        <v>0.466253530212</v>
      </c>
      <c r="CC28" s="32">
        <v>70.043007627099996</v>
      </c>
      <c r="CD28" s="32">
        <v>0</v>
      </c>
      <c r="CE28" s="32">
        <v>0.56910520676599996</v>
      </c>
      <c r="CF28" s="32">
        <v>39.842406144400002</v>
      </c>
      <c r="CG28" s="32">
        <v>126.300443012</v>
      </c>
      <c r="CH28" s="32">
        <v>172.453917426</v>
      </c>
      <c r="CI28" s="32">
        <v>0.366988225153</v>
      </c>
      <c r="CJ28" s="32">
        <v>46.157073885999999</v>
      </c>
      <c r="CK28" s="32">
        <v>1307.14355146</v>
      </c>
      <c r="CL28" s="32">
        <v>125.95875143799999</v>
      </c>
      <c r="CM28" s="32">
        <f t="shared" si="0"/>
        <v>1014.137893072366</v>
      </c>
      <c r="CN28" s="32">
        <f t="shared" si="1"/>
        <v>517.20724148936597</v>
      </c>
    </row>
    <row r="29" spans="1:92" x14ac:dyDescent="0.25">
      <c r="A29" s="34">
        <v>32</v>
      </c>
      <c r="B29" s="34" t="s">
        <v>28</v>
      </c>
      <c r="C29" s="32">
        <v>2.4318269946400002</v>
      </c>
      <c r="D29" s="32">
        <v>23.280701064900001</v>
      </c>
      <c r="E29" s="32">
        <v>17.891625489199999</v>
      </c>
      <c r="F29" s="32">
        <v>6.0863652338299996</v>
      </c>
      <c r="G29" s="32">
        <v>29.407427827700001</v>
      </c>
      <c r="H29" s="32">
        <v>231.654329996</v>
      </c>
      <c r="I29" s="32">
        <v>653.26988435400006</v>
      </c>
      <c r="J29" s="32">
        <v>0.81124697881999996</v>
      </c>
      <c r="K29" s="32">
        <v>213.22814401900001</v>
      </c>
      <c r="L29" s="32">
        <v>56823.364840800001</v>
      </c>
      <c r="M29" s="32">
        <v>9.1555109450199998E-2</v>
      </c>
      <c r="N29" s="32">
        <v>5.8443474319600002</v>
      </c>
      <c r="O29" s="32">
        <v>6.6156501372299998E-3</v>
      </c>
      <c r="P29" s="32">
        <v>11.0177406288</v>
      </c>
      <c r="Q29" s="32">
        <v>16.9536479474</v>
      </c>
      <c r="R29" s="32">
        <v>105.472973098</v>
      </c>
      <c r="S29" s="32">
        <v>23.798122106400001</v>
      </c>
      <c r="T29" s="32">
        <v>151.18218983599999</v>
      </c>
      <c r="U29" s="32">
        <v>3.2884291216100001</v>
      </c>
      <c r="V29" s="32">
        <v>135.503003914</v>
      </c>
      <c r="W29" s="32">
        <v>0.40353189132200001</v>
      </c>
      <c r="X29" s="32">
        <v>892.66860135900004</v>
      </c>
      <c r="Y29" s="32">
        <v>1031.45723978</v>
      </c>
      <c r="Z29" s="32">
        <v>17.8915408294</v>
      </c>
      <c r="AA29" s="32">
        <v>2.4318388340100001</v>
      </c>
      <c r="AB29" s="32">
        <v>26.027708851900002</v>
      </c>
      <c r="AC29" s="32">
        <v>0.81124513904899997</v>
      </c>
      <c r="AD29" s="32">
        <v>56823.375852800003</v>
      </c>
      <c r="AE29" s="32">
        <v>9.8347760549000007</v>
      </c>
      <c r="AF29" s="32">
        <v>46.556672168600002</v>
      </c>
      <c r="AG29" s="32">
        <v>63.303752050500002</v>
      </c>
      <c r="AH29" s="32">
        <v>4.32137853468</v>
      </c>
      <c r="AI29" s="32">
        <v>671.44714027800001</v>
      </c>
      <c r="AJ29" s="32">
        <v>5853.2105825299996</v>
      </c>
      <c r="AK29" s="32">
        <v>1996.4647867799999</v>
      </c>
      <c r="AL29" s="32">
        <v>938.79783569999995</v>
      </c>
      <c r="AM29" s="32">
        <v>78.867775814799998</v>
      </c>
      <c r="AN29" s="32">
        <v>22.081730525099999</v>
      </c>
      <c r="AO29" s="32">
        <v>35.498902862400001</v>
      </c>
      <c r="AP29" s="32">
        <v>0.16987075523699999</v>
      </c>
      <c r="AQ29" s="32">
        <v>168.32637097</v>
      </c>
      <c r="AR29" s="32">
        <v>69.054705717600001</v>
      </c>
      <c r="AS29" s="32">
        <v>87.322803342300006</v>
      </c>
      <c r="AT29" s="32">
        <v>765.67581927000003</v>
      </c>
      <c r="AU29" s="32">
        <v>54.096796612200002</v>
      </c>
      <c r="AV29" s="32">
        <v>46.557054905100003</v>
      </c>
      <c r="AW29" s="32">
        <v>63.303850010200001</v>
      </c>
      <c r="AX29" s="32">
        <v>26.875589892499999</v>
      </c>
      <c r="AY29" s="32">
        <v>0.81902554241500003</v>
      </c>
      <c r="AZ29" s="32">
        <v>0</v>
      </c>
      <c r="BA29" s="32">
        <v>4.7315155987299997</v>
      </c>
      <c r="BB29" s="32">
        <v>671.44719103900002</v>
      </c>
      <c r="BC29" s="32">
        <v>0</v>
      </c>
      <c r="BD29" s="32">
        <v>5853.2163817500004</v>
      </c>
      <c r="BE29" s="32">
        <v>1996.4620333400001</v>
      </c>
      <c r="BF29" s="32">
        <v>0</v>
      </c>
      <c r="BG29" s="32">
        <v>45.0011039225</v>
      </c>
      <c r="BH29" s="32">
        <v>0.50230490216900003</v>
      </c>
      <c r="BI29" s="32">
        <v>957.35503725700005</v>
      </c>
      <c r="BJ29" s="32">
        <v>2.7783590843099999</v>
      </c>
      <c r="BK29" s="32">
        <v>0.87585986277200001</v>
      </c>
      <c r="BL29" s="32">
        <v>96.729763091899997</v>
      </c>
      <c r="BM29" s="32">
        <v>27.412684534699999</v>
      </c>
      <c r="BN29" s="32">
        <v>2.2617596258499999</v>
      </c>
      <c r="BO29" s="32">
        <v>8.9779902868600006E-2</v>
      </c>
      <c r="BP29" s="32">
        <v>845.60691180000003</v>
      </c>
      <c r="BQ29" s="32">
        <v>243.027352982</v>
      </c>
      <c r="BR29" s="32">
        <v>25.684048637699998</v>
      </c>
      <c r="BS29" s="32">
        <v>0.257085278882</v>
      </c>
      <c r="BT29" s="32">
        <v>118.031272675</v>
      </c>
      <c r="BU29" s="32">
        <v>0.205120662097</v>
      </c>
      <c r="BV29" s="32">
        <v>40.889858117099998</v>
      </c>
      <c r="BW29" s="32">
        <v>2.1259608155900001</v>
      </c>
      <c r="BX29" s="32">
        <v>0.62108141112100002</v>
      </c>
      <c r="BY29" s="32">
        <v>218.43672366600001</v>
      </c>
      <c r="BZ29" s="32">
        <v>21.0522623835</v>
      </c>
      <c r="CA29" s="32">
        <v>78.461866324799999</v>
      </c>
      <c r="CB29" s="32">
        <v>0.86045232666600002</v>
      </c>
      <c r="CC29" s="32">
        <v>87.322724235400003</v>
      </c>
      <c r="CD29" s="32">
        <v>0</v>
      </c>
      <c r="CE29" s="32">
        <v>0.65924501606300001</v>
      </c>
      <c r="CF29" s="32">
        <v>53.708928159599999</v>
      </c>
      <c r="CG29" s="32">
        <v>170.25778517000001</v>
      </c>
      <c r="CH29" s="32">
        <v>248.45689590200001</v>
      </c>
      <c r="CI29" s="32">
        <v>0.42331686125899998</v>
      </c>
      <c r="CJ29" s="32">
        <v>57.5040734934</v>
      </c>
      <c r="CK29" s="32">
        <v>1814.08121306</v>
      </c>
      <c r="CL29" s="32">
        <v>173.313419848</v>
      </c>
      <c r="CM29" s="32">
        <f t="shared" si="0"/>
        <v>1482.8836992758208</v>
      </c>
      <c r="CN29" s="32">
        <f t="shared" si="1"/>
        <v>637.27678747582081</v>
      </c>
    </row>
    <row r="30" spans="1:92" x14ac:dyDescent="0.25">
      <c r="A30" s="34">
        <v>33</v>
      </c>
      <c r="B30" s="34" t="s">
        <v>29</v>
      </c>
      <c r="C30" s="32">
        <v>1.51345250143</v>
      </c>
      <c r="D30" s="32">
        <v>15.2526687998</v>
      </c>
      <c r="E30" s="32">
        <v>11.8251631115</v>
      </c>
      <c r="F30" s="32">
        <v>3.71919110795</v>
      </c>
      <c r="G30" s="32">
        <v>22.821436241299999</v>
      </c>
      <c r="H30" s="32">
        <v>87.241416906200001</v>
      </c>
      <c r="I30" s="32">
        <v>246.02220602599999</v>
      </c>
      <c r="J30" s="32">
        <v>1.2546113139399999</v>
      </c>
      <c r="K30" s="32">
        <v>149.392295488</v>
      </c>
      <c r="L30" s="32">
        <v>24639.2961345</v>
      </c>
      <c r="M30" s="32">
        <v>3.12915445909E-2</v>
      </c>
      <c r="N30" s="32">
        <v>1.87925156906</v>
      </c>
      <c r="O30" s="32">
        <v>2.13308974679E-3</v>
      </c>
      <c r="P30" s="32">
        <v>3.5211781642400002</v>
      </c>
      <c r="Q30" s="32">
        <v>5.43172754212</v>
      </c>
      <c r="R30" s="32">
        <v>74.254890637399996</v>
      </c>
      <c r="S30" s="32">
        <v>18.013593565899999</v>
      </c>
      <c r="T30" s="32">
        <v>94.964604273199996</v>
      </c>
      <c r="U30" s="32">
        <v>1.96962555046</v>
      </c>
      <c r="V30" s="32">
        <v>83.886125794600005</v>
      </c>
      <c r="W30" s="32">
        <v>0.25707607515399999</v>
      </c>
      <c r="X30" s="32">
        <v>566.12866345700002</v>
      </c>
      <c r="Y30" s="32">
        <v>651.98348859400005</v>
      </c>
      <c r="Z30" s="32">
        <v>11.8251437263</v>
      </c>
      <c r="AA30" s="32">
        <v>1.51344961637</v>
      </c>
      <c r="AB30" s="32">
        <v>20.820611255100001</v>
      </c>
      <c r="AC30" s="32">
        <v>1.2546091581500001</v>
      </c>
      <c r="AD30" s="32">
        <v>24639.300510100002</v>
      </c>
      <c r="AE30" s="32">
        <v>9.1995250380600009</v>
      </c>
      <c r="AF30" s="32">
        <v>27.264163485699999</v>
      </c>
      <c r="AG30" s="32">
        <v>32.592007224100001</v>
      </c>
      <c r="AH30" s="32">
        <v>2.8183094770300001</v>
      </c>
      <c r="AI30" s="32">
        <v>355.72341791299999</v>
      </c>
      <c r="AJ30" s="32">
        <v>3250.34293647</v>
      </c>
      <c r="AK30" s="32">
        <v>791.06163887800005</v>
      </c>
      <c r="AL30" s="32">
        <v>686.53447292299995</v>
      </c>
      <c r="AM30" s="32">
        <v>54.013590831099997</v>
      </c>
      <c r="AN30" s="32">
        <v>14.871036343</v>
      </c>
      <c r="AO30" s="32">
        <v>25.175834598800002</v>
      </c>
      <c r="AP30" s="32">
        <v>9.6773706548499996E-2</v>
      </c>
      <c r="AQ30" s="32">
        <v>120.593076188</v>
      </c>
      <c r="AR30" s="32">
        <v>24.759982641699999</v>
      </c>
      <c r="AS30" s="32">
        <v>39.2304848936</v>
      </c>
      <c r="AT30" s="32">
        <v>616.77778553899998</v>
      </c>
      <c r="AU30" s="32">
        <v>32.250848347800002</v>
      </c>
      <c r="AV30" s="32">
        <v>27.2641774222</v>
      </c>
      <c r="AW30" s="32">
        <v>32.591961978299999</v>
      </c>
      <c r="AX30" s="32">
        <v>18.193017833399999</v>
      </c>
      <c r="AY30" s="32">
        <v>0.61288898137699999</v>
      </c>
      <c r="AZ30" s="32">
        <v>0</v>
      </c>
      <c r="BA30" s="32">
        <v>3.0775138912900002</v>
      </c>
      <c r="BB30" s="32">
        <v>355.72437185899997</v>
      </c>
      <c r="BC30" s="32">
        <v>0</v>
      </c>
      <c r="BD30" s="32">
        <v>3250.3412053799998</v>
      </c>
      <c r="BE30" s="32">
        <v>791.06166080499997</v>
      </c>
      <c r="BF30" s="32">
        <v>0</v>
      </c>
      <c r="BG30" s="32">
        <v>32.728681727999998</v>
      </c>
      <c r="BH30" s="32">
        <v>0.24888599910699999</v>
      </c>
      <c r="BI30" s="32">
        <v>639.86344517700002</v>
      </c>
      <c r="BJ30" s="32">
        <v>1.1894180548</v>
      </c>
      <c r="BK30" s="32">
        <v>0.41266680981800002</v>
      </c>
      <c r="BL30" s="32">
        <v>61.954660230899997</v>
      </c>
      <c r="BM30" s="32">
        <v>10.5161529397</v>
      </c>
      <c r="BN30" s="32">
        <v>0.89320048694300003</v>
      </c>
      <c r="BO30" s="32">
        <v>4.4560316582700002E-2</v>
      </c>
      <c r="BP30" s="32">
        <v>342.50481366299999</v>
      </c>
      <c r="BQ30" s="32">
        <v>104.853476417</v>
      </c>
      <c r="BR30" s="32">
        <v>9.6950173776300002</v>
      </c>
      <c r="BS30" s="32">
        <v>9.8922006390200004E-2</v>
      </c>
      <c r="BT30" s="32">
        <v>48.101363581199998</v>
      </c>
      <c r="BU30" s="32">
        <v>0.12181723082900001</v>
      </c>
      <c r="BV30" s="32">
        <v>23.6469747119</v>
      </c>
      <c r="BW30" s="32">
        <v>1.4405278663700001</v>
      </c>
      <c r="BX30" s="32">
        <v>0.27497763236099998</v>
      </c>
      <c r="BY30" s="32">
        <v>142.06698778500001</v>
      </c>
      <c r="BZ30" s="32">
        <v>8.1156121872500009</v>
      </c>
      <c r="CA30" s="32">
        <v>28.4745557844</v>
      </c>
      <c r="CB30" s="32">
        <v>0.32835115965900002</v>
      </c>
      <c r="CC30" s="32">
        <v>39.230526905200001</v>
      </c>
      <c r="CD30" s="32">
        <v>0</v>
      </c>
      <c r="CE30" s="32">
        <v>0.36350275341499999</v>
      </c>
      <c r="CF30" s="32">
        <v>25.7455459438</v>
      </c>
      <c r="CG30" s="32">
        <v>81.613251685500003</v>
      </c>
      <c r="CH30" s="32">
        <v>169.65326180400001</v>
      </c>
      <c r="CI30" s="32">
        <v>0.234020373235</v>
      </c>
      <c r="CJ30" s="32">
        <v>41.053042610799999</v>
      </c>
      <c r="CK30" s="32">
        <v>1274.1883929099999</v>
      </c>
      <c r="CL30" s="32">
        <v>122.537428542</v>
      </c>
      <c r="CM30" s="32">
        <f t="shared" si="0"/>
        <v>680.12947151266098</v>
      </c>
      <c r="CN30" s="32">
        <f t="shared" si="1"/>
        <v>337.62465784966099</v>
      </c>
    </row>
    <row r="31" spans="1:92" x14ac:dyDescent="0.25">
      <c r="A31" s="34">
        <v>34</v>
      </c>
      <c r="B31" s="34" t="s">
        <v>30</v>
      </c>
      <c r="C31" s="32">
        <v>4.6640123015999997</v>
      </c>
      <c r="D31" s="32">
        <v>46.049239484799998</v>
      </c>
      <c r="E31" s="32">
        <v>34.514565391700003</v>
      </c>
      <c r="F31" s="32">
        <v>11.9286947926</v>
      </c>
      <c r="G31" s="32">
        <v>57.978907411900003</v>
      </c>
      <c r="H31" s="32">
        <v>567.48507954000002</v>
      </c>
      <c r="I31" s="32">
        <v>1600.31323539</v>
      </c>
      <c r="J31" s="32">
        <v>1.40928503895</v>
      </c>
      <c r="K31" s="32">
        <v>424.83318696200001</v>
      </c>
      <c r="L31" s="32">
        <v>117303.466352</v>
      </c>
      <c r="M31" s="32">
        <v>0.16800319046100001</v>
      </c>
      <c r="N31" s="32">
        <v>9.8299096446299998</v>
      </c>
      <c r="O31" s="32">
        <v>1.1013033759799999E-2</v>
      </c>
      <c r="P31" s="32">
        <v>18.254535991400001</v>
      </c>
      <c r="Q31" s="32">
        <v>28.252516376900001</v>
      </c>
      <c r="R31" s="32">
        <v>210.640903025</v>
      </c>
      <c r="S31" s="32">
        <v>48.058910749900001</v>
      </c>
      <c r="T31" s="32">
        <v>337.097578021</v>
      </c>
      <c r="U31" s="32">
        <v>7.1326035013500002</v>
      </c>
      <c r="V31" s="32">
        <v>307.44471366699997</v>
      </c>
      <c r="W31" s="32">
        <v>0.88693494694200004</v>
      </c>
      <c r="X31" s="32">
        <v>1964.3638701100001</v>
      </c>
      <c r="Y31" s="32">
        <v>2278.9439886499999</v>
      </c>
      <c r="Z31" s="32">
        <v>34.514539130199999</v>
      </c>
      <c r="AA31" s="32">
        <v>4.6640105072600004</v>
      </c>
      <c r="AB31" s="32">
        <v>50.678401980399997</v>
      </c>
      <c r="AC31" s="32">
        <v>1.40928570755</v>
      </c>
      <c r="AD31" s="32">
        <v>117303.47290399999</v>
      </c>
      <c r="AE31" s="32">
        <v>19.822661871099999</v>
      </c>
      <c r="AF31" s="32">
        <v>91.315819089599998</v>
      </c>
      <c r="AG31" s="32">
        <v>101.463460513</v>
      </c>
      <c r="AH31" s="32">
        <v>8.3701855196399997</v>
      </c>
      <c r="AI31" s="32">
        <v>1868.89916741</v>
      </c>
      <c r="AJ31" s="32">
        <v>9477.8659878100007</v>
      </c>
      <c r="AK31" s="32">
        <v>3103.6075866000001</v>
      </c>
      <c r="AL31" s="32">
        <v>1883.75573846</v>
      </c>
      <c r="AM31" s="32">
        <v>154.39012973000001</v>
      </c>
      <c r="AN31" s="32">
        <v>58.721063372899998</v>
      </c>
      <c r="AO31" s="32">
        <v>98.374564132700002</v>
      </c>
      <c r="AP31" s="32">
        <v>0.32690712656600002</v>
      </c>
      <c r="AQ31" s="32">
        <v>469.60736626900001</v>
      </c>
      <c r="AR31" s="32">
        <v>111.842162966</v>
      </c>
      <c r="AS31" s="32">
        <v>212.027720612</v>
      </c>
      <c r="AT31" s="32">
        <v>1488.5496043000001</v>
      </c>
      <c r="AU31" s="32">
        <v>106.505659288</v>
      </c>
      <c r="AV31" s="32">
        <v>91.315814591600002</v>
      </c>
      <c r="AW31" s="32">
        <v>101.463511721</v>
      </c>
      <c r="AX31" s="32">
        <v>56.6570924695</v>
      </c>
      <c r="AY31" s="32">
        <v>1.73125948151</v>
      </c>
      <c r="AZ31" s="32">
        <v>0</v>
      </c>
      <c r="BA31" s="32">
        <v>9.2681398869299993</v>
      </c>
      <c r="BB31" s="32">
        <v>1868.9000380099999</v>
      </c>
      <c r="BC31" s="32">
        <v>0</v>
      </c>
      <c r="BD31" s="32">
        <v>9477.8676038600006</v>
      </c>
      <c r="BE31" s="32">
        <v>3103.6066784099999</v>
      </c>
      <c r="BF31" s="32">
        <v>0</v>
      </c>
      <c r="BG31" s="32">
        <v>90.430261527100001</v>
      </c>
      <c r="BH31" s="32">
        <v>1.3126177991100001</v>
      </c>
      <c r="BI31" s="32">
        <v>2035.41142928</v>
      </c>
      <c r="BJ31" s="32">
        <v>6.9401465149600003</v>
      </c>
      <c r="BK31" s="32">
        <v>2.1704049077900001</v>
      </c>
      <c r="BL31" s="32">
        <v>197.86685643999999</v>
      </c>
      <c r="BM31" s="32">
        <v>67.361882622600007</v>
      </c>
      <c r="BN31" s="32">
        <v>5.5310685913000004</v>
      </c>
      <c r="BO31" s="32">
        <v>0.22784873083099999</v>
      </c>
      <c r="BP31" s="32">
        <v>2072.0752001000001</v>
      </c>
      <c r="BQ31" s="32">
        <v>606.40556572000003</v>
      </c>
      <c r="BR31" s="32">
        <v>62.947701738900001</v>
      </c>
      <c r="BS31" s="32">
        <v>0.63194907171100001</v>
      </c>
      <c r="BT31" s="32">
        <v>293.42724047399997</v>
      </c>
      <c r="BU31" s="32">
        <v>0.56131321361800002</v>
      </c>
      <c r="BV31" s="32">
        <v>105.23000690799999</v>
      </c>
      <c r="BW31" s="32">
        <v>6.1262003673900001</v>
      </c>
      <c r="BX31" s="32">
        <v>1.4303312267499999</v>
      </c>
      <c r="BY31" s="32">
        <v>591.76427082099997</v>
      </c>
      <c r="BZ31" s="32">
        <v>51.826717722200002</v>
      </c>
      <c r="CA31" s="32">
        <v>134.848371697</v>
      </c>
      <c r="CB31" s="32">
        <v>2.1103840948500001</v>
      </c>
      <c r="CC31" s="32">
        <v>212.027779369</v>
      </c>
      <c r="CD31" s="32">
        <v>0</v>
      </c>
      <c r="CE31" s="32">
        <v>1.26968651137</v>
      </c>
      <c r="CF31" s="32">
        <v>130.29749556799999</v>
      </c>
      <c r="CG31" s="32">
        <v>413.04331403499998</v>
      </c>
      <c r="CH31" s="32">
        <v>532.84698225099999</v>
      </c>
      <c r="CI31" s="32">
        <v>0.81589303446399997</v>
      </c>
      <c r="CJ31" s="32">
        <v>115.85804770599999</v>
      </c>
      <c r="CK31" s="32">
        <v>3795.7397116900001</v>
      </c>
      <c r="CL31" s="32">
        <v>367.26720090200001</v>
      </c>
      <c r="CM31" s="32">
        <f t="shared" si="0"/>
        <v>3604.39059600475</v>
      </c>
      <c r="CN31" s="32">
        <f t="shared" si="1"/>
        <v>1532.3153959047499</v>
      </c>
    </row>
    <row r="32" spans="1:92" x14ac:dyDescent="0.25">
      <c r="A32" s="34">
        <v>35</v>
      </c>
      <c r="B32" s="34" t="s">
        <v>31</v>
      </c>
      <c r="C32" s="32">
        <v>3.1184715180899998</v>
      </c>
      <c r="D32" s="32">
        <v>27.0866799416</v>
      </c>
      <c r="E32" s="32">
        <v>22.5145682677</v>
      </c>
      <c r="F32" s="32">
        <v>7.5370777866500003</v>
      </c>
      <c r="G32" s="32">
        <v>30.676048018199999</v>
      </c>
      <c r="H32" s="32">
        <v>158.38604514900001</v>
      </c>
      <c r="I32" s="32">
        <v>446.64866553600001</v>
      </c>
      <c r="J32" s="32">
        <v>1.0666799953499999</v>
      </c>
      <c r="K32" s="32">
        <v>253.01414181800001</v>
      </c>
      <c r="L32" s="32">
        <v>60301.089379700003</v>
      </c>
      <c r="M32" s="32">
        <v>5.5317960504700003E-2</v>
      </c>
      <c r="N32" s="32">
        <v>3.71207334127</v>
      </c>
      <c r="O32" s="32">
        <v>4.10969500921E-3</v>
      </c>
      <c r="P32" s="32">
        <v>6.7659880158899997</v>
      </c>
      <c r="Q32" s="32">
        <v>10.5333742366</v>
      </c>
      <c r="R32" s="32">
        <v>125.47143136</v>
      </c>
      <c r="S32" s="32">
        <v>27.126838498200001</v>
      </c>
      <c r="T32" s="32">
        <v>122.587652191</v>
      </c>
      <c r="U32" s="32">
        <v>2.4712914073899999</v>
      </c>
      <c r="V32" s="32">
        <v>107.861079037</v>
      </c>
      <c r="W32" s="32">
        <v>0.315088174838</v>
      </c>
      <c r="X32" s="32">
        <v>694.81765077900002</v>
      </c>
      <c r="Y32" s="32">
        <v>805.15107016399998</v>
      </c>
      <c r="Z32" s="32">
        <v>22.514645617300001</v>
      </c>
      <c r="AA32" s="32">
        <v>3.11846115601</v>
      </c>
      <c r="AB32" s="32">
        <v>28.149615679499998</v>
      </c>
      <c r="AC32" s="32">
        <v>1.0666817769000001</v>
      </c>
      <c r="AD32" s="32">
        <v>60301.113983700001</v>
      </c>
      <c r="AE32" s="32">
        <v>11.0147298242</v>
      </c>
      <c r="AF32" s="32">
        <v>58.934981800199999</v>
      </c>
      <c r="AG32" s="32">
        <v>89.681889679600005</v>
      </c>
      <c r="AH32" s="32">
        <v>5.4067601320499996</v>
      </c>
      <c r="AI32" s="32">
        <v>710.66672122499995</v>
      </c>
      <c r="AJ32" s="32">
        <v>8236.7924166699995</v>
      </c>
      <c r="AK32" s="32">
        <v>2883.75431957</v>
      </c>
      <c r="AL32" s="32">
        <v>1087.65358627</v>
      </c>
      <c r="AM32" s="32">
        <v>113.71179065299999</v>
      </c>
      <c r="AN32" s="32">
        <v>25.6970120171</v>
      </c>
      <c r="AO32" s="32">
        <v>38.971201960000002</v>
      </c>
      <c r="AP32" s="32">
        <v>0.21571248423100001</v>
      </c>
      <c r="AQ32" s="32">
        <v>185.45813777000001</v>
      </c>
      <c r="AR32" s="32">
        <v>106.772817941</v>
      </c>
      <c r="AS32" s="32">
        <v>95.759730976200004</v>
      </c>
      <c r="AT32" s="32">
        <v>881.37352654699998</v>
      </c>
      <c r="AU32" s="32">
        <v>67.6879411022</v>
      </c>
      <c r="AV32" s="32">
        <v>58.9349510925</v>
      </c>
      <c r="AW32" s="32">
        <v>89.681864743800006</v>
      </c>
      <c r="AX32" s="32">
        <v>24.392237352399999</v>
      </c>
      <c r="AY32" s="32">
        <v>1.0708939557699999</v>
      </c>
      <c r="AZ32" s="32">
        <v>0</v>
      </c>
      <c r="BA32" s="32">
        <v>5.7259545196500001</v>
      </c>
      <c r="BB32" s="32">
        <v>710.66697180100005</v>
      </c>
      <c r="BC32" s="32">
        <v>0</v>
      </c>
      <c r="BD32" s="32">
        <v>8236.79524356</v>
      </c>
      <c r="BE32" s="32">
        <v>2883.7546945600002</v>
      </c>
      <c r="BF32" s="32">
        <v>0</v>
      </c>
      <c r="BG32" s="32">
        <v>51.224352756599998</v>
      </c>
      <c r="BH32" s="32">
        <v>0.42318277801900001</v>
      </c>
      <c r="BI32" s="32">
        <v>874.65292088800004</v>
      </c>
      <c r="BJ32" s="32">
        <v>2.08900890965</v>
      </c>
      <c r="BK32" s="32">
        <v>0.79187615255499999</v>
      </c>
      <c r="BL32" s="32">
        <v>129.97618930499999</v>
      </c>
      <c r="BM32" s="32">
        <v>19.0321300813</v>
      </c>
      <c r="BN32" s="32">
        <v>1.68464396255</v>
      </c>
      <c r="BO32" s="32">
        <v>7.9063803478100006E-2</v>
      </c>
      <c r="BP32" s="32">
        <v>647.13901638200002</v>
      </c>
      <c r="BQ32" s="32">
        <v>185.94277814099999</v>
      </c>
      <c r="BR32" s="32">
        <v>17.592192321599999</v>
      </c>
      <c r="BS32" s="32">
        <v>0.17949893507299999</v>
      </c>
      <c r="BT32" s="32">
        <v>85.901266101999994</v>
      </c>
      <c r="BU32" s="32">
        <v>0.201978822123</v>
      </c>
      <c r="BV32" s="32">
        <v>40.488919653099998</v>
      </c>
      <c r="BW32" s="32">
        <v>2.2421668914500001</v>
      </c>
      <c r="BX32" s="32">
        <v>0.55184117050199999</v>
      </c>
      <c r="BY32" s="32">
        <v>228.40351457400001</v>
      </c>
      <c r="BZ32" s="32">
        <v>14.638780645500001</v>
      </c>
      <c r="CA32" s="32">
        <v>113.777336026</v>
      </c>
      <c r="CB32" s="32">
        <v>0.59775891402400005</v>
      </c>
      <c r="CC32" s="32">
        <v>95.759801629899997</v>
      </c>
      <c r="CD32" s="32">
        <v>0</v>
      </c>
      <c r="CE32" s="32">
        <v>0.86512370761000001</v>
      </c>
      <c r="CF32" s="32">
        <v>55.139971651800003</v>
      </c>
      <c r="CG32" s="32">
        <v>174.792134753</v>
      </c>
      <c r="CH32" s="32">
        <v>219.17120237699999</v>
      </c>
      <c r="CI32" s="32">
        <v>0.55805736756400004</v>
      </c>
      <c r="CJ32" s="32">
        <v>61.132183516200001</v>
      </c>
      <c r="CK32" s="32">
        <v>1697.0510552400001</v>
      </c>
      <c r="CL32" s="32">
        <v>160.38401933599999</v>
      </c>
      <c r="CM32" s="32">
        <f t="shared" si="0"/>
        <v>1305.790675598502</v>
      </c>
      <c r="CN32" s="32">
        <f t="shared" si="1"/>
        <v>658.65165921650203</v>
      </c>
    </row>
    <row r="33" spans="1:92" x14ac:dyDescent="0.25">
      <c r="A33" s="34">
        <v>36</v>
      </c>
      <c r="B33" s="34" t="s">
        <v>32</v>
      </c>
      <c r="C33" s="32">
        <v>9.9441412470500001</v>
      </c>
      <c r="D33" s="32">
        <v>98.366588912099999</v>
      </c>
      <c r="E33" s="32">
        <v>72.399158036800003</v>
      </c>
      <c r="F33" s="32">
        <v>25.134607851199998</v>
      </c>
      <c r="G33" s="32">
        <v>136.84489963600001</v>
      </c>
      <c r="H33" s="32">
        <v>1056.91518675</v>
      </c>
      <c r="I33" s="32">
        <v>2980.49435481</v>
      </c>
      <c r="J33" s="32">
        <v>3.1908525119400002</v>
      </c>
      <c r="K33" s="32">
        <v>934.95146137400002</v>
      </c>
      <c r="L33" s="32">
        <v>241596.56512000001</v>
      </c>
      <c r="M33" s="32">
        <v>0.31411350551299999</v>
      </c>
      <c r="N33" s="32">
        <v>18.963935939300001</v>
      </c>
      <c r="O33" s="32">
        <v>2.129688645E-2</v>
      </c>
      <c r="P33" s="32">
        <v>35.282440552899999</v>
      </c>
      <c r="Q33" s="32">
        <v>54.560582331600003</v>
      </c>
      <c r="R33" s="32">
        <v>464.03048792800001</v>
      </c>
      <c r="S33" s="32">
        <v>108.708284658</v>
      </c>
      <c r="T33" s="32">
        <v>747.50157586</v>
      </c>
      <c r="U33" s="32">
        <v>15.8584915098</v>
      </c>
      <c r="V33" s="32">
        <v>684.37138053900003</v>
      </c>
      <c r="W33" s="32">
        <v>2.0201510780700001</v>
      </c>
      <c r="X33" s="32">
        <v>4464.4300389299997</v>
      </c>
      <c r="Y33" s="32">
        <v>5164.6678915100001</v>
      </c>
      <c r="Z33" s="32">
        <v>72.399140735399996</v>
      </c>
      <c r="AA33" s="32">
        <v>9.9441426657900003</v>
      </c>
      <c r="AB33" s="32">
        <v>120.672669211</v>
      </c>
      <c r="AC33" s="32">
        <v>3.1908526463600002</v>
      </c>
      <c r="AD33" s="32">
        <v>241596.50801200001</v>
      </c>
      <c r="AE33" s="32">
        <v>44.165964553499997</v>
      </c>
      <c r="AF33" s="32">
        <v>186.30337321299999</v>
      </c>
      <c r="AG33" s="32">
        <v>232.884172009</v>
      </c>
      <c r="AH33" s="32">
        <v>17.934013572000001</v>
      </c>
      <c r="AI33" s="32">
        <v>3470.92455217</v>
      </c>
      <c r="AJ33" s="32">
        <v>21963.350050599998</v>
      </c>
      <c r="AK33" s="32">
        <v>6914.3041549299996</v>
      </c>
      <c r="AL33" s="32">
        <v>4209.2823771399999</v>
      </c>
      <c r="AM33" s="32">
        <v>389.22728188799999</v>
      </c>
      <c r="AN33" s="32">
        <v>136.17308868999999</v>
      </c>
      <c r="AO33" s="32">
        <v>227.12586414399999</v>
      </c>
      <c r="AP33" s="32">
        <v>0.82013801952599996</v>
      </c>
      <c r="AQ33" s="32">
        <v>1085.99850403</v>
      </c>
      <c r="AR33" s="32">
        <v>234.73088830899999</v>
      </c>
      <c r="AS33" s="32">
        <v>408.18716472</v>
      </c>
      <c r="AT33" s="32">
        <v>3464.5603323</v>
      </c>
      <c r="AU33" s="32">
        <v>219.37839181999999</v>
      </c>
      <c r="AV33" s="32">
        <v>186.30354859600001</v>
      </c>
      <c r="AW33" s="32">
        <v>232.88432842500001</v>
      </c>
      <c r="AX33" s="32">
        <v>128.36580594399999</v>
      </c>
      <c r="AY33" s="32">
        <v>3.8380053251100001</v>
      </c>
      <c r="AZ33" s="32">
        <v>0</v>
      </c>
      <c r="BA33" s="32">
        <v>19.9754728443</v>
      </c>
      <c r="BB33" s="32">
        <v>3470.9196773200001</v>
      </c>
      <c r="BC33" s="32">
        <v>0</v>
      </c>
      <c r="BD33" s="32">
        <v>21963.352309599999</v>
      </c>
      <c r="BE33" s="32">
        <v>6914.3028491699997</v>
      </c>
      <c r="BF33" s="32">
        <v>0</v>
      </c>
      <c r="BG33" s="32">
        <v>202.28584561599999</v>
      </c>
      <c r="BH33" s="32">
        <v>2.6978397333699999</v>
      </c>
      <c r="BI33" s="32">
        <v>4598.5221586799998</v>
      </c>
      <c r="BJ33" s="32">
        <v>13.4378384222</v>
      </c>
      <c r="BK33" s="32">
        <v>4.3468911821600003</v>
      </c>
      <c r="BL33" s="32">
        <v>474.89088498799998</v>
      </c>
      <c r="BM33" s="32">
        <v>126.23177133199999</v>
      </c>
      <c r="BN33" s="32">
        <v>10.4613801444</v>
      </c>
      <c r="BO33" s="32">
        <v>0.46324244859000002</v>
      </c>
      <c r="BP33" s="32">
        <v>3953.53353552</v>
      </c>
      <c r="BQ33" s="32">
        <v>1179.19068275</v>
      </c>
      <c r="BR33" s="32">
        <v>117.332348451</v>
      </c>
      <c r="BS33" s="32">
        <v>1.18567163718</v>
      </c>
      <c r="BT33" s="32">
        <v>561.378331817</v>
      </c>
      <c r="BU33" s="32">
        <v>1.2378907911199999</v>
      </c>
      <c r="BV33" s="32">
        <v>224.89093552400001</v>
      </c>
      <c r="BW33" s="32">
        <v>14.2193917697</v>
      </c>
      <c r="BX33" s="32">
        <v>2.90719340314</v>
      </c>
      <c r="BY33" s="32">
        <v>1323.5612419700001</v>
      </c>
      <c r="BZ33" s="32">
        <v>97.359561277599994</v>
      </c>
      <c r="CA33" s="32">
        <v>278.24193734300002</v>
      </c>
      <c r="CB33" s="32">
        <v>3.9472664884399999</v>
      </c>
      <c r="CC33" s="32">
        <v>408.18705032700001</v>
      </c>
      <c r="CD33" s="32">
        <v>0</v>
      </c>
      <c r="CE33" s="32">
        <v>2.57637004502</v>
      </c>
      <c r="CF33" s="32">
        <v>263.993379441</v>
      </c>
      <c r="CG33" s="32">
        <v>836.86021835600002</v>
      </c>
      <c r="CH33" s="32">
        <v>1214.4700238200001</v>
      </c>
      <c r="CI33" s="32">
        <v>1.65552155266</v>
      </c>
      <c r="CJ33" s="32">
        <v>263.18711484400001</v>
      </c>
      <c r="CK33" s="32">
        <v>8683.7739872500006</v>
      </c>
      <c r="CL33" s="32">
        <v>839.34682893299998</v>
      </c>
      <c r="CM33" s="32">
        <f t="shared" si="0"/>
        <v>7212.3254759741403</v>
      </c>
      <c r="CN33" s="32">
        <f t="shared" si="1"/>
        <v>3258.7919404541403</v>
      </c>
    </row>
    <row r="34" spans="1:92" x14ac:dyDescent="0.25">
      <c r="A34" s="34">
        <v>37</v>
      </c>
      <c r="B34" s="34" t="s">
        <v>33</v>
      </c>
      <c r="C34" s="32">
        <v>13.4821060698</v>
      </c>
      <c r="D34" s="32">
        <v>136.89329494399999</v>
      </c>
      <c r="E34" s="32">
        <v>109.77171042400001</v>
      </c>
      <c r="F34" s="32">
        <v>33.039989104500002</v>
      </c>
      <c r="G34" s="32">
        <v>188.10392456400001</v>
      </c>
      <c r="H34" s="32">
        <v>743.97246073099996</v>
      </c>
      <c r="I34" s="32">
        <v>2097.99497677</v>
      </c>
      <c r="J34" s="32">
        <v>15.336758136</v>
      </c>
      <c r="K34" s="32">
        <v>1331.3148126900001</v>
      </c>
      <c r="L34" s="32">
        <v>314685.29336399998</v>
      </c>
      <c r="M34" s="32">
        <v>0.35309640198499997</v>
      </c>
      <c r="N34" s="32">
        <v>24.277542660000002</v>
      </c>
      <c r="O34" s="32">
        <v>2.7335764191099999E-2</v>
      </c>
      <c r="P34" s="32">
        <v>45.296331954300001</v>
      </c>
      <c r="Q34" s="32">
        <v>69.926997367499993</v>
      </c>
      <c r="R34" s="32">
        <v>661.73494239000001</v>
      </c>
      <c r="S34" s="32">
        <v>160.36267748099999</v>
      </c>
      <c r="T34" s="32">
        <v>757.60029096699998</v>
      </c>
      <c r="U34" s="32">
        <v>14.300746225999999</v>
      </c>
      <c r="V34" s="32">
        <v>647.97139722199995</v>
      </c>
      <c r="W34" s="32">
        <v>1.9310107479600001</v>
      </c>
      <c r="X34" s="32">
        <v>4264.3362406699998</v>
      </c>
      <c r="Y34" s="32">
        <v>4926.6106420699998</v>
      </c>
      <c r="Z34" s="32">
        <v>109.77169559799999</v>
      </c>
      <c r="AA34" s="32">
        <v>13.4821171382</v>
      </c>
      <c r="AB34" s="32">
        <v>173.45020826699999</v>
      </c>
      <c r="AC34" s="32">
        <v>15.336756789100001</v>
      </c>
      <c r="AD34" s="32">
        <v>314685.23797100002</v>
      </c>
      <c r="AE34" s="32">
        <v>85.352090944500006</v>
      </c>
      <c r="AF34" s="32">
        <v>237.741897389</v>
      </c>
      <c r="AG34" s="32">
        <v>320.33097607299999</v>
      </c>
      <c r="AH34" s="32">
        <v>25.1484959336</v>
      </c>
      <c r="AI34" s="32">
        <v>3193.3889419500001</v>
      </c>
      <c r="AJ34" s="32">
        <v>31595.678085899999</v>
      </c>
      <c r="AK34" s="32">
        <v>8125.3329947900002</v>
      </c>
      <c r="AL34" s="32">
        <v>6114.5836952899999</v>
      </c>
      <c r="AM34" s="32">
        <v>464.80174846699998</v>
      </c>
      <c r="AN34" s="32">
        <v>114.480046876</v>
      </c>
      <c r="AO34" s="32">
        <v>190.51911700599999</v>
      </c>
      <c r="AP34" s="32">
        <v>1.1222521342</v>
      </c>
      <c r="AQ34" s="32">
        <v>906.10482706300002</v>
      </c>
      <c r="AR34" s="32">
        <v>254.42762997899999</v>
      </c>
      <c r="AS34" s="32">
        <v>371.232464451</v>
      </c>
      <c r="AT34" s="32">
        <v>5521.3430893200002</v>
      </c>
      <c r="AU34" s="32">
        <v>281.315345691</v>
      </c>
      <c r="AV34" s="32">
        <v>237.741681159</v>
      </c>
      <c r="AW34" s="32">
        <v>320.33073099199999</v>
      </c>
      <c r="AX34" s="32">
        <v>149.830435494</v>
      </c>
      <c r="AY34" s="32">
        <v>5.4856150961600001</v>
      </c>
      <c r="AZ34" s="32">
        <v>0</v>
      </c>
      <c r="BA34" s="32">
        <v>27.106850447100001</v>
      </c>
      <c r="BB34" s="32">
        <v>3193.3911315800001</v>
      </c>
      <c r="BC34" s="32">
        <v>0</v>
      </c>
      <c r="BD34" s="32">
        <v>31595.674731499999</v>
      </c>
      <c r="BE34" s="32">
        <v>8125.3321440500004</v>
      </c>
      <c r="BF34" s="32">
        <v>0</v>
      </c>
      <c r="BG34" s="32">
        <v>290.39435591500001</v>
      </c>
      <c r="BH34" s="32">
        <v>2.0293614037799999</v>
      </c>
      <c r="BI34" s="32">
        <v>5181.7096431399996</v>
      </c>
      <c r="BJ34" s="32">
        <v>9.8001687659600005</v>
      </c>
      <c r="BK34" s="32">
        <v>3.3963680567100001</v>
      </c>
      <c r="BL34" s="32">
        <v>531.84781730199995</v>
      </c>
      <c r="BM34" s="32">
        <v>89.359958210900004</v>
      </c>
      <c r="BN34" s="32">
        <v>7.5940217198299997</v>
      </c>
      <c r="BO34" s="32">
        <v>0.35749756160500001</v>
      </c>
      <c r="BP34" s="32">
        <v>2898.7597237199998</v>
      </c>
      <c r="BQ34" s="32">
        <v>869.14523969699997</v>
      </c>
      <c r="BR34" s="32">
        <v>82.645211989800003</v>
      </c>
      <c r="BS34" s="32">
        <v>0.84062085096100003</v>
      </c>
      <c r="BT34" s="32">
        <v>404.22765352099998</v>
      </c>
      <c r="BU34" s="32">
        <v>0.98206903749700003</v>
      </c>
      <c r="BV34" s="32">
        <v>184.585490585</v>
      </c>
      <c r="BW34" s="32">
        <v>11.5024856902</v>
      </c>
      <c r="BX34" s="32">
        <v>2.6373472852600002</v>
      </c>
      <c r="BY34" s="32">
        <v>1087.7850723900001</v>
      </c>
      <c r="BZ34" s="32">
        <v>69.030027868499999</v>
      </c>
      <c r="CA34" s="32">
        <v>286.008954437</v>
      </c>
      <c r="CB34" s="32">
        <v>2.7940708467399999</v>
      </c>
      <c r="CC34" s="32">
        <v>371.23252450199999</v>
      </c>
      <c r="CD34" s="32">
        <v>0</v>
      </c>
      <c r="CE34" s="32">
        <v>3.2568162418700002</v>
      </c>
      <c r="CF34" s="32">
        <v>216.49321769100001</v>
      </c>
      <c r="CG34" s="32">
        <v>686.28233371399995</v>
      </c>
      <c r="CH34" s="32">
        <v>1366.4995775299999</v>
      </c>
      <c r="CI34" s="32">
        <v>2.09400053285</v>
      </c>
      <c r="CJ34" s="32">
        <v>344.983383532</v>
      </c>
      <c r="CK34" s="32">
        <v>10517.875574899999</v>
      </c>
      <c r="CL34" s="32">
        <v>1011.12400557</v>
      </c>
      <c r="CM34" s="32">
        <f t="shared" si="0"/>
        <v>5676.1841548312605</v>
      </c>
      <c r="CN34" s="32">
        <f t="shared" si="1"/>
        <v>2777.4244311112607</v>
      </c>
    </row>
    <row r="35" spans="1:92" x14ac:dyDescent="0.25">
      <c r="A35" s="34">
        <v>38</v>
      </c>
      <c r="B35" s="34" t="s">
        <v>34</v>
      </c>
      <c r="C35" s="32">
        <v>1.1409275102400001</v>
      </c>
      <c r="D35" s="32">
        <v>9.7665757981999999</v>
      </c>
      <c r="E35" s="32">
        <v>8.1680877591200005</v>
      </c>
      <c r="F35" s="32">
        <v>2.7633036036399998</v>
      </c>
      <c r="G35" s="32">
        <v>11.6742494078</v>
      </c>
      <c r="H35" s="32">
        <v>55.075755740399998</v>
      </c>
      <c r="I35" s="32">
        <v>155.31310944000001</v>
      </c>
      <c r="J35" s="32">
        <v>0.38819411323199998</v>
      </c>
      <c r="K35" s="32">
        <v>93.558098875200002</v>
      </c>
      <c r="L35" s="32">
        <v>21419.4515321</v>
      </c>
      <c r="M35" s="32">
        <v>1.4203425584600001E-2</v>
      </c>
      <c r="N35" s="32">
        <v>0.76849362857199999</v>
      </c>
      <c r="O35" s="32">
        <v>8.5440314815700001E-4</v>
      </c>
      <c r="P35" s="32">
        <v>1.4077000640899999</v>
      </c>
      <c r="Q35" s="32">
        <v>2.1904053931199998</v>
      </c>
      <c r="R35" s="32">
        <v>46.342527271999998</v>
      </c>
      <c r="S35" s="32">
        <v>10.062680090400001</v>
      </c>
      <c r="T35" s="32">
        <v>41.716619391999998</v>
      </c>
      <c r="U35" s="32">
        <v>0.87945939630400005</v>
      </c>
      <c r="V35" s="32">
        <v>37.247956904799999</v>
      </c>
      <c r="W35" s="32">
        <v>0.10909053011600001</v>
      </c>
      <c r="X35" s="32">
        <v>240.74136380100001</v>
      </c>
      <c r="Y35" s="32">
        <v>278.87005624800003</v>
      </c>
      <c r="Z35" s="32">
        <v>8.1680846898200006</v>
      </c>
      <c r="AA35" s="32">
        <v>1.1409311063500001</v>
      </c>
      <c r="AB35" s="32">
        <v>10.7806213808</v>
      </c>
      <c r="AC35" s="32">
        <v>0.38819406977900001</v>
      </c>
      <c r="AD35" s="32">
        <v>21419.442142</v>
      </c>
      <c r="AE35" s="32">
        <v>3.7002343989700002</v>
      </c>
      <c r="AF35" s="32">
        <v>21.386761584799999</v>
      </c>
      <c r="AG35" s="32">
        <v>31.035740366199999</v>
      </c>
      <c r="AH35" s="32">
        <v>1.98703279012</v>
      </c>
      <c r="AI35" s="32">
        <v>257.51790510500001</v>
      </c>
      <c r="AJ35" s="32">
        <v>2838.77617328</v>
      </c>
      <c r="AK35" s="32">
        <v>1009.65365504</v>
      </c>
      <c r="AL35" s="32">
        <v>402.806808601</v>
      </c>
      <c r="AM35" s="32">
        <v>46.138759075599999</v>
      </c>
      <c r="AN35" s="32">
        <v>13.8787236155</v>
      </c>
      <c r="AO35" s="32">
        <v>22.037614589499999</v>
      </c>
      <c r="AP35" s="32">
        <v>7.6124521366399994E-2</v>
      </c>
      <c r="AQ35" s="32">
        <v>106.817569216</v>
      </c>
      <c r="AR35" s="32">
        <v>38.0133428599</v>
      </c>
      <c r="AS35" s="32">
        <v>33.855983966499998</v>
      </c>
      <c r="AT35" s="32">
        <v>325.68361374099999</v>
      </c>
      <c r="AU35" s="32">
        <v>24.584067935499998</v>
      </c>
      <c r="AV35" s="32">
        <v>21.386645615500001</v>
      </c>
      <c r="AW35" s="32">
        <v>31.035761239100001</v>
      </c>
      <c r="AX35" s="32">
        <v>8.6878035331099994</v>
      </c>
      <c r="AY35" s="32">
        <v>0.38200374970200002</v>
      </c>
      <c r="AZ35" s="32">
        <v>0</v>
      </c>
      <c r="BA35" s="32">
        <v>2.0969651255200001</v>
      </c>
      <c r="BB35" s="32">
        <v>257.51791583099998</v>
      </c>
      <c r="BC35" s="32">
        <v>0</v>
      </c>
      <c r="BD35" s="32">
        <v>2838.7794763799998</v>
      </c>
      <c r="BE35" s="32">
        <v>1009.65478797</v>
      </c>
      <c r="BF35" s="32">
        <v>0</v>
      </c>
      <c r="BG35" s="32">
        <v>18.941685384100001</v>
      </c>
      <c r="BH35" s="32">
        <v>0.196331984752</v>
      </c>
      <c r="BI35" s="32">
        <v>312.04589284299999</v>
      </c>
      <c r="BJ35" s="32">
        <v>0.82389749066100004</v>
      </c>
      <c r="BK35" s="32">
        <v>0.30464065760100001</v>
      </c>
      <c r="BL35" s="32">
        <v>51.859428447799999</v>
      </c>
      <c r="BM35" s="32">
        <v>6.7550713908100004</v>
      </c>
      <c r="BN35" s="32">
        <v>0.58801613480100001</v>
      </c>
      <c r="BO35" s="32">
        <v>3.3706188978399998E-2</v>
      </c>
      <c r="BP35" s="32">
        <v>230.90836704099999</v>
      </c>
      <c r="BQ35" s="32">
        <v>73.225362658600005</v>
      </c>
      <c r="BR35" s="32">
        <v>6.1351483894300003</v>
      </c>
      <c r="BS35" s="32">
        <v>6.3793423357599993E-2</v>
      </c>
      <c r="BT35" s="32">
        <v>32.613992385300001</v>
      </c>
      <c r="BU35" s="32">
        <v>0.106375463724</v>
      </c>
      <c r="BV35" s="32">
        <v>18.806842080700001</v>
      </c>
      <c r="BW35" s="32">
        <v>1.3382020132800001</v>
      </c>
      <c r="BX35" s="32">
        <v>0.19344860643299999</v>
      </c>
      <c r="BY35" s="32">
        <v>121.890283255</v>
      </c>
      <c r="BZ35" s="32">
        <v>5.2494952431900002</v>
      </c>
      <c r="CA35" s="32">
        <v>40.458182197200003</v>
      </c>
      <c r="CB35" s="32">
        <v>0.20982472872300001</v>
      </c>
      <c r="CC35" s="32">
        <v>33.8559761331</v>
      </c>
      <c r="CD35" s="32">
        <v>0</v>
      </c>
      <c r="CE35" s="32">
        <v>0.31626582349299998</v>
      </c>
      <c r="CF35" s="32">
        <v>19.469057196800001</v>
      </c>
      <c r="CG35" s="32">
        <v>61.716929558799997</v>
      </c>
      <c r="CH35" s="32">
        <v>78.017837560000004</v>
      </c>
      <c r="CI35" s="32">
        <v>0.204287242131</v>
      </c>
      <c r="CJ35" s="32">
        <v>22.677458706300001</v>
      </c>
      <c r="CK35" s="32">
        <v>606.74203072199998</v>
      </c>
      <c r="CL35" s="32">
        <v>57.841922679699998</v>
      </c>
      <c r="CM35" s="32">
        <f t="shared" si="0"/>
        <v>518.53507220603296</v>
      </c>
      <c r="CN35" s="32">
        <f t="shared" si="1"/>
        <v>287.62670516503294</v>
      </c>
    </row>
    <row r="36" spans="1:92" x14ac:dyDescent="0.25">
      <c r="A36" s="34">
        <v>39</v>
      </c>
      <c r="B36" s="34" t="s">
        <v>35</v>
      </c>
      <c r="C36" s="32">
        <v>17.349212196300002</v>
      </c>
      <c r="D36" s="32">
        <v>179.94376367999999</v>
      </c>
      <c r="E36" s="32">
        <v>140.86836101</v>
      </c>
      <c r="F36" s="32">
        <v>43.886450929200002</v>
      </c>
      <c r="G36" s="32">
        <v>225.88043587499999</v>
      </c>
      <c r="H36" s="32">
        <v>1333.8907705300001</v>
      </c>
      <c r="I36" s="32">
        <v>3761.5737719600002</v>
      </c>
      <c r="J36" s="32">
        <v>13.748663819500001</v>
      </c>
      <c r="K36" s="32">
        <v>1657.77413682</v>
      </c>
      <c r="L36" s="32">
        <v>363318.30540100002</v>
      </c>
      <c r="M36" s="32">
        <v>0.42391740954700002</v>
      </c>
      <c r="N36" s="32">
        <v>29.6448888175</v>
      </c>
      <c r="O36" s="32">
        <v>3.3666657697499998E-2</v>
      </c>
      <c r="P36" s="32">
        <v>55.4280884207</v>
      </c>
      <c r="Q36" s="32">
        <v>85.496869963799995</v>
      </c>
      <c r="R36" s="32">
        <v>823.53773435300002</v>
      </c>
      <c r="S36" s="32">
        <v>193.39954469</v>
      </c>
      <c r="T36" s="32">
        <v>1092.6967802700001</v>
      </c>
      <c r="U36" s="32">
        <v>19.607625272899998</v>
      </c>
      <c r="V36" s="32">
        <v>964.245339962</v>
      </c>
      <c r="W36" s="32">
        <v>2.9305131424500002</v>
      </c>
      <c r="X36" s="32">
        <v>6455.0467197300004</v>
      </c>
      <c r="Y36" s="32">
        <v>7438.9035290299998</v>
      </c>
      <c r="Z36" s="32">
        <v>140.86825079299999</v>
      </c>
      <c r="AA36" s="32">
        <v>17.349239679099998</v>
      </c>
      <c r="AB36" s="32">
        <v>205.849177505</v>
      </c>
      <c r="AC36" s="32">
        <v>13.748670691599999</v>
      </c>
      <c r="AD36" s="32">
        <v>363318.33226499998</v>
      </c>
      <c r="AE36" s="32">
        <v>98.805644768099995</v>
      </c>
      <c r="AF36" s="32">
        <v>331.00485210400001</v>
      </c>
      <c r="AG36" s="32">
        <v>428.80363560799998</v>
      </c>
      <c r="AH36" s="32">
        <v>32.420575861700001</v>
      </c>
      <c r="AI36" s="32">
        <v>3705.3868982200001</v>
      </c>
      <c r="AJ36" s="32">
        <v>40913.42484</v>
      </c>
      <c r="AK36" s="32">
        <v>12258.226789799999</v>
      </c>
      <c r="AL36" s="32">
        <v>7472.7944825799996</v>
      </c>
      <c r="AM36" s="32">
        <v>612.75071641399995</v>
      </c>
      <c r="AN36" s="32">
        <v>158.08818603</v>
      </c>
      <c r="AO36" s="32">
        <v>253.06484746800001</v>
      </c>
      <c r="AP36" s="32">
        <v>1.17972219146</v>
      </c>
      <c r="AQ36" s="32">
        <v>1205.5474315500001</v>
      </c>
      <c r="AR36" s="32">
        <v>446.55856051799998</v>
      </c>
      <c r="AS36" s="32">
        <v>478.35620493900001</v>
      </c>
      <c r="AT36" s="32">
        <v>6468.0823757500002</v>
      </c>
      <c r="AU36" s="32">
        <v>387.84146055000002</v>
      </c>
      <c r="AV36" s="32">
        <v>331.00488635400001</v>
      </c>
      <c r="AW36" s="32">
        <v>428.80366959000003</v>
      </c>
      <c r="AX36" s="32">
        <v>202.28529936999999</v>
      </c>
      <c r="AY36" s="32">
        <v>6.9735527074899997</v>
      </c>
      <c r="AZ36" s="32">
        <v>0</v>
      </c>
      <c r="BA36" s="32">
        <v>35.384759346300001</v>
      </c>
      <c r="BB36" s="32">
        <v>3705.3862960400002</v>
      </c>
      <c r="BC36" s="32">
        <v>0</v>
      </c>
      <c r="BD36" s="32">
        <v>40913.425636100001</v>
      </c>
      <c r="BE36" s="32">
        <v>12258.227657900001</v>
      </c>
      <c r="BF36" s="32">
        <v>0</v>
      </c>
      <c r="BG36" s="32">
        <v>356.31093212500002</v>
      </c>
      <c r="BH36" s="32">
        <v>3.1185861584599999</v>
      </c>
      <c r="BI36" s="32">
        <v>7165.0350882700004</v>
      </c>
      <c r="BJ36" s="32">
        <v>16.548610950600001</v>
      </c>
      <c r="BK36" s="32">
        <v>5.1180415292700001</v>
      </c>
      <c r="BL36" s="32">
        <v>713.09768132500005</v>
      </c>
      <c r="BM36" s="32">
        <v>158.48297677100001</v>
      </c>
      <c r="BN36" s="32">
        <v>12.9379253286</v>
      </c>
      <c r="BO36" s="32">
        <v>0.54823317707100006</v>
      </c>
      <c r="BP36" s="32">
        <v>4863.9247841300003</v>
      </c>
      <c r="BQ36" s="32">
        <v>1444.8892595299999</v>
      </c>
      <c r="BR36" s="32">
        <v>147.971399752</v>
      </c>
      <c r="BS36" s="32">
        <v>1.4855981841999999</v>
      </c>
      <c r="BT36" s="32">
        <v>692.58057149299998</v>
      </c>
      <c r="BU36" s="32">
        <v>1.34472545659</v>
      </c>
      <c r="BV36" s="32">
        <v>262.94901970699999</v>
      </c>
      <c r="BW36" s="32">
        <v>14.885063668900001</v>
      </c>
      <c r="BX36" s="32">
        <v>3.7607632315499999</v>
      </c>
      <c r="BY36" s="32">
        <v>1488.72181553</v>
      </c>
      <c r="BZ36" s="32">
        <v>121.958184313</v>
      </c>
      <c r="CA36" s="32">
        <v>500.37476669599999</v>
      </c>
      <c r="CB36" s="32">
        <v>4.9600342035700002</v>
      </c>
      <c r="CC36" s="32">
        <v>478.35615177900002</v>
      </c>
      <c r="CD36" s="32">
        <v>0</v>
      </c>
      <c r="CE36" s="32">
        <v>4.51998831513</v>
      </c>
      <c r="CF36" s="32">
        <v>297.874793152</v>
      </c>
      <c r="CG36" s="32">
        <v>944.262686175</v>
      </c>
      <c r="CH36" s="32">
        <v>1881.0271234700001</v>
      </c>
      <c r="CI36" s="32">
        <v>2.9075606830699998</v>
      </c>
      <c r="CJ36" s="32">
        <v>436.77617787200001</v>
      </c>
      <c r="CK36" s="32">
        <v>13992.4764443</v>
      </c>
      <c r="CL36" s="32">
        <v>1339.1633759199999</v>
      </c>
      <c r="CM36" s="32">
        <f t="shared" si="0"/>
        <v>9014.7690704425513</v>
      </c>
      <c r="CN36" s="32">
        <f t="shared" si="1"/>
        <v>4150.844286312551</v>
      </c>
    </row>
    <row r="37" spans="1:92" x14ac:dyDescent="0.25">
      <c r="A37" s="34">
        <v>40</v>
      </c>
      <c r="B37" s="34" t="s">
        <v>36</v>
      </c>
      <c r="C37" s="32">
        <v>5.4735328506499998</v>
      </c>
      <c r="D37" s="32">
        <v>50.137058826800001</v>
      </c>
      <c r="E37" s="32">
        <v>40.296090644400003</v>
      </c>
      <c r="F37" s="32">
        <v>13.4660553498</v>
      </c>
      <c r="G37" s="32">
        <v>62.337904142600003</v>
      </c>
      <c r="H37" s="32">
        <v>365.76770774099998</v>
      </c>
      <c r="I37" s="32">
        <v>1031.46318501</v>
      </c>
      <c r="J37" s="32">
        <v>2.0534728851000001</v>
      </c>
      <c r="K37" s="32">
        <v>473.54553747400001</v>
      </c>
      <c r="L37" s="32">
        <v>126896.232546</v>
      </c>
      <c r="M37" s="32">
        <v>0.16527672987399999</v>
      </c>
      <c r="N37" s="32">
        <v>10.9871605921</v>
      </c>
      <c r="O37" s="32">
        <v>1.21706016734E-2</v>
      </c>
      <c r="P37" s="32">
        <v>20.031697126400001</v>
      </c>
      <c r="Q37" s="32">
        <v>31.1842095718</v>
      </c>
      <c r="R37" s="32">
        <v>235.16698173099999</v>
      </c>
      <c r="S37" s="32">
        <v>52.665561664899997</v>
      </c>
      <c r="T37" s="32">
        <v>273.485875142</v>
      </c>
      <c r="U37" s="32">
        <v>5.5269024655600001</v>
      </c>
      <c r="V37" s="32">
        <v>239.920018312</v>
      </c>
      <c r="W37" s="32">
        <v>0.70322591077200003</v>
      </c>
      <c r="X37" s="32">
        <v>1550.1977905799999</v>
      </c>
      <c r="Y37" s="32">
        <v>1795.64425147</v>
      </c>
      <c r="Z37" s="32">
        <v>40.2961458694</v>
      </c>
      <c r="AA37" s="32">
        <v>5.4735385065399997</v>
      </c>
      <c r="AB37" s="32">
        <v>56.645825248500003</v>
      </c>
      <c r="AC37" s="32">
        <v>2.05347366751</v>
      </c>
      <c r="AD37" s="32">
        <v>126896.22729</v>
      </c>
      <c r="AE37" s="32">
        <v>22.578766401300001</v>
      </c>
      <c r="AF37" s="32">
        <v>103.992471655</v>
      </c>
      <c r="AG37" s="32">
        <v>143.29554621599999</v>
      </c>
      <c r="AH37" s="32">
        <v>9.68703247885</v>
      </c>
      <c r="AI37" s="32">
        <v>1308.12248658</v>
      </c>
      <c r="AJ37" s="32">
        <v>13247.2740216</v>
      </c>
      <c r="AK37" s="32">
        <v>4521.3773561500002</v>
      </c>
      <c r="AL37" s="32">
        <v>2076.19691655</v>
      </c>
      <c r="AM37" s="32">
        <v>184.041122933</v>
      </c>
      <c r="AN37" s="32">
        <v>43.054796342800003</v>
      </c>
      <c r="AO37" s="32">
        <v>66.596675622700005</v>
      </c>
      <c r="AP37" s="32">
        <v>0.37382268998700002</v>
      </c>
      <c r="AQ37" s="32">
        <v>315.201362593</v>
      </c>
      <c r="AR37" s="32">
        <v>170.042748735</v>
      </c>
      <c r="AS37" s="32">
        <v>175.906535144</v>
      </c>
      <c r="AT37" s="32">
        <v>1702.3724494400001</v>
      </c>
      <c r="AU37" s="32">
        <v>120.389592069</v>
      </c>
      <c r="AV37" s="32">
        <v>103.99231912800001</v>
      </c>
      <c r="AW37" s="32">
        <v>143.29555247499999</v>
      </c>
      <c r="AX37" s="32">
        <v>51.554130994799998</v>
      </c>
      <c r="AY37" s="32">
        <v>2.0703729102500001</v>
      </c>
      <c r="AZ37" s="32">
        <v>0</v>
      </c>
      <c r="BA37" s="32">
        <v>10.4024050199</v>
      </c>
      <c r="BB37" s="32">
        <v>1308.1234252199999</v>
      </c>
      <c r="BC37" s="32">
        <v>0</v>
      </c>
      <c r="BD37" s="32">
        <v>13247.270489299999</v>
      </c>
      <c r="BE37" s="32">
        <v>4521.3768489100003</v>
      </c>
      <c r="BF37" s="32">
        <v>0</v>
      </c>
      <c r="BG37" s="32">
        <v>98.352838346699997</v>
      </c>
      <c r="BH37" s="32">
        <v>0.84585274279300005</v>
      </c>
      <c r="BI37" s="32">
        <v>1827.70624161</v>
      </c>
      <c r="BJ37" s="32">
        <v>4.5273867776900003</v>
      </c>
      <c r="BK37" s="32">
        <v>1.5549772548</v>
      </c>
      <c r="BL37" s="32">
        <v>216.06724181600001</v>
      </c>
      <c r="BM37" s="32">
        <v>43.496923338499997</v>
      </c>
      <c r="BN37" s="32">
        <v>3.70159348894</v>
      </c>
      <c r="BO37" s="32">
        <v>0.15605862908400001</v>
      </c>
      <c r="BP37" s="32">
        <v>1398.4316503299999</v>
      </c>
      <c r="BQ37" s="32">
        <v>399.06388317300002</v>
      </c>
      <c r="BR37" s="32">
        <v>40.575361048799998</v>
      </c>
      <c r="BS37" s="32">
        <v>0.40881673909400001</v>
      </c>
      <c r="BT37" s="32">
        <v>190.06767919699999</v>
      </c>
      <c r="BU37" s="32">
        <v>0.365680680541</v>
      </c>
      <c r="BV37" s="32">
        <v>74.751619426999994</v>
      </c>
      <c r="BW37" s="32">
        <v>3.8459989381500002</v>
      </c>
      <c r="BX37" s="32">
        <v>1.1123216306599999</v>
      </c>
      <c r="BY37" s="32">
        <v>402.51622580399999</v>
      </c>
      <c r="BZ37" s="32">
        <v>33.399198348600002</v>
      </c>
      <c r="CA37" s="32">
        <v>185.43694425199999</v>
      </c>
      <c r="CB37" s="32">
        <v>1.3667083500699999</v>
      </c>
      <c r="CC37" s="32">
        <v>175.906418059</v>
      </c>
      <c r="CD37" s="32">
        <v>0</v>
      </c>
      <c r="CE37" s="32">
        <v>1.4834222153100001</v>
      </c>
      <c r="CF37" s="32">
        <v>102.18038862900001</v>
      </c>
      <c r="CG37" s="32">
        <v>323.91137038599999</v>
      </c>
      <c r="CH37" s="32">
        <v>468.28628923600002</v>
      </c>
      <c r="CI37" s="32">
        <v>0.95436941882699999</v>
      </c>
      <c r="CJ37" s="32">
        <v>120.634761885</v>
      </c>
      <c r="CK37" s="32">
        <v>3529.1988399799998</v>
      </c>
      <c r="CL37" s="32">
        <v>336.71658341599999</v>
      </c>
      <c r="CM37" s="32">
        <f t="shared" si="0"/>
        <v>2602.6282670056598</v>
      </c>
      <c r="CN37" s="32">
        <f t="shared" si="1"/>
        <v>1204.1966166756599</v>
      </c>
    </row>
    <row r="38" spans="1:92" x14ac:dyDescent="0.25">
      <c r="A38" s="34">
        <v>41</v>
      </c>
      <c r="B38" s="34" t="s">
        <v>37</v>
      </c>
      <c r="C38" s="32">
        <v>3.4218564168599999</v>
      </c>
      <c r="D38" s="32">
        <v>31.050533640800001</v>
      </c>
      <c r="E38" s="32">
        <v>25.128263935500001</v>
      </c>
      <c r="F38" s="32">
        <v>8.3672217658600001</v>
      </c>
      <c r="G38" s="32">
        <v>37.766576926399999</v>
      </c>
      <c r="H38" s="32">
        <v>252.97944014699999</v>
      </c>
      <c r="I38" s="32">
        <v>713.40144791199998</v>
      </c>
      <c r="J38" s="32">
        <v>1.26922275004</v>
      </c>
      <c r="K38" s="32">
        <v>292.17102858599998</v>
      </c>
      <c r="L38" s="32">
        <v>68834.551856599996</v>
      </c>
      <c r="M38" s="32">
        <v>5.24304419104E-2</v>
      </c>
      <c r="N38" s="32">
        <v>3.5304199355399999</v>
      </c>
      <c r="O38" s="32">
        <v>3.9413311877700002E-3</v>
      </c>
      <c r="P38" s="32">
        <v>6.5378270094199999</v>
      </c>
      <c r="Q38" s="32">
        <v>10.120665065800001</v>
      </c>
      <c r="R38" s="32">
        <v>144.80617106</v>
      </c>
      <c r="S38" s="32">
        <v>32.284962321800002</v>
      </c>
      <c r="T38" s="32">
        <v>163.28605361999999</v>
      </c>
      <c r="U38" s="32">
        <v>3.1702353470000002</v>
      </c>
      <c r="V38" s="32">
        <v>146.461290448</v>
      </c>
      <c r="W38" s="32">
        <v>0.425681544977</v>
      </c>
      <c r="X38" s="32">
        <v>941.92820322399996</v>
      </c>
      <c r="Y38" s="32">
        <v>1091.5592116299999</v>
      </c>
      <c r="Z38" s="32">
        <v>25.128267711500001</v>
      </c>
      <c r="AA38" s="32">
        <v>3.42186650375</v>
      </c>
      <c r="AB38" s="32">
        <v>34.544120958400001</v>
      </c>
      <c r="AC38" s="32">
        <v>1.2692200570000001</v>
      </c>
      <c r="AD38" s="32">
        <v>68834.548715900004</v>
      </c>
      <c r="AE38" s="32">
        <v>13.294727097699999</v>
      </c>
      <c r="AF38" s="32">
        <v>64.474605349100003</v>
      </c>
      <c r="AG38" s="32">
        <v>87.182759589900002</v>
      </c>
      <c r="AH38" s="32">
        <v>6.0246984720399999</v>
      </c>
      <c r="AI38" s="32">
        <v>907.71439284500002</v>
      </c>
      <c r="AJ38" s="32">
        <v>8129.8925417099999</v>
      </c>
      <c r="AK38" s="32">
        <v>2680.7782992000002</v>
      </c>
      <c r="AL38" s="32">
        <v>1278.6605489200001</v>
      </c>
      <c r="AM38" s="32">
        <v>124.473881878</v>
      </c>
      <c r="AN38" s="32">
        <v>34.385080247099999</v>
      </c>
      <c r="AO38" s="32">
        <v>55.764451770100003</v>
      </c>
      <c r="AP38" s="32">
        <v>0.24955305566899999</v>
      </c>
      <c r="AQ38" s="32">
        <v>266.74079271099998</v>
      </c>
      <c r="AR38" s="32">
        <v>91.748508188100004</v>
      </c>
      <c r="AS38" s="32">
        <v>111.953649309</v>
      </c>
      <c r="AT38" s="32">
        <v>1049.43406581</v>
      </c>
      <c r="AU38" s="32">
        <v>74.539870193200002</v>
      </c>
      <c r="AV38" s="32">
        <v>64.474576467800006</v>
      </c>
      <c r="AW38" s="32">
        <v>87.182774226600003</v>
      </c>
      <c r="AX38" s="32">
        <v>31.060629739700001</v>
      </c>
      <c r="AY38" s="32">
        <v>1.1693878388000001</v>
      </c>
      <c r="AZ38" s="32">
        <v>0</v>
      </c>
      <c r="BA38" s="32">
        <v>6.4542990121799999</v>
      </c>
      <c r="BB38" s="32">
        <v>907.71350665199998</v>
      </c>
      <c r="BC38" s="32">
        <v>0</v>
      </c>
      <c r="BD38" s="32">
        <v>8129.8870239899998</v>
      </c>
      <c r="BE38" s="32">
        <v>2680.7768804100001</v>
      </c>
      <c r="BF38" s="32">
        <v>0</v>
      </c>
      <c r="BG38" s="32">
        <v>60.582272800699997</v>
      </c>
      <c r="BH38" s="32">
        <v>0.64387433632500002</v>
      </c>
      <c r="BI38" s="32">
        <v>1112.7540154799999</v>
      </c>
      <c r="BJ38" s="32">
        <v>3.2390377624000002</v>
      </c>
      <c r="BK38" s="32">
        <v>1.0917707209400001</v>
      </c>
      <c r="BL38" s="32">
        <v>146.24018913500001</v>
      </c>
      <c r="BM38" s="32">
        <v>30.238215997899999</v>
      </c>
      <c r="BN38" s="32">
        <v>2.5470483062599998</v>
      </c>
      <c r="BO38" s="32">
        <v>0.11414485263</v>
      </c>
      <c r="BP38" s="32">
        <v>966.27620453300005</v>
      </c>
      <c r="BQ38" s="32">
        <v>285.22950274200002</v>
      </c>
      <c r="BR38" s="32">
        <v>28.084415870499999</v>
      </c>
      <c r="BS38" s="32">
        <v>0.28422226403400003</v>
      </c>
      <c r="BT38" s="32">
        <v>134.624507198</v>
      </c>
      <c r="BU38" s="32">
        <v>0.296049110369</v>
      </c>
      <c r="BV38" s="32">
        <v>56.477137168600002</v>
      </c>
      <c r="BW38" s="32">
        <v>3.3474093729700001</v>
      </c>
      <c r="BX38" s="32">
        <v>0.75770596970399995</v>
      </c>
      <c r="BY38" s="32">
        <v>326.30743271300003</v>
      </c>
      <c r="BZ38" s="32">
        <v>23.294606437700001</v>
      </c>
      <c r="CA38" s="32">
        <v>102.34130476599999</v>
      </c>
      <c r="CB38" s="32">
        <v>0.94684200584599998</v>
      </c>
      <c r="CC38" s="32">
        <v>111.95376540399999</v>
      </c>
      <c r="CD38" s="32">
        <v>0</v>
      </c>
      <c r="CE38" s="32">
        <v>0.92700703256500006</v>
      </c>
      <c r="CF38" s="32">
        <v>68.924512300900005</v>
      </c>
      <c r="CG38" s="32">
        <v>218.49082207999999</v>
      </c>
      <c r="CH38" s="32">
        <v>284.70122959399998</v>
      </c>
      <c r="CI38" s="32">
        <v>0.59794674963399996</v>
      </c>
      <c r="CJ38" s="32">
        <v>73.750542682299994</v>
      </c>
      <c r="CK38" s="32">
        <v>2151.1077143399998</v>
      </c>
      <c r="CL38" s="32">
        <v>205.76899414799999</v>
      </c>
      <c r="CM38" s="32">
        <f t="shared" si="0"/>
        <v>1827.152339858704</v>
      </c>
      <c r="CN38" s="32">
        <f t="shared" si="1"/>
        <v>860.8761353257039</v>
      </c>
    </row>
    <row r="39" spans="1:92" x14ac:dyDescent="0.25">
      <c r="A39" s="34">
        <v>42</v>
      </c>
      <c r="B39" s="34" t="s">
        <v>130</v>
      </c>
      <c r="C39" s="32">
        <v>11.745498484000001</v>
      </c>
      <c r="D39" s="32">
        <v>101.204570565</v>
      </c>
      <c r="E39" s="32">
        <v>83.570746466000003</v>
      </c>
      <c r="F39" s="32">
        <v>27.9589965465</v>
      </c>
      <c r="G39" s="32">
        <v>117.979671048</v>
      </c>
      <c r="H39" s="32">
        <v>511.68010657500002</v>
      </c>
      <c r="I39" s="32">
        <v>1442.9421587500001</v>
      </c>
      <c r="J39" s="32">
        <v>5.0760148651800003</v>
      </c>
      <c r="K39" s="32">
        <v>956.55897588400001</v>
      </c>
      <c r="L39" s="32">
        <v>217141.868246</v>
      </c>
      <c r="M39" s="32">
        <v>0.18181716407599999</v>
      </c>
      <c r="N39" s="32">
        <v>11.638979859799999</v>
      </c>
      <c r="O39" s="32">
        <v>1.3074009784500001E-2</v>
      </c>
      <c r="P39" s="32">
        <v>21.6547099786</v>
      </c>
      <c r="Q39" s="32">
        <v>33.475401685100003</v>
      </c>
      <c r="R39" s="32">
        <v>473.760183789</v>
      </c>
      <c r="S39" s="32">
        <v>103.97862627400001</v>
      </c>
      <c r="T39" s="32">
        <v>465.552540577</v>
      </c>
      <c r="U39" s="32">
        <v>9.1946072828700007</v>
      </c>
      <c r="V39" s="32">
        <v>412.93920084199999</v>
      </c>
      <c r="W39" s="32">
        <v>1.2253261600300001</v>
      </c>
      <c r="X39" s="32">
        <v>2706.4721979000001</v>
      </c>
      <c r="Y39" s="32">
        <v>3128.6078386700001</v>
      </c>
      <c r="Z39" s="32">
        <v>83.570736207899998</v>
      </c>
      <c r="AA39" s="32">
        <v>11.7455041215</v>
      </c>
      <c r="AB39" s="32">
        <v>108.603445482</v>
      </c>
      <c r="AC39" s="32">
        <v>5.0760118191099997</v>
      </c>
      <c r="AD39" s="32">
        <v>217141.83158200001</v>
      </c>
      <c r="AE39" s="32">
        <v>40.9746504664</v>
      </c>
      <c r="AF39" s="32">
        <v>211.80440577300001</v>
      </c>
      <c r="AG39" s="32">
        <v>285.44822050499999</v>
      </c>
      <c r="AH39" s="32">
        <v>20.2821159997</v>
      </c>
      <c r="AI39" s="32">
        <v>2808.1503792600001</v>
      </c>
      <c r="AJ39" s="32">
        <v>26733.2802514</v>
      </c>
      <c r="AK39" s="32">
        <v>8662.2918644399997</v>
      </c>
      <c r="AL39" s="32">
        <v>4149.7381742799998</v>
      </c>
      <c r="AM39" s="32">
        <v>419.44034776699999</v>
      </c>
      <c r="AN39" s="32">
        <v>112.57295884</v>
      </c>
      <c r="AO39" s="32">
        <v>180.72926463100001</v>
      </c>
      <c r="AP39" s="32">
        <v>0.87270837464700002</v>
      </c>
      <c r="AQ39" s="32">
        <v>863.87340103899999</v>
      </c>
      <c r="AR39" s="32">
        <v>320.04754451399998</v>
      </c>
      <c r="AS39" s="32">
        <v>341.83800935300002</v>
      </c>
      <c r="AT39" s="32">
        <v>3479.62596798</v>
      </c>
      <c r="AU39" s="32">
        <v>244.58316534400001</v>
      </c>
      <c r="AV39" s="32">
        <v>211.80412058900001</v>
      </c>
      <c r="AW39" s="32">
        <v>285.44825968599997</v>
      </c>
      <c r="AX39" s="32">
        <v>94.3259883196</v>
      </c>
      <c r="AY39" s="32">
        <v>3.7782282555600002</v>
      </c>
      <c r="AZ39" s="32">
        <v>0</v>
      </c>
      <c r="BA39" s="32">
        <v>21.520513806099999</v>
      </c>
      <c r="BB39" s="32">
        <v>2808.1525951899998</v>
      </c>
      <c r="BC39" s="32">
        <v>0</v>
      </c>
      <c r="BD39" s="32">
        <v>26733.291155499999</v>
      </c>
      <c r="BE39" s="32">
        <v>8662.2928819999997</v>
      </c>
      <c r="BF39" s="32">
        <v>0</v>
      </c>
      <c r="BG39" s="32">
        <v>195.96505974900001</v>
      </c>
      <c r="BH39" s="32">
        <v>1.69612495258</v>
      </c>
      <c r="BI39" s="32">
        <v>3373.2899665999998</v>
      </c>
      <c r="BJ39" s="32">
        <v>7.3998685558600004</v>
      </c>
      <c r="BK39" s="32">
        <v>3.0020556058299999</v>
      </c>
      <c r="BL39" s="32">
        <v>479.65029060900002</v>
      </c>
      <c r="BM39" s="32">
        <v>62.503847496299997</v>
      </c>
      <c r="BN39" s="32">
        <v>5.7039305152799997</v>
      </c>
      <c r="BO39" s="32">
        <v>0.30720398196999998</v>
      </c>
      <c r="BP39" s="32">
        <v>2230.65358982</v>
      </c>
      <c r="BQ39" s="32">
        <v>665.14735585699998</v>
      </c>
      <c r="BR39" s="32">
        <v>56.9584919427</v>
      </c>
      <c r="BS39" s="32">
        <v>0.59179480101699999</v>
      </c>
      <c r="BT39" s="32">
        <v>296.93787606400002</v>
      </c>
      <c r="BU39" s="32">
        <v>0.90306452513500002</v>
      </c>
      <c r="BV39" s="32">
        <v>167.99348684200001</v>
      </c>
      <c r="BW39" s="32">
        <v>10.830754987300001</v>
      </c>
      <c r="BX39" s="32">
        <v>2.0108642105999999</v>
      </c>
      <c r="BY39" s="32">
        <v>1019.0415491700001</v>
      </c>
      <c r="BZ39" s="32">
        <v>48.3634541363</v>
      </c>
      <c r="CA39" s="32">
        <v>343.76108124000001</v>
      </c>
      <c r="CB39" s="32">
        <v>1.9552561740200001</v>
      </c>
      <c r="CC39" s="32">
        <v>341.83845972199998</v>
      </c>
      <c r="CD39" s="32">
        <v>0</v>
      </c>
      <c r="CE39" s="32">
        <v>3.1610032566399999</v>
      </c>
      <c r="CF39" s="32">
        <v>212.978749816</v>
      </c>
      <c r="CG39" s="32">
        <v>675.14278037700001</v>
      </c>
      <c r="CH39" s="32">
        <v>852.13765431100001</v>
      </c>
      <c r="CI39" s="32">
        <v>2.03962150593</v>
      </c>
      <c r="CJ39" s="32">
        <v>233.290256941</v>
      </c>
      <c r="CK39" s="32">
        <v>6641.7055940199998</v>
      </c>
      <c r="CL39" s="32">
        <v>625.30279954800005</v>
      </c>
      <c r="CM39" s="32">
        <f t="shared" si="0"/>
        <v>4740.2647309065997</v>
      </c>
      <c r="CN39" s="32">
        <f t="shared" si="1"/>
        <v>2509.6111410865997</v>
      </c>
    </row>
    <row r="40" spans="1:92" x14ac:dyDescent="0.25">
      <c r="A40" s="34">
        <v>44</v>
      </c>
      <c r="B40" s="34" t="s">
        <v>39</v>
      </c>
      <c r="C40" s="32">
        <v>0.50157535548300003</v>
      </c>
      <c r="D40" s="32">
        <v>6.0540558897199999</v>
      </c>
      <c r="E40" s="32">
        <v>3.9283381081500002</v>
      </c>
      <c r="F40" s="32">
        <v>1.3606231416700001</v>
      </c>
      <c r="G40" s="32">
        <v>11.0400706603</v>
      </c>
      <c r="H40" s="32">
        <v>52.076809334899998</v>
      </c>
      <c r="I40" s="32">
        <v>146.85684209999999</v>
      </c>
      <c r="J40" s="32">
        <v>0.12644436748999999</v>
      </c>
      <c r="K40" s="32">
        <v>60.956212799100001</v>
      </c>
      <c r="L40" s="32">
        <v>14109.8686657</v>
      </c>
      <c r="M40" s="32">
        <v>1.7654734589799999E-2</v>
      </c>
      <c r="N40" s="32">
        <v>1.0312369780299999</v>
      </c>
      <c r="O40" s="32">
        <v>1.1622707533E-3</v>
      </c>
      <c r="P40" s="32">
        <v>1.9226376976299999</v>
      </c>
      <c r="Q40" s="32">
        <v>2.97152747174</v>
      </c>
      <c r="R40" s="32">
        <v>30.37376321</v>
      </c>
      <c r="S40" s="32">
        <v>7.8688125556399999</v>
      </c>
      <c r="T40" s="32">
        <v>61.627070602400003</v>
      </c>
      <c r="U40" s="32">
        <v>1.3717184330000001</v>
      </c>
      <c r="V40" s="32">
        <v>56.838221957599998</v>
      </c>
      <c r="W40" s="32">
        <v>0.17487987108200001</v>
      </c>
      <c r="X40" s="32">
        <v>384.93850210099998</v>
      </c>
      <c r="Y40" s="32">
        <v>443.15119261799998</v>
      </c>
      <c r="Z40" s="32">
        <v>3.9283352837600001</v>
      </c>
      <c r="AA40" s="32">
        <v>0.50157542821500001</v>
      </c>
      <c r="AB40" s="32">
        <v>9.6506990373800008</v>
      </c>
      <c r="AC40" s="32">
        <v>0.126444530252</v>
      </c>
      <c r="AD40" s="32">
        <v>14109.862000700001</v>
      </c>
      <c r="AE40" s="32">
        <v>3.7576999722400002</v>
      </c>
      <c r="AF40" s="32">
        <v>9.7485528715300003</v>
      </c>
      <c r="AG40" s="32">
        <v>11.1935659503</v>
      </c>
      <c r="AH40" s="32">
        <v>0.99392192512999999</v>
      </c>
      <c r="AI40" s="32">
        <v>215.15015151</v>
      </c>
      <c r="AJ40" s="32">
        <v>1083.4751770099999</v>
      </c>
      <c r="AK40" s="32">
        <v>304.52691137199997</v>
      </c>
      <c r="AL40" s="32">
        <v>291.31022432899999</v>
      </c>
      <c r="AM40" s="32">
        <v>22.894141152500001</v>
      </c>
      <c r="AN40" s="32">
        <v>8.7585753997599998</v>
      </c>
      <c r="AO40" s="32">
        <v>14.6537106624</v>
      </c>
      <c r="AP40" s="32">
        <v>5.0014144322900002E-2</v>
      </c>
      <c r="AQ40" s="32">
        <v>69.652160486300005</v>
      </c>
      <c r="AR40" s="32">
        <v>10.384916153700001</v>
      </c>
      <c r="AS40" s="32">
        <v>22.891880393699999</v>
      </c>
      <c r="AT40" s="32">
        <v>247.78213823999999</v>
      </c>
      <c r="AU40" s="32">
        <v>11.8830815739</v>
      </c>
      <c r="AV40" s="32">
        <v>9.7485514291600008</v>
      </c>
      <c r="AW40" s="32">
        <v>11.193575424800001</v>
      </c>
      <c r="AX40" s="32">
        <v>10.380256644599999</v>
      </c>
      <c r="AY40" s="32">
        <v>0.26143084147399998</v>
      </c>
      <c r="AZ40" s="32">
        <v>0</v>
      </c>
      <c r="BA40" s="32">
        <v>1.1699614654499999</v>
      </c>
      <c r="BB40" s="32">
        <v>215.15000127499999</v>
      </c>
      <c r="BC40" s="32">
        <v>0</v>
      </c>
      <c r="BD40" s="32">
        <v>1083.4747102700001</v>
      </c>
      <c r="BE40" s="32">
        <v>304.52817600999998</v>
      </c>
      <c r="BF40" s="32">
        <v>0</v>
      </c>
      <c r="BG40" s="32">
        <v>14.163236878399999</v>
      </c>
      <c r="BH40" s="32">
        <v>0.156126490098</v>
      </c>
      <c r="BI40" s="32">
        <v>369.98715376899997</v>
      </c>
      <c r="BJ40" s="32">
        <v>0.70612235281400004</v>
      </c>
      <c r="BK40" s="32">
        <v>0.25488681668099999</v>
      </c>
      <c r="BL40" s="32">
        <v>27.956121136699998</v>
      </c>
      <c r="BM40" s="32">
        <v>6.2943595294400003</v>
      </c>
      <c r="BN40" s="32">
        <v>0.54415041818599996</v>
      </c>
      <c r="BO40" s="32">
        <v>2.6767411076399999E-2</v>
      </c>
      <c r="BP40" s="32">
        <v>208.96690694200001</v>
      </c>
      <c r="BQ40" s="32">
        <v>62.618932093600002</v>
      </c>
      <c r="BR40" s="32">
        <v>5.7902191741499998</v>
      </c>
      <c r="BS40" s="32">
        <v>5.9377629650500002E-2</v>
      </c>
      <c r="BT40" s="32">
        <v>29.048057215899998</v>
      </c>
      <c r="BU40" s="32">
        <v>7.8622830769899996E-2</v>
      </c>
      <c r="BV40" s="32">
        <v>13.655924454999999</v>
      </c>
      <c r="BW40" s="32">
        <v>0.93873525895900001</v>
      </c>
      <c r="BX40" s="32">
        <v>0.15858255100400001</v>
      </c>
      <c r="BY40" s="32">
        <v>83.159772021199998</v>
      </c>
      <c r="BZ40" s="32">
        <v>4.8689261406900002</v>
      </c>
      <c r="CA40" s="32">
        <v>12.647707331299999</v>
      </c>
      <c r="CB40" s="32">
        <v>0.19664984353600001</v>
      </c>
      <c r="CC40" s="32">
        <v>22.891923951500001</v>
      </c>
      <c r="CD40" s="32">
        <v>0</v>
      </c>
      <c r="CE40" s="32">
        <v>0.110520193739</v>
      </c>
      <c r="CF40" s="32">
        <v>16.830328999900001</v>
      </c>
      <c r="CG40" s="32">
        <v>53.351834176399997</v>
      </c>
      <c r="CH40" s="32">
        <v>100.970750999</v>
      </c>
      <c r="CI40" s="32">
        <v>7.0713604092099994E-2</v>
      </c>
      <c r="CJ40" s="32">
        <v>19.667286088699999</v>
      </c>
      <c r="CK40" s="32">
        <v>693.90153730400004</v>
      </c>
      <c r="CL40" s="32">
        <v>68.807346882199994</v>
      </c>
      <c r="CM40" s="32">
        <f t="shared" si="0"/>
        <v>395.50802207580404</v>
      </c>
      <c r="CN40" s="32">
        <f t="shared" si="1"/>
        <v>186.54111513380403</v>
      </c>
    </row>
    <row r="41" spans="1:92" x14ac:dyDescent="0.25">
      <c r="A41" s="34">
        <v>45</v>
      </c>
      <c r="B41" s="34" t="s">
        <v>40</v>
      </c>
      <c r="C41" s="32">
        <v>6.4146706445400001</v>
      </c>
      <c r="D41" s="32">
        <v>55.706253629899997</v>
      </c>
      <c r="E41" s="32">
        <v>45.940829087200001</v>
      </c>
      <c r="F41" s="32">
        <v>15.6664121638</v>
      </c>
      <c r="G41" s="32">
        <v>66.998708106600006</v>
      </c>
      <c r="H41" s="32">
        <v>412.82264285299999</v>
      </c>
      <c r="I41" s="32">
        <v>1164.16024081</v>
      </c>
      <c r="J41" s="32">
        <v>2.4435382592399999</v>
      </c>
      <c r="K41" s="32">
        <v>541.91657578100001</v>
      </c>
      <c r="L41" s="32">
        <v>133354.640988</v>
      </c>
      <c r="M41" s="32">
        <v>0.13259289593599999</v>
      </c>
      <c r="N41" s="32">
        <v>9.4802602583599995</v>
      </c>
      <c r="O41" s="32">
        <v>1.06413407412E-2</v>
      </c>
      <c r="P41" s="32">
        <v>17.656809855700001</v>
      </c>
      <c r="Q41" s="32">
        <v>27.269629316100001</v>
      </c>
      <c r="R41" s="32">
        <v>268.42931215999999</v>
      </c>
      <c r="S41" s="32">
        <v>59.353407887700001</v>
      </c>
      <c r="T41" s="32">
        <v>255.89194768300001</v>
      </c>
      <c r="U41" s="32">
        <v>4.8436440570799997</v>
      </c>
      <c r="V41" s="32">
        <v>224.651307054</v>
      </c>
      <c r="W41" s="32">
        <v>0.66327295979300005</v>
      </c>
      <c r="X41" s="32">
        <v>1466.13441865</v>
      </c>
      <c r="Y41" s="32">
        <v>1695.62829298</v>
      </c>
      <c r="Z41" s="32">
        <v>45.940848817499997</v>
      </c>
      <c r="AA41" s="32">
        <v>6.4146695957000004</v>
      </c>
      <c r="AB41" s="32">
        <v>62.022593621799999</v>
      </c>
      <c r="AC41" s="32">
        <v>2.4435389298099999</v>
      </c>
      <c r="AD41" s="32">
        <v>133354.634437</v>
      </c>
      <c r="AE41" s="32">
        <v>21.760293809</v>
      </c>
      <c r="AF41" s="32">
        <v>120.326507073</v>
      </c>
      <c r="AG41" s="32">
        <v>146.92244880300001</v>
      </c>
      <c r="AH41" s="32">
        <v>11.279603394900001</v>
      </c>
      <c r="AI41" s="32">
        <v>1353.2999193600001</v>
      </c>
      <c r="AJ41" s="32">
        <v>13491.030845200001</v>
      </c>
      <c r="AK41" s="32">
        <v>4727.3432958499998</v>
      </c>
      <c r="AL41" s="32">
        <v>2360.96344507</v>
      </c>
      <c r="AM41" s="32">
        <v>195.41371259600001</v>
      </c>
      <c r="AN41" s="32">
        <v>41.933444834900001</v>
      </c>
      <c r="AO41" s="32">
        <v>64.839219964899996</v>
      </c>
      <c r="AP41" s="32">
        <v>0.40439845948000003</v>
      </c>
      <c r="AQ41" s="32">
        <v>305.35032663599998</v>
      </c>
      <c r="AR41" s="32">
        <v>185.66048951900001</v>
      </c>
      <c r="AS41" s="32">
        <v>184.003759922</v>
      </c>
      <c r="AT41" s="32">
        <v>1918.2999521500001</v>
      </c>
      <c r="AU41" s="32">
        <v>138.751679865</v>
      </c>
      <c r="AV41" s="32">
        <v>120.326388423</v>
      </c>
      <c r="AW41" s="32">
        <v>146.92240768799999</v>
      </c>
      <c r="AX41" s="32">
        <v>52.989694070399999</v>
      </c>
      <c r="AY41" s="32">
        <v>2.1457159641499999</v>
      </c>
      <c r="AZ41" s="32">
        <v>0</v>
      </c>
      <c r="BA41" s="32">
        <v>11.9534947394</v>
      </c>
      <c r="BB41" s="32">
        <v>1353.3003483699999</v>
      </c>
      <c r="BC41" s="32">
        <v>0</v>
      </c>
      <c r="BD41" s="32">
        <v>13491.033084999999</v>
      </c>
      <c r="BE41" s="32">
        <v>4727.3433542599996</v>
      </c>
      <c r="BF41" s="32">
        <v>0</v>
      </c>
      <c r="BG41" s="32">
        <v>111.495644403</v>
      </c>
      <c r="BH41" s="32">
        <v>0.88365658656099999</v>
      </c>
      <c r="BI41" s="32">
        <v>1873.6285634799999</v>
      </c>
      <c r="BJ41" s="32">
        <v>4.9845464502799999</v>
      </c>
      <c r="BK41" s="32">
        <v>1.66176382536</v>
      </c>
      <c r="BL41" s="32">
        <v>229.81502822499999</v>
      </c>
      <c r="BM41" s="32">
        <v>48.879230597499998</v>
      </c>
      <c r="BN41" s="32">
        <v>4.1182562311800002</v>
      </c>
      <c r="BO41" s="32">
        <v>0.165838602034</v>
      </c>
      <c r="BP41" s="32">
        <v>1546.5305728999999</v>
      </c>
      <c r="BQ41" s="32">
        <v>437.889621702</v>
      </c>
      <c r="BR41" s="32">
        <v>45.768442315199998</v>
      </c>
      <c r="BS41" s="32">
        <v>0.45880090754699998</v>
      </c>
      <c r="BT41" s="32">
        <v>210.43680979800001</v>
      </c>
      <c r="BU41" s="32">
        <v>0.35902180986900001</v>
      </c>
      <c r="BV41" s="32">
        <v>77.587467754299993</v>
      </c>
      <c r="BW41" s="32">
        <v>3.57884244765</v>
      </c>
      <c r="BX41" s="32">
        <v>1.2260043494299999</v>
      </c>
      <c r="BY41" s="32">
        <v>400.15763363500002</v>
      </c>
      <c r="BZ41" s="32">
        <v>37.469569022400002</v>
      </c>
      <c r="CA41" s="32">
        <v>202.78836844400001</v>
      </c>
      <c r="CB41" s="32">
        <v>1.53727634276</v>
      </c>
      <c r="CC41" s="32">
        <v>184.00377046700001</v>
      </c>
      <c r="CD41" s="32">
        <v>0</v>
      </c>
      <c r="CE41" s="32">
        <v>1.7599472057700001</v>
      </c>
      <c r="CF41" s="32">
        <v>107.392247337</v>
      </c>
      <c r="CG41" s="32">
        <v>340.433650957</v>
      </c>
      <c r="CH41" s="32">
        <v>473.410941261</v>
      </c>
      <c r="CI41" s="32">
        <v>1.13419420249</v>
      </c>
      <c r="CJ41" s="32">
        <v>131.49424305100001</v>
      </c>
      <c r="CK41" s="32">
        <v>3641.19660454</v>
      </c>
      <c r="CL41" s="32">
        <v>350.19796229100001</v>
      </c>
      <c r="CM41" s="32">
        <f t="shared" si="0"/>
        <v>2818.4072292554297</v>
      </c>
      <c r="CN41" s="32">
        <f t="shared" si="1"/>
        <v>1271.8766563554298</v>
      </c>
    </row>
    <row r="42" spans="1:92" x14ac:dyDescent="0.25">
      <c r="A42" s="34">
        <v>46</v>
      </c>
      <c r="B42" s="34" t="s">
        <v>41</v>
      </c>
      <c r="C42" s="32">
        <v>0.92024448887599997</v>
      </c>
      <c r="D42" s="32">
        <v>8.3042204114799993</v>
      </c>
      <c r="E42" s="32">
        <v>6.7578638522499999</v>
      </c>
      <c r="F42" s="32">
        <v>2.27325872726</v>
      </c>
      <c r="G42" s="32">
        <v>11.576266393099999</v>
      </c>
      <c r="H42" s="32">
        <v>49.010415151899998</v>
      </c>
      <c r="I42" s="32">
        <v>138.20938762</v>
      </c>
      <c r="J42" s="32">
        <v>0.34731626823799999</v>
      </c>
      <c r="K42" s="32">
        <v>83.490589298200007</v>
      </c>
      <c r="L42" s="32">
        <v>22400.824753199999</v>
      </c>
      <c r="M42" s="32">
        <v>1.6512184038500001E-2</v>
      </c>
      <c r="N42" s="32">
        <v>0.90064506447699999</v>
      </c>
      <c r="O42" s="32">
        <v>1.00148210472E-3</v>
      </c>
      <c r="P42" s="32">
        <v>1.6500764648899999</v>
      </c>
      <c r="Q42" s="32">
        <v>2.5672364178699998</v>
      </c>
      <c r="R42" s="32">
        <v>41.440813813699997</v>
      </c>
      <c r="S42" s="32">
        <v>9.4966875364199996</v>
      </c>
      <c r="T42" s="32">
        <v>41.663257455599997</v>
      </c>
      <c r="U42" s="32">
        <v>0.87504506533500004</v>
      </c>
      <c r="V42" s="32">
        <v>36.9946210835</v>
      </c>
      <c r="W42" s="32">
        <v>0.108388363978</v>
      </c>
      <c r="X42" s="32">
        <v>239.183180593</v>
      </c>
      <c r="Y42" s="32">
        <v>277.05264975799997</v>
      </c>
      <c r="Z42" s="32">
        <v>6.7578566897499996</v>
      </c>
      <c r="AA42" s="32">
        <v>0.92024436514999997</v>
      </c>
      <c r="AB42" s="32">
        <v>10.684716659099999</v>
      </c>
      <c r="AC42" s="32">
        <v>0.34731631129099999</v>
      </c>
      <c r="AD42" s="32">
        <v>22400.838918199999</v>
      </c>
      <c r="AE42" s="32">
        <v>3.7680512555200001</v>
      </c>
      <c r="AF42" s="32">
        <v>17.260519001700001</v>
      </c>
      <c r="AG42" s="32">
        <v>26.586371697600001</v>
      </c>
      <c r="AH42" s="32">
        <v>1.65078456887</v>
      </c>
      <c r="AI42" s="32">
        <v>252.337719771</v>
      </c>
      <c r="AJ42" s="32">
        <v>2462.7983266699998</v>
      </c>
      <c r="AK42" s="32">
        <v>833.91122515899997</v>
      </c>
      <c r="AL42" s="32">
        <v>370.52289838600001</v>
      </c>
      <c r="AM42" s="32">
        <v>37.647115834200001</v>
      </c>
      <c r="AN42" s="32">
        <v>11.817103822</v>
      </c>
      <c r="AO42" s="32">
        <v>18.876577513800001</v>
      </c>
      <c r="AP42" s="32">
        <v>6.7503880732000004E-2</v>
      </c>
      <c r="AQ42" s="32">
        <v>91.036368262099998</v>
      </c>
      <c r="AR42" s="32">
        <v>30.519957399500001</v>
      </c>
      <c r="AS42" s="32">
        <v>31.3728476247</v>
      </c>
      <c r="AT42" s="32">
        <v>303.78237045200001</v>
      </c>
      <c r="AU42" s="32">
        <v>20.056886073299999</v>
      </c>
      <c r="AV42" s="32">
        <v>17.2605015589</v>
      </c>
      <c r="AW42" s="32">
        <v>26.586372795799999</v>
      </c>
      <c r="AX42" s="32">
        <v>8.4889073300900009</v>
      </c>
      <c r="AY42" s="32">
        <v>0.35194105828299999</v>
      </c>
      <c r="AZ42" s="32">
        <v>0</v>
      </c>
      <c r="BA42" s="32">
        <v>1.7601738526399999</v>
      </c>
      <c r="BB42" s="32">
        <v>252.33752908899999</v>
      </c>
      <c r="BC42" s="32">
        <v>0</v>
      </c>
      <c r="BD42" s="32">
        <v>2462.8001625299999</v>
      </c>
      <c r="BE42" s="32">
        <v>833.91020474799996</v>
      </c>
      <c r="BF42" s="32">
        <v>0</v>
      </c>
      <c r="BG42" s="32">
        <v>17.4858955254</v>
      </c>
      <c r="BH42" s="32">
        <v>0.17260518107299999</v>
      </c>
      <c r="BI42" s="32">
        <v>299.81123411499999</v>
      </c>
      <c r="BJ42" s="32">
        <v>0.72504734020700001</v>
      </c>
      <c r="BK42" s="32">
        <v>0.27270821873500001</v>
      </c>
      <c r="BL42" s="32">
        <v>42.859221418700002</v>
      </c>
      <c r="BM42" s="32">
        <v>6.0052961661199999</v>
      </c>
      <c r="BN42" s="32">
        <v>0.52740742254399997</v>
      </c>
      <c r="BO42" s="32">
        <v>2.964728141E-2</v>
      </c>
      <c r="BP42" s="32">
        <v>206.69747907300001</v>
      </c>
      <c r="BQ42" s="32">
        <v>64.579854603200005</v>
      </c>
      <c r="BR42" s="32">
        <v>5.4588844402500003</v>
      </c>
      <c r="BS42" s="32">
        <v>5.6756084328900003E-2</v>
      </c>
      <c r="BT42" s="32">
        <v>28.895311746699999</v>
      </c>
      <c r="BU42" s="32">
        <v>9.3247974472000006E-2</v>
      </c>
      <c r="BV42" s="32">
        <v>16.3275654975</v>
      </c>
      <c r="BW42" s="32">
        <v>1.16400827481</v>
      </c>
      <c r="BX42" s="32">
        <v>0.17273642199200001</v>
      </c>
      <c r="BY42" s="32">
        <v>104.709571303</v>
      </c>
      <c r="BZ42" s="32">
        <v>4.6645581366200002</v>
      </c>
      <c r="CA42" s="32">
        <v>32.712911451399997</v>
      </c>
      <c r="CB42" s="32">
        <v>0.18679686647300001</v>
      </c>
      <c r="CC42" s="32">
        <v>31.372837930500001</v>
      </c>
      <c r="CD42" s="32">
        <v>0</v>
      </c>
      <c r="CE42" s="32">
        <v>0.244417539514</v>
      </c>
      <c r="CF42" s="32">
        <v>17.8771427187</v>
      </c>
      <c r="CG42" s="32">
        <v>56.670700492500004</v>
      </c>
      <c r="CH42" s="32">
        <v>77.025872715899993</v>
      </c>
      <c r="CI42" s="32">
        <v>0.15767711274099999</v>
      </c>
      <c r="CJ42" s="32">
        <v>21.293876290299998</v>
      </c>
      <c r="CK42" s="32">
        <v>583.40147103200002</v>
      </c>
      <c r="CL42" s="32">
        <v>57.038284206699998</v>
      </c>
      <c r="CM42" s="32">
        <f t="shared" si="0"/>
        <v>451.73177427129201</v>
      </c>
      <c r="CN42" s="32">
        <f t="shared" si="1"/>
        <v>245.034295198292</v>
      </c>
    </row>
    <row r="43" spans="1:92" x14ac:dyDescent="0.25">
      <c r="A43" s="34">
        <v>47</v>
      </c>
      <c r="B43" s="34" t="s">
        <v>42</v>
      </c>
      <c r="C43" s="32">
        <v>8.4721707632300003</v>
      </c>
      <c r="D43" s="32">
        <v>75.117289597799996</v>
      </c>
      <c r="E43" s="32">
        <v>60.811575727700003</v>
      </c>
      <c r="F43" s="32">
        <v>20.744960082199999</v>
      </c>
      <c r="G43" s="32">
        <v>88.4271720152</v>
      </c>
      <c r="H43" s="32">
        <v>570.51446002299997</v>
      </c>
      <c r="I43" s="32">
        <v>1608.85102001</v>
      </c>
      <c r="J43" s="32">
        <v>3.1667201080399998</v>
      </c>
      <c r="K43" s="32">
        <v>711.91966823300004</v>
      </c>
      <c r="L43" s="32">
        <v>178460.40511299999</v>
      </c>
      <c r="M43" s="32">
        <v>0.18649909173900001</v>
      </c>
      <c r="N43" s="32">
        <v>12.8208432585</v>
      </c>
      <c r="O43" s="32">
        <v>1.4369148347499999E-2</v>
      </c>
      <c r="P43" s="32">
        <v>23.810360939100001</v>
      </c>
      <c r="Q43" s="32">
        <v>36.817627962300001</v>
      </c>
      <c r="R43" s="32">
        <v>352.70906200799999</v>
      </c>
      <c r="S43" s="32">
        <v>77.778045833299998</v>
      </c>
      <c r="T43" s="32">
        <v>385.42673759299998</v>
      </c>
      <c r="U43" s="32">
        <v>7.3511175460200002</v>
      </c>
      <c r="V43" s="32">
        <v>343.68112239999999</v>
      </c>
      <c r="W43" s="32">
        <v>1.0142766050700001</v>
      </c>
      <c r="X43" s="32">
        <v>2241.2889994100001</v>
      </c>
      <c r="Y43" s="32">
        <v>2592.32312697</v>
      </c>
      <c r="Z43" s="32">
        <v>60.811746483699999</v>
      </c>
      <c r="AA43" s="32">
        <v>8.4721720913999992</v>
      </c>
      <c r="AB43" s="32">
        <v>80.8897844671</v>
      </c>
      <c r="AC43" s="32">
        <v>3.1667178553199999</v>
      </c>
      <c r="AD43" s="32">
        <v>178460.423928</v>
      </c>
      <c r="AE43" s="32">
        <v>28.925092722900001</v>
      </c>
      <c r="AF43" s="32">
        <v>158.766779609</v>
      </c>
      <c r="AG43" s="32">
        <v>210.113984577</v>
      </c>
      <c r="AH43" s="32">
        <v>14.859963258800001</v>
      </c>
      <c r="AI43" s="32">
        <v>1953.0310912800001</v>
      </c>
      <c r="AJ43" s="32">
        <v>19263.234260699999</v>
      </c>
      <c r="AK43" s="32">
        <v>6790.8790978999996</v>
      </c>
      <c r="AL43" s="32">
        <v>3096.33138078</v>
      </c>
      <c r="AM43" s="32">
        <v>282.76784585399997</v>
      </c>
      <c r="AN43" s="32">
        <v>65.448799838799999</v>
      </c>
      <c r="AO43" s="32">
        <v>100.93126062499999</v>
      </c>
      <c r="AP43" s="32">
        <v>0.57487673400999995</v>
      </c>
      <c r="AQ43" s="32">
        <v>477.200087376</v>
      </c>
      <c r="AR43" s="32">
        <v>267.45710675100003</v>
      </c>
      <c r="AS43" s="32">
        <v>265.075235631</v>
      </c>
      <c r="AT43" s="32">
        <v>2513.68800633</v>
      </c>
      <c r="AU43" s="32">
        <v>183.41297183500001</v>
      </c>
      <c r="AV43" s="32">
        <v>158.76688186999999</v>
      </c>
      <c r="AW43" s="32">
        <v>210.11386748000001</v>
      </c>
      <c r="AX43" s="32">
        <v>74.889765921899993</v>
      </c>
      <c r="AY43" s="32">
        <v>2.86536236212</v>
      </c>
      <c r="AZ43" s="32">
        <v>0</v>
      </c>
      <c r="BA43" s="32">
        <v>15.8886300978</v>
      </c>
      <c r="BB43" s="32">
        <v>1953.02785485</v>
      </c>
      <c r="BC43" s="32">
        <v>0</v>
      </c>
      <c r="BD43" s="32">
        <v>19263.236144499999</v>
      </c>
      <c r="BE43" s="32">
        <v>6790.8829945099997</v>
      </c>
      <c r="BF43" s="32">
        <v>0</v>
      </c>
      <c r="BG43" s="32">
        <v>146.69063809599999</v>
      </c>
      <c r="BH43" s="32">
        <v>1.29893057768</v>
      </c>
      <c r="BI43" s="32">
        <v>2672.2307957899998</v>
      </c>
      <c r="BJ43" s="32">
        <v>7.0240856865700003</v>
      </c>
      <c r="BK43" s="32">
        <v>2.3833383117800002</v>
      </c>
      <c r="BL43" s="32">
        <v>331.78883115000002</v>
      </c>
      <c r="BM43" s="32">
        <v>67.777259642999994</v>
      </c>
      <c r="BN43" s="32">
        <v>5.7418486977200001</v>
      </c>
      <c r="BO43" s="32">
        <v>0.23974396824700001</v>
      </c>
      <c r="BP43" s="32">
        <v>2166.0999920600002</v>
      </c>
      <c r="BQ43" s="32">
        <v>618.33595249699999</v>
      </c>
      <c r="BR43" s="32">
        <v>63.2802551714</v>
      </c>
      <c r="BS43" s="32">
        <v>0.63674870468300004</v>
      </c>
      <c r="BT43" s="32">
        <v>295.21730554300001</v>
      </c>
      <c r="BU43" s="32">
        <v>0.55453928230399996</v>
      </c>
      <c r="BV43" s="32">
        <v>114.230144563</v>
      </c>
      <c r="BW43" s="32">
        <v>5.7912854140599999</v>
      </c>
      <c r="BX43" s="32">
        <v>1.7204135011299999</v>
      </c>
      <c r="BY43" s="32">
        <v>611.39547378999998</v>
      </c>
      <c r="BZ43" s="32">
        <v>52.030812383399997</v>
      </c>
      <c r="CA43" s="32">
        <v>291.33755931500002</v>
      </c>
      <c r="CB43" s="32">
        <v>2.12957300377</v>
      </c>
      <c r="CC43" s="32">
        <v>265.07560099599999</v>
      </c>
      <c r="CD43" s="32">
        <v>0</v>
      </c>
      <c r="CE43" s="32">
        <v>2.32735844712</v>
      </c>
      <c r="CF43" s="32">
        <v>155.14201201399999</v>
      </c>
      <c r="CG43" s="32">
        <v>491.80053135499998</v>
      </c>
      <c r="CH43" s="32">
        <v>679.85433678300001</v>
      </c>
      <c r="CI43" s="32">
        <v>1.4994393033</v>
      </c>
      <c r="CJ43" s="32">
        <v>176.49895157099999</v>
      </c>
      <c r="CK43" s="32">
        <v>5142.8210679900003</v>
      </c>
      <c r="CL43" s="32">
        <v>491.00903727299999</v>
      </c>
      <c r="CM43" s="32">
        <f t="shared" si="0"/>
        <v>4020.6782223131304</v>
      </c>
      <c r="CN43" s="32">
        <f t="shared" si="1"/>
        <v>1854.5782302531302</v>
      </c>
    </row>
    <row r="44" spans="1:92" x14ac:dyDescent="0.25">
      <c r="A44" s="34">
        <v>48</v>
      </c>
      <c r="B44" s="34" t="s">
        <v>43</v>
      </c>
      <c r="C44" s="32">
        <v>22.860541772200001</v>
      </c>
      <c r="D44" s="32">
        <v>235.013917228</v>
      </c>
      <c r="E44" s="32">
        <v>198.24637720800001</v>
      </c>
      <c r="F44" s="32">
        <v>86.420822499699995</v>
      </c>
      <c r="G44" s="32">
        <v>244.62304732600001</v>
      </c>
      <c r="H44" s="32">
        <v>1480.1061083</v>
      </c>
      <c r="I44" s="32">
        <v>3814.1367464499999</v>
      </c>
      <c r="J44" s="32">
        <v>18.650107377499999</v>
      </c>
      <c r="K44" s="32">
        <v>1397.0936301300001</v>
      </c>
      <c r="L44" s="32">
        <v>588527.08666499995</v>
      </c>
      <c r="M44" s="32">
        <v>0.90536704042000005</v>
      </c>
      <c r="N44" s="32">
        <v>40.048600256299999</v>
      </c>
      <c r="O44" s="32">
        <v>6.5212201437900005E-2</v>
      </c>
      <c r="P44" s="32">
        <v>74.1959086257</v>
      </c>
      <c r="Q44" s="32">
        <v>114.90769591599999</v>
      </c>
      <c r="R44" s="32">
        <v>1364.3408048599999</v>
      </c>
      <c r="S44" s="32">
        <v>214.07403914</v>
      </c>
      <c r="T44" s="32">
        <v>811.30984045299999</v>
      </c>
      <c r="U44" s="32">
        <v>21.360984226999999</v>
      </c>
      <c r="V44" s="32">
        <v>706.96061874899999</v>
      </c>
      <c r="W44" s="32">
        <v>2.80957049555</v>
      </c>
      <c r="X44" s="32">
        <v>4630.4080175099998</v>
      </c>
      <c r="Y44" s="32">
        <v>5354.3599688100003</v>
      </c>
      <c r="Z44" s="32">
        <v>198.245934979</v>
      </c>
      <c r="AA44" s="32">
        <v>22.860540054000001</v>
      </c>
      <c r="AB44" s="32">
        <v>222.35722246399999</v>
      </c>
      <c r="AC44" s="32">
        <v>18.650095139699999</v>
      </c>
      <c r="AD44" s="32">
        <v>588527.21004799998</v>
      </c>
      <c r="AE44" s="32">
        <v>64.3006698664</v>
      </c>
      <c r="AF44" s="32">
        <v>613.78849959199999</v>
      </c>
      <c r="AG44" s="32">
        <v>794.39993125599995</v>
      </c>
      <c r="AH44" s="32">
        <v>22.725787264099999</v>
      </c>
      <c r="AI44" s="32">
        <v>6560.4081440399996</v>
      </c>
      <c r="AJ44" s="32">
        <v>72330.528650499997</v>
      </c>
      <c r="AK44" s="32">
        <v>26175.016649699999</v>
      </c>
      <c r="AL44" s="32">
        <v>8792.3847678700004</v>
      </c>
      <c r="AM44" s="32">
        <v>1029.4358311599999</v>
      </c>
      <c r="AN44" s="32">
        <v>167.12859854999999</v>
      </c>
      <c r="AO44" s="32">
        <v>255.98176893499999</v>
      </c>
      <c r="AP44" s="32">
        <v>2.2564025484500001</v>
      </c>
      <c r="AQ44" s="32">
        <v>1190.25638895</v>
      </c>
      <c r="AR44" s="32">
        <v>985.68651283899999</v>
      </c>
      <c r="AS44" s="32">
        <v>661.91640230300004</v>
      </c>
      <c r="AT44" s="32">
        <v>6880.3037260199999</v>
      </c>
      <c r="AU44" s="32">
        <v>715.26441889</v>
      </c>
      <c r="AV44" s="32">
        <v>613.78903552700001</v>
      </c>
      <c r="AW44" s="32">
        <v>794.399501848</v>
      </c>
      <c r="AX44" s="32">
        <v>189.88020895</v>
      </c>
      <c r="AY44" s="32">
        <v>10.9068101305</v>
      </c>
      <c r="AZ44" s="32">
        <v>0</v>
      </c>
      <c r="BA44" s="32">
        <v>25.600541583799998</v>
      </c>
      <c r="BB44" s="32">
        <v>6560.3983579799997</v>
      </c>
      <c r="BC44" s="32">
        <v>0</v>
      </c>
      <c r="BD44" s="32">
        <v>72330.514278500006</v>
      </c>
      <c r="BE44" s="32">
        <v>26175.020375600001</v>
      </c>
      <c r="BF44" s="32">
        <v>0</v>
      </c>
      <c r="BG44" s="32">
        <v>498.18108594</v>
      </c>
      <c r="BH44" s="32">
        <v>3.3021759687999999</v>
      </c>
      <c r="BI44" s="32">
        <v>6726.0724606800004</v>
      </c>
      <c r="BJ44" s="32">
        <v>18.236933705199998</v>
      </c>
      <c r="BK44" s="32">
        <v>7.1443732046599999</v>
      </c>
      <c r="BL44" s="32">
        <v>1184.15531188</v>
      </c>
      <c r="BM44" s="32">
        <v>176.10793115199999</v>
      </c>
      <c r="BN44" s="32">
        <v>15.835919910099999</v>
      </c>
      <c r="BO44" s="32">
        <v>0.66240936675999995</v>
      </c>
      <c r="BP44" s="32">
        <v>5537.1585351499998</v>
      </c>
      <c r="BQ44" s="32">
        <v>1632.8390225400001</v>
      </c>
      <c r="BR44" s="32">
        <v>164.168073529</v>
      </c>
      <c r="BS44" s="32">
        <v>1.6603473743799999</v>
      </c>
      <c r="BT44" s="32">
        <v>767.314453953</v>
      </c>
      <c r="BU44" s="32">
        <v>1.4234459339400001</v>
      </c>
      <c r="BV44" s="32">
        <v>322.90830903900002</v>
      </c>
      <c r="BW44" s="32">
        <v>13.7067155848</v>
      </c>
      <c r="BX44" s="32">
        <v>5.4160815798500002</v>
      </c>
      <c r="BY44" s="32">
        <v>1597.4287984499999</v>
      </c>
      <c r="BZ44" s="32">
        <v>134.80200048500001</v>
      </c>
      <c r="CA44" s="32">
        <v>1051.53162486</v>
      </c>
      <c r="CB44" s="32">
        <v>5.5651061161599999</v>
      </c>
      <c r="CC44" s="32">
        <v>661.91658490700001</v>
      </c>
      <c r="CD44" s="32">
        <v>0</v>
      </c>
      <c r="CE44" s="32">
        <v>8.5120329999000006</v>
      </c>
      <c r="CF44" s="32">
        <v>527.67824628000005</v>
      </c>
      <c r="CG44" s="32">
        <v>1555.8890634300001</v>
      </c>
      <c r="CH44" s="32">
        <v>1478.1316447700001</v>
      </c>
      <c r="CI44" s="32">
        <v>7.3599180212200004</v>
      </c>
      <c r="CJ44" s="32">
        <v>558.76819559600006</v>
      </c>
      <c r="CK44" s="32">
        <v>12349.563178300001</v>
      </c>
      <c r="CL44" s="32">
        <v>1064.2485427500001</v>
      </c>
      <c r="CM44" s="32">
        <f t="shared" si="0"/>
        <v>11008.529374459849</v>
      </c>
      <c r="CN44" s="32">
        <f t="shared" si="1"/>
        <v>5471.3708393098495</v>
      </c>
    </row>
    <row r="45" spans="1:92" x14ac:dyDescent="0.25">
      <c r="A45" s="34">
        <v>49</v>
      </c>
      <c r="B45" s="34" t="s">
        <v>44</v>
      </c>
      <c r="C45" s="32">
        <v>3.7567328464299998</v>
      </c>
      <c r="D45" s="32">
        <v>37.589296019999999</v>
      </c>
      <c r="E45" s="32">
        <v>29.9988170074</v>
      </c>
      <c r="F45" s="32">
        <v>9.3627543836899996</v>
      </c>
      <c r="G45" s="32">
        <v>49.707873028599998</v>
      </c>
      <c r="H45" s="32">
        <v>243.99957074299999</v>
      </c>
      <c r="I45" s="32">
        <v>688.08219568100003</v>
      </c>
      <c r="J45" s="32">
        <v>2.8078346937699998</v>
      </c>
      <c r="K45" s="32">
        <v>355.71648130599999</v>
      </c>
      <c r="L45" s="32">
        <v>86379.146339800005</v>
      </c>
      <c r="M45" s="32">
        <v>8.1037591978800005E-2</v>
      </c>
      <c r="N45" s="32">
        <v>5.2159706466999998</v>
      </c>
      <c r="O45" s="32">
        <v>5.8695929755300004E-3</v>
      </c>
      <c r="P45" s="32">
        <v>9.7068437789799997</v>
      </c>
      <c r="Q45" s="32">
        <v>15.003806511900001</v>
      </c>
      <c r="R45" s="32">
        <v>176.65514399599999</v>
      </c>
      <c r="S45" s="32">
        <v>41.503216864400002</v>
      </c>
      <c r="T45" s="32">
        <v>212.267535721</v>
      </c>
      <c r="U45" s="32">
        <v>4.0562099359500001</v>
      </c>
      <c r="V45" s="32">
        <v>185.87820469799999</v>
      </c>
      <c r="W45" s="32">
        <v>0.55355896454599995</v>
      </c>
      <c r="X45" s="32">
        <v>1222.0317774600001</v>
      </c>
      <c r="Y45" s="32">
        <v>1411.9716023599999</v>
      </c>
      <c r="Z45" s="32">
        <v>29.998832980500001</v>
      </c>
      <c r="AA45" s="32">
        <v>3.7567451089800001</v>
      </c>
      <c r="AB45" s="32">
        <v>45.5709331236</v>
      </c>
      <c r="AC45" s="32">
        <v>2.8078342351500001</v>
      </c>
      <c r="AD45" s="32">
        <v>86379.139446999994</v>
      </c>
      <c r="AE45" s="32">
        <v>21.172893131999999</v>
      </c>
      <c r="AF45" s="32">
        <v>70.5906277773</v>
      </c>
      <c r="AG45" s="32">
        <v>108.149133857</v>
      </c>
      <c r="AH45" s="32">
        <v>6.9415250550499996</v>
      </c>
      <c r="AI45" s="32">
        <v>884.47288310900001</v>
      </c>
      <c r="AJ45" s="32">
        <v>10323.229188699999</v>
      </c>
      <c r="AK45" s="32">
        <v>3087.2649417399998</v>
      </c>
      <c r="AL45" s="32">
        <v>1604.1664208499999</v>
      </c>
      <c r="AM45" s="32">
        <v>145.73674068700001</v>
      </c>
      <c r="AN45" s="32">
        <v>43.1002193793</v>
      </c>
      <c r="AO45" s="32">
        <v>70.241954669099997</v>
      </c>
      <c r="AP45" s="32">
        <v>0.28775375196300002</v>
      </c>
      <c r="AQ45" s="32">
        <v>338.02350453700001</v>
      </c>
      <c r="AR45" s="32">
        <v>104.489017824</v>
      </c>
      <c r="AS45" s="32">
        <v>113.161937088</v>
      </c>
      <c r="AT45" s="32">
        <v>1388.3929337899999</v>
      </c>
      <c r="AU45" s="32">
        <v>82.566906959400001</v>
      </c>
      <c r="AV45" s="32">
        <v>70.590703901200001</v>
      </c>
      <c r="AW45" s="32">
        <v>108.149138867</v>
      </c>
      <c r="AX45" s="32">
        <v>40.474650474500002</v>
      </c>
      <c r="AY45" s="32">
        <v>1.4622791053699999</v>
      </c>
      <c r="AZ45" s="32">
        <v>0</v>
      </c>
      <c r="BA45" s="32">
        <v>7.5009373103400003</v>
      </c>
      <c r="BB45" s="32">
        <v>884.47324621400003</v>
      </c>
      <c r="BC45" s="32">
        <v>0</v>
      </c>
      <c r="BD45" s="32">
        <v>10323.226774500001</v>
      </c>
      <c r="BE45" s="32">
        <v>3087.2668117500002</v>
      </c>
      <c r="BF45" s="32">
        <v>0</v>
      </c>
      <c r="BG45" s="32">
        <v>76.220464987499994</v>
      </c>
      <c r="BH45" s="32">
        <v>0.71138985216700001</v>
      </c>
      <c r="BI45" s="32">
        <v>1426.47661298</v>
      </c>
      <c r="BJ45" s="32">
        <v>3.3059656505300001</v>
      </c>
      <c r="BK45" s="32">
        <v>1.08680673047</v>
      </c>
      <c r="BL45" s="32">
        <v>166.21858896500001</v>
      </c>
      <c r="BM45" s="32">
        <v>29.4109937114</v>
      </c>
      <c r="BN45" s="32">
        <v>2.43921054034</v>
      </c>
      <c r="BO45" s="32">
        <v>0.120826544079</v>
      </c>
      <c r="BP45" s="32">
        <v>934.55126907299996</v>
      </c>
      <c r="BQ45" s="32">
        <v>290.92243490700002</v>
      </c>
      <c r="BR45" s="32">
        <v>27.120192485800001</v>
      </c>
      <c r="BS45" s="32">
        <v>0.27641552775200001</v>
      </c>
      <c r="BT45" s="32">
        <v>134.85210932499999</v>
      </c>
      <c r="BU45" s="32">
        <v>0.35232762180900001</v>
      </c>
      <c r="BV45" s="32">
        <v>63.266481517499997</v>
      </c>
      <c r="BW45" s="32">
        <v>4.2923720699199999</v>
      </c>
      <c r="BX45" s="32">
        <v>0.77438596736800003</v>
      </c>
      <c r="BY45" s="32">
        <v>394.37933847800002</v>
      </c>
      <c r="BZ45" s="32">
        <v>22.771256770400001</v>
      </c>
      <c r="CA45" s="32">
        <v>114.633866039</v>
      </c>
      <c r="CB45" s="32">
        <v>0.91587791207400004</v>
      </c>
      <c r="CC45" s="32">
        <v>113.162019203</v>
      </c>
      <c r="CD45" s="32">
        <v>0</v>
      </c>
      <c r="CE45" s="32">
        <v>0.96819452504600001</v>
      </c>
      <c r="CF45" s="32">
        <v>64.153778596199999</v>
      </c>
      <c r="CG45" s="32">
        <v>203.366876601</v>
      </c>
      <c r="CH45" s="32">
        <v>372.88089608400003</v>
      </c>
      <c r="CI45" s="32">
        <v>0.62352763911200004</v>
      </c>
      <c r="CJ45" s="32">
        <v>92.999348628899995</v>
      </c>
      <c r="CK45" s="32">
        <v>2815.3598024399998</v>
      </c>
      <c r="CL45" s="32">
        <v>270.76131849400002</v>
      </c>
      <c r="CM45" s="32">
        <f t="shared" si="0"/>
        <v>1901.4798834293681</v>
      </c>
      <c r="CN45" s="32">
        <f t="shared" si="1"/>
        <v>966.92861435636814</v>
      </c>
    </row>
    <row r="46" spans="1:92" x14ac:dyDescent="0.25">
      <c r="A46" s="34">
        <v>50</v>
      </c>
      <c r="B46" s="34" t="s">
        <v>45</v>
      </c>
      <c r="C46" s="32">
        <v>0.53118261799499999</v>
      </c>
      <c r="D46" s="32">
        <v>5.0907006488600004</v>
      </c>
      <c r="E46" s="32">
        <v>3.7884625198199999</v>
      </c>
      <c r="F46" s="32">
        <v>1.3288639424599999</v>
      </c>
      <c r="G46" s="32">
        <v>7.3020164447200004</v>
      </c>
      <c r="H46" s="32">
        <v>34.221283296199999</v>
      </c>
      <c r="I46" s="32">
        <v>96.502827901000003</v>
      </c>
      <c r="J46" s="32">
        <v>0.182107255509</v>
      </c>
      <c r="K46" s="32">
        <v>50.333372242999999</v>
      </c>
      <c r="L46" s="32">
        <v>12131.0031831</v>
      </c>
      <c r="M46" s="32">
        <v>9.3193512297699999E-3</v>
      </c>
      <c r="N46" s="32">
        <v>0.65076610814699998</v>
      </c>
      <c r="O46" s="32">
        <v>7.3385904300499996E-4</v>
      </c>
      <c r="P46" s="32">
        <v>1.2155669859</v>
      </c>
      <c r="Q46" s="32">
        <v>1.8756543745300001</v>
      </c>
      <c r="R46" s="32">
        <v>24.988974172100001</v>
      </c>
      <c r="S46" s="32">
        <v>5.8961269514300003</v>
      </c>
      <c r="T46" s="32">
        <v>36.209010760799998</v>
      </c>
      <c r="U46" s="32">
        <v>0.72341957716000005</v>
      </c>
      <c r="V46" s="32">
        <v>33.333946243</v>
      </c>
      <c r="W46" s="32">
        <v>0.100751337225</v>
      </c>
      <c r="X46" s="32">
        <v>222.21327316700001</v>
      </c>
      <c r="Y46" s="32">
        <v>256.27050216999999</v>
      </c>
      <c r="Z46" s="32">
        <v>3.7884505022899999</v>
      </c>
      <c r="AA46" s="32">
        <v>0.53118555877999996</v>
      </c>
      <c r="AB46" s="32">
        <v>6.5693054781300004</v>
      </c>
      <c r="AC46" s="32">
        <v>0.182107444801</v>
      </c>
      <c r="AD46" s="32">
        <v>12130.9945689</v>
      </c>
      <c r="AE46" s="32">
        <v>2.2243771196000002</v>
      </c>
      <c r="AF46" s="32">
        <v>9.6582620981999998</v>
      </c>
      <c r="AG46" s="32">
        <v>14.4849593873</v>
      </c>
      <c r="AH46" s="32">
        <v>0.95667820148000005</v>
      </c>
      <c r="AI46" s="32">
        <v>190.04182626599999</v>
      </c>
      <c r="AJ46" s="32">
        <v>1374.5640934999999</v>
      </c>
      <c r="AK46" s="32">
        <v>421.56539827400002</v>
      </c>
      <c r="AL46" s="32">
        <v>227.56067836099999</v>
      </c>
      <c r="AM46" s="32">
        <v>28.572293549499999</v>
      </c>
      <c r="AN46" s="32">
        <v>8.2768031866000005</v>
      </c>
      <c r="AO46" s="32">
        <v>13.2741551507</v>
      </c>
      <c r="AP46" s="32">
        <v>5.12806730499E-2</v>
      </c>
      <c r="AQ46" s="32">
        <v>63.497759004199999</v>
      </c>
      <c r="AR46" s="32">
        <v>15.261314436899999</v>
      </c>
      <c r="AS46" s="32">
        <v>21.109863501900001</v>
      </c>
      <c r="AT46" s="32">
        <v>188.34755312199999</v>
      </c>
      <c r="AU46" s="32">
        <v>11.406536342300001</v>
      </c>
      <c r="AV46" s="32">
        <v>9.6582533978100003</v>
      </c>
      <c r="AW46" s="32">
        <v>14.484942264400001</v>
      </c>
      <c r="AX46" s="32">
        <v>6.5712982433600002</v>
      </c>
      <c r="AY46" s="32">
        <v>0.20485088512999999</v>
      </c>
      <c r="AZ46" s="32">
        <v>0</v>
      </c>
      <c r="BA46" s="32">
        <v>1.0581617938300001</v>
      </c>
      <c r="BB46" s="32">
        <v>190.04176545199999</v>
      </c>
      <c r="BC46" s="32">
        <v>0</v>
      </c>
      <c r="BD46" s="32">
        <v>1374.5669128899999</v>
      </c>
      <c r="BE46" s="32">
        <v>421.56556657099998</v>
      </c>
      <c r="BF46" s="32">
        <v>0</v>
      </c>
      <c r="BG46" s="32">
        <v>10.896702966299999</v>
      </c>
      <c r="BH46" s="32">
        <v>0.121964907242</v>
      </c>
      <c r="BI46" s="32">
        <v>235.238483266</v>
      </c>
      <c r="BJ46" s="32">
        <v>0.50844791432199998</v>
      </c>
      <c r="BK46" s="32">
        <v>0.196636224054</v>
      </c>
      <c r="BL46" s="32">
        <v>32.3788258672</v>
      </c>
      <c r="BM46" s="32">
        <v>4.1989825288300002</v>
      </c>
      <c r="BN46" s="32">
        <v>0.373962691613</v>
      </c>
      <c r="BO46" s="32">
        <v>2.1070683581600001E-2</v>
      </c>
      <c r="BP46" s="32">
        <v>146.75982215799999</v>
      </c>
      <c r="BQ46" s="32">
        <v>45.395687716399998</v>
      </c>
      <c r="BR46" s="32">
        <v>3.8122310046300001</v>
      </c>
      <c r="BS46" s="32">
        <v>3.9733144447199997E-2</v>
      </c>
      <c r="BT46" s="32">
        <v>20.271759612499999</v>
      </c>
      <c r="BU46" s="32">
        <v>6.6235122790800002E-2</v>
      </c>
      <c r="BV46" s="32">
        <v>11.5706683121</v>
      </c>
      <c r="BW46" s="32">
        <v>0.82282016216700005</v>
      </c>
      <c r="BX46" s="32">
        <v>0.12589853465799999</v>
      </c>
      <c r="BY46" s="32">
        <v>73.403410689300003</v>
      </c>
      <c r="BZ46" s="32">
        <v>3.2604256648300001</v>
      </c>
      <c r="CA46" s="32">
        <v>16.816159108400001</v>
      </c>
      <c r="CB46" s="32">
        <v>0.13073749070999999</v>
      </c>
      <c r="CC46" s="32">
        <v>21.109909857400002</v>
      </c>
      <c r="CD46" s="32">
        <v>0</v>
      </c>
      <c r="CE46" s="32">
        <v>0.13519861772799999</v>
      </c>
      <c r="CF46" s="32">
        <v>13.242792079899999</v>
      </c>
      <c r="CG46" s="32">
        <v>41.9796399198</v>
      </c>
      <c r="CH46" s="32">
        <v>62.125413938000001</v>
      </c>
      <c r="CI46" s="32">
        <v>8.7052147053599996E-2</v>
      </c>
      <c r="CJ46" s="32">
        <v>13.900903084699999</v>
      </c>
      <c r="CK46" s="32">
        <v>446.49238656699998</v>
      </c>
      <c r="CL46" s="32">
        <v>43.5455900822</v>
      </c>
      <c r="CM46" s="32">
        <f t="shared" si="0"/>
        <v>314.87980407395798</v>
      </c>
      <c r="CN46" s="32">
        <f t="shared" si="1"/>
        <v>168.11998191595799</v>
      </c>
    </row>
    <row r="47" spans="1:92" x14ac:dyDescent="0.25">
      <c r="A47" s="34">
        <v>51</v>
      </c>
      <c r="B47" s="34" t="s">
        <v>46</v>
      </c>
      <c r="C47" s="32">
        <v>6.2129109496700003</v>
      </c>
      <c r="D47" s="32">
        <v>56.1309283079</v>
      </c>
      <c r="E47" s="32">
        <v>44.161495927099999</v>
      </c>
      <c r="F47" s="32">
        <v>15.1771074564</v>
      </c>
      <c r="G47" s="32">
        <v>76.196716212400005</v>
      </c>
      <c r="H47" s="32">
        <v>290.49782322200002</v>
      </c>
      <c r="I47" s="32">
        <v>819.20313253699999</v>
      </c>
      <c r="J47" s="32">
        <v>2.3513850220700001</v>
      </c>
      <c r="K47" s="32">
        <v>562.39431532499998</v>
      </c>
      <c r="L47" s="32">
        <v>183229.93621399999</v>
      </c>
      <c r="M47" s="32">
        <v>0.168967081858</v>
      </c>
      <c r="N47" s="32">
        <v>10.734282197300001</v>
      </c>
      <c r="O47" s="32">
        <v>1.21765359677E-2</v>
      </c>
      <c r="P47" s="32">
        <v>20.114319237499998</v>
      </c>
      <c r="Q47" s="32">
        <v>31.017545742999999</v>
      </c>
      <c r="R47" s="32">
        <v>279.04655335699999</v>
      </c>
      <c r="S47" s="32">
        <v>64.678009573500006</v>
      </c>
      <c r="T47" s="32">
        <v>324.57621176700002</v>
      </c>
      <c r="U47" s="32">
        <v>6.5959563706199997</v>
      </c>
      <c r="V47" s="32">
        <v>288.50855348599998</v>
      </c>
      <c r="W47" s="32">
        <v>0.86450237453900003</v>
      </c>
      <c r="X47" s="32">
        <v>1907.91247256</v>
      </c>
      <c r="Y47" s="32">
        <v>2203.0154635099998</v>
      </c>
      <c r="Z47" s="32">
        <v>44.161384233200003</v>
      </c>
      <c r="AA47" s="32">
        <v>6.2129142794599996</v>
      </c>
      <c r="AB47" s="32">
        <v>69.431866734600007</v>
      </c>
      <c r="AC47" s="32">
        <v>2.3513814599699998</v>
      </c>
      <c r="AD47" s="32">
        <v>183229.95418999999</v>
      </c>
      <c r="AE47" s="32">
        <v>25.3332798026</v>
      </c>
      <c r="AF47" s="32">
        <v>111.437159585</v>
      </c>
      <c r="AG47" s="32">
        <v>180.70961552099999</v>
      </c>
      <c r="AH47" s="32">
        <v>10.954436423400001</v>
      </c>
      <c r="AI47" s="32">
        <v>2163.2436063800001</v>
      </c>
      <c r="AJ47" s="32">
        <v>17191.765286099999</v>
      </c>
      <c r="AK47" s="32">
        <v>5216.2147907400004</v>
      </c>
      <c r="AL47" s="32">
        <v>2516.7305874899998</v>
      </c>
      <c r="AM47" s="32">
        <v>313.64966339</v>
      </c>
      <c r="AN47" s="32">
        <v>67.527741697799996</v>
      </c>
      <c r="AO47" s="32">
        <v>104.855500303</v>
      </c>
      <c r="AP47" s="32">
        <v>0.62476858193499996</v>
      </c>
      <c r="AQ47" s="32">
        <v>489.93428853500001</v>
      </c>
      <c r="AR47" s="32">
        <v>180.62324455000001</v>
      </c>
      <c r="AS47" s="32">
        <v>240.384883978</v>
      </c>
      <c r="AT47" s="32">
        <v>2076.8043647</v>
      </c>
      <c r="AU47" s="32">
        <v>130.50531539599999</v>
      </c>
      <c r="AV47" s="32">
        <v>111.437259259</v>
      </c>
      <c r="AW47" s="32">
        <v>180.709527189</v>
      </c>
      <c r="AX47" s="32">
        <v>63.462030530900002</v>
      </c>
      <c r="AY47" s="32">
        <v>2.2809488783499998</v>
      </c>
      <c r="AZ47" s="32">
        <v>0</v>
      </c>
      <c r="BA47" s="32">
        <v>11.831110069999999</v>
      </c>
      <c r="BB47" s="32">
        <v>2163.2369875999998</v>
      </c>
      <c r="BC47" s="32">
        <v>0</v>
      </c>
      <c r="BD47" s="32">
        <v>17191.7663264</v>
      </c>
      <c r="BE47" s="32">
        <v>5216.21514252</v>
      </c>
      <c r="BF47" s="32">
        <v>0</v>
      </c>
      <c r="BG47" s="32">
        <v>119.626556927</v>
      </c>
      <c r="BH47" s="32">
        <v>0.99168065116000004</v>
      </c>
      <c r="BI47" s="32">
        <v>2234.0922284899998</v>
      </c>
      <c r="BJ47" s="32">
        <v>4.2810092096899997</v>
      </c>
      <c r="BK47" s="32">
        <v>2.0095181073599999</v>
      </c>
      <c r="BL47" s="32">
        <v>356.12931463400002</v>
      </c>
      <c r="BM47" s="32">
        <v>35.683441622399997</v>
      </c>
      <c r="BN47" s="32">
        <v>3.5213814288599998</v>
      </c>
      <c r="BO47" s="32">
        <v>0.19109614673700001</v>
      </c>
      <c r="BP47" s="32">
        <v>1389.5804673099999</v>
      </c>
      <c r="BQ47" s="32">
        <v>390.28059559100001</v>
      </c>
      <c r="BR47" s="32">
        <v>32.353038642199998</v>
      </c>
      <c r="BS47" s="32">
        <v>0.33994402630199999</v>
      </c>
      <c r="BT47" s="32">
        <v>171.370958718</v>
      </c>
      <c r="BU47" s="32">
        <v>0.53773382893400001</v>
      </c>
      <c r="BV47" s="32">
        <v>104.205762126</v>
      </c>
      <c r="BW47" s="32">
        <v>6.1740359102799998</v>
      </c>
      <c r="BX47" s="32">
        <v>1.3275071219000001</v>
      </c>
      <c r="BY47" s="32">
        <v>595.81010383700004</v>
      </c>
      <c r="BZ47" s="32">
        <v>27.496839638499999</v>
      </c>
      <c r="CA47" s="32">
        <v>195.25903418300001</v>
      </c>
      <c r="CB47" s="32">
        <v>1.1241153587399999</v>
      </c>
      <c r="CC47" s="32">
        <v>240.38497228</v>
      </c>
      <c r="CD47" s="32">
        <v>0</v>
      </c>
      <c r="CE47" s="32">
        <v>1.6011896620399999</v>
      </c>
      <c r="CF47" s="32">
        <v>158.627051059</v>
      </c>
      <c r="CG47" s="32">
        <v>502.845866065</v>
      </c>
      <c r="CH47" s="32">
        <v>580.72263992499995</v>
      </c>
      <c r="CI47" s="32">
        <v>1.03024917446</v>
      </c>
      <c r="CJ47" s="32">
        <v>145.15098105800001</v>
      </c>
      <c r="CK47" s="32">
        <v>4310.8392727600003</v>
      </c>
      <c r="CL47" s="32">
        <v>420.750561731</v>
      </c>
      <c r="CM47" s="32">
        <f t="shared" si="0"/>
        <v>2928.3870226769</v>
      </c>
      <c r="CN47" s="32">
        <f t="shared" si="1"/>
        <v>1538.8065553669001</v>
      </c>
    </row>
    <row r="48" spans="1:92" x14ac:dyDescent="0.25">
      <c r="A48" s="34">
        <v>53</v>
      </c>
      <c r="B48" s="34" t="s">
        <v>47</v>
      </c>
      <c r="C48" s="32">
        <v>12.4032572619</v>
      </c>
      <c r="D48" s="32">
        <v>113.587103446</v>
      </c>
      <c r="E48" s="32">
        <v>95.307011800599994</v>
      </c>
      <c r="F48" s="32">
        <v>28.909068982400001</v>
      </c>
      <c r="G48" s="32">
        <v>146.367423782</v>
      </c>
      <c r="H48" s="32">
        <v>531.577506685</v>
      </c>
      <c r="I48" s="32">
        <v>1499.05010902</v>
      </c>
      <c r="J48" s="32">
        <v>10.840169858599999</v>
      </c>
      <c r="K48" s="32">
        <v>1085.28232514</v>
      </c>
      <c r="L48" s="32">
        <v>186576.35416399999</v>
      </c>
      <c r="M48" s="32">
        <v>0.12983193283800001</v>
      </c>
      <c r="N48" s="32">
        <v>9.1775044354399995</v>
      </c>
      <c r="O48" s="32">
        <v>1.0388399880500001E-2</v>
      </c>
      <c r="P48" s="32">
        <v>17.158911230099999</v>
      </c>
      <c r="Q48" s="32">
        <v>26.466239338899999</v>
      </c>
      <c r="R48" s="32">
        <v>538.73713967699996</v>
      </c>
      <c r="S48" s="32">
        <v>124.918032967</v>
      </c>
      <c r="T48" s="32">
        <v>486.23757908800002</v>
      </c>
      <c r="U48" s="32">
        <v>8.7559368720999995</v>
      </c>
      <c r="V48" s="32">
        <v>411.01692907400002</v>
      </c>
      <c r="W48" s="32">
        <v>1.23641591182</v>
      </c>
      <c r="X48" s="32">
        <v>2727.1529903400001</v>
      </c>
      <c r="Y48" s="32">
        <v>3146.9271031200001</v>
      </c>
      <c r="Z48" s="32">
        <v>95.307066086199995</v>
      </c>
      <c r="AA48" s="32">
        <v>12.4032934332</v>
      </c>
      <c r="AB48" s="32">
        <v>137.482073743</v>
      </c>
      <c r="AC48" s="32">
        <v>10.8401866722</v>
      </c>
      <c r="AD48" s="32">
        <v>186576.40018699999</v>
      </c>
      <c r="AE48" s="32">
        <v>66.043273853399995</v>
      </c>
      <c r="AF48" s="32">
        <v>211.21786050700001</v>
      </c>
      <c r="AG48" s="32">
        <v>286.45692940999999</v>
      </c>
      <c r="AH48" s="32">
        <v>22.113201021599998</v>
      </c>
      <c r="AI48" s="32">
        <v>1759.5497815700001</v>
      </c>
      <c r="AJ48" s="32">
        <v>28798.355974800001</v>
      </c>
      <c r="AK48" s="32">
        <v>6722.2867429199996</v>
      </c>
      <c r="AL48" s="32">
        <v>4857.6426690500002</v>
      </c>
      <c r="AM48" s="32">
        <v>462.39235102499998</v>
      </c>
      <c r="AN48" s="32">
        <v>89.233129141299997</v>
      </c>
      <c r="AO48" s="32">
        <v>151.75987328299999</v>
      </c>
      <c r="AP48" s="32">
        <v>0.88095232981899996</v>
      </c>
      <c r="AQ48" s="32">
        <v>728.44109509400005</v>
      </c>
      <c r="AR48" s="32">
        <v>195.958261085</v>
      </c>
      <c r="AS48" s="32">
        <v>227.81600801799999</v>
      </c>
      <c r="AT48" s="32">
        <v>4476.2690926300002</v>
      </c>
      <c r="AU48" s="32">
        <v>246.78229115799999</v>
      </c>
      <c r="AV48" s="32">
        <v>211.21753485100001</v>
      </c>
      <c r="AW48" s="32">
        <v>286.45686933000002</v>
      </c>
      <c r="AX48" s="32">
        <v>104.454138817</v>
      </c>
      <c r="AY48" s="32">
        <v>4.3807998273699997</v>
      </c>
      <c r="AZ48" s="32">
        <v>0</v>
      </c>
      <c r="BA48" s="32">
        <v>23.3599824932</v>
      </c>
      <c r="BB48" s="32">
        <v>1759.5528566099999</v>
      </c>
      <c r="BC48" s="32">
        <v>0</v>
      </c>
      <c r="BD48" s="32">
        <v>28798.360480700001</v>
      </c>
      <c r="BE48" s="32">
        <v>6722.2907841300002</v>
      </c>
      <c r="BF48" s="32">
        <v>0</v>
      </c>
      <c r="BG48" s="32">
        <v>228.91847642499999</v>
      </c>
      <c r="BH48" s="32">
        <v>1.41934361456</v>
      </c>
      <c r="BI48" s="32">
        <v>3652.9487338700001</v>
      </c>
      <c r="BJ48" s="32">
        <v>7.1733028138600003</v>
      </c>
      <c r="BK48" s="32">
        <v>2.2843436101900001</v>
      </c>
      <c r="BL48" s="32">
        <v>504.27337802400001</v>
      </c>
      <c r="BM48" s="32">
        <v>63.782374083299999</v>
      </c>
      <c r="BN48" s="32">
        <v>5.2205083267300001</v>
      </c>
      <c r="BO48" s="32">
        <v>0.25814983575200001</v>
      </c>
      <c r="BP48" s="32">
        <v>1991.83948747</v>
      </c>
      <c r="BQ48" s="32">
        <v>629.09363128999996</v>
      </c>
      <c r="BR48" s="32">
        <v>59.0350971935</v>
      </c>
      <c r="BS48" s="32">
        <v>0.597546827324</v>
      </c>
      <c r="BT48" s="32">
        <v>287.838747721</v>
      </c>
      <c r="BU48" s="32">
        <v>0.67161349463700004</v>
      </c>
      <c r="BV48" s="32">
        <v>141.621805209</v>
      </c>
      <c r="BW48" s="32">
        <v>7.9876838884300003</v>
      </c>
      <c r="BX48" s="32">
        <v>1.9224354026499999</v>
      </c>
      <c r="BY48" s="32">
        <v>845.34535411700006</v>
      </c>
      <c r="BZ48" s="32">
        <v>49.215142551</v>
      </c>
      <c r="CA48" s="32">
        <v>217.672516712</v>
      </c>
      <c r="CB48" s="32">
        <v>1.9876791508</v>
      </c>
      <c r="CC48" s="32">
        <v>227.81587946299999</v>
      </c>
      <c r="CD48" s="32">
        <v>0</v>
      </c>
      <c r="CE48" s="32">
        <v>3.0736477937000002</v>
      </c>
      <c r="CF48" s="32">
        <v>127.305319927</v>
      </c>
      <c r="CG48" s="32">
        <v>403.55656497500001</v>
      </c>
      <c r="CH48" s="32">
        <v>938.91939637400003</v>
      </c>
      <c r="CI48" s="32">
        <v>1.9841646592</v>
      </c>
      <c r="CJ48" s="32">
        <v>269.09526945699997</v>
      </c>
      <c r="CK48" s="32">
        <v>7649.6488373599996</v>
      </c>
      <c r="CL48" s="32">
        <v>712.94646392100003</v>
      </c>
      <c r="CM48" s="32">
        <f t="shared" si="0"/>
        <v>4190.1468030156502</v>
      </c>
      <c r="CN48" s="32">
        <f t="shared" si="1"/>
        <v>2198.3073155456505</v>
      </c>
    </row>
    <row r="49" spans="1:92" x14ac:dyDescent="0.25">
      <c r="A49" s="34">
        <v>54</v>
      </c>
      <c r="B49" s="34" t="s">
        <v>48</v>
      </c>
      <c r="C49" s="32">
        <v>1.7934144601999999</v>
      </c>
      <c r="D49" s="32">
        <v>17.2544583637</v>
      </c>
      <c r="E49" s="32">
        <v>13.606408913799999</v>
      </c>
      <c r="F49" s="32">
        <v>4.4974542777000002</v>
      </c>
      <c r="G49" s="32">
        <v>23.020867042300001</v>
      </c>
      <c r="H49" s="32">
        <v>105.29261133200001</v>
      </c>
      <c r="I49" s="32">
        <v>296.92440262500003</v>
      </c>
      <c r="J49" s="32">
        <v>1.0079797451500001</v>
      </c>
      <c r="K49" s="32">
        <v>169.158548905</v>
      </c>
      <c r="L49" s="32">
        <v>43208.087188099998</v>
      </c>
      <c r="M49" s="32">
        <v>3.6453923516900001E-2</v>
      </c>
      <c r="N49" s="32">
        <v>2.6103681080399999</v>
      </c>
      <c r="O49" s="32">
        <v>2.9505720753900001E-3</v>
      </c>
      <c r="P49" s="32">
        <v>4.8776400957900004</v>
      </c>
      <c r="Q49" s="32">
        <v>7.5244377395399997</v>
      </c>
      <c r="R49" s="32">
        <v>83.999829872399999</v>
      </c>
      <c r="S49" s="32">
        <v>19.628171201899999</v>
      </c>
      <c r="T49" s="32">
        <v>99.682573390900004</v>
      </c>
      <c r="U49" s="32">
        <v>1.8700930607399999</v>
      </c>
      <c r="V49" s="32">
        <v>88.618370597699993</v>
      </c>
      <c r="W49" s="32">
        <v>0.26682308298700003</v>
      </c>
      <c r="X49" s="32">
        <v>588.550532481</v>
      </c>
      <c r="Y49" s="32">
        <v>679.03914935800003</v>
      </c>
      <c r="Z49" s="32">
        <v>13.6064183068</v>
      </c>
      <c r="AA49" s="32">
        <v>1.7934145342100001</v>
      </c>
      <c r="AB49" s="32">
        <v>21.114363505699998</v>
      </c>
      <c r="AC49" s="32">
        <v>1.00797976747</v>
      </c>
      <c r="AD49" s="32">
        <v>43208.083573299999</v>
      </c>
      <c r="AE49" s="32">
        <v>8.45393741008</v>
      </c>
      <c r="AF49" s="32">
        <v>33.744175719499999</v>
      </c>
      <c r="AG49" s="32">
        <v>49.163178038399998</v>
      </c>
      <c r="AH49" s="32">
        <v>3.2800922626000002</v>
      </c>
      <c r="AI49" s="32">
        <v>491.96037931699999</v>
      </c>
      <c r="AJ49" s="32">
        <v>4599.9687337100004</v>
      </c>
      <c r="AK49" s="32">
        <v>1496.2633597900001</v>
      </c>
      <c r="AL49" s="32">
        <v>760.40852231500003</v>
      </c>
      <c r="AM49" s="32">
        <v>68.240131055800006</v>
      </c>
      <c r="AN49" s="32">
        <v>17.412291863899998</v>
      </c>
      <c r="AO49" s="32">
        <v>27.116136571999998</v>
      </c>
      <c r="AP49" s="32">
        <v>0.13602491780100001</v>
      </c>
      <c r="AQ49" s="32">
        <v>128.493655722</v>
      </c>
      <c r="AR49" s="32">
        <v>57.426319526299999</v>
      </c>
      <c r="AS49" s="32">
        <v>60.672080326699998</v>
      </c>
      <c r="AT49" s="32">
        <v>634.51119836400005</v>
      </c>
      <c r="AU49" s="32">
        <v>39.470023789700001</v>
      </c>
      <c r="AV49" s="32">
        <v>33.744129292499998</v>
      </c>
      <c r="AW49" s="32">
        <v>49.163170837599999</v>
      </c>
      <c r="AX49" s="32">
        <v>19.329698539700001</v>
      </c>
      <c r="AY49" s="32">
        <v>0.69952799969099999</v>
      </c>
      <c r="AZ49" s="32">
        <v>0</v>
      </c>
      <c r="BA49" s="32">
        <v>3.5498674858900001</v>
      </c>
      <c r="BB49" s="32">
        <v>491.95813303599999</v>
      </c>
      <c r="BC49" s="32">
        <v>0</v>
      </c>
      <c r="BD49" s="32">
        <v>4599.9703419400003</v>
      </c>
      <c r="BE49" s="32">
        <v>1496.2627757099999</v>
      </c>
      <c r="BF49" s="32">
        <v>0</v>
      </c>
      <c r="BG49" s="32">
        <v>36.136631864000002</v>
      </c>
      <c r="BH49" s="32">
        <v>0.29221903092000001</v>
      </c>
      <c r="BI49" s="32">
        <v>682.45600509300004</v>
      </c>
      <c r="BJ49" s="32">
        <v>1.40175739044</v>
      </c>
      <c r="BK49" s="32">
        <v>0.52419820200599998</v>
      </c>
      <c r="BL49" s="32">
        <v>78.900732970500002</v>
      </c>
      <c r="BM49" s="32">
        <v>12.676481689499999</v>
      </c>
      <c r="BN49" s="32">
        <v>1.11474276912</v>
      </c>
      <c r="BO49" s="32">
        <v>5.3141606084099999E-2</v>
      </c>
      <c r="BP49" s="32">
        <v>428.34887862400001</v>
      </c>
      <c r="BQ49" s="32">
        <v>124.630211898</v>
      </c>
      <c r="BR49" s="32">
        <v>11.698945235</v>
      </c>
      <c r="BS49" s="32">
        <v>0.11957083927000001</v>
      </c>
      <c r="BT49" s="32">
        <v>57.629331974099998</v>
      </c>
      <c r="BU49" s="32">
        <v>0.14209728232999999</v>
      </c>
      <c r="BV49" s="32">
        <v>27.195051557500001</v>
      </c>
      <c r="BW49" s="32">
        <v>1.61817856771</v>
      </c>
      <c r="BX49" s="32">
        <v>0.35844160063300001</v>
      </c>
      <c r="BY49" s="32">
        <v>156.71798432599999</v>
      </c>
      <c r="BZ49" s="32">
        <v>9.7669859077400005</v>
      </c>
      <c r="CA49" s="32">
        <v>62.061637972299998</v>
      </c>
      <c r="CB49" s="32">
        <v>0.397505414133</v>
      </c>
      <c r="CC49" s="32">
        <v>60.672031238099997</v>
      </c>
      <c r="CD49" s="32">
        <v>0</v>
      </c>
      <c r="CE49" s="32">
        <v>0.46856372324899997</v>
      </c>
      <c r="CF49" s="32">
        <v>35.965543518099999</v>
      </c>
      <c r="CG49" s="32">
        <v>114.010833022</v>
      </c>
      <c r="CH49" s="32">
        <v>178.138871991</v>
      </c>
      <c r="CI49" s="32">
        <v>0.30171721686000003</v>
      </c>
      <c r="CJ49" s="32">
        <v>43.827371781099998</v>
      </c>
      <c r="CK49" s="32">
        <v>1321.0736576500001</v>
      </c>
      <c r="CL49" s="32">
        <v>128.87251927299999</v>
      </c>
      <c r="CM49" s="32">
        <f t="shared" si="0"/>
        <v>851.01788739143296</v>
      </c>
      <c r="CN49" s="32">
        <f t="shared" si="1"/>
        <v>422.66900876743296</v>
      </c>
    </row>
    <row r="50" spans="1:92" x14ac:dyDescent="0.25">
      <c r="A50" s="34">
        <v>55</v>
      </c>
      <c r="B50" s="34" t="s">
        <v>49</v>
      </c>
      <c r="C50" s="32">
        <v>7.1387612979900004</v>
      </c>
      <c r="D50" s="32">
        <v>62.874070943699998</v>
      </c>
      <c r="E50" s="32">
        <v>51.7419269297</v>
      </c>
      <c r="F50" s="32">
        <v>17.3819987101</v>
      </c>
      <c r="G50" s="32">
        <v>82.206292746399996</v>
      </c>
      <c r="H50" s="32">
        <v>422.19857863200002</v>
      </c>
      <c r="I50" s="32">
        <v>1190.5990462100001</v>
      </c>
      <c r="J50" s="32">
        <v>2.5251108052900002</v>
      </c>
      <c r="K50" s="32">
        <v>615.12057014200002</v>
      </c>
      <c r="L50" s="32">
        <v>135208.02695100001</v>
      </c>
      <c r="M50" s="32">
        <v>0.10981800942</v>
      </c>
      <c r="N50" s="32">
        <v>5.9564487049499997</v>
      </c>
      <c r="O50" s="32">
        <v>6.61985999586E-3</v>
      </c>
      <c r="P50" s="32">
        <v>10.922041321</v>
      </c>
      <c r="Q50" s="32">
        <v>16.9883075081</v>
      </c>
      <c r="R50" s="32">
        <v>305.03942877999998</v>
      </c>
      <c r="S50" s="32">
        <v>68.304735170599997</v>
      </c>
      <c r="T50" s="32">
        <v>298.55572224299999</v>
      </c>
      <c r="U50" s="32">
        <v>6.3441373520499997</v>
      </c>
      <c r="V50" s="32">
        <v>263.941760483</v>
      </c>
      <c r="W50" s="32">
        <v>0.774741092445</v>
      </c>
      <c r="X50" s="32">
        <v>1709.7814795899999</v>
      </c>
      <c r="Y50" s="32">
        <v>1980.06401448</v>
      </c>
      <c r="Z50" s="32">
        <v>51.741893392999998</v>
      </c>
      <c r="AA50" s="32">
        <v>7.1387758636500003</v>
      </c>
      <c r="AB50" s="32">
        <v>75.752458378100002</v>
      </c>
      <c r="AC50" s="32">
        <v>2.5251112421299999</v>
      </c>
      <c r="AD50" s="32">
        <v>135208.03622899999</v>
      </c>
      <c r="AE50" s="32">
        <v>28.65772505</v>
      </c>
      <c r="AF50" s="32">
        <v>133.898219982</v>
      </c>
      <c r="AG50" s="32">
        <v>172.693606867</v>
      </c>
      <c r="AH50" s="32">
        <v>12.624017331099999</v>
      </c>
      <c r="AI50" s="32">
        <v>1585.7703074599999</v>
      </c>
      <c r="AJ50" s="32">
        <v>16003.618349799999</v>
      </c>
      <c r="AK50" s="32">
        <v>5410.3966292499999</v>
      </c>
      <c r="AL50" s="32">
        <v>2695.3263432600002</v>
      </c>
      <c r="AM50" s="32">
        <v>236.16089956799999</v>
      </c>
      <c r="AN50" s="32">
        <v>71.389112747499993</v>
      </c>
      <c r="AO50" s="32">
        <v>115.84975785499999</v>
      </c>
      <c r="AP50" s="32">
        <v>0.42993005222000003</v>
      </c>
      <c r="AQ50" s="32">
        <v>559.53349671299998</v>
      </c>
      <c r="AR50" s="32">
        <v>195.84590424500001</v>
      </c>
      <c r="AS50" s="32">
        <v>204.44768700200001</v>
      </c>
      <c r="AT50" s="32">
        <v>2224.1427094700002</v>
      </c>
      <c r="AU50" s="32">
        <v>154.713130248</v>
      </c>
      <c r="AV50" s="32">
        <v>133.898257581</v>
      </c>
      <c r="AW50" s="32">
        <v>172.693667422</v>
      </c>
      <c r="AX50" s="32">
        <v>60.628701486099999</v>
      </c>
      <c r="AY50" s="32">
        <v>2.54087815371</v>
      </c>
      <c r="AZ50" s="32">
        <v>0</v>
      </c>
      <c r="BA50" s="32">
        <v>13.405382571100001</v>
      </c>
      <c r="BB50" s="32">
        <v>1585.76601306</v>
      </c>
      <c r="BC50" s="32">
        <v>0</v>
      </c>
      <c r="BD50" s="32">
        <v>16003.6154962</v>
      </c>
      <c r="BE50" s="32">
        <v>5410.3989043499996</v>
      </c>
      <c r="BF50" s="32">
        <v>0</v>
      </c>
      <c r="BG50" s="32">
        <v>127.077638506</v>
      </c>
      <c r="BH50" s="32">
        <v>1.1969808853499999</v>
      </c>
      <c r="BI50" s="32">
        <v>2158.2671070599999</v>
      </c>
      <c r="BJ50" s="32">
        <v>5.6748041876900004</v>
      </c>
      <c r="BK50" s="32">
        <v>1.94294164894</v>
      </c>
      <c r="BL50" s="32">
        <v>273.78585564399998</v>
      </c>
      <c r="BM50" s="32">
        <v>50.8328332046</v>
      </c>
      <c r="BN50" s="32">
        <v>4.2951211913999998</v>
      </c>
      <c r="BO50" s="32">
        <v>0.20928816616500001</v>
      </c>
      <c r="BP50" s="32">
        <v>1645.3527464199999</v>
      </c>
      <c r="BQ50" s="32">
        <v>500.43472822699999</v>
      </c>
      <c r="BR50" s="32">
        <v>46.915362347399999</v>
      </c>
      <c r="BS50" s="32">
        <v>0.47819914618999998</v>
      </c>
      <c r="BT50" s="32">
        <v>231.83776804600001</v>
      </c>
      <c r="BU50" s="32">
        <v>0.58474751594200003</v>
      </c>
      <c r="BV50" s="32">
        <v>108.673720553</v>
      </c>
      <c r="BW50" s="32">
        <v>6.9388790280599997</v>
      </c>
      <c r="BX50" s="32">
        <v>1.28685023574</v>
      </c>
      <c r="BY50" s="32">
        <v>661.72979206699995</v>
      </c>
      <c r="BZ50" s="32">
        <v>39.266952343299998</v>
      </c>
      <c r="CA50" s="32">
        <v>213.708849676</v>
      </c>
      <c r="CB50" s="32">
        <v>1.58701671657</v>
      </c>
      <c r="CC50" s="32">
        <v>204.44773174599999</v>
      </c>
      <c r="CD50" s="32">
        <v>0</v>
      </c>
      <c r="CE50" s="32">
        <v>1.92346398018</v>
      </c>
      <c r="CF50" s="32">
        <v>120.93572859</v>
      </c>
      <c r="CG50" s="32">
        <v>383.36536289100002</v>
      </c>
      <c r="CH50" s="32">
        <v>548.75529944200002</v>
      </c>
      <c r="CI50" s="32">
        <v>1.24158330745</v>
      </c>
      <c r="CJ50" s="32">
        <v>154.336445062</v>
      </c>
      <c r="CK50" s="32">
        <v>4221.1902777300002</v>
      </c>
      <c r="CL50" s="32">
        <v>405.73742612900003</v>
      </c>
      <c r="CM50" s="32">
        <f t="shared" si="0"/>
        <v>3296.2988222697395</v>
      </c>
      <c r="CN50" s="32">
        <f t="shared" si="1"/>
        <v>1650.9460758497396</v>
      </c>
    </row>
    <row r="51" spans="1:92" x14ac:dyDescent="0.25">
      <c r="A51" s="34">
        <v>56</v>
      </c>
      <c r="B51" s="34" t="s">
        <v>50</v>
      </c>
      <c r="C51" s="32">
        <v>1.2427704000499999</v>
      </c>
      <c r="D51" s="32">
        <v>10.524633054300001</v>
      </c>
      <c r="E51" s="32">
        <v>8.9106798096999995</v>
      </c>
      <c r="F51" s="32">
        <v>2.9922304460100002</v>
      </c>
      <c r="G51" s="32">
        <v>11.033251094400001</v>
      </c>
      <c r="H51" s="32">
        <v>55.749285923999999</v>
      </c>
      <c r="I51" s="32">
        <v>157.21341478100001</v>
      </c>
      <c r="J51" s="32">
        <v>0.38968406768399999</v>
      </c>
      <c r="K51" s="32">
        <v>97.168635427500007</v>
      </c>
      <c r="L51" s="32">
        <v>21455.328269000001</v>
      </c>
      <c r="M51" s="32">
        <v>1.16612703559E-2</v>
      </c>
      <c r="N51" s="32">
        <v>0.78741165421299997</v>
      </c>
      <c r="O51" s="32">
        <v>8.8154776874500005E-4</v>
      </c>
      <c r="P51" s="32">
        <v>1.4609406111200001</v>
      </c>
      <c r="Q51" s="32">
        <v>2.2600096656800002</v>
      </c>
      <c r="R51" s="32">
        <v>48.064559321399997</v>
      </c>
      <c r="S51" s="32">
        <v>10.1377891495</v>
      </c>
      <c r="T51" s="32">
        <v>41.332371669399997</v>
      </c>
      <c r="U51" s="32">
        <v>0.77515819262999996</v>
      </c>
      <c r="V51" s="32">
        <v>36.767385312999998</v>
      </c>
      <c r="W51" s="32">
        <v>0.108429956262</v>
      </c>
      <c r="X51" s="32">
        <v>239.61651111200001</v>
      </c>
      <c r="Y51" s="32">
        <v>277.15951733399999</v>
      </c>
      <c r="Z51" s="32">
        <v>8.9106197504299995</v>
      </c>
      <c r="AA51" s="32">
        <v>1.2427726777999999</v>
      </c>
      <c r="AB51" s="32">
        <v>10.246532305600001</v>
      </c>
      <c r="AC51" s="32">
        <v>0.38968402927000001</v>
      </c>
      <c r="AD51" s="32">
        <v>21455.316276099999</v>
      </c>
      <c r="AE51" s="32">
        <v>3.7777175978000002</v>
      </c>
      <c r="AF51" s="32">
        <v>23.6484494553</v>
      </c>
      <c r="AG51" s="32">
        <v>37.787810758600003</v>
      </c>
      <c r="AH51" s="32">
        <v>2.13802323562</v>
      </c>
      <c r="AI51" s="32">
        <v>264.476600636</v>
      </c>
      <c r="AJ51" s="32">
        <v>3408.3366991299999</v>
      </c>
      <c r="AK51" s="32">
        <v>1277.34196213</v>
      </c>
      <c r="AL51" s="32">
        <v>412.32484155200001</v>
      </c>
      <c r="AM51" s="32">
        <v>49.887799034700002</v>
      </c>
      <c r="AN51" s="32">
        <v>12.9270131197</v>
      </c>
      <c r="AO51" s="32">
        <v>19.621570476700001</v>
      </c>
      <c r="AP51" s="32">
        <v>8.4359633561799999E-2</v>
      </c>
      <c r="AQ51" s="32">
        <v>94.658414163000003</v>
      </c>
      <c r="AR51" s="32">
        <v>49.553699584900002</v>
      </c>
      <c r="AS51" s="32">
        <v>37.7602053309</v>
      </c>
      <c r="AT51" s="32">
        <v>329.31553603499998</v>
      </c>
      <c r="AU51" s="32">
        <v>27.006332214899999</v>
      </c>
      <c r="AV51" s="32">
        <v>23.648462912300001</v>
      </c>
      <c r="AW51" s="32">
        <v>37.787742264999999</v>
      </c>
      <c r="AX51" s="32">
        <v>8.6797506181300008</v>
      </c>
      <c r="AY51" s="32">
        <v>0.376678514646</v>
      </c>
      <c r="AZ51" s="32">
        <v>0</v>
      </c>
      <c r="BA51" s="32">
        <v>2.2473269526999999</v>
      </c>
      <c r="BB51" s="32">
        <v>264.47659979000002</v>
      </c>
      <c r="BC51" s="32">
        <v>0</v>
      </c>
      <c r="BD51" s="32">
        <v>3408.3383569900002</v>
      </c>
      <c r="BE51" s="32">
        <v>1277.34153975</v>
      </c>
      <c r="BF51" s="32">
        <v>0</v>
      </c>
      <c r="BG51" s="32">
        <v>19.385215881699999</v>
      </c>
      <c r="BH51" s="32">
        <v>0.18234522727300001</v>
      </c>
      <c r="BI51" s="32">
        <v>314.46413260600002</v>
      </c>
      <c r="BJ51" s="32">
        <v>0.80384381341699995</v>
      </c>
      <c r="BK51" s="32">
        <v>0.30351255089200002</v>
      </c>
      <c r="BL51" s="32">
        <v>55.776709424700002</v>
      </c>
      <c r="BM51" s="32">
        <v>6.7947029744699998</v>
      </c>
      <c r="BN51" s="32">
        <v>0.598556140593</v>
      </c>
      <c r="BO51" s="32">
        <v>3.2369892685100002E-2</v>
      </c>
      <c r="BP51" s="32">
        <v>234.02508461799999</v>
      </c>
      <c r="BQ51" s="32">
        <v>71.558543246699998</v>
      </c>
      <c r="BR51" s="32">
        <v>6.2043481391900004</v>
      </c>
      <c r="BS51" s="32">
        <v>6.4160625553499995E-2</v>
      </c>
      <c r="BT51" s="32">
        <v>32.131013941500001</v>
      </c>
      <c r="BU51" s="32">
        <v>9.5717084722200002E-2</v>
      </c>
      <c r="BV51" s="32">
        <v>17.711142117400001</v>
      </c>
      <c r="BW51" s="32">
        <v>1.1646590342300001</v>
      </c>
      <c r="BX51" s="32">
        <v>0.20378760324600001</v>
      </c>
      <c r="BY51" s="32">
        <v>110.125811485</v>
      </c>
      <c r="BZ51" s="32">
        <v>5.2601736515199997</v>
      </c>
      <c r="CA51" s="32">
        <v>52.042355239199999</v>
      </c>
      <c r="CB51" s="32">
        <v>0.21193645143600001</v>
      </c>
      <c r="CC51" s="32">
        <v>37.760228141900001</v>
      </c>
      <c r="CD51" s="32">
        <v>0</v>
      </c>
      <c r="CE51" s="32">
        <v>0.35195407498499998</v>
      </c>
      <c r="CF51" s="32">
        <v>20.153154879300001</v>
      </c>
      <c r="CG51" s="32">
        <v>63.885045183400003</v>
      </c>
      <c r="CH51" s="32">
        <v>77.526171382399994</v>
      </c>
      <c r="CI51" s="32">
        <v>0.22740492833699999</v>
      </c>
      <c r="CJ51" s="32">
        <v>22.658549780600001</v>
      </c>
      <c r="CK51" s="32">
        <v>608.73332542499998</v>
      </c>
      <c r="CL51" s="32">
        <v>57.435738117600003</v>
      </c>
      <c r="CM51" s="32">
        <f t="shared" si="0"/>
        <v>523.73229161684606</v>
      </c>
      <c r="CN51" s="32">
        <f t="shared" si="1"/>
        <v>289.70720699884606</v>
      </c>
    </row>
    <row r="52" spans="1:92" s="34" customFormat="1" x14ac:dyDescent="0.2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</row>
    <row r="53" spans="1:92" s="34" customFormat="1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</row>
    <row r="54" spans="1:92" s="34" customFormat="1" x14ac:dyDescent="0.25">
      <c r="B54" s="34" t="s">
        <v>314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</row>
    <row r="55" spans="1:92" s="34" customFormat="1" x14ac:dyDescent="0.25">
      <c r="B55" s="34" t="s">
        <v>1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</row>
    <row r="56" spans="1:92" s="34" customFormat="1" x14ac:dyDescent="0.25">
      <c r="B56" s="34" t="s">
        <v>11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</row>
    <row r="57" spans="1:92" s="34" customFormat="1" x14ac:dyDescent="0.25">
      <c r="B57" s="34" t="s">
        <v>58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</row>
    <row r="58" spans="1:92" s="34" customFormat="1" x14ac:dyDescent="0.25">
      <c r="B58" s="34" t="s">
        <v>75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</row>
    <row r="59" spans="1:92" s="34" customFormat="1" x14ac:dyDescent="0.25">
      <c r="B59" s="34" t="s">
        <v>326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</row>
    <row r="60" spans="1:92" s="34" customFormat="1" x14ac:dyDescent="0.25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</row>
    <row r="61" spans="1:92" x14ac:dyDescent="0.25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</row>
    <row r="62" spans="1:92" x14ac:dyDescent="0.25">
      <c r="B62" s="2" t="s">
        <v>56</v>
      </c>
      <c r="C62" s="1">
        <f>SUM(C3:C51)</f>
        <v>326.45395619598406</v>
      </c>
      <c r="D62" s="1">
        <f t="shared" ref="D62:BN62" si="2">SUM(D3:D51)</f>
        <v>3067.2615170686508</v>
      </c>
      <c r="E62" s="1">
        <f t="shared" si="2"/>
        <v>2456.0295173011195</v>
      </c>
      <c r="F62" s="1">
        <f t="shared" si="2"/>
        <v>843.81412210569965</v>
      </c>
      <c r="G62" s="1">
        <f t="shared" si="2"/>
        <v>3773.3511228373595</v>
      </c>
      <c r="H62" s="1">
        <f t="shared" si="2"/>
        <v>23850.669817707792</v>
      </c>
      <c r="I62" s="1">
        <f t="shared" si="2"/>
        <v>65897.398647005</v>
      </c>
      <c r="J62" s="1">
        <f t="shared" si="2"/>
        <v>163.98314026420002</v>
      </c>
      <c r="K62" s="1">
        <f t="shared" si="2"/>
        <v>27222.481657038006</v>
      </c>
      <c r="L62" s="1">
        <f t="shared" si="2"/>
        <v>6886730.3827946205</v>
      </c>
      <c r="M62" s="1">
        <f t="shared" si="2"/>
        <v>8.2177195064200674</v>
      </c>
      <c r="N62" s="1">
        <f t="shared" si="2"/>
        <v>522.18371840740497</v>
      </c>
      <c r="O62" s="1">
        <f t="shared" si="2"/>
        <v>0.60135195837497701</v>
      </c>
      <c r="P62" s="1">
        <f t="shared" si="2"/>
        <v>956.40751047215986</v>
      </c>
      <c r="Q62" s="1">
        <f t="shared" si="2"/>
        <v>1486.5683180427602</v>
      </c>
      <c r="R62" s="1">
        <f t="shared" si="2"/>
        <v>14938.802788751796</v>
      </c>
      <c r="S62" s="1">
        <f t="shared" si="2"/>
        <v>3229.2122740748587</v>
      </c>
      <c r="T62" s="1">
        <f t="shared" si="2"/>
        <v>16743.439575585198</v>
      </c>
      <c r="U62" s="1">
        <f t="shared" si="2"/>
        <v>332.26009363472889</v>
      </c>
      <c r="V62" s="1">
        <f t="shared" si="2"/>
        <v>14812.644752450198</v>
      </c>
      <c r="W62" s="1">
        <f t="shared" si="2"/>
        <v>44.337285633013991</v>
      </c>
      <c r="X62" s="1">
        <f t="shared" si="2"/>
        <v>96190.42178117999</v>
      </c>
      <c r="Y62" s="1">
        <f t="shared" si="2"/>
        <v>111330.95983022798</v>
      </c>
      <c r="Z62" s="1">
        <f t="shared" si="2"/>
        <v>2456.0280315908999</v>
      </c>
      <c r="AA62" s="1">
        <f t="shared" si="2"/>
        <v>326.454093500905</v>
      </c>
      <c r="AB62" s="1">
        <f t="shared" si="2"/>
        <v>3432.8803883048604</v>
      </c>
      <c r="AC62" s="1">
        <f t="shared" si="2"/>
        <v>163.98311945724706</v>
      </c>
      <c r="AD62" s="1">
        <f t="shared" si="2"/>
        <v>6886730.4739490021</v>
      </c>
      <c r="AE62" s="1">
        <f t="shared" si="2"/>
        <v>1408.6200319009295</v>
      </c>
      <c r="AF62" s="1">
        <f t="shared" si="2"/>
        <v>6298.3338041894322</v>
      </c>
      <c r="AG62" s="1">
        <f t="shared" si="2"/>
        <v>8212.6508397636007</v>
      </c>
      <c r="AH62" s="1">
        <f t="shared" si="2"/>
        <v>564.04312079368015</v>
      </c>
      <c r="AI62" s="1">
        <f t="shared" si="2"/>
        <v>86413.185514534023</v>
      </c>
      <c r="AJ62" s="1">
        <f t="shared" si="2"/>
        <v>769032.94888792001</v>
      </c>
      <c r="AK62" s="1">
        <f t="shared" si="2"/>
        <v>249335.84882626295</v>
      </c>
      <c r="AL62" s="1">
        <f t="shared" si="2"/>
        <v>126714.034618779</v>
      </c>
      <c r="AM62" s="1">
        <f t="shared" si="2"/>
        <v>11705.333954069398</v>
      </c>
      <c r="AN62" s="1">
        <f t="shared" si="2"/>
        <v>2979.17727794646</v>
      </c>
      <c r="AO62" s="1">
        <f t="shared" si="2"/>
        <v>4827.2582039371</v>
      </c>
      <c r="AP62" s="1">
        <f t="shared" si="2"/>
        <v>24.360475049147606</v>
      </c>
      <c r="AQ62" s="1">
        <f t="shared" si="2"/>
        <v>22920.173065174302</v>
      </c>
      <c r="AR62" s="1">
        <f t="shared" si="2"/>
        <v>9258.1862538570986</v>
      </c>
      <c r="AS62" s="1">
        <f t="shared" si="2"/>
        <v>11330.339516084401</v>
      </c>
      <c r="AT62" s="1">
        <f t="shared" si="2"/>
        <v>105336.91633247799</v>
      </c>
      <c r="AU62" s="1">
        <f t="shared" si="2"/>
        <v>7345.7719960742998</v>
      </c>
      <c r="AV62" s="1">
        <f t="shared" si="2"/>
        <v>6298.3345459658203</v>
      </c>
      <c r="AW62" s="1">
        <f t="shared" si="2"/>
        <v>8212.6518576933413</v>
      </c>
      <c r="AX62" s="1">
        <f t="shared" si="2"/>
        <v>3190.0652041795006</v>
      </c>
      <c r="AY62" s="1">
        <f t="shared" si="2"/>
        <v>127.27597817317</v>
      </c>
      <c r="AZ62" s="1">
        <f t="shared" si="2"/>
        <v>0</v>
      </c>
      <c r="BA62" s="1">
        <f t="shared" si="2"/>
        <v>608.98157540598493</v>
      </c>
      <c r="BB62" s="1">
        <f t="shared" si="2"/>
        <v>86413.148566641976</v>
      </c>
      <c r="BC62" s="1">
        <f t="shared" si="2"/>
        <v>0</v>
      </c>
      <c r="BD62" s="1">
        <f t="shared" si="2"/>
        <v>769032.93144215795</v>
      </c>
      <c r="BE62" s="1">
        <f t="shared" si="2"/>
        <v>249335.85483042101</v>
      </c>
      <c r="BF62" s="1">
        <f t="shared" si="2"/>
        <v>0</v>
      </c>
      <c r="BG62" s="1">
        <f t="shared" si="2"/>
        <v>6189.3438299958816</v>
      </c>
      <c r="BH62" s="1">
        <f t="shared" si="2"/>
        <v>58.134273983450605</v>
      </c>
      <c r="BI62" s="1">
        <f t="shared" si="2"/>
        <v>113122.317960587</v>
      </c>
      <c r="BJ62" s="1">
        <f t="shared" si="2"/>
        <v>300.65238182496904</v>
      </c>
      <c r="BK62" s="1">
        <f t="shared" si="2"/>
        <v>103.07810953141899</v>
      </c>
      <c r="BL62" s="1">
        <f t="shared" si="2"/>
        <v>13799.314010420501</v>
      </c>
      <c r="BM62" s="1">
        <f t="shared" si="2"/>
        <v>2844.4616654185597</v>
      </c>
      <c r="BN62" s="1">
        <f t="shared" si="2"/>
        <v>241.56318075310602</v>
      </c>
      <c r="BO62" s="1">
        <f t="shared" ref="BO62:CL62" si="3">SUM(BO3:BO51)</f>
        <v>10.525032255909601</v>
      </c>
      <c r="BP62" s="1">
        <f t="shared" si="3"/>
        <v>89697.343306958021</v>
      </c>
      <c r="BQ62" s="1">
        <f t="shared" si="3"/>
        <v>26513.581114421399</v>
      </c>
      <c r="BR62" s="1">
        <f t="shared" si="3"/>
        <v>2646.8838410977996</v>
      </c>
      <c r="BS62" s="1">
        <f t="shared" si="3"/>
        <v>26.741448221789398</v>
      </c>
      <c r="BT62" s="1">
        <f t="shared" si="3"/>
        <v>12557.777199618497</v>
      </c>
      <c r="BU62" s="1">
        <f t="shared" si="3"/>
        <v>26.062042667047891</v>
      </c>
      <c r="BV62" s="1">
        <f t="shared" si="3"/>
        <v>5135.5515235926605</v>
      </c>
      <c r="BW62" s="1">
        <f t="shared" si="3"/>
        <v>285.13591695265893</v>
      </c>
      <c r="BX62" s="1">
        <f t="shared" si="3"/>
        <v>72.554410495546989</v>
      </c>
      <c r="BY62" s="1">
        <f t="shared" si="3"/>
        <v>28625.850527119906</v>
      </c>
      <c r="BZ62" s="1">
        <f t="shared" si="3"/>
        <v>2187.7668256440606</v>
      </c>
      <c r="CA62" s="1">
        <f t="shared" si="3"/>
        <v>10262.80936560125</v>
      </c>
      <c r="CB62" s="1">
        <f t="shared" si="3"/>
        <v>89.236741891352978</v>
      </c>
      <c r="CC62" s="1">
        <f t="shared" si="3"/>
        <v>11330.3444171844</v>
      </c>
      <c r="CD62" s="1">
        <f t="shared" si="3"/>
        <v>0</v>
      </c>
      <c r="CE62" s="1">
        <f t="shared" si="3"/>
        <v>88.166546343048026</v>
      </c>
      <c r="CF62" s="1">
        <f t="shared" si="3"/>
        <v>6688.5761135838029</v>
      </c>
      <c r="CG62" s="1">
        <f t="shared" si="3"/>
        <v>20820.74977819129</v>
      </c>
      <c r="CH62" s="1">
        <f t="shared" si="3"/>
        <v>28830.928055830303</v>
      </c>
      <c r="CI62" s="1">
        <f t="shared" si="3"/>
        <v>60.726249610110195</v>
      </c>
      <c r="CJ62" s="1">
        <f t="shared" si="3"/>
        <v>7463.6889363822993</v>
      </c>
      <c r="CK62" s="1">
        <f t="shared" si="3"/>
        <v>218154.19775710203</v>
      </c>
      <c r="CL62" s="1">
        <f t="shared" si="3"/>
        <v>20674.353030382103</v>
      </c>
    </row>
    <row r="63" spans="1:92" x14ac:dyDescent="0.25">
      <c r="B63" s="34" t="s">
        <v>329</v>
      </c>
      <c r="C63" s="32">
        <f>+C3+C5+C8+C9+C11+C12+C14+C15+C16+C17+C18+C19+C20+C21+C22+C23+C24+C25+C26+C28+C30+C31+C33+C34+C35+C36+C37+C39+C40+C41+C42+C43+C44+C46+C47+C49+C50</f>
        <v>247.68840524164801</v>
      </c>
      <c r="D63" s="32">
        <f t="shared" ref="D63:BO63" si="4">+D3+D5+D8+D9+D11+D12+D14+D15+D16+D17+D18+D19+D20+D21+D22+D23+D24+D25+D26+D28+D30+D31+D33+D34+D35+D36+D37+D39+D40+D41+D42+D43+D44+D46+D47+D49+D50</f>
        <v>2354.7661414192003</v>
      </c>
      <c r="E63" s="32">
        <f t="shared" si="4"/>
        <v>1877.9201850699001</v>
      </c>
      <c r="F63" s="32">
        <f t="shared" si="4"/>
        <v>643.80269666433981</v>
      </c>
      <c r="G63" s="32">
        <f t="shared" si="4"/>
        <v>3007.5965449172904</v>
      </c>
      <c r="H63" s="32">
        <f t="shared" si="4"/>
        <v>17107.3208207674</v>
      </c>
      <c r="I63" s="32">
        <f t="shared" si="4"/>
        <v>47882.870265510013</v>
      </c>
      <c r="J63" s="32">
        <f t="shared" si="4"/>
        <v>130.37947207047699</v>
      </c>
      <c r="K63" s="32">
        <f t="shared" si="4"/>
        <v>21804.237183090001</v>
      </c>
      <c r="L63" s="32">
        <f t="shared" si="4"/>
        <v>5719921.4476613002</v>
      </c>
      <c r="M63" s="32">
        <f t="shared" si="4"/>
        <v>6.5731110792994674</v>
      </c>
      <c r="N63" s="32">
        <f t="shared" si="4"/>
        <v>411.01136199607589</v>
      </c>
      <c r="O63" s="32">
        <f t="shared" si="4"/>
        <v>0.48168592843525204</v>
      </c>
      <c r="P63" s="32">
        <f t="shared" si="4"/>
        <v>763.12924520002991</v>
      </c>
      <c r="Q63" s="32">
        <f t="shared" si="4"/>
        <v>1180.4717744682403</v>
      </c>
      <c r="R63" s="32">
        <f t="shared" si="4"/>
        <v>11491.802780293201</v>
      </c>
      <c r="S63" s="32">
        <f t="shared" si="4"/>
        <v>2544.237322502659</v>
      </c>
      <c r="T63" s="32">
        <f t="shared" si="4"/>
        <v>12974.699995533801</v>
      </c>
      <c r="U63" s="32">
        <f t="shared" si="4"/>
        <v>261.70970185850905</v>
      </c>
      <c r="V63" s="32">
        <f t="shared" si="4"/>
        <v>11490.402219449697</v>
      </c>
      <c r="W63" s="32">
        <f t="shared" si="4"/>
        <v>34.816335893884002</v>
      </c>
      <c r="X63" s="32">
        <f t="shared" si="4"/>
        <v>75288.324608698997</v>
      </c>
      <c r="Y63" s="32">
        <f t="shared" si="4"/>
        <v>87036.08212551997</v>
      </c>
      <c r="Z63" s="32">
        <f t="shared" si="4"/>
        <v>1877.9188710912197</v>
      </c>
      <c r="AA63" s="32">
        <f t="shared" si="4"/>
        <v>247.68838089568504</v>
      </c>
      <c r="AB63" s="32">
        <f t="shared" si="4"/>
        <v>2739.3184146202607</v>
      </c>
      <c r="AC63" s="32">
        <f t="shared" si="4"/>
        <v>130.37945142401699</v>
      </c>
      <c r="AD63" s="32">
        <f t="shared" si="4"/>
        <v>5719921.4300460014</v>
      </c>
      <c r="AE63" s="32">
        <f t="shared" si="4"/>
        <v>1073.2917043406399</v>
      </c>
      <c r="AF63" s="32">
        <f t="shared" si="4"/>
        <v>4824.3526083389297</v>
      </c>
      <c r="AG63" s="32">
        <f t="shared" si="4"/>
        <v>6296.7227493812998</v>
      </c>
      <c r="AH63" s="32">
        <f t="shared" si="4"/>
        <v>427.70808852061992</v>
      </c>
      <c r="AI63" s="32">
        <f t="shared" si="4"/>
        <v>64091.937498332998</v>
      </c>
      <c r="AJ63" s="32">
        <f t="shared" si="4"/>
        <v>588467.10698484012</v>
      </c>
      <c r="AK63" s="32">
        <f t="shared" si="4"/>
        <v>192326.40686562302</v>
      </c>
      <c r="AL63" s="32">
        <f t="shared" si="4"/>
        <v>99703.779503484009</v>
      </c>
      <c r="AM63" s="32">
        <f t="shared" si="4"/>
        <v>8871.7209165147015</v>
      </c>
      <c r="AN63" s="32">
        <f t="shared" si="4"/>
        <v>2259.4838337865599</v>
      </c>
      <c r="AO63" s="32">
        <f t="shared" si="4"/>
        <v>3614.9520725760017</v>
      </c>
      <c r="AP63" s="32">
        <f t="shared" si="4"/>
        <v>18.260620041579699</v>
      </c>
      <c r="AQ63" s="32">
        <f t="shared" si="4"/>
        <v>17174.617036019295</v>
      </c>
      <c r="AR63" s="32">
        <f t="shared" si="4"/>
        <v>7144.3085178685005</v>
      </c>
      <c r="AS63" s="32">
        <f t="shared" si="4"/>
        <v>7883.0339876257012</v>
      </c>
      <c r="AT63" s="32">
        <f t="shared" si="4"/>
        <v>82808.355092885016</v>
      </c>
      <c r="AU63" s="32">
        <f t="shared" si="4"/>
        <v>5623.0554898832015</v>
      </c>
      <c r="AV63" s="32">
        <f t="shared" si="4"/>
        <v>4824.3535216321698</v>
      </c>
      <c r="AW63" s="32">
        <f t="shared" si="4"/>
        <v>6296.7222611876996</v>
      </c>
      <c r="AX63" s="32">
        <f t="shared" si="4"/>
        <v>2502.7160112892002</v>
      </c>
      <c r="AY63" s="32">
        <f t="shared" si="4"/>
        <v>95.114709521392996</v>
      </c>
      <c r="AZ63" s="32">
        <f t="shared" si="4"/>
        <v>0</v>
      </c>
      <c r="BA63" s="32">
        <f t="shared" si="4"/>
        <v>463.00606033510996</v>
      </c>
      <c r="BB63" s="32">
        <f t="shared" si="4"/>
        <v>64091.905276440986</v>
      </c>
      <c r="BC63" s="32">
        <f t="shared" si="4"/>
        <v>0</v>
      </c>
      <c r="BD63" s="32">
        <f t="shared" si="4"/>
        <v>588467.10755198973</v>
      </c>
      <c r="BE63" s="32">
        <f t="shared" si="4"/>
        <v>192326.41336842798</v>
      </c>
      <c r="BF63" s="32">
        <f t="shared" si="4"/>
        <v>0</v>
      </c>
      <c r="BG63" s="32">
        <f t="shared" si="4"/>
        <v>4818.226345376399</v>
      </c>
      <c r="BH63" s="32">
        <f t="shared" si="4"/>
        <v>42.55917983886502</v>
      </c>
      <c r="BI63" s="32">
        <f t="shared" si="4"/>
        <v>88559.501422195026</v>
      </c>
      <c r="BJ63" s="32">
        <f t="shared" si="4"/>
        <v>217.57033845154999</v>
      </c>
      <c r="BK63" s="32">
        <f t="shared" si="4"/>
        <v>75.71011973732702</v>
      </c>
      <c r="BL63" s="32">
        <f t="shared" si="4"/>
        <v>10409.594722621399</v>
      </c>
      <c r="BM63" s="32">
        <f t="shared" si="4"/>
        <v>2043.2114701782</v>
      </c>
      <c r="BN63" s="32">
        <f t="shared" si="4"/>
        <v>174.49138897658798</v>
      </c>
      <c r="BO63" s="32">
        <f t="shared" si="4"/>
        <v>7.7211751973127001</v>
      </c>
      <c r="BP63" s="32">
        <f t="shared" ref="BP63:CN63" si="5">+BP3+BP5+BP8+BP9+BP11+BP12+BP14+BP15+BP16+BP17+BP18+BP19+BP20+BP21+BP22+BP23+BP24+BP25+BP26+BP28+BP30+BP31+BP33+BP34+BP35+BP36+BP37+BP39+BP40+BP41+BP42+BP43+BP44+BP46+BP47+BP49+BP50</f>
        <v>65751.325512255004</v>
      </c>
      <c r="BQ63" s="32">
        <f t="shared" si="5"/>
        <v>19214.916649333194</v>
      </c>
      <c r="BR63" s="32">
        <f t="shared" si="5"/>
        <v>1898.8638108602702</v>
      </c>
      <c r="BS63" s="32">
        <f t="shared" si="5"/>
        <v>19.218037787302901</v>
      </c>
      <c r="BT63" s="32">
        <f t="shared" si="5"/>
        <v>9061.6105460860017</v>
      </c>
      <c r="BU63" s="32">
        <f t="shared" si="5"/>
        <v>19.3559362846364</v>
      </c>
      <c r="BV63" s="32">
        <f t="shared" si="5"/>
        <v>3805.2869147773999</v>
      </c>
      <c r="BW63" s="32">
        <f t="shared" si="5"/>
        <v>213.30994465517702</v>
      </c>
      <c r="BX63" s="32">
        <f t="shared" si="5"/>
        <v>53.07356640316199</v>
      </c>
      <c r="BY63" s="32">
        <f t="shared" si="5"/>
        <v>21344.122394598799</v>
      </c>
      <c r="BZ63" s="32">
        <f t="shared" si="5"/>
        <v>1571.9073089852702</v>
      </c>
      <c r="CA63" s="32">
        <f t="shared" si="5"/>
        <v>7869.9727653562004</v>
      </c>
      <c r="CB63" s="32">
        <f t="shared" si="5"/>
        <v>64.095867058617998</v>
      </c>
      <c r="CC63" s="32">
        <f t="shared" si="5"/>
        <v>7883.036075405701</v>
      </c>
      <c r="CD63" s="32">
        <f t="shared" si="5"/>
        <v>0</v>
      </c>
      <c r="CE63" s="32">
        <f t="shared" si="5"/>
        <v>67.840639523278995</v>
      </c>
      <c r="CF63" s="32">
        <f t="shared" si="5"/>
        <v>4960.8195577297993</v>
      </c>
      <c r="CG63" s="32">
        <f t="shared" si="5"/>
        <v>15608.946069079995</v>
      </c>
      <c r="CH63" s="32">
        <f t="shared" si="5"/>
        <v>22711.402763792099</v>
      </c>
      <c r="CI63" s="32">
        <f t="shared" si="5"/>
        <v>45.548188833781701</v>
      </c>
      <c r="CJ63" s="32">
        <f t="shared" si="5"/>
        <v>5843.3184398674011</v>
      </c>
      <c r="CK63" s="32">
        <f t="shared" si="5"/>
        <v>171024.75733864799</v>
      </c>
      <c r="CL63" s="32">
        <f t="shared" si="5"/>
        <v>16363.737269333998</v>
      </c>
      <c r="CM63" s="32">
        <f t="shared" si="5"/>
        <v>124643.00561056778</v>
      </c>
      <c r="CN63" s="32">
        <f t="shared" si="5"/>
        <v>58891.680098312769</v>
      </c>
    </row>
    <row r="65" spans="6:57" x14ac:dyDescent="0.25">
      <c r="F65" s="32"/>
      <c r="BD65" s="32"/>
      <c r="BE65" s="3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zoomScale="85" zoomScaleNormal="85" workbookViewId="0">
      <pane xSplit="2" ySplit="2" topLeftCell="K3" activePane="bottomRight" state="frozen"/>
      <selection pane="topRight" activeCell="B1" sqref="B1"/>
      <selection pane="bottomLeft" activeCell="A3" sqref="A3"/>
      <selection pane="bottomRight" activeCell="N6" sqref="N6"/>
    </sheetView>
  </sheetViews>
  <sheetFormatPr defaultRowHeight="15" x14ac:dyDescent="0.25"/>
  <cols>
    <col min="1" max="1" width="4.85546875" style="34" bestFit="1" customWidth="1"/>
    <col min="2" max="2" width="18.7109375" bestFit="1" customWidth="1"/>
    <col min="3" max="3" width="6.140625" customWidth="1"/>
    <col min="4" max="4" width="5.5703125" bestFit="1" customWidth="1"/>
    <col min="5" max="5" width="9" bestFit="1" customWidth="1"/>
    <col min="6" max="7" width="4.5703125" bestFit="1" customWidth="1"/>
    <col min="8" max="8" width="5.7109375" bestFit="1" customWidth="1"/>
    <col min="9" max="9" width="6.7109375" bestFit="1" customWidth="1"/>
    <col min="10" max="10" width="14.5703125" bestFit="1" customWidth="1"/>
    <col min="11" max="11" width="11.140625" bestFit="1" customWidth="1"/>
    <col min="12" max="12" width="14" bestFit="1" customWidth="1"/>
    <col min="13" max="13" width="18.42578125" bestFit="1" customWidth="1"/>
    <col min="14" max="14" width="14.7109375" bestFit="1" customWidth="1"/>
    <col min="15" max="15" width="6.42578125" bestFit="1" customWidth="1"/>
    <col min="16" max="16" width="5.7109375" bestFit="1" customWidth="1"/>
    <col min="17" max="17" width="5.140625" bestFit="1" customWidth="1"/>
    <col min="18" max="18" width="6.5703125" bestFit="1" customWidth="1"/>
    <col min="19" max="19" width="14.140625" bestFit="1" customWidth="1"/>
    <col min="20" max="20" width="6" bestFit="1" customWidth="1"/>
    <col min="21" max="21" width="4.28515625" bestFit="1" customWidth="1"/>
    <col min="22" max="22" width="7.7109375" bestFit="1" customWidth="1"/>
    <col min="23" max="23" width="5.28515625" bestFit="1" customWidth="1"/>
    <col min="24" max="24" width="6.7109375" bestFit="1" customWidth="1"/>
    <col min="25" max="25" width="4.85546875" bestFit="1" customWidth="1"/>
    <col min="26" max="26" width="5.7109375" bestFit="1" customWidth="1"/>
    <col min="27" max="27" width="9.140625" bestFit="1" customWidth="1"/>
    <col min="28" max="28" width="6.7109375" bestFit="1" customWidth="1"/>
  </cols>
  <sheetData>
    <row r="1" spans="1:28" x14ac:dyDescent="0.25">
      <c r="C1" s="34" t="s">
        <v>433</v>
      </c>
    </row>
    <row r="2" spans="1:28" x14ac:dyDescent="0.25">
      <c r="A2" s="34" t="s">
        <v>311</v>
      </c>
      <c r="B2" s="23" t="s">
        <v>178</v>
      </c>
      <c r="C2" t="s">
        <v>131</v>
      </c>
      <c r="D2" t="s">
        <v>133</v>
      </c>
      <c r="E2" t="s">
        <v>64</v>
      </c>
      <c r="F2" t="s">
        <v>134</v>
      </c>
      <c r="G2" t="s">
        <v>136</v>
      </c>
      <c r="H2" t="s">
        <v>137</v>
      </c>
      <c r="I2" t="s">
        <v>138</v>
      </c>
      <c r="J2" t="s">
        <v>188</v>
      </c>
      <c r="K2" t="s">
        <v>189</v>
      </c>
      <c r="L2" t="s">
        <v>190</v>
      </c>
      <c r="M2" t="s">
        <v>191</v>
      </c>
      <c r="N2" t="s">
        <v>192</v>
      </c>
      <c r="O2" t="s">
        <v>139</v>
      </c>
      <c r="P2" t="s">
        <v>142</v>
      </c>
      <c r="Q2" t="s">
        <v>143</v>
      </c>
      <c r="R2" t="s">
        <v>144</v>
      </c>
      <c r="S2" t="s">
        <v>214</v>
      </c>
      <c r="T2" t="s">
        <v>147</v>
      </c>
      <c r="U2" t="s">
        <v>148</v>
      </c>
      <c r="V2" t="s">
        <v>150</v>
      </c>
      <c r="W2" t="s">
        <v>171</v>
      </c>
      <c r="X2" t="s">
        <v>172</v>
      </c>
      <c r="Y2" t="s">
        <v>173</v>
      </c>
      <c r="Z2" t="s">
        <v>174</v>
      </c>
      <c r="AA2" t="s">
        <v>175</v>
      </c>
      <c r="AB2" t="s">
        <v>176</v>
      </c>
    </row>
    <row r="3" spans="1:28" x14ac:dyDescent="0.25">
      <c r="A3" s="34">
        <v>1</v>
      </c>
      <c r="B3" t="s">
        <v>0</v>
      </c>
      <c r="C3" s="32">
        <v>32.414121048799998</v>
      </c>
      <c r="D3" s="32">
        <v>1.95770040754</v>
      </c>
      <c r="E3" s="32">
        <v>23.445863165900001</v>
      </c>
      <c r="F3" s="32">
        <v>0.66409192225000002</v>
      </c>
      <c r="G3" s="32">
        <v>0</v>
      </c>
      <c r="H3" s="32">
        <v>0</v>
      </c>
      <c r="I3" s="32">
        <v>1000.03457795</v>
      </c>
      <c r="J3" s="32">
        <v>23.445853212399999</v>
      </c>
      <c r="K3" s="32">
        <v>1000.0327968399999</v>
      </c>
      <c r="L3" s="32">
        <v>3.1589629189699999</v>
      </c>
      <c r="M3" s="32">
        <v>6937.7483620000003</v>
      </c>
      <c r="N3" s="32">
        <v>7961.2260738000004</v>
      </c>
      <c r="O3" s="32">
        <v>8.4689849180299994</v>
      </c>
      <c r="P3" s="32">
        <v>118.330846612</v>
      </c>
      <c r="Q3" s="32">
        <v>0.133935927334</v>
      </c>
      <c r="R3" s="32">
        <v>0</v>
      </c>
      <c r="S3" s="32">
        <v>3.1589661839400001</v>
      </c>
      <c r="T3" s="32">
        <v>0</v>
      </c>
      <c r="U3" s="32">
        <v>11.522324815599999</v>
      </c>
      <c r="V3" s="32">
        <v>4679.9162105900004</v>
      </c>
      <c r="W3" s="32">
        <v>1.1009750625499999E-2</v>
      </c>
      <c r="X3" s="32">
        <v>1300.66232111</v>
      </c>
      <c r="Y3" s="32">
        <v>0</v>
      </c>
      <c r="Z3" s="32">
        <v>93.556217294899994</v>
      </c>
      <c r="AA3" s="32">
        <v>7961.2234054500004</v>
      </c>
      <c r="AB3" s="32">
        <v>714.16783026899998</v>
      </c>
    </row>
    <row r="4" spans="1:28" x14ac:dyDescent="0.25">
      <c r="A4" s="34">
        <v>4</v>
      </c>
      <c r="B4" t="s">
        <v>2</v>
      </c>
      <c r="C4" s="32">
        <v>72.646561105900005</v>
      </c>
      <c r="D4" s="32">
        <v>4.4863946322399997</v>
      </c>
      <c r="E4" s="32">
        <v>55.783172520599997</v>
      </c>
      <c r="F4" s="32">
        <v>1.54844529434</v>
      </c>
      <c r="G4" s="32">
        <v>0</v>
      </c>
      <c r="H4" s="32">
        <v>0</v>
      </c>
      <c r="I4" s="32">
        <v>2311.7958607700002</v>
      </c>
      <c r="J4" s="32">
        <v>55.782901705299999</v>
      </c>
      <c r="K4" s="32">
        <v>2311.79500375</v>
      </c>
      <c r="L4" s="32">
        <v>7.1514484279800001</v>
      </c>
      <c r="M4" s="32">
        <v>15577.4070992</v>
      </c>
      <c r="N4" s="32">
        <v>17944.993842</v>
      </c>
      <c r="O4" s="32">
        <v>19.021945774399999</v>
      </c>
      <c r="P4" s="32">
        <v>265.423509615</v>
      </c>
      <c r="Q4" s="32">
        <v>0.302009270223</v>
      </c>
      <c r="R4" s="32">
        <v>0</v>
      </c>
      <c r="S4" s="32">
        <v>7.1514254649</v>
      </c>
      <c r="T4" s="32">
        <v>0</v>
      </c>
      <c r="U4" s="32">
        <v>26.135021281499998</v>
      </c>
      <c r="V4" s="32">
        <v>10505.3168611</v>
      </c>
      <c r="W4" s="32">
        <v>2.5671145215799999E-2</v>
      </c>
      <c r="X4" s="32">
        <v>2929.3521327499998</v>
      </c>
      <c r="Y4" s="32">
        <v>0</v>
      </c>
      <c r="Z4" s="32">
        <v>216.20998548099999</v>
      </c>
      <c r="AA4" s="32">
        <v>17944.991131800001</v>
      </c>
      <c r="AB4" s="32">
        <v>1594.04683157</v>
      </c>
    </row>
    <row r="5" spans="1:28" x14ac:dyDescent="0.25">
      <c r="A5" s="34">
        <v>5</v>
      </c>
      <c r="B5" t="s">
        <v>3</v>
      </c>
      <c r="C5" s="32">
        <v>16.157474537199999</v>
      </c>
      <c r="D5" s="32">
        <v>0.97588707609699998</v>
      </c>
      <c r="E5" s="32">
        <v>12.7448076304</v>
      </c>
      <c r="F5" s="32">
        <v>0.33125338631599999</v>
      </c>
      <c r="G5" s="32">
        <v>0</v>
      </c>
      <c r="H5" s="32">
        <v>0</v>
      </c>
      <c r="I5" s="32">
        <v>505.71227982900001</v>
      </c>
      <c r="J5" s="32">
        <v>12.7448112304</v>
      </c>
      <c r="K5" s="32">
        <v>505.71267953500001</v>
      </c>
      <c r="L5" s="32">
        <v>1.57961469472</v>
      </c>
      <c r="M5" s="32">
        <v>3460.58994312</v>
      </c>
      <c r="N5" s="32">
        <v>3979.0474667100002</v>
      </c>
      <c r="O5" s="32">
        <v>4.2223213900800003</v>
      </c>
      <c r="P5" s="32">
        <v>58.9757530734</v>
      </c>
      <c r="Q5" s="32">
        <v>6.6742200192900003E-2</v>
      </c>
      <c r="R5" s="32">
        <v>0</v>
      </c>
      <c r="S5" s="32">
        <v>1.57961587195</v>
      </c>
      <c r="T5" s="32">
        <v>0</v>
      </c>
      <c r="U5" s="32">
        <v>5.7398786775600001</v>
      </c>
      <c r="V5" s="32">
        <v>2334.1702054500001</v>
      </c>
      <c r="W5" s="32">
        <v>5.4917400362499997E-3</v>
      </c>
      <c r="X5" s="32">
        <v>649.58311607500002</v>
      </c>
      <c r="Y5" s="32">
        <v>0</v>
      </c>
      <c r="Z5" s="32">
        <v>47.793229871199998</v>
      </c>
      <c r="AA5" s="32">
        <v>3979.0484404200001</v>
      </c>
      <c r="AB5" s="32">
        <v>355.62110295999997</v>
      </c>
    </row>
    <row r="6" spans="1:28" x14ac:dyDescent="0.25">
      <c r="A6" s="34">
        <v>6</v>
      </c>
      <c r="B6" t="s">
        <v>4</v>
      </c>
      <c r="C6" s="32">
        <v>115.181932442</v>
      </c>
      <c r="D6" s="32">
        <v>7.1142068248400001</v>
      </c>
      <c r="E6" s="32">
        <v>83.178491591899999</v>
      </c>
      <c r="F6" s="32">
        <v>2.4599783663200001</v>
      </c>
      <c r="G6" s="32">
        <v>0</v>
      </c>
      <c r="H6" s="32">
        <v>0</v>
      </c>
      <c r="I6" s="32">
        <v>3943.16484524</v>
      </c>
      <c r="J6" s="32">
        <v>83.178513259300004</v>
      </c>
      <c r="K6" s="32">
        <v>3943.1609587600001</v>
      </c>
      <c r="L6" s="32">
        <v>11.389387538599999</v>
      </c>
      <c r="M6" s="32">
        <v>24747.473416699999</v>
      </c>
      <c r="N6" s="32">
        <v>28773.822830699999</v>
      </c>
      <c r="O6" s="32">
        <v>30.176189251699999</v>
      </c>
      <c r="P6" s="32">
        <v>420.65008656999998</v>
      </c>
      <c r="Q6" s="32">
        <v>0.47840523472099999</v>
      </c>
      <c r="R6" s="32">
        <v>0</v>
      </c>
      <c r="S6" s="32">
        <v>11.3893610568</v>
      </c>
      <c r="T6" s="32">
        <v>0</v>
      </c>
      <c r="U6" s="32">
        <v>41.361186105900003</v>
      </c>
      <c r="V6" s="32">
        <v>16680.696684999999</v>
      </c>
      <c r="W6" s="32">
        <v>4.0783130538999998E-2</v>
      </c>
      <c r="X6" s="32">
        <v>4670.7579300500001</v>
      </c>
      <c r="Y6" s="32">
        <v>0</v>
      </c>
      <c r="Z6" s="32">
        <v>344.26654333699997</v>
      </c>
      <c r="AA6" s="32">
        <v>28773.814152999999</v>
      </c>
      <c r="AB6" s="32">
        <v>2519.5471385300002</v>
      </c>
    </row>
    <row r="7" spans="1:28" x14ac:dyDescent="0.25">
      <c r="A7" s="34">
        <v>8</v>
      </c>
      <c r="B7" t="s">
        <v>5</v>
      </c>
      <c r="C7" s="32">
        <v>34.207637579100002</v>
      </c>
      <c r="D7" s="32">
        <v>2.0660317633599998</v>
      </c>
      <c r="E7" s="32">
        <v>27.319588962400001</v>
      </c>
      <c r="F7" s="32">
        <v>0.700904460038</v>
      </c>
      <c r="G7" s="32">
        <v>0</v>
      </c>
      <c r="H7" s="32">
        <v>0</v>
      </c>
      <c r="I7" s="32">
        <v>1044.43941711</v>
      </c>
      <c r="J7" s="32">
        <v>27.3195277582</v>
      </c>
      <c r="K7" s="32">
        <v>1044.44027572</v>
      </c>
      <c r="L7" s="32">
        <v>3.3405106251799999</v>
      </c>
      <c r="M7" s="32">
        <v>7322.3173245999997</v>
      </c>
      <c r="N7" s="32">
        <v>8394.0810326800001</v>
      </c>
      <c r="O7" s="32">
        <v>8.9378191996999998</v>
      </c>
      <c r="P7" s="32">
        <v>124.875630254</v>
      </c>
      <c r="Q7" s="32">
        <v>0.141340462921</v>
      </c>
      <c r="R7" s="32">
        <v>0</v>
      </c>
      <c r="S7" s="32">
        <v>3.34050597385</v>
      </c>
      <c r="T7" s="32">
        <v>0</v>
      </c>
      <c r="U7" s="32">
        <v>12.158764548100001</v>
      </c>
      <c r="V7" s="32">
        <v>4939.6497598799997</v>
      </c>
      <c r="W7" s="32">
        <v>1.16200548142E-2</v>
      </c>
      <c r="X7" s="32">
        <v>1373.0050307900001</v>
      </c>
      <c r="Y7" s="32">
        <v>0</v>
      </c>
      <c r="Z7" s="32">
        <v>100.96341299300001</v>
      </c>
      <c r="AA7" s="32">
        <v>8394.0818852899993</v>
      </c>
      <c r="AB7" s="32">
        <v>753.57175921600003</v>
      </c>
    </row>
    <row r="8" spans="1:28" x14ac:dyDescent="0.25">
      <c r="A8" s="34">
        <v>9</v>
      </c>
      <c r="B8" t="s">
        <v>6</v>
      </c>
      <c r="C8" s="32">
        <v>9.39596498545</v>
      </c>
      <c r="D8" s="32">
        <v>0.56748379619800005</v>
      </c>
      <c r="E8" s="32">
        <v>7.8768594428999998</v>
      </c>
      <c r="F8" s="32">
        <v>0.19250210679599999</v>
      </c>
      <c r="G8" s="32">
        <v>0</v>
      </c>
      <c r="H8" s="32">
        <v>0</v>
      </c>
      <c r="I8" s="32">
        <v>293.69173360100001</v>
      </c>
      <c r="J8" s="32">
        <v>7.8768551967000002</v>
      </c>
      <c r="K8" s="32">
        <v>293.69023780999999</v>
      </c>
      <c r="L8" s="32">
        <v>0.91502278450999996</v>
      </c>
      <c r="M8" s="32">
        <v>2011.0620577</v>
      </c>
      <c r="N8" s="32">
        <v>2312.6305738000001</v>
      </c>
      <c r="O8" s="32">
        <v>2.4549284230000001</v>
      </c>
      <c r="P8" s="32">
        <v>34.300885394300003</v>
      </c>
      <c r="Q8" s="32">
        <v>3.8824366304399997E-2</v>
      </c>
      <c r="R8" s="32">
        <v>0</v>
      </c>
      <c r="S8" s="32">
        <v>0.91502335690900005</v>
      </c>
      <c r="T8" s="32">
        <v>0</v>
      </c>
      <c r="U8" s="32">
        <v>3.3400068885200001</v>
      </c>
      <c r="V8" s="32">
        <v>1356.7602571899999</v>
      </c>
      <c r="W8" s="32">
        <v>3.19142786989E-3</v>
      </c>
      <c r="X8" s="32">
        <v>377.02649091400002</v>
      </c>
      <c r="Y8" s="32">
        <v>0</v>
      </c>
      <c r="Z8" s="32">
        <v>28.019808985000001</v>
      </c>
      <c r="AA8" s="32">
        <v>2312.6308588000002</v>
      </c>
      <c r="AB8" s="32">
        <v>207.01775984</v>
      </c>
    </row>
    <row r="9" spans="1:28" x14ac:dyDescent="0.25">
      <c r="A9" s="34">
        <v>10</v>
      </c>
      <c r="B9" t="s">
        <v>7</v>
      </c>
      <c r="C9" s="32">
        <v>3.9606176467299998</v>
      </c>
      <c r="D9" s="32">
        <v>0.23920760211200001</v>
      </c>
      <c r="E9" s="32">
        <v>3.25737149936</v>
      </c>
      <c r="F9" s="32">
        <v>8.1144073144500006E-2</v>
      </c>
      <c r="G9" s="32">
        <v>0</v>
      </c>
      <c r="H9" s="32">
        <v>0</v>
      </c>
      <c r="I9" s="32">
        <v>124.515241426</v>
      </c>
      <c r="J9" s="32">
        <v>3.2573714120999999</v>
      </c>
      <c r="K9" s="32">
        <v>124.51517037000001</v>
      </c>
      <c r="L9" s="32">
        <v>0.38544250689999998</v>
      </c>
      <c r="M9" s="32">
        <v>847.70762260000004</v>
      </c>
      <c r="N9" s="32">
        <v>975.48388439999997</v>
      </c>
      <c r="O9" s="32">
        <v>1.0348088912</v>
      </c>
      <c r="P9" s="32">
        <v>14.458620911500001</v>
      </c>
      <c r="Q9" s="32">
        <v>1.6365368276099999E-2</v>
      </c>
      <c r="R9" s="32">
        <v>0</v>
      </c>
      <c r="S9" s="32">
        <v>0.385443259559</v>
      </c>
      <c r="T9" s="32">
        <v>0</v>
      </c>
      <c r="U9" s="32">
        <v>1.4078903681999999</v>
      </c>
      <c r="V9" s="32">
        <v>571.895366599</v>
      </c>
      <c r="W9" s="32">
        <v>1.3452606676100001E-3</v>
      </c>
      <c r="X9" s="32">
        <v>158.92538440300001</v>
      </c>
      <c r="Y9" s="32">
        <v>0</v>
      </c>
      <c r="Z9" s="32">
        <v>11.758577065500001</v>
      </c>
      <c r="AA9" s="32">
        <v>975.48184508400004</v>
      </c>
      <c r="AB9" s="32">
        <v>87.262776648499994</v>
      </c>
    </row>
    <row r="10" spans="1:28" x14ac:dyDescent="0.25">
      <c r="A10" s="34">
        <v>11</v>
      </c>
      <c r="B10" t="s">
        <v>8</v>
      </c>
      <c r="C10" s="32">
        <v>0.94118884780199996</v>
      </c>
      <c r="D10" s="32">
        <v>5.68444814854E-2</v>
      </c>
      <c r="E10" s="32">
        <v>0.77740722282100005</v>
      </c>
      <c r="F10" s="32">
        <v>1.92828352858E-2</v>
      </c>
      <c r="G10" s="32">
        <v>0</v>
      </c>
      <c r="H10" s="32">
        <v>0</v>
      </c>
      <c r="I10" s="32">
        <v>29.565236074800001</v>
      </c>
      <c r="J10" s="32">
        <v>0.77741904799999995</v>
      </c>
      <c r="K10" s="32">
        <v>29.565113879999998</v>
      </c>
      <c r="L10" s="32">
        <v>9.1605113700000004E-2</v>
      </c>
      <c r="M10" s="32">
        <v>201.44681829999999</v>
      </c>
      <c r="N10" s="32">
        <v>231.78932119999999</v>
      </c>
      <c r="O10" s="32">
        <v>0.245908502069</v>
      </c>
      <c r="P10" s="32">
        <v>3.43590090458</v>
      </c>
      <c r="Q10" s="32">
        <v>3.8890174519899999E-3</v>
      </c>
      <c r="R10" s="32">
        <v>0</v>
      </c>
      <c r="S10" s="32">
        <v>9.1604896848700004E-2</v>
      </c>
      <c r="T10" s="32">
        <v>0</v>
      </c>
      <c r="U10" s="32">
        <v>0.33456649253800003</v>
      </c>
      <c r="V10" s="32">
        <v>135.904002306</v>
      </c>
      <c r="W10" s="32">
        <v>3.19683717736E-4</v>
      </c>
      <c r="X10" s="32">
        <v>37.766531807299998</v>
      </c>
      <c r="Y10" s="32">
        <v>0</v>
      </c>
      <c r="Z10" s="32">
        <v>2.7970509250100002</v>
      </c>
      <c r="AA10" s="32">
        <v>231.78963306200001</v>
      </c>
      <c r="AB10" s="32">
        <v>20.736853914899999</v>
      </c>
    </row>
    <row r="11" spans="1:28" x14ac:dyDescent="0.25">
      <c r="A11" s="34">
        <v>12</v>
      </c>
      <c r="B11" t="s">
        <v>9</v>
      </c>
      <c r="C11" s="32">
        <v>120.20637711800001</v>
      </c>
      <c r="D11" s="32">
        <v>7.26004778198</v>
      </c>
      <c r="E11" s="32">
        <v>82.975721433999993</v>
      </c>
      <c r="F11" s="32">
        <v>2.4627561761400001</v>
      </c>
      <c r="G11" s="32">
        <v>0</v>
      </c>
      <c r="H11" s="32">
        <v>0</v>
      </c>
      <c r="I11" s="32">
        <v>3708.6790153100001</v>
      </c>
      <c r="J11" s="32">
        <v>82.9758188112</v>
      </c>
      <c r="K11" s="32">
        <v>3708.6800415600001</v>
      </c>
      <c r="L11" s="32">
        <v>11.712868067100001</v>
      </c>
      <c r="M11" s="32">
        <v>25728.3288335</v>
      </c>
      <c r="N11" s="32">
        <v>29519.972236500002</v>
      </c>
      <c r="O11" s="32">
        <v>31.406867333800001</v>
      </c>
      <c r="P11" s="32">
        <v>438.82484268100001</v>
      </c>
      <c r="Q11" s="32">
        <v>0.49669557058899999</v>
      </c>
      <c r="R11" s="32">
        <v>0</v>
      </c>
      <c r="S11" s="32">
        <v>11.7128735318</v>
      </c>
      <c r="T11" s="32">
        <v>0</v>
      </c>
      <c r="U11" s="32">
        <v>42.730043660900002</v>
      </c>
      <c r="V11" s="32">
        <v>17354.600303300002</v>
      </c>
      <c r="W11" s="32">
        <v>4.0829196476000001E-2</v>
      </c>
      <c r="X11" s="32">
        <v>4823.4498397899997</v>
      </c>
      <c r="Y11" s="32">
        <v>0</v>
      </c>
      <c r="Z11" s="32">
        <v>343.63906154599999</v>
      </c>
      <c r="AA11" s="32">
        <v>29519.973775599999</v>
      </c>
      <c r="AB11" s="32">
        <v>2648.46052547</v>
      </c>
    </row>
    <row r="12" spans="1:28" x14ac:dyDescent="0.25">
      <c r="A12" s="34">
        <v>13</v>
      </c>
      <c r="B12" t="s">
        <v>10</v>
      </c>
      <c r="C12" s="32">
        <v>54.101460334400002</v>
      </c>
      <c r="D12" s="32">
        <v>3.2675404379600002</v>
      </c>
      <c r="E12" s="32">
        <v>41.633995242600001</v>
      </c>
      <c r="F12" s="32">
        <v>1.10841598278</v>
      </c>
      <c r="G12" s="32">
        <v>0</v>
      </c>
      <c r="H12" s="32">
        <v>0</v>
      </c>
      <c r="I12" s="32">
        <v>1671.8593195200001</v>
      </c>
      <c r="J12" s="32">
        <v>41.633949054600002</v>
      </c>
      <c r="K12" s="32">
        <v>1671.85986091</v>
      </c>
      <c r="L12" s="32">
        <v>5.2729170920900001</v>
      </c>
      <c r="M12" s="32">
        <v>11579.588767200001</v>
      </c>
      <c r="N12" s="32">
        <v>13293.080124100001</v>
      </c>
      <c r="O12" s="32">
        <v>14.1353345127</v>
      </c>
      <c r="P12" s="32">
        <v>197.50254885000001</v>
      </c>
      <c r="Q12" s="32">
        <v>0.22354852499899999</v>
      </c>
      <c r="R12" s="32">
        <v>0</v>
      </c>
      <c r="S12" s="32">
        <v>5.2729165472200004</v>
      </c>
      <c r="T12" s="32">
        <v>0</v>
      </c>
      <c r="U12" s="32">
        <v>19.231570811000001</v>
      </c>
      <c r="V12" s="32">
        <v>7811.5289103599998</v>
      </c>
      <c r="W12" s="32">
        <v>1.8376057241399998E-2</v>
      </c>
      <c r="X12" s="32">
        <v>2170.89719741</v>
      </c>
      <c r="Y12" s="32">
        <v>0</v>
      </c>
      <c r="Z12" s="32">
        <v>158.236183146</v>
      </c>
      <c r="AA12" s="32">
        <v>13293.075958400001</v>
      </c>
      <c r="AB12" s="32">
        <v>1191.9965581900001</v>
      </c>
    </row>
    <row r="13" spans="1:28" x14ac:dyDescent="0.25">
      <c r="A13" s="34">
        <v>16</v>
      </c>
      <c r="B13" t="s">
        <v>12</v>
      </c>
      <c r="C13" s="32">
        <v>12.806688107599999</v>
      </c>
      <c r="D13" s="32">
        <v>0.77348292155300002</v>
      </c>
      <c r="E13" s="32">
        <v>9.9650149250400002</v>
      </c>
      <c r="F13" s="32">
        <v>0.262405315739</v>
      </c>
      <c r="G13" s="32">
        <v>0</v>
      </c>
      <c r="H13" s="32">
        <v>0</v>
      </c>
      <c r="I13" s="32">
        <v>392.14194961499999</v>
      </c>
      <c r="J13" s="32">
        <v>9.9650099921000006</v>
      </c>
      <c r="K13" s="32">
        <v>392.14230815100001</v>
      </c>
      <c r="L13" s="32">
        <v>1.25013144456</v>
      </c>
      <c r="M13" s="32">
        <v>2741.3406429699999</v>
      </c>
      <c r="N13" s="32">
        <v>3143.45010955</v>
      </c>
      <c r="O13" s="32">
        <v>3.3461507125600001</v>
      </c>
      <c r="P13" s="32">
        <v>46.751064007099998</v>
      </c>
      <c r="Q13" s="32">
        <v>5.2915181824399998E-2</v>
      </c>
      <c r="R13" s="32">
        <v>0</v>
      </c>
      <c r="S13" s="32">
        <v>1.25013222519</v>
      </c>
      <c r="T13" s="32">
        <v>0</v>
      </c>
      <c r="U13" s="32">
        <v>4.5520098572399998</v>
      </c>
      <c r="V13" s="32">
        <v>1849.2672733500001</v>
      </c>
      <c r="W13" s="32">
        <v>4.35032517747E-3</v>
      </c>
      <c r="X13" s="32">
        <v>514.02694802999997</v>
      </c>
      <c r="Y13" s="32">
        <v>0</v>
      </c>
      <c r="Z13" s="32">
        <v>37.579689914399999</v>
      </c>
      <c r="AA13" s="32">
        <v>3143.4452258199999</v>
      </c>
      <c r="AB13" s="32">
        <v>282.12291500800001</v>
      </c>
    </row>
    <row r="14" spans="1:28" x14ac:dyDescent="0.25">
      <c r="A14" s="34">
        <v>17</v>
      </c>
      <c r="B14" t="s">
        <v>13</v>
      </c>
      <c r="C14" s="32">
        <v>24.708278980700001</v>
      </c>
      <c r="D14" s="32">
        <v>1.4923098502900001</v>
      </c>
      <c r="E14" s="32">
        <v>20.105013703699999</v>
      </c>
      <c r="F14" s="32">
        <v>0.50632647725199997</v>
      </c>
      <c r="G14" s="32">
        <v>0</v>
      </c>
      <c r="H14" s="32">
        <v>0</v>
      </c>
      <c r="I14" s="32">
        <v>780.736004138</v>
      </c>
      <c r="J14" s="32">
        <v>20.105042896699999</v>
      </c>
      <c r="K14" s="32">
        <v>780.73550965100003</v>
      </c>
      <c r="L14" s="32">
        <v>2.4064237911399999</v>
      </c>
      <c r="M14" s="32">
        <v>5289.57191865</v>
      </c>
      <c r="N14" s="32">
        <v>6090.4171338400001</v>
      </c>
      <c r="O14" s="32">
        <v>6.4560311103399997</v>
      </c>
      <c r="P14" s="32">
        <v>90.195692512600004</v>
      </c>
      <c r="Q14" s="32">
        <v>0.10208493571299999</v>
      </c>
      <c r="R14" s="32">
        <v>0</v>
      </c>
      <c r="S14" s="32">
        <v>2.4064263062200002</v>
      </c>
      <c r="T14" s="32">
        <v>0</v>
      </c>
      <c r="U14" s="32">
        <v>8.78131433233</v>
      </c>
      <c r="V14" s="32">
        <v>3568.3149322700001</v>
      </c>
      <c r="W14" s="32">
        <v>8.3942136427699997E-3</v>
      </c>
      <c r="X14" s="32">
        <v>992.06463288700002</v>
      </c>
      <c r="Y14" s="32">
        <v>0</v>
      </c>
      <c r="Z14" s="32">
        <v>73.3117300607</v>
      </c>
      <c r="AA14" s="32">
        <v>6090.4138153499998</v>
      </c>
      <c r="AB14" s="32">
        <v>544.20604441600005</v>
      </c>
    </row>
    <row r="15" spans="1:28" x14ac:dyDescent="0.25">
      <c r="A15" s="34">
        <v>18</v>
      </c>
      <c r="B15" t="s">
        <v>14</v>
      </c>
      <c r="C15" s="32">
        <v>26.8415336608</v>
      </c>
      <c r="D15" s="32">
        <v>1.62115238413</v>
      </c>
      <c r="E15" s="32">
        <v>18.801077178700002</v>
      </c>
      <c r="F15" s="32">
        <v>0.550041544268</v>
      </c>
      <c r="G15" s="32">
        <v>0</v>
      </c>
      <c r="H15" s="32">
        <v>0</v>
      </c>
      <c r="I15" s="32">
        <v>834.27330978199996</v>
      </c>
      <c r="J15" s="32">
        <v>18.801049701299998</v>
      </c>
      <c r="K15" s="32">
        <v>834.27430663799998</v>
      </c>
      <c r="L15" s="32">
        <v>2.6170985250499998</v>
      </c>
      <c r="M15" s="32">
        <v>5746.2585153700002</v>
      </c>
      <c r="N15" s="32">
        <v>6599.3327933299997</v>
      </c>
      <c r="O15" s="32">
        <v>7.0134304729299997</v>
      </c>
      <c r="P15" s="32">
        <v>97.982977568999999</v>
      </c>
      <c r="Q15" s="32">
        <v>0.110898689524</v>
      </c>
      <c r="R15" s="32">
        <v>0</v>
      </c>
      <c r="S15" s="32">
        <v>2.6170977460299998</v>
      </c>
      <c r="T15" s="32">
        <v>0</v>
      </c>
      <c r="U15" s="32">
        <v>9.5394722237200007</v>
      </c>
      <c r="V15" s="32">
        <v>3875.8887450399998</v>
      </c>
      <c r="W15" s="32">
        <v>9.1189609850599995E-3</v>
      </c>
      <c r="X15" s="32">
        <v>1077.71720349</v>
      </c>
      <c r="Y15" s="32">
        <v>0</v>
      </c>
      <c r="Z15" s="32">
        <v>77.108262127000003</v>
      </c>
      <c r="AA15" s="32">
        <v>6599.3367118699998</v>
      </c>
      <c r="AB15" s="32">
        <v>591.191529565</v>
      </c>
    </row>
    <row r="16" spans="1:28" x14ac:dyDescent="0.25">
      <c r="A16" s="34">
        <v>19</v>
      </c>
      <c r="B16" t="s">
        <v>15</v>
      </c>
      <c r="C16" s="32">
        <v>15.5798755903</v>
      </c>
      <c r="D16" s="32">
        <v>0.94100062950800001</v>
      </c>
      <c r="E16" s="32">
        <v>12.421944894499999</v>
      </c>
      <c r="F16" s="32">
        <v>0.319411700819</v>
      </c>
      <c r="G16" s="32">
        <v>0</v>
      </c>
      <c r="H16" s="32">
        <v>0</v>
      </c>
      <c r="I16" s="32">
        <v>488.88722835599998</v>
      </c>
      <c r="J16" s="32">
        <v>12.421949197</v>
      </c>
      <c r="K16" s="32">
        <v>488.88726617100002</v>
      </c>
      <c r="L16" s="32">
        <v>1.5228141817900001</v>
      </c>
      <c r="M16" s="32">
        <v>3336.8826821799998</v>
      </c>
      <c r="N16" s="32">
        <v>3838.19862255</v>
      </c>
      <c r="O16" s="32">
        <v>4.0713815381199998</v>
      </c>
      <c r="P16" s="32">
        <v>56.867485592900003</v>
      </c>
      <c r="Q16" s="32">
        <v>6.4356316689000007E-2</v>
      </c>
      <c r="R16" s="32">
        <v>0</v>
      </c>
      <c r="S16" s="32">
        <v>1.5228133695199999</v>
      </c>
      <c r="T16" s="32">
        <v>0</v>
      </c>
      <c r="U16" s="32">
        <v>5.5346879436699998</v>
      </c>
      <c r="V16" s="32">
        <v>2250.7505682599999</v>
      </c>
      <c r="W16" s="32">
        <v>5.2954139159100003E-3</v>
      </c>
      <c r="X16" s="32">
        <v>626.36182045700002</v>
      </c>
      <c r="Y16" s="32">
        <v>0</v>
      </c>
      <c r="Z16" s="32">
        <v>46.195324872999997</v>
      </c>
      <c r="AA16" s="32">
        <v>3838.1911734099999</v>
      </c>
      <c r="AB16" s="32">
        <v>342.908337899</v>
      </c>
    </row>
    <row r="17" spans="1:28" x14ac:dyDescent="0.25">
      <c r="A17" s="34">
        <v>20</v>
      </c>
      <c r="B17" t="s">
        <v>16</v>
      </c>
      <c r="C17" s="32">
        <v>18.732573689900001</v>
      </c>
      <c r="D17" s="32">
        <v>1.1314188092999999</v>
      </c>
      <c r="E17" s="32">
        <v>15.3144241868</v>
      </c>
      <c r="F17" s="32">
        <v>0.38404689628200001</v>
      </c>
      <c r="G17" s="32">
        <v>0</v>
      </c>
      <c r="H17" s="32">
        <v>0</v>
      </c>
      <c r="I17" s="32">
        <v>580.87343724300001</v>
      </c>
      <c r="J17" s="32">
        <v>15.314419043099999</v>
      </c>
      <c r="K17" s="32">
        <v>580.87298842400003</v>
      </c>
      <c r="L17" s="32">
        <v>1.8333853742799999</v>
      </c>
      <c r="M17" s="32">
        <v>4012.1213692599999</v>
      </c>
      <c r="N17" s="32">
        <v>4608.3116518999996</v>
      </c>
      <c r="O17" s="32">
        <v>4.8952529161299996</v>
      </c>
      <c r="P17" s="32">
        <v>68.375011776099996</v>
      </c>
      <c r="Q17" s="32">
        <v>7.7379261784600001E-2</v>
      </c>
      <c r="R17" s="32">
        <v>0</v>
      </c>
      <c r="S17" s="32">
        <v>1.8333774696</v>
      </c>
      <c r="T17" s="32">
        <v>0</v>
      </c>
      <c r="U17" s="32">
        <v>6.6546713215900004</v>
      </c>
      <c r="V17" s="32">
        <v>2706.2687964900001</v>
      </c>
      <c r="W17" s="32">
        <v>6.3669894205199999E-3</v>
      </c>
      <c r="X17" s="32">
        <v>753.11056288700001</v>
      </c>
      <c r="Y17" s="32">
        <v>0</v>
      </c>
      <c r="Z17" s="32">
        <v>55.858941317000003</v>
      </c>
      <c r="AA17" s="32">
        <v>4608.3115885999996</v>
      </c>
      <c r="AB17" s="32">
        <v>412.29828088400001</v>
      </c>
    </row>
    <row r="18" spans="1:28" x14ac:dyDescent="0.25">
      <c r="A18" s="34">
        <v>21</v>
      </c>
      <c r="B18" t="s">
        <v>17</v>
      </c>
      <c r="C18" s="32">
        <v>19.223841699600001</v>
      </c>
      <c r="D18" s="32">
        <v>1.1610654068399999</v>
      </c>
      <c r="E18" s="32">
        <v>14.0064649273</v>
      </c>
      <c r="F18" s="32">
        <v>0.39393836234200003</v>
      </c>
      <c r="G18" s="32">
        <v>0</v>
      </c>
      <c r="H18" s="32">
        <v>0</v>
      </c>
      <c r="I18" s="32">
        <v>598.43415470100001</v>
      </c>
      <c r="J18" s="32">
        <v>14.006458427</v>
      </c>
      <c r="K18" s="32">
        <v>598.43322205499999</v>
      </c>
      <c r="L18" s="32">
        <v>1.8743362352299999</v>
      </c>
      <c r="M18" s="32">
        <v>4115.4582662499997</v>
      </c>
      <c r="N18" s="32">
        <v>4727.9052176799996</v>
      </c>
      <c r="O18" s="32">
        <v>5.0230007090099997</v>
      </c>
      <c r="P18" s="32">
        <v>70.175166294299999</v>
      </c>
      <c r="Q18" s="32">
        <v>7.9425406233100002E-2</v>
      </c>
      <c r="R18" s="32">
        <v>0</v>
      </c>
      <c r="S18" s="32">
        <v>1.8743331943299999</v>
      </c>
      <c r="T18" s="32">
        <v>0</v>
      </c>
      <c r="U18" s="32">
        <v>6.8321466323599997</v>
      </c>
      <c r="V18" s="32">
        <v>2775.9920608699999</v>
      </c>
      <c r="W18" s="32">
        <v>6.5309772487299996E-3</v>
      </c>
      <c r="X18" s="32">
        <v>771.858392632</v>
      </c>
      <c r="Y18" s="32">
        <v>0</v>
      </c>
      <c r="Z18" s="32">
        <v>55.675713703100001</v>
      </c>
      <c r="AA18" s="32">
        <v>4727.8994157400002</v>
      </c>
      <c r="AB18" s="32">
        <v>423.40990075500002</v>
      </c>
    </row>
    <row r="19" spans="1:28" x14ac:dyDescent="0.25">
      <c r="A19" s="34">
        <v>22</v>
      </c>
      <c r="B19" t="s">
        <v>18</v>
      </c>
      <c r="C19" s="32">
        <v>32.684676601</v>
      </c>
      <c r="D19" s="32">
        <v>1.97404114556</v>
      </c>
      <c r="E19" s="32">
        <v>23.906479491599999</v>
      </c>
      <c r="F19" s="32">
        <v>0.669635030874</v>
      </c>
      <c r="G19" s="32">
        <v>0</v>
      </c>
      <c r="H19" s="32">
        <v>0</v>
      </c>
      <c r="I19" s="32">
        <v>1006.38576913</v>
      </c>
      <c r="J19" s="32">
        <v>23.906496217400001</v>
      </c>
      <c r="K19" s="32">
        <v>1006.3853375</v>
      </c>
      <c r="L19" s="32">
        <v>3.1861026697699999</v>
      </c>
      <c r="M19" s="32">
        <v>6995.6486261</v>
      </c>
      <c r="N19" s="32">
        <v>8025.9399495999996</v>
      </c>
      <c r="O19" s="32">
        <v>8.5396743083299995</v>
      </c>
      <c r="P19" s="32">
        <v>119.318547976</v>
      </c>
      <c r="Q19" s="32">
        <v>0.13505384871100001</v>
      </c>
      <c r="R19" s="32">
        <v>0</v>
      </c>
      <c r="S19" s="32">
        <v>3.1861019265300001</v>
      </c>
      <c r="T19" s="32">
        <v>0</v>
      </c>
      <c r="U19" s="32">
        <v>11.6185003143</v>
      </c>
      <c r="V19" s="32">
        <v>4719.0227900700002</v>
      </c>
      <c r="W19" s="32">
        <v>1.1101656765899999E-2</v>
      </c>
      <c r="X19" s="32">
        <v>1311.5187546300001</v>
      </c>
      <c r="Y19" s="32">
        <v>0</v>
      </c>
      <c r="Z19" s="32">
        <v>94.557872767199996</v>
      </c>
      <c r="AA19" s="32">
        <v>8025.9435522499998</v>
      </c>
      <c r="AB19" s="32">
        <v>720.12890210499995</v>
      </c>
    </row>
    <row r="20" spans="1:28" x14ac:dyDescent="0.25">
      <c r="A20" s="34">
        <v>23</v>
      </c>
      <c r="B20" t="s">
        <v>19</v>
      </c>
      <c r="C20" s="32">
        <v>3.74301914606</v>
      </c>
      <c r="D20" s="32">
        <v>0.22606538683399999</v>
      </c>
      <c r="E20" s="32">
        <v>3.1572369657100001</v>
      </c>
      <c r="F20" s="32">
        <v>7.6685981681899995E-2</v>
      </c>
      <c r="G20" s="32">
        <v>0</v>
      </c>
      <c r="H20" s="32">
        <v>0</v>
      </c>
      <c r="I20" s="32">
        <v>118.118120909</v>
      </c>
      <c r="J20" s="32">
        <v>3.1572330109100002</v>
      </c>
      <c r="K20" s="32">
        <v>118.11801500999999</v>
      </c>
      <c r="L20" s="32">
        <v>0.36416454528999997</v>
      </c>
      <c r="M20" s="32">
        <v>801.13566351999998</v>
      </c>
      <c r="N20" s="32">
        <v>922.40869849000001</v>
      </c>
      <c r="O20" s="32">
        <v>0.97795561895799998</v>
      </c>
      <c r="P20" s="32">
        <v>13.664245491999999</v>
      </c>
      <c r="Q20" s="32">
        <v>1.5466247849300001E-2</v>
      </c>
      <c r="R20" s="32">
        <v>0</v>
      </c>
      <c r="S20" s="32">
        <v>0.36416465886100002</v>
      </c>
      <c r="T20" s="32">
        <v>0</v>
      </c>
      <c r="U20" s="32">
        <v>1.3305400133900001</v>
      </c>
      <c r="V20" s="32">
        <v>540.48772805199997</v>
      </c>
      <c r="W20" s="32">
        <v>1.2713539484800001E-3</v>
      </c>
      <c r="X20" s="32">
        <v>150.193928368</v>
      </c>
      <c r="Y20" s="32">
        <v>0</v>
      </c>
      <c r="Z20" s="32">
        <v>11.178239191299999</v>
      </c>
      <c r="AA20" s="32">
        <v>922.41095319600004</v>
      </c>
      <c r="AB20" s="32">
        <v>82.468496368900006</v>
      </c>
    </row>
    <row r="21" spans="1:28" x14ac:dyDescent="0.25">
      <c r="A21" s="34">
        <v>24</v>
      </c>
      <c r="B21" t="s">
        <v>20</v>
      </c>
      <c r="C21" s="32">
        <v>18.8190418581</v>
      </c>
      <c r="D21" s="32">
        <v>1.1366049500199999</v>
      </c>
      <c r="E21" s="32">
        <v>15.267761740599999</v>
      </c>
      <c r="F21" s="32">
        <v>0.38555957251799999</v>
      </c>
      <c r="G21" s="32">
        <v>0</v>
      </c>
      <c r="H21" s="32">
        <v>0</v>
      </c>
      <c r="I21" s="32">
        <v>588.602127516</v>
      </c>
      <c r="J21" s="32">
        <v>15.2677351692</v>
      </c>
      <c r="K21" s="32">
        <v>588.60259135800004</v>
      </c>
      <c r="L21" s="32">
        <v>1.8323184565199999</v>
      </c>
      <c r="M21" s="32">
        <v>4027.9213561199999</v>
      </c>
      <c r="N21" s="32">
        <v>4631.7939417600001</v>
      </c>
      <c r="O21" s="32">
        <v>4.9169376115299999</v>
      </c>
      <c r="P21" s="32">
        <v>68.7007137632</v>
      </c>
      <c r="Q21" s="32">
        <v>7.7760713944100002E-2</v>
      </c>
      <c r="R21" s="32">
        <v>0</v>
      </c>
      <c r="S21" s="32">
        <v>1.8323135155400001</v>
      </c>
      <c r="T21" s="32">
        <v>0</v>
      </c>
      <c r="U21" s="32">
        <v>6.6896499150600004</v>
      </c>
      <c r="V21" s="32">
        <v>2717.3494305099998</v>
      </c>
      <c r="W21" s="32">
        <v>6.3920636223600003E-3</v>
      </c>
      <c r="X21" s="32">
        <v>755.14059843200005</v>
      </c>
      <c r="Y21" s="32">
        <v>0</v>
      </c>
      <c r="Z21" s="32">
        <v>55.696569365599998</v>
      </c>
      <c r="AA21" s="32">
        <v>4631.7956970499999</v>
      </c>
      <c r="AB21" s="32">
        <v>414.63269999400001</v>
      </c>
    </row>
    <row r="22" spans="1:28" x14ac:dyDescent="0.25">
      <c r="A22" s="34">
        <v>25</v>
      </c>
      <c r="B22" t="s">
        <v>129</v>
      </c>
      <c r="C22" s="32">
        <v>13.5713902187</v>
      </c>
      <c r="D22" s="32">
        <v>0.81966477662199999</v>
      </c>
      <c r="E22" s="32">
        <v>11.507271788700001</v>
      </c>
      <c r="F22" s="32">
        <v>0.27804703923700003</v>
      </c>
      <c r="G22" s="32">
        <v>0</v>
      </c>
      <c r="H22" s="32">
        <v>0</v>
      </c>
      <c r="I22" s="32">
        <v>429.942462772</v>
      </c>
      <c r="J22" s="32">
        <v>11.507304083599999</v>
      </c>
      <c r="K22" s="32">
        <v>429.94249238999998</v>
      </c>
      <c r="L22" s="32">
        <v>1.3198803672099999</v>
      </c>
      <c r="M22" s="32">
        <v>2904.7485118</v>
      </c>
      <c r="N22" s="32">
        <v>3346.1994872</v>
      </c>
      <c r="O22" s="32">
        <v>3.5458586452800001</v>
      </c>
      <c r="P22" s="32">
        <v>49.5436565336</v>
      </c>
      <c r="Q22" s="32">
        <v>5.6077308989399999E-2</v>
      </c>
      <c r="R22" s="32">
        <v>0</v>
      </c>
      <c r="S22" s="32">
        <v>1.3198800853399999</v>
      </c>
      <c r="T22" s="32">
        <v>0</v>
      </c>
      <c r="U22" s="32">
        <v>4.8242531377000004</v>
      </c>
      <c r="V22" s="32">
        <v>1959.70468839</v>
      </c>
      <c r="W22" s="32">
        <v>4.6096539465499999E-3</v>
      </c>
      <c r="X22" s="32">
        <v>544.57112901999994</v>
      </c>
      <c r="Y22" s="32">
        <v>0</v>
      </c>
      <c r="Z22" s="32">
        <v>40.579752979200002</v>
      </c>
      <c r="AA22" s="32">
        <v>3346.1964033200002</v>
      </c>
      <c r="AB22" s="32">
        <v>299.013198467</v>
      </c>
    </row>
    <row r="23" spans="1:28" x14ac:dyDescent="0.25">
      <c r="A23" s="34">
        <v>26</v>
      </c>
      <c r="B23" t="s">
        <v>22</v>
      </c>
      <c r="C23" s="32">
        <v>35.070108947800001</v>
      </c>
      <c r="D23" s="32">
        <v>2.1181350379800001</v>
      </c>
      <c r="E23" s="32">
        <v>26.970666691000002</v>
      </c>
      <c r="F23" s="32">
        <v>0.71866304546600002</v>
      </c>
      <c r="G23" s="32">
        <v>0</v>
      </c>
      <c r="H23" s="32">
        <v>0</v>
      </c>
      <c r="I23" s="32">
        <v>1101.6507083399999</v>
      </c>
      <c r="J23" s="32">
        <v>26.970632242400001</v>
      </c>
      <c r="K23" s="32">
        <v>1101.65032797</v>
      </c>
      <c r="L23" s="32">
        <v>3.4168910048600001</v>
      </c>
      <c r="M23" s="32">
        <v>7507.8482873200001</v>
      </c>
      <c r="N23" s="32">
        <v>8636.4656622399998</v>
      </c>
      <c r="O23" s="32">
        <v>9.1634777021999998</v>
      </c>
      <c r="P23" s="32">
        <v>128.020766305</v>
      </c>
      <c r="Q23" s="32">
        <v>0.14489599471699999</v>
      </c>
      <c r="R23" s="32">
        <v>0</v>
      </c>
      <c r="S23" s="32">
        <v>3.4168930030800002</v>
      </c>
      <c r="T23" s="32">
        <v>0</v>
      </c>
      <c r="U23" s="32">
        <v>12.463905952799999</v>
      </c>
      <c r="V23" s="32">
        <v>5064.4869530899996</v>
      </c>
      <c r="W23" s="32">
        <v>1.1914464699299999E-2</v>
      </c>
      <c r="X23" s="32">
        <v>1408.1035717100001</v>
      </c>
      <c r="Y23" s="32">
        <v>0</v>
      </c>
      <c r="Z23" s="32">
        <v>102.75152125</v>
      </c>
      <c r="AA23" s="32">
        <v>8636.4652774700007</v>
      </c>
      <c r="AB23" s="32">
        <v>772.42795367799999</v>
      </c>
    </row>
    <row r="24" spans="1:28" x14ac:dyDescent="0.25">
      <c r="A24" s="34">
        <v>27</v>
      </c>
      <c r="B24" t="s">
        <v>23</v>
      </c>
      <c r="C24" s="32">
        <v>30.195299136599999</v>
      </c>
      <c r="D24" s="32">
        <v>1.8645442893099999</v>
      </c>
      <c r="E24" s="32">
        <v>27.338340164200002</v>
      </c>
      <c r="F24" s="32">
        <v>0.64254565157099996</v>
      </c>
      <c r="G24" s="32">
        <v>0</v>
      </c>
      <c r="H24" s="32">
        <v>0</v>
      </c>
      <c r="I24" s="32">
        <v>927.30647337599999</v>
      </c>
      <c r="J24" s="32">
        <v>27.338332049000002</v>
      </c>
      <c r="K24" s="32">
        <v>927.30792159400005</v>
      </c>
      <c r="L24" s="32">
        <v>2.9542636554100001</v>
      </c>
      <c r="M24" s="32">
        <v>6464.0262646000001</v>
      </c>
      <c r="N24" s="32">
        <v>7418.6781477000004</v>
      </c>
      <c r="O24" s="32">
        <v>7.9028055588199999</v>
      </c>
      <c r="P24" s="32">
        <v>110.361730834</v>
      </c>
      <c r="Q24" s="32">
        <v>0.12562307585499999</v>
      </c>
      <c r="R24" s="32">
        <v>0</v>
      </c>
      <c r="S24" s="32">
        <v>2.9542642193700002</v>
      </c>
      <c r="T24" s="32">
        <v>0</v>
      </c>
      <c r="U24" s="32">
        <v>10.879412298</v>
      </c>
      <c r="V24" s="32">
        <v>4361.7448438900001</v>
      </c>
      <c r="W24" s="32">
        <v>1.06525469732E-2</v>
      </c>
      <c r="X24" s="32">
        <v>1211.89945659</v>
      </c>
      <c r="Y24" s="32">
        <v>0</v>
      </c>
      <c r="Z24" s="32">
        <v>92.061245550699994</v>
      </c>
      <c r="AA24" s="32">
        <v>7418.6773871900004</v>
      </c>
      <c r="AB24" s="32">
        <v>664.25435107299995</v>
      </c>
    </row>
    <row r="25" spans="1:28" x14ac:dyDescent="0.25">
      <c r="A25" s="34">
        <v>28</v>
      </c>
      <c r="B25" t="s">
        <v>24</v>
      </c>
      <c r="C25" s="32">
        <v>15.545769806599999</v>
      </c>
      <c r="D25" s="32">
        <v>0.93891077012500002</v>
      </c>
      <c r="E25" s="32">
        <v>11.152442004699999</v>
      </c>
      <c r="F25" s="32">
        <v>0.318497553446</v>
      </c>
      <c r="G25" s="32">
        <v>0</v>
      </c>
      <c r="H25" s="32">
        <v>0</v>
      </c>
      <c r="I25" s="32">
        <v>477.26068201099997</v>
      </c>
      <c r="J25" s="32">
        <v>11.152439373</v>
      </c>
      <c r="K25" s="32">
        <v>477.26031772099998</v>
      </c>
      <c r="L25" s="32">
        <v>1.5157396940800001</v>
      </c>
      <c r="M25" s="32">
        <v>3327.3294574000001</v>
      </c>
      <c r="N25" s="32">
        <v>3815.74952708</v>
      </c>
      <c r="O25" s="32">
        <v>4.0617139480600004</v>
      </c>
      <c r="P25" s="32">
        <v>56.751318539099998</v>
      </c>
      <c r="Q25" s="32">
        <v>6.4235469189500002E-2</v>
      </c>
      <c r="R25" s="32">
        <v>0</v>
      </c>
      <c r="S25" s="32">
        <v>1.5157407757200001</v>
      </c>
      <c r="T25" s="32">
        <v>0</v>
      </c>
      <c r="U25" s="32">
        <v>5.5260900639199999</v>
      </c>
      <c r="V25" s="32">
        <v>2244.4665463400001</v>
      </c>
      <c r="W25" s="32">
        <v>5.2802681101399998E-3</v>
      </c>
      <c r="X25" s="32">
        <v>623.79591294600004</v>
      </c>
      <c r="Y25" s="32">
        <v>0</v>
      </c>
      <c r="Z25" s="32">
        <v>44.792637291200002</v>
      </c>
      <c r="AA25" s="32">
        <v>3815.74537882</v>
      </c>
      <c r="AB25" s="32">
        <v>342.513953942</v>
      </c>
    </row>
    <row r="26" spans="1:28" x14ac:dyDescent="0.25">
      <c r="A26" s="34">
        <v>29</v>
      </c>
      <c r="B26" t="s">
        <v>25</v>
      </c>
      <c r="C26" s="32">
        <v>26.891226372599998</v>
      </c>
      <c r="D26" s="32">
        <v>1.6241804299</v>
      </c>
      <c r="E26" s="32">
        <v>22.388623813599999</v>
      </c>
      <c r="F26" s="32">
        <v>0.55125031597899998</v>
      </c>
      <c r="G26" s="32">
        <v>0</v>
      </c>
      <c r="H26" s="32">
        <v>0</v>
      </c>
      <c r="I26" s="32">
        <v>847.75836556199999</v>
      </c>
      <c r="J26" s="32">
        <v>22.3885886393</v>
      </c>
      <c r="K26" s="32">
        <v>847.75871212699997</v>
      </c>
      <c r="L26" s="32">
        <v>2.6257416937600002</v>
      </c>
      <c r="M26" s="32">
        <v>5758.8961240400004</v>
      </c>
      <c r="N26" s="32">
        <v>6629.03554755</v>
      </c>
      <c r="O26" s="32">
        <v>7.02708061478</v>
      </c>
      <c r="P26" s="32">
        <v>98.1569798986</v>
      </c>
      <c r="Q26" s="32">
        <v>0.111086253306</v>
      </c>
      <c r="R26" s="32">
        <v>0</v>
      </c>
      <c r="S26" s="32">
        <v>2.6257420746300002</v>
      </c>
      <c r="T26" s="32">
        <v>0</v>
      </c>
      <c r="U26" s="32">
        <v>9.5540119926300004</v>
      </c>
      <c r="V26" s="32">
        <v>3884.6757362100002</v>
      </c>
      <c r="W26" s="32">
        <v>9.1389951553599996E-3</v>
      </c>
      <c r="X26" s="32">
        <v>1080.7720678999999</v>
      </c>
      <c r="Y26" s="32">
        <v>0</v>
      </c>
      <c r="Z26" s="32">
        <v>80.447760614399996</v>
      </c>
      <c r="AA26" s="32">
        <v>6629.0384629</v>
      </c>
      <c r="AB26" s="32">
        <v>591.97002783899995</v>
      </c>
    </row>
    <row r="27" spans="1:28" x14ac:dyDescent="0.25">
      <c r="A27" s="34">
        <v>30</v>
      </c>
      <c r="B27" t="s">
        <v>26</v>
      </c>
      <c r="C27" s="32">
        <v>5.5695753045499998</v>
      </c>
      <c r="D27" s="32">
        <v>0.33638449460600001</v>
      </c>
      <c r="E27" s="32">
        <v>4.3659257089899999</v>
      </c>
      <c r="F27" s="32">
        <v>0.114118944815</v>
      </c>
      <c r="G27" s="32">
        <v>0</v>
      </c>
      <c r="H27" s="32">
        <v>0</v>
      </c>
      <c r="I27" s="32">
        <v>171.35647671800001</v>
      </c>
      <c r="J27" s="32">
        <v>4.3659227536699996</v>
      </c>
      <c r="K27" s="32">
        <v>171.356781235</v>
      </c>
      <c r="L27" s="32">
        <v>0.54343428209</v>
      </c>
      <c r="M27" s="32">
        <v>1192.1965081000001</v>
      </c>
      <c r="N27" s="32">
        <v>1367.91932825</v>
      </c>
      <c r="O27" s="32">
        <v>1.45522689534</v>
      </c>
      <c r="P27" s="32">
        <v>20.331839843200001</v>
      </c>
      <c r="Q27" s="32">
        <v>2.3012584725799999E-2</v>
      </c>
      <c r="R27" s="32">
        <v>0</v>
      </c>
      <c r="S27" s="32">
        <v>0.54343310885899998</v>
      </c>
      <c r="T27" s="32">
        <v>0</v>
      </c>
      <c r="U27" s="32">
        <v>1.97965039798</v>
      </c>
      <c r="V27" s="32">
        <v>804.24322840699995</v>
      </c>
      <c r="W27" s="32">
        <v>1.8919395792199999E-3</v>
      </c>
      <c r="X27" s="32">
        <v>223.548163327</v>
      </c>
      <c r="Y27" s="32">
        <v>0</v>
      </c>
      <c r="Z27" s="32">
        <v>16.370072384099998</v>
      </c>
      <c r="AA27" s="32">
        <v>1367.9189285800001</v>
      </c>
      <c r="AB27" s="32">
        <v>122.694075192</v>
      </c>
    </row>
    <row r="28" spans="1:28" x14ac:dyDescent="0.25">
      <c r="A28" s="34">
        <v>31</v>
      </c>
      <c r="B28" t="s">
        <v>27</v>
      </c>
      <c r="C28" s="32">
        <v>8.6540587416800001</v>
      </c>
      <c r="D28" s="32">
        <v>0.52269194163099997</v>
      </c>
      <c r="E28" s="32">
        <v>6.9740759950399998</v>
      </c>
      <c r="F28" s="32">
        <v>0.17742167242599999</v>
      </c>
      <c r="G28" s="32">
        <v>0</v>
      </c>
      <c r="H28" s="32">
        <v>0</v>
      </c>
      <c r="I28" s="32">
        <v>270.43354138900003</v>
      </c>
      <c r="J28" s="32">
        <v>6.9740616518999996</v>
      </c>
      <c r="K28" s="32">
        <v>270.43374932699999</v>
      </c>
      <c r="L28" s="32">
        <v>0.84626640331400005</v>
      </c>
      <c r="M28" s="32">
        <v>1853.5150880900001</v>
      </c>
      <c r="N28" s="32">
        <v>2130.9252853799999</v>
      </c>
      <c r="O28" s="32">
        <v>2.2615053925400002</v>
      </c>
      <c r="P28" s="32">
        <v>31.5878301863</v>
      </c>
      <c r="Q28" s="32">
        <v>3.5747607870400003E-2</v>
      </c>
      <c r="R28" s="32">
        <v>0</v>
      </c>
      <c r="S28" s="32">
        <v>0.84626516093899995</v>
      </c>
      <c r="T28" s="32">
        <v>0</v>
      </c>
      <c r="U28" s="32">
        <v>3.07432022923</v>
      </c>
      <c r="V28" s="32">
        <v>1250.2229159399999</v>
      </c>
      <c r="W28" s="32">
        <v>2.9414142267199998E-3</v>
      </c>
      <c r="X28" s="32">
        <v>347.92134519500001</v>
      </c>
      <c r="Y28" s="32">
        <v>0</v>
      </c>
      <c r="Z28" s="32">
        <v>25.721612041699998</v>
      </c>
      <c r="AA28" s="32">
        <v>2130.9250121700002</v>
      </c>
      <c r="AB28" s="32">
        <v>190.47320055599999</v>
      </c>
    </row>
    <row r="29" spans="1:28" x14ac:dyDescent="0.25">
      <c r="A29" s="34">
        <v>32</v>
      </c>
      <c r="B29" t="s">
        <v>28</v>
      </c>
      <c r="C29" s="32">
        <v>32.033948867500001</v>
      </c>
      <c r="D29" s="32">
        <v>1.9779620195000001</v>
      </c>
      <c r="E29" s="32">
        <v>26.812932277800002</v>
      </c>
      <c r="F29" s="32">
        <v>0.68108073162100002</v>
      </c>
      <c r="G29" s="32">
        <v>0</v>
      </c>
      <c r="H29" s="32">
        <v>0</v>
      </c>
      <c r="I29" s="32">
        <v>958.64284386999998</v>
      </c>
      <c r="J29" s="32">
        <v>26.813268421499998</v>
      </c>
      <c r="K29" s="32">
        <v>958.64321841699996</v>
      </c>
      <c r="L29" s="32">
        <v>3.1239664898399999</v>
      </c>
      <c r="M29" s="32">
        <v>6851.6974891500004</v>
      </c>
      <c r="N29" s="32">
        <v>7837.1512411699996</v>
      </c>
      <c r="O29" s="32">
        <v>8.3820141493399998</v>
      </c>
      <c r="P29" s="32">
        <v>117.1037632</v>
      </c>
      <c r="Q29" s="32">
        <v>0.133324752849</v>
      </c>
      <c r="R29" s="32">
        <v>0</v>
      </c>
      <c r="S29" s="32">
        <v>3.12401436704</v>
      </c>
      <c r="T29" s="32">
        <v>0</v>
      </c>
      <c r="U29" s="32">
        <v>11.551052778100001</v>
      </c>
      <c r="V29" s="32">
        <v>4623.9193862100001</v>
      </c>
      <c r="W29" s="32">
        <v>1.12914118114E-2</v>
      </c>
      <c r="X29" s="32">
        <v>1282.53333924</v>
      </c>
      <c r="Y29" s="32">
        <v>0</v>
      </c>
      <c r="Z29" s="32">
        <v>95.136837886999999</v>
      </c>
      <c r="AA29" s="32">
        <v>7837.1550084999999</v>
      </c>
      <c r="AB29" s="32">
        <v>705.64550868799995</v>
      </c>
    </row>
    <row r="30" spans="1:28" x14ac:dyDescent="0.25">
      <c r="A30" s="34">
        <v>33</v>
      </c>
      <c r="B30" t="s">
        <v>29</v>
      </c>
      <c r="C30" s="32">
        <v>4.0505192663500003</v>
      </c>
      <c r="D30" s="32">
        <v>0.24463730886400001</v>
      </c>
      <c r="E30" s="32">
        <v>3.2866414716199999</v>
      </c>
      <c r="F30" s="32">
        <v>8.2985926424299999E-2</v>
      </c>
      <c r="G30" s="32">
        <v>0</v>
      </c>
      <c r="H30" s="32">
        <v>0</v>
      </c>
      <c r="I30" s="32">
        <v>126.136076285</v>
      </c>
      <c r="J30" s="32">
        <v>3.2866374231000002</v>
      </c>
      <c r="K30" s="32">
        <v>126.13619193</v>
      </c>
      <c r="L30" s="32">
        <v>0.39455427727999998</v>
      </c>
      <c r="M30" s="32">
        <v>866.95461929999999</v>
      </c>
      <c r="N30" s="32">
        <v>996.37173863999999</v>
      </c>
      <c r="O30" s="32">
        <v>1.0582972857199999</v>
      </c>
      <c r="P30" s="32">
        <v>14.786803066399999</v>
      </c>
      <c r="Q30" s="32">
        <v>1.6736833739E-2</v>
      </c>
      <c r="R30" s="32">
        <v>0</v>
      </c>
      <c r="S30" s="32">
        <v>0.39455435222500002</v>
      </c>
      <c r="T30" s="32">
        <v>0</v>
      </c>
      <c r="U30" s="32">
        <v>1.4398472203599999</v>
      </c>
      <c r="V30" s="32">
        <v>584.86914046300001</v>
      </c>
      <c r="W30" s="32">
        <v>1.3757953668999999E-3</v>
      </c>
      <c r="X30" s="32">
        <v>162.532779866</v>
      </c>
      <c r="Y30" s="32">
        <v>0</v>
      </c>
      <c r="Z30" s="32">
        <v>11.9882595432</v>
      </c>
      <c r="AA30" s="32">
        <v>996.373814283</v>
      </c>
      <c r="AB30" s="32">
        <v>89.243527735100002</v>
      </c>
    </row>
    <row r="31" spans="1:28" x14ac:dyDescent="0.25">
      <c r="A31" s="34">
        <v>34</v>
      </c>
      <c r="B31" t="s">
        <v>30</v>
      </c>
      <c r="C31" s="32">
        <v>17.347174837600001</v>
      </c>
      <c r="D31" s="32">
        <v>1.04770913168</v>
      </c>
      <c r="E31" s="32">
        <v>14.219395732500001</v>
      </c>
      <c r="F31" s="32">
        <v>0.35540431040499998</v>
      </c>
      <c r="G31" s="32">
        <v>0</v>
      </c>
      <c r="H31" s="32">
        <v>0</v>
      </c>
      <c r="I31" s="32">
        <v>545.07032662300003</v>
      </c>
      <c r="J31" s="32">
        <v>14.219380512600001</v>
      </c>
      <c r="K31" s="32">
        <v>545.06904866000002</v>
      </c>
      <c r="L31" s="32">
        <v>1.6882811358500001</v>
      </c>
      <c r="M31" s="32">
        <v>3712.8965579999999</v>
      </c>
      <c r="N31" s="32">
        <v>4272.1795333999999</v>
      </c>
      <c r="O31" s="32">
        <v>4.53237448366</v>
      </c>
      <c r="P31" s="32">
        <v>63.327517795600002</v>
      </c>
      <c r="Q31" s="32">
        <v>7.1678928528499997E-2</v>
      </c>
      <c r="R31" s="32">
        <v>0</v>
      </c>
      <c r="S31" s="32">
        <v>1.68827986571</v>
      </c>
      <c r="T31" s="32">
        <v>0</v>
      </c>
      <c r="U31" s="32">
        <v>6.1664389748100001</v>
      </c>
      <c r="V31" s="32">
        <v>2504.8456253499999</v>
      </c>
      <c r="W31" s="32">
        <v>5.8921289840299998E-3</v>
      </c>
      <c r="X31" s="32">
        <v>696.07981370499999</v>
      </c>
      <c r="Y31" s="32">
        <v>0</v>
      </c>
      <c r="Z31" s="32">
        <v>51.461898219399998</v>
      </c>
      <c r="AA31" s="32">
        <v>4272.1848960899997</v>
      </c>
      <c r="AB31" s="32">
        <v>382.20360084700002</v>
      </c>
    </row>
    <row r="32" spans="1:28" x14ac:dyDescent="0.25">
      <c r="A32" s="34">
        <v>35</v>
      </c>
      <c r="B32" t="s">
        <v>31</v>
      </c>
      <c r="C32" s="32">
        <v>19.394980616800002</v>
      </c>
      <c r="D32" s="32">
        <v>1.17142725202</v>
      </c>
      <c r="E32" s="32">
        <v>15.3760603534</v>
      </c>
      <c r="F32" s="32">
        <v>0.397627358052</v>
      </c>
      <c r="G32" s="32">
        <v>0</v>
      </c>
      <c r="H32" s="32">
        <v>0</v>
      </c>
      <c r="I32" s="32">
        <v>598.16715839599999</v>
      </c>
      <c r="J32" s="32">
        <v>15.376043789800001</v>
      </c>
      <c r="K32" s="32">
        <v>598.16534612700002</v>
      </c>
      <c r="L32" s="32">
        <v>1.89900316956</v>
      </c>
      <c r="M32" s="32">
        <v>4154.00231816</v>
      </c>
      <c r="N32" s="32">
        <v>4767.5419888699998</v>
      </c>
      <c r="O32" s="32">
        <v>5.06835721692</v>
      </c>
      <c r="P32" s="32">
        <v>70.792845604199997</v>
      </c>
      <c r="Q32" s="32">
        <v>8.0115499519100006E-2</v>
      </c>
      <c r="R32" s="32">
        <v>0</v>
      </c>
      <c r="S32" s="32">
        <v>1.89900635136</v>
      </c>
      <c r="T32" s="32">
        <v>0</v>
      </c>
      <c r="U32" s="32">
        <v>6.88999077212</v>
      </c>
      <c r="V32" s="32">
        <v>2801.8810347399999</v>
      </c>
      <c r="W32" s="32">
        <v>6.5921237747500003E-3</v>
      </c>
      <c r="X32" s="32">
        <v>779.74155145600002</v>
      </c>
      <c r="Y32" s="32">
        <v>0</v>
      </c>
      <c r="Z32" s="32">
        <v>57.434278736099998</v>
      </c>
      <c r="AA32" s="32">
        <v>4767.5411295499998</v>
      </c>
      <c r="AB32" s="32">
        <v>426.87771485600001</v>
      </c>
    </row>
    <row r="33" spans="1:28" x14ac:dyDescent="0.25">
      <c r="A33" s="34">
        <v>36</v>
      </c>
      <c r="B33" t="s">
        <v>32</v>
      </c>
      <c r="C33" s="32">
        <v>28.795864122099999</v>
      </c>
      <c r="D33" s="32">
        <v>1.7391702475299999</v>
      </c>
      <c r="E33" s="32">
        <v>23.5971000503</v>
      </c>
      <c r="F33" s="32">
        <v>0.58996188326300003</v>
      </c>
      <c r="G33" s="32">
        <v>0</v>
      </c>
      <c r="H33" s="32">
        <v>0</v>
      </c>
      <c r="I33" s="32">
        <v>913.37440931900005</v>
      </c>
      <c r="J33" s="32">
        <v>23.597105837299999</v>
      </c>
      <c r="K33" s="32">
        <v>913.37765081199996</v>
      </c>
      <c r="L33" s="32">
        <v>2.79976645595</v>
      </c>
      <c r="M33" s="32">
        <v>6163.3094825999997</v>
      </c>
      <c r="N33" s="32">
        <v>7100.2797301000001</v>
      </c>
      <c r="O33" s="32">
        <v>7.5236268277100002</v>
      </c>
      <c r="P33" s="32">
        <v>105.12205886</v>
      </c>
      <c r="Q33" s="32">
        <v>0.118985201444</v>
      </c>
      <c r="R33" s="32">
        <v>0</v>
      </c>
      <c r="S33" s="32">
        <v>2.7997646780599998</v>
      </c>
      <c r="T33" s="32">
        <v>0</v>
      </c>
      <c r="U33" s="32">
        <v>10.236131886600001</v>
      </c>
      <c r="V33" s="32">
        <v>4157.9776664600004</v>
      </c>
      <c r="W33" s="32">
        <v>9.7807797890000006E-3</v>
      </c>
      <c r="X33" s="32">
        <v>1155.47459888</v>
      </c>
      <c r="Y33" s="32">
        <v>0</v>
      </c>
      <c r="Z33" s="32">
        <v>85.419825627099996</v>
      </c>
      <c r="AA33" s="32">
        <v>7100.2819872099999</v>
      </c>
      <c r="AB33" s="32">
        <v>634.448157627</v>
      </c>
    </row>
    <row r="34" spans="1:28" x14ac:dyDescent="0.25">
      <c r="A34" s="34">
        <v>37</v>
      </c>
      <c r="B34" t="s">
        <v>33</v>
      </c>
      <c r="C34" s="32">
        <v>53.090553671099997</v>
      </c>
      <c r="D34" s="32">
        <v>3.20648500205</v>
      </c>
      <c r="E34" s="32">
        <v>39.343748095000002</v>
      </c>
      <c r="F34" s="32">
        <v>1.0877051451999999</v>
      </c>
      <c r="G34" s="32">
        <v>0</v>
      </c>
      <c r="H34" s="32">
        <v>0</v>
      </c>
      <c r="I34" s="32">
        <v>1633.1604051300001</v>
      </c>
      <c r="J34" s="32">
        <v>39.3437030061</v>
      </c>
      <c r="K34" s="32">
        <v>1633.1605456299999</v>
      </c>
      <c r="L34" s="32">
        <v>5.1760160118099998</v>
      </c>
      <c r="M34" s="32">
        <v>11363.225601599999</v>
      </c>
      <c r="N34" s="32">
        <v>13035.714417699999</v>
      </c>
      <c r="O34" s="32">
        <v>13.8712088698</v>
      </c>
      <c r="P34" s="32">
        <v>193.81213126200001</v>
      </c>
      <c r="Q34" s="32">
        <v>0.21937140537700001</v>
      </c>
      <c r="R34" s="32">
        <v>0</v>
      </c>
      <c r="S34" s="32">
        <v>5.1760115511500002</v>
      </c>
      <c r="T34" s="32">
        <v>0</v>
      </c>
      <c r="U34" s="32">
        <v>18.872225804599999</v>
      </c>
      <c r="V34" s="32">
        <v>7665.3154172200002</v>
      </c>
      <c r="W34" s="32">
        <v>1.8032699916999999E-2</v>
      </c>
      <c r="X34" s="32">
        <v>2130.3332571300002</v>
      </c>
      <c r="Y34" s="32">
        <v>0</v>
      </c>
      <c r="Z34" s="32">
        <v>154.01928339099999</v>
      </c>
      <c r="AA34" s="32">
        <v>13035.718178499999</v>
      </c>
      <c r="AB34" s="32">
        <v>1169.7236759</v>
      </c>
    </row>
    <row r="35" spans="1:28" x14ac:dyDescent="0.25">
      <c r="A35" s="34">
        <v>38</v>
      </c>
      <c r="B35" t="s">
        <v>34</v>
      </c>
      <c r="C35" s="32">
        <v>2.70667308753</v>
      </c>
      <c r="D35" s="32">
        <v>0.167135623495</v>
      </c>
      <c r="E35" s="32">
        <v>2.5878071235700002</v>
      </c>
      <c r="F35" s="32">
        <v>5.75970640371E-2</v>
      </c>
      <c r="G35" s="32">
        <v>0</v>
      </c>
      <c r="H35" s="32">
        <v>0</v>
      </c>
      <c r="I35" s="32">
        <v>84.285647718299998</v>
      </c>
      <c r="J35" s="32">
        <v>2.5878084649900002</v>
      </c>
      <c r="K35" s="32">
        <v>84.285521930300007</v>
      </c>
      <c r="L35" s="32">
        <v>0.26451419562700001</v>
      </c>
      <c r="M35" s="32">
        <v>579.42980788900002</v>
      </c>
      <c r="N35" s="32">
        <v>666.30236952600001</v>
      </c>
      <c r="O35" s="32">
        <v>0.70839866578599997</v>
      </c>
      <c r="P35" s="32">
        <v>9.8927012723699992</v>
      </c>
      <c r="Q35" s="32">
        <v>1.12607149487E-2</v>
      </c>
      <c r="R35" s="32">
        <v>0</v>
      </c>
      <c r="S35" s="32">
        <v>0.264514007243</v>
      </c>
      <c r="T35" s="32">
        <v>0</v>
      </c>
      <c r="U35" s="32">
        <v>0.97521820461399999</v>
      </c>
      <c r="V35" s="32">
        <v>391.00475865800001</v>
      </c>
      <c r="W35" s="32">
        <v>9.5488187590599995E-4</v>
      </c>
      <c r="X35" s="32">
        <v>108.63332358700001</v>
      </c>
      <c r="Y35" s="32">
        <v>0</v>
      </c>
      <c r="Z35" s="32">
        <v>8.3666205308899997</v>
      </c>
      <c r="AA35" s="32">
        <v>666.30211122399999</v>
      </c>
      <c r="AB35" s="32">
        <v>59.5430196119</v>
      </c>
    </row>
    <row r="36" spans="1:28" x14ac:dyDescent="0.25">
      <c r="A36" s="34">
        <v>39</v>
      </c>
      <c r="B36" t="s">
        <v>35</v>
      </c>
      <c r="C36" s="32">
        <v>68.6203826263</v>
      </c>
      <c r="D36" s="32">
        <v>4.1444772043900002</v>
      </c>
      <c r="E36" s="32">
        <v>48.827479709899997</v>
      </c>
      <c r="F36" s="32">
        <v>1.4061810065</v>
      </c>
      <c r="G36" s="32">
        <v>0</v>
      </c>
      <c r="H36" s="32">
        <v>0</v>
      </c>
      <c r="I36" s="32">
        <v>2101.24358824</v>
      </c>
      <c r="J36" s="32">
        <v>48.827514120499998</v>
      </c>
      <c r="K36" s="32">
        <v>2101.2470097199998</v>
      </c>
      <c r="L36" s="32">
        <v>6.7010856506199996</v>
      </c>
      <c r="M36" s="32">
        <v>14690.320331299999</v>
      </c>
      <c r="N36" s="32">
        <v>16840.378103399999</v>
      </c>
      <c r="O36" s="32">
        <v>17.929831081300001</v>
      </c>
      <c r="P36" s="32">
        <v>250.493474652</v>
      </c>
      <c r="Q36" s="32">
        <v>0.28351251914100001</v>
      </c>
      <c r="R36" s="32">
        <v>0</v>
      </c>
      <c r="S36" s="32">
        <v>6.7010729041600001</v>
      </c>
      <c r="T36" s="32">
        <v>0</v>
      </c>
      <c r="U36" s="32">
        <v>24.3876615683</v>
      </c>
      <c r="V36" s="32">
        <v>9908.8360999100005</v>
      </c>
      <c r="W36" s="32">
        <v>2.3312601771500002E-2</v>
      </c>
      <c r="X36" s="32">
        <v>2755.18391754</v>
      </c>
      <c r="Y36" s="32">
        <v>0</v>
      </c>
      <c r="Z36" s="32">
        <v>197.76269857</v>
      </c>
      <c r="AA36" s="32">
        <v>16840.390092500002</v>
      </c>
      <c r="AB36" s="32">
        <v>1511.3810871000001</v>
      </c>
    </row>
    <row r="37" spans="1:28" x14ac:dyDescent="0.25">
      <c r="A37" s="34">
        <v>40</v>
      </c>
      <c r="B37" t="s">
        <v>36</v>
      </c>
      <c r="C37" s="32">
        <v>31.375248965200001</v>
      </c>
      <c r="D37" s="32">
        <v>1.8950174488</v>
      </c>
      <c r="E37" s="32">
        <v>25.0135003388</v>
      </c>
      <c r="F37" s="32">
        <v>0.64324140466000002</v>
      </c>
      <c r="G37" s="32">
        <v>0</v>
      </c>
      <c r="H37" s="32">
        <v>0</v>
      </c>
      <c r="I37" s="32">
        <v>971.02572446399995</v>
      </c>
      <c r="J37" s="32">
        <v>25.013469625599999</v>
      </c>
      <c r="K37" s="32">
        <v>971.02588279600002</v>
      </c>
      <c r="L37" s="32">
        <v>3.0710065177299999</v>
      </c>
      <c r="M37" s="32">
        <v>6719.9203183</v>
      </c>
      <c r="N37" s="32">
        <v>7715.9599042199998</v>
      </c>
      <c r="O37" s="32">
        <v>8.1990785778199999</v>
      </c>
      <c r="P37" s="32">
        <v>114.521544374</v>
      </c>
      <c r="Q37" s="32">
        <v>0.129602803435</v>
      </c>
      <c r="R37" s="32">
        <v>0</v>
      </c>
      <c r="S37" s="32">
        <v>3.0710123290100002</v>
      </c>
      <c r="T37" s="32">
        <v>0</v>
      </c>
      <c r="U37" s="32">
        <v>11.145932197400001</v>
      </c>
      <c r="V37" s="32">
        <v>4532.6326273599998</v>
      </c>
      <c r="W37" s="32">
        <v>1.06640807852E-2</v>
      </c>
      <c r="X37" s="32">
        <v>1261.3873905299999</v>
      </c>
      <c r="Y37" s="32">
        <v>0</v>
      </c>
      <c r="Z37" s="32">
        <v>93.027777303099995</v>
      </c>
      <c r="AA37" s="32">
        <v>7715.9586878700002</v>
      </c>
      <c r="AB37" s="32">
        <v>690.55975933800005</v>
      </c>
    </row>
    <row r="38" spans="1:28" x14ac:dyDescent="0.25">
      <c r="A38" s="34">
        <v>41</v>
      </c>
      <c r="B38" t="s">
        <v>37</v>
      </c>
      <c r="C38" s="32">
        <v>11.8259048461</v>
      </c>
      <c r="D38" s="32">
        <v>0.71424686038600005</v>
      </c>
      <c r="E38" s="32">
        <v>9.2948821823499994</v>
      </c>
      <c r="F38" s="32">
        <v>0.242309311024</v>
      </c>
      <c r="G38" s="32">
        <v>0</v>
      </c>
      <c r="H38" s="32">
        <v>0</v>
      </c>
      <c r="I38" s="32">
        <v>370.14178935199999</v>
      </c>
      <c r="J38" s="32">
        <v>9.2948859066999994</v>
      </c>
      <c r="K38" s="32">
        <v>370.14198065900001</v>
      </c>
      <c r="L38" s="32">
        <v>1.1518783510399999</v>
      </c>
      <c r="M38" s="32">
        <v>2531.3967651900002</v>
      </c>
      <c r="N38" s="32">
        <v>2910.8379414699998</v>
      </c>
      <c r="O38" s="32">
        <v>3.0898898687599998</v>
      </c>
      <c r="P38" s="32">
        <v>43.170700024299997</v>
      </c>
      <c r="Q38" s="32">
        <v>4.8862736585200003E-2</v>
      </c>
      <c r="R38" s="32">
        <v>0</v>
      </c>
      <c r="S38" s="32">
        <v>1.15187667765</v>
      </c>
      <c r="T38" s="32">
        <v>0</v>
      </c>
      <c r="U38" s="32">
        <v>4.20340027599</v>
      </c>
      <c r="V38" s="32">
        <v>1707.6575571200001</v>
      </c>
      <c r="W38" s="32">
        <v>4.01716370528E-3</v>
      </c>
      <c r="X38" s="32">
        <v>474.66090855900001</v>
      </c>
      <c r="Y38" s="32">
        <v>0</v>
      </c>
      <c r="Z38" s="32">
        <v>34.779216739100001</v>
      </c>
      <c r="AA38" s="32">
        <v>2910.83335506</v>
      </c>
      <c r="AB38" s="32">
        <v>260.51692930199999</v>
      </c>
    </row>
    <row r="39" spans="1:28" x14ac:dyDescent="0.25">
      <c r="A39" s="34">
        <v>42</v>
      </c>
      <c r="B39" t="s">
        <v>130</v>
      </c>
      <c r="C39" s="32">
        <v>39.623307865599998</v>
      </c>
      <c r="D39" s="32">
        <v>2.3931164760899999</v>
      </c>
      <c r="E39" s="32">
        <v>30.7559136912</v>
      </c>
      <c r="F39" s="32">
        <v>0.81183587855499995</v>
      </c>
      <c r="G39" s="32">
        <v>0</v>
      </c>
      <c r="H39" s="32">
        <v>0</v>
      </c>
      <c r="I39" s="32">
        <v>1239.8070979399999</v>
      </c>
      <c r="J39" s="32">
        <v>30.755934714399999</v>
      </c>
      <c r="K39" s="32">
        <v>1239.80673488</v>
      </c>
      <c r="L39" s="32">
        <v>3.85800142637</v>
      </c>
      <c r="M39" s="32">
        <v>8481.2254982100003</v>
      </c>
      <c r="N39" s="32">
        <v>9751.7794967900008</v>
      </c>
      <c r="O39" s="32">
        <v>10.3527176005</v>
      </c>
      <c r="P39" s="32">
        <v>144.64693200299999</v>
      </c>
      <c r="Q39" s="32">
        <v>0.16372029208700001</v>
      </c>
      <c r="R39" s="32">
        <v>0</v>
      </c>
      <c r="S39" s="32">
        <v>3.8580009720500001</v>
      </c>
      <c r="T39" s="32">
        <v>0</v>
      </c>
      <c r="U39" s="32">
        <v>14.0842637147</v>
      </c>
      <c r="V39" s="32">
        <v>5721.3580440599999</v>
      </c>
      <c r="W39" s="32">
        <v>1.3459149926999999E-2</v>
      </c>
      <c r="X39" s="32">
        <v>1590.1878405499999</v>
      </c>
      <c r="Y39" s="32">
        <v>0</v>
      </c>
      <c r="Z39" s="32">
        <v>116.165159269</v>
      </c>
      <c r="AA39" s="32">
        <v>9751.7841888900002</v>
      </c>
      <c r="AB39" s="32">
        <v>872.93132850500001</v>
      </c>
    </row>
    <row r="40" spans="1:28" x14ac:dyDescent="0.25">
      <c r="A40" s="34">
        <v>44</v>
      </c>
      <c r="B40" t="s">
        <v>39</v>
      </c>
      <c r="C40" s="32">
        <v>2.4236438334099999</v>
      </c>
      <c r="D40" s="32">
        <v>0.14637968356700001</v>
      </c>
      <c r="E40" s="32">
        <v>2.0585551396400001</v>
      </c>
      <c r="F40" s="32">
        <v>4.9654961402E-2</v>
      </c>
      <c r="G40" s="32">
        <v>0</v>
      </c>
      <c r="H40" s="32">
        <v>0</v>
      </c>
      <c r="I40" s="32">
        <v>76.823037809400006</v>
      </c>
      <c r="J40" s="32">
        <v>2.0585593715999999</v>
      </c>
      <c r="K40" s="32">
        <v>76.823311446000005</v>
      </c>
      <c r="L40" s="32">
        <v>0.23569994878</v>
      </c>
      <c r="M40" s="32">
        <v>518.74409779999996</v>
      </c>
      <c r="N40" s="32">
        <v>597.62445193999997</v>
      </c>
      <c r="O40" s="32">
        <v>0.63323688434000003</v>
      </c>
      <c r="P40" s="32">
        <v>8.8477462003700005</v>
      </c>
      <c r="Q40" s="32">
        <v>1.0014550321199999E-2</v>
      </c>
      <c r="R40" s="32">
        <v>0</v>
      </c>
      <c r="S40" s="32">
        <v>0.23569907445800001</v>
      </c>
      <c r="T40" s="32">
        <v>0</v>
      </c>
      <c r="U40" s="32">
        <v>0.86153857817799995</v>
      </c>
      <c r="V40" s="32">
        <v>349.974176677</v>
      </c>
      <c r="W40" s="32">
        <v>8.2321357296300001E-4</v>
      </c>
      <c r="X40" s="32">
        <v>97.252149814600003</v>
      </c>
      <c r="Y40" s="32">
        <v>0</v>
      </c>
      <c r="Z40" s="32">
        <v>7.24986997266</v>
      </c>
      <c r="AA40" s="32">
        <v>597.62530012900004</v>
      </c>
      <c r="AB40" s="32">
        <v>53.399222483199999</v>
      </c>
    </row>
    <row r="41" spans="1:28" x14ac:dyDescent="0.25">
      <c r="A41" s="34">
        <v>45</v>
      </c>
      <c r="B41" t="s">
        <v>40</v>
      </c>
      <c r="C41" s="32">
        <v>28.510953666799999</v>
      </c>
      <c r="D41" s="32">
        <v>1.7219630153500001</v>
      </c>
      <c r="E41" s="32">
        <v>20.618674314100002</v>
      </c>
      <c r="F41" s="32">
        <v>0.584124819643</v>
      </c>
      <c r="G41" s="32">
        <v>0</v>
      </c>
      <c r="H41" s="32">
        <v>0</v>
      </c>
      <c r="I41" s="32">
        <v>875.58702872799995</v>
      </c>
      <c r="J41" s="32">
        <v>20.6186544555</v>
      </c>
      <c r="K41" s="32">
        <v>875.58700396999996</v>
      </c>
      <c r="L41" s="32">
        <v>2.7798601394700002</v>
      </c>
      <c r="M41" s="32">
        <v>6102.3316193999999</v>
      </c>
      <c r="N41" s="32">
        <v>6998.5369094999996</v>
      </c>
      <c r="O41" s="32">
        <v>7.4491858315900004</v>
      </c>
      <c r="P41" s="32">
        <v>104.081960964</v>
      </c>
      <c r="Q41" s="32">
        <v>0.117807915607</v>
      </c>
      <c r="R41" s="32">
        <v>0</v>
      </c>
      <c r="S41" s="32">
        <v>2.7798592767299999</v>
      </c>
      <c r="T41" s="32">
        <v>0</v>
      </c>
      <c r="U41" s="32">
        <v>10.1348572963</v>
      </c>
      <c r="V41" s="32">
        <v>4116.3804315699999</v>
      </c>
      <c r="W41" s="32">
        <v>9.6840057766399996E-3</v>
      </c>
      <c r="X41" s="32">
        <v>1144.0422405700001</v>
      </c>
      <c r="Y41" s="32">
        <v>0</v>
      </c>
      <c r="Z41" s="32">
        <v>82.287301660099999</v>
      </c>
      <c r="AA41" s="32">
        <v>6998.5359306199998</v>
      </c>
      <c r="AB41" s="32">
        <v>628.17086662500003</v>
      </c>
    </row>
    <row r="42" spans="1:28" x14ac:dyDescent="0.25">
      <c r="A42" s="34">
        <v>46</v>
      </c>
      <c r="B42" t="s">
        <v>41</v>
      </c>
      <c r="C42" s="32">
        <v>5.0299332175</v>
      </c>
      <c r="D42" s="32">
        <v>0.31059578860100001</v>
      </c>
      <c r="E42" s="32">
        <v>4.5446485072499998</v>
      </c>
      <c r="F42" s="32">
        <v>0.107035268546</v>
      </c>
      <c r="G42" s="32">
        <v>0</v>
      </c>
      <c r="H42" s="32">
        <v>0</v>
      </c>
      <c r="I42" s="32">
        <v>155.953298233</v>
      </c>
      <c r="J42" s="32">
        <v>4.5446463286799998</v>
      </c>
      <c r="K42" s="32">
        <v>155.95327410300001</v>
      </c>
      <c r="L42" s="32">
        <v>0.49164404699800002</v>
      </c>
      <c r="M42" s="32">
        <v>1076.77918783</v>
      </c>
      <c r="N42" s="32">
        <v>1237.2752741199999</v>
      </c>
      <c r="O42" s="32">
        <v>1.3164493175600001</v>
      </c>
      <c r="P42" s="32">
        <v>18.3840605223</v>
      </c>
      <c r="Q42" s="32">
        <v>2.0926288527899999E-2</v>
      </c>
      <c r="R42" s="32">
        <v>0</v>
      </c>
      <c r="S42" s="32">
        <v>0.49164288272000001</v>
      </c>
      <c r="T42" s="32">
        <v>0</v>
      </c>
      <c r="U42" s="32">
        <v>1.8122927520800001</v>
      </c>
      <c r="V42" s="32">
        <v>726.57791042899999</v>
      </c>
      <c r="W42" s="32">
        <v>1.7745005812700001E-3</v>
      </c>
      <c r="X42" s="32">
        <v>201.87824547599999</v>
      </c>
      <c r="Y42" s="32">
        <v>0</v>
      </c>
      <c r="Z42" s="32">
        <v>15.327753749299999</v>
      </c>
      <c r="AA42" s="32">
        <v>1237.2766381399999</v>
      </c>
      <c r="AB42" s="32">
        <v>110.651507638</v>
      </c>
    </row>
    <row r="43" spans="1:28" x14ac:dyDescent="0.25">
      <c r="A43" s="34">
        <v>47</v>
      </c>
      <c r="B43" t="s">
        <v>42</v>
      </c>
      <c r="C43" s="32">
        <v>35.648741037900002</v>
      </c>
      <c r="D43" s="32">
        <v>2.1530734973399999</v>
      </c>
      <c r="E43" s="32">
        <v>25.6727534965</v>
      </c>
      <c r="F43" s="32">
        <v>0.73045181415600002</v>
      </c>
      <c r="G43" s="32">
        <v>0</v>
      </c>
      <c r="H43" s="32">
        <v>0</v>
      </c>
      <c r="I43" s="32">
        <v>1096.8053008300001</v>
      </c>
      <c r="J43" s="32">
        <v>25.672739271899999</v>
      </c>
      <c r="K43" s="32">
        <v>1096.80488251</v>
      </c>
      <c r="L43" s="32">
        <v>3.4769536110699999</v>
      </c>
      <c r="M43" s="32">
        <v>7631.0027753499999</v>
      </c>
      <c r="N43" s="32">
        <v>8753.4775566000008</v>
      </c>
      <c r="O43" s="32">
        <v>9.3144248486500008</v>
      </c>
      <c r="P43" s="32">
        <v>130.135659809</v>
      </c>
      <c r="Q43" s="32">
        <v>0.14729308645600001</v>
      </c>
      <c r="R43" s="32">
        <v>0</v>
      </c>
      <c r="S43" s="32">
        <v>3.4769568556500001</v>
      </c>
      <c r="T43" s="32">
        <v>0</v>
      </c>
      <c r="U43" s="32">
        <v>12.6706714885</v>
      </c>
      <c r="V43" s="32">
        <v>5147.3907036600003</v>
      </c>
      <c r="W43" s="32">
        <v>1.21099109314E-2</v>
      </c>
      <c r="X43" s="32">
        <v>1430.9561780399999</v>
      </c>
      <c r="Y43" s="32">
        <v>0</v>
      </c>
      <c r="Z43" s="32">
        <v>102.90975166299999</v>
      </c>
      <c r="AA43" s="32">
        <v>8753.4815969299998</v>
      </c>
      <c r="AB43" s="32">
        <v>785.28579174399999</v>
      </c>
    </row>
    <row r="44" spans="1:28" x14ac:dyDescent="0.25">
      <c r="A44" s="34">
        <v>48</v>
      </c>
      <c r="B44" t="s">
        <v>43</v>
      </c>
      <c r="C44" s="32">
        <v>104.45563216799999</v>
      </c>
      <c r="D44" s="32">
        <v>6.3088741935100003</v>
      </c>
      <c r="E44" s="32">
        <v>114.9569084</v>
      </c>
      <c r="F44" s="32">
        <v>2.1408798141899998</v>
      </c>
      <c r="G44" s="32">
        <v>0</v>
      </c>
      <c r="H44" s="32">
        <v>0</v>
      </c>
      <c r="I44" s="32">
        <v>3226.0333940199998</v>
      </c>
      <c r="J44" s="32">
        <v>114.95681136</v>
      </c>
      <c r="K44" s="32">
        <v>3226.0334682500002</v>
      </c>
      <c r="L44" s="32">
        <v>14.6371850781</v>
      </c>
      <c r="M44" s="32">
        <v>22365.688035200001</v>
      </c>
      <c r="N44" s="32">
        <v>25675.139534999998</v>
      </c>
      <c r="O44" s="32">
        <v>27.2944814206</v>
      </c>
      <c r="P44" s="32">
        <v>381.29346986600001</v>
      </c>
      <c r="Q44" s="32">
        <v>0.43153651041800001</v>
      </c>
      <c r="R44" s="32">
        <v>0</v>
      </c>
      <c r="S44" s="32">
        <v>14.6371839366</v>
      </c>
      <c r="T44" s="32">
        <v>0</v>
      </c>
      <c r="U44" s="32">
        <v>37.117648597399999</v>
      </c>
      <c r="V44" s="32">
        <v>15092.151148999999</v>
      </c>
      <c r="W44" s="32">
        <v>3.5492915671500001E-2</v>
      </c>
      <c r="X44" s="32">
        <v>4195.9920162999997</v>
      </c>
      <c r="Y44" s="32">
        <v>0</v>
      </c>
      <c r="Z44" s="32">
        <v>335.33880856799999</v>
      </c>
      <c r="AA44" s="32">
        <v>25675.134933599998</v>
      </c>
      <c r="AB44" s="32">
        <v>2300.07021601</v>
      </c>
    </row>
    <row r="45" spans="1:28" x14ac:dyDescent="0.25">
      <c r="A45" s="34">
        <v>49</v>
      </c>
      <c r="B45" t="s">
        <v>44</v>
      </c>
      <c r="C45" s="32">
        <v>15.203879573</v>
      </c>
      <c r="D45" s="32">
        <v>0.91826572750299995</v>
      </c>
      <c r="E45" s="32">
        <v>12.1831738423</v>
      </c>
      <c r="F45" s="32">
        <v>0.31152308288199998</v>
      </c>
      <c r="G45" s="32">
        <v>0</v>
      </c>
      <c r="H45" s="32">
        <v>0</v>
      </c>
      <c r="I45" s="32">
        <v>465.35654023500001</v>
      </c>
      <c r="J45" s="32">
        <v>12.183159316099999</v>
      </c>
      <c r="K45" s="32">
        <v>465.355357024</v>
      </c>
      <c r="L45" s="32">
        <v>1.4843699264000001</v>
      </c>
      <c r="M45" s="32">
        <v>3254.47085118</v>
      </c>
      <c r="N45" s="32">
        <v>3732.0136193200001</v>
      </c>
      <c r="O45" s="32">
        <v>3.9724923574300002</v>
      </c>
      <c r="P45" s="32">
        <v>55.5020606418</v>
      </c>
      <c r="Q45" s="32">
        <v>6.28199901511E-2</v>
      </c>
      <c r="R45" s="32">
        <v>0</v>
      </c>
      <c r="S45" s="32">
        <v>1.48437143105</v>
      </c>
      <c r="T45" s="32">
        <v>0</v>
      </c>
      <c r="U45" s="32">
        <v>5.4040676698199999</v>
      </c>
      <c r="V45" s="32">
        <v>2195.4764364299999</v>
      </c>
      <c r="W45" s="32">
        <v>5.1646295994899998E-3</v>
      </c>
      <c r="X45" s="32">
        <v>610.243997853</v>
      </c>
      <c r="Y45" s="32">
        <v>0</v>
      </c>
      <c r="Z45" s="32">
        <v>44.9080152521</v>
      </c>
      <c r="AA45" s="32">
        <v>3732.0096336299998</v>
      </c>
      <c r="AB45" s="32">
        <v>334.93150077000001</v>
      </c>
    </row>
    <row r="46" spans="1:28" x14ac:dyDescent="0.25">
      <c r="A46" s="34">
        <v>50</v>
      </c>
      <c r="B46" t="s">
        <v>45</v>
      </c>
      <c r="C46" s="32">
        <v>1.96165799548</v>
      </c>
      <c r="D46" s="32">
        <v>0.118477345791</v>
      </c>
      <c r="E46" s="32">
        <v>1.47859086647</v>
      </c>
      <c r="F46" s="32">
        <v>4.0189922474800001E-2</v>
      </c>
      <c r="G46" s="32">
        <v>0</v>
      </c>
      <c r="H46" s="32">
        <v>0</v>
      </c>
      <c r="I46" s="32">
        <v>61.4532686019</v>
      </c>
      <c r="J46" s="32">
        <v>1.4785949869999999</v>
      </c>
      <c r="K46" s="32">
        <v>61.453511769099997</v>
      </c>
      <c r="L46" s="32">
        <v>0.19090872402299999</v>
      </c>
      <c r="M46" s="32">
        <v>419.86288134799997</v>
      </c>
      <c r="N46" s="32">
        <v>482.79478952199997</v>
      </c>
      <c r="O46" s="32">
        <v>0.51253122374299998</v>
      </c>
      <c r="P46" s="32">
        <v>7.1612190506399998</v>
      </c>
      <c r="Q46" s="32">
        <v>8.1056178140899993E-3</v>
      </c>
      <c r="R46" s="32">
        <v>0</v>
      </c>
      <c r="S46" s="32">
        <v>0.19090871587899999</v>
      </c>
      <c r="T46" s="32">
        <v>0</v>
      </c>
      <c r="U46" s="32">
        <v>0.69731493185600002</v>
      </c>
      <c r="V46" s="32">
        <v>283.23203783600002</v>
      </c>
      <c r="W46" s="32">
        <v>6.6629792184299999E-4</v>
      </c>
      <c r="X46" s="32">
        <v>78.714281370400002</v>
      </c>
      <c r="Y46" s="32">
        <v>0</v>
      </c>
      <c r="Z46" s="32">
        <v>5.7116253045200001</v>
      </c>
      <c r="AA46" s="32">
        <v>482.79445732400001</v>
      </c>
      <c r="AB46" s="32">
        <v>43.220445150000003</v>
      </c>
    </row>
    <row r="47" spans="1:28" x14ac:dyDescent="0.25">
      <c r="A47" s="34">
        <v>51</v>
      </c>
      <c r="B47" t="s">
        <v>46</v>
      </c>
      <c r="C47" s="32">
        <v>32.328045184499999</v>
      </c>
      <c r="D47" s="32">
        <v>1.9525015407599999</v>
      </c>
      <c r="E47" s="32">
        <v>24.960180921900001</v>
      </c>
      <c r="F47" s="32">
        <v>0.66232837562400004</v>
      </c>
      <c r="G47" s="32">
        <v>0</v>
      </c>
      <c r="H47" s="32">
        <v>0</v>
      </c>
      <c r="I47" s="32">
        <v>1011.37117299</v>
      </c>
      <c r="J47" s="32">
        <v>24.9601944116</v>
      </c>
      <c r="K47" s="32">
        <v>1011.37241288</v>
      </c>
      <c r="L47" s="32">
        <v>3.1469034038500001</v>
      </c>
      <c r="M47" s="32">
        <v>6919.3186011400003</v>
      </c>
      <c r="N47" s="32">
        <v>7955.65320247</v>
      </c>
      <c r="O47" s="32">
        <v>8.4464938221600008</v>
      </c>
      <c r="P47" s="32">
        <v>118.01661688900001</v>
      </c>
      <c r="Q47" s="32">
        <v>0.133580233104</v>
      </c>
      <c r="R47" s="32">
        <v>0</v>
      </c>
      <c r="S47" s="32">
        <v>3.1469032933299999</v>
      </c>
      <c r="T47" s="32">
        <v>0</v>
      </c>
      <c r="U47" s="32">
        <v>11.49172499</v>
      </c>
      <c r="V47" s="32">
        <v>4667.7519438299996</v>
      </c>
      <c r="W47" s="32">
        <v>1.0980521960299999E-2</v>
      </c>
      <c r="X47" s="32">
        <v>1297.20826637</v>
      </c>
      <c r="Y47" s="32">
        <v>0</v>
      </c>
      <c r="Z47" s="32">
        <v>94.621541714499998</v>
      </c>
      <c r="AA47" s="32">
        <v>7955.6503972600003</v>
      </c>
      <c r="AB47" s="32">
        <v>712.27131450100001</v>
      </c>
    </row>
    <row r="48" spans="1:28" x14ac:dyDescent="0.25">
      <c r="A48" s="34">
        <v>53</v>
      </c>
      <c r="B48" t="s">
        <v>47</v>
      </c>
      <c r="C48" s="32">
        <v>30.6501987177</v>
      </c>
      <c r="D48" s="32">
        <v>1.8511739133</v>
      </c>
      <c r="E48" s="32">
        <v>23.021262893999999</v>
      </c>
      <c r="F48" s="32">
        <v>0.62801344255400005</v>
      </c>
      <c r="G48" s="32">
        <v>0</v>
      </c>
      <c r="H48" s="32">
        <v>0</v>
      </c>
      <c r="I48" s="32">
        <v>946.55902701000002</v>
      </c>
      <c r="J48" s="32">
        <v>23.021273787199998</v>
      </c>
      <c r="K48" s="32">
        <v>946.56099106900001</v>
      </c>
      <c r="L48" s="32">
        <v>2.9889577377299998</v>
      </c>
      <c r="M48" s="32">
        <v>6560.8321107399997</v>
      </c>
      <c r="N48" s="32">
        <v>7530.4107574400005</v>
      </c>
      <c r="O48" s="32">
        <v>8.0083262575699994</v>
      </c>
      <c r="P48" s="32">
        <v>111.88912859</v>
      </c>
      <c r="Q48" s="32">
        <v>0.126641644952</v>
      </c>
      <c r="R48" s="32">
        <v>0</v>
      </c>
      <c r="S48" s="32">
        <v>2.9889546572899999</v>
      </c>
      <c r="T48" s="32">
        <v>0</v>
      </c>
      <c r="U48" s="32">
        <v>10.8943046623</v>
      </c>
      <c r="V48" s="32">
        <v>4425.7036308400002</v>
      </c>
      <c r="W48" s="32">
        <v>1.0411626885000001E-2</v>
      </c>
      <c r="X48" s="32">
        <v>1230.21858069</v>
      </c>
      <c r="Y48" s="32">
        <v>0</v>
      </c>
      <c r="Z48" s="32">
        <v>89.249362291400004</v>
      </c>
      <c r="AA48" s="32">
        <v>7530.4138714500004</v>
      </c>
      <c r="AB48" s="32">
        <v>675.20360951400005</v>
      </c>
    </row>
    <row r="49" spans="1:28" x14ac:dyDescent="0.25">
      <c r="A49" s="34">
        <v>54</v>
      </c>
      <c r="B49" t="s">
        <v>48</v>
      </c>
      <c r="C49" s="32">
        <v>7.70047443176</v>
      </c>
      <c r="D49" s="32">
        <v>0.46508528133799998</v>
      </c>
      <c r="E49" s="32">
        <v>5.5788984085099997</v>
      </c>
      <c r="F49" s="32">
        <v>0.15778810712800001</v>
      </c>
      <c r="G49" s="32">
        <v>0</v>
      </c>
      <c r="H49" s="32">
        <v>0</v>
      </c>
      <c r="I49" s="32">
        <v>238.07615094600001</v>
      </c>
      <c r="J49" s="32">
        <v>5.57890384357</v>
      </c>
      <c r="K49" s="32">
        <v>238.07580249099999</v>
      </c>
      <c r="L49" s="32">
        <v>0.75066234621500005</v>
      </c>
      <c r="M49" s="32">
        <v>1648.40527026</v>
      </c>
      <c r="N49" s="32">
        <v>1892.06091511</v>
      </c>
      <c r="O49" s="32">
        <v>2.01201824829</v>
      </c>
      <c r="P49" s="32">
        <v>28.1104382599</v>
      </c>
      <c r="Q49" s="32">
        <v>3.1816426374300003E-2</v>
      </c>
      <c r="R49" s="32">
        <v>0</v>
      </c>
      <c r="S49" s="32">
        <v>0.75066279366599997</v>
      </c>
      <c r="T49" s="32">
        <v>0</v>
      </c>
      <c r="U49" s="32">
        <v>2.7369332793200001</v>
      </c>
      <c r="V49" s="32">
        <v>1111.91012237</v>
      </c>
      <c r="W49" s="32">
        <v>2.61591674946E-3</v>
      </c>
      <c r="X49" s="32">
        <v>309.11910949499998</v>
      </c>
      <c r="Y49" s="32">
        <v>0</v>
      </c>
      <c r="Z49" s="32">
        <v>22.261437648299999</v>
      </c>
      <c r="AA49" s="32">
        <v>1892.0611890499999</v>
      </c>
      <c r="AB49" s="32">
        <v>169.623836211</v>
      </c>
    </row>
    <row r="50" spans="1:28" x14ac:dyDescent="0.25">
      <c r="A50" s="34">
        <v>55</v>
      </c>
      <c r="B50" t="s">
        <v>49</v>
      </c>
      <c r="C50" s="32">
        <v>20.184380280799999</v>
      </c>
      <c r="D50" s="32">
        <v>1.24172478618</v>
      </c>
      <c r="E50" s="32">
        <v>18.411976819100001</v>
      </c>
      <c r="F50" s="32">
        <v>0.42680866948599999</v>
      </c>
      <c r="G50" s="32">
        <v>0</v>
      </c>
      <c r="H50" s="32">
        <v>0</v>
      </c>
      <c r="I50" s="32">
        <v>629.06166571699998</v>
      </c>
      <c r="J50" s="32">
        <v>18.412003621299998</v>
      </c>
      <c r="K50" s="32">
        <v>629.06156021599998</v>
      </c>
      <c r="L50" s="32">
        <v>1.97154680221</v>
      </c>
      <c r="M50" s="32">
        <v>4320.9759790300004</v>
      </c>
      <c r="N50" s="32">
        <v>4968.4448300000004</v>
      </c>
      <c r="O50" s="32">
        <v>5.2812274347199999</v>
      </c>
      <c r="P50" s="32">
        <v>73.757017237900001</v>
      </c>
      <c r="Q50" s="32">
        <v>8.3875280050299997E-2</v>
      </c>
      <c r="R50" s="32">
        <v>0</v>
      </c>
      <c r="S50" s="32">
        <v>1.9715445620600001</v>
      </c>
      <c r="T50" s="32">
        <v>0</v>
      </c>
      <c r="U50" s="32">
        <v>7.2556056903700004</v>
      </c>
      <c r="V50" s="32">
        <v>2915.6175668999999</v>
      </c>
      <c r="W50" s="32">
        <v>7.0759107129499997E-3</v>
      </c>
      <c r="X50" s="32">
        <v>810.16164605300003</v>
      </c>
      <c r="Y50" s="32">
        <v>0</v>
      </c>
      <c r="Z50" s="32">
        <v>61.635370074100003</v>
      </c>
      <c r="AA50" s="32">
        <v>4968.4508955499996</v>
      </c>
      <c r="AB50" s="32">
        <v>444.11976691699999</v>
      </c>
    </row>
    <row r="51" spans="1:28" x14ac:dyDescent="0.25">
      <c r="A51" s="34">
        <v>56</v>
      </c>
      <c r="B51" t="s">
        <v>50</v>
      </c>
      <c r="C51" s="32">
        <v>4.6156233432000002</v>
      </c>
      <c r="D51" s="32">
        <v>0.27876890593699999</v>
      </c>
      <c r="E51" s="32">
        <v>3.7192746951700002</v>
      </c>
      <c r="F51" s="32">
        <v>9.4572774733700002E-2</v>
      </c>
      <c r="G51" s="32">
        <v>0</v>
      </c>
      <c r="H51" s="32">
        <v>0</v>
      </c>
      <c r="I51" s="32">
        <v>141.194817814</v>
      </c>
      <c r="J51" s="32">
        <v>3.7192817749399998</v>
      </c>
      <c r="K51" s="32">
        <v>141.19510446000001</v>
      </c>
      <c r="L51" s="32">
        <v>0.450664172039</v>
      </c>
      <c r="M51" s="32">
        <v>987.99733573200001</v>
      </c>
      <c r="N51" s="32">
        <v>1132.9139476299999</v>
      </c>
      <c r="O51" s="32">
        <v>1.20597670925</v>
      </c>
      <c r="P51" s="32">
        <v>16.8494240122</v>
      </c>
      <c r="Q51" s="32">
        <v>1.9071011506400001E-2</v>
      </c>
      <c r="R51" s="32">
        <v>0</v>
      </c>
      <c r="S51" s="32">
        <v>0.45066392990300003</v>
      </c>
      <c r="T51" s="32">
        <v>0</v>
      </c>
      <c r="U51" s="32">
        <v>1.6405773621399999</v>
      </c>
      <c r="V51" s="32">
        <v>666.50917138700004</v>
      </c>
      <c r="W51" s="32">
        <v>1.5678919090099999E-3</v>
      </c>
      <c r="X51" s="32">
        <v>185.25905060400001</v>
      </c>
      <c r="Y51" s="32">
        <v>0</v>
      </c>
      <c r="Z51" s="32">
        <v>13.6504995361</v>
      </c>
      <c r="AA51" s="32">
        <v>1132.9123658399999</v>
      </c>
      <c r="AB51" s="32">
        <v>101.679149948</v>
      </c>
    </row>
    <row r="52" spans="1:28" s="34" customFormat="1" x14ac:dyDescent="0.2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s="34" customFormat="1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s="34" customFormat="1" x14ac:dyDescent="0.25">
      <c r="B54" s="34" t="s">
        <v>314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s="34" customFormat="1" x14ac:dyDescent="0.25">
      <c r="B55" s="34" t="s">
        <v>1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 s="34" customFormat="1" x14ac:dyDescent="0.25">
      <c r="B56" s="34" t="s">
        <v>11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s="34" customFormat="1" x14ac:dyDescent="0.25">
      <c r="B57" s="34" t="s">
        <v>58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28" s="34" customFormat="1" x14ac:dyDescent="0.25">
      <c r="B58" s="34" t="s">
        <v>75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 s="34" customFormat="1" x14ac:dyDescent="0.25">
      <c r="B59" s="34" t="s">
        <v>326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 s="34" customFormat="1" x14ac:dyDescent="0.25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1:28" x14ac:dyDescent="0.25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1:28" x14ac:dyDescent="0.25">
      <c r="B62" s="2" t="s">
        <v>56</v>
      </c>
      <c r="C62" s="1">
        <f>SUM(C3:C51)</f>
        <v>1365.4280157302028</v>
      </c>
      <c r="D62" s="1">
        <f t="shared" ref="D62:AB62" si="0">SUM(D3:D51)</f>
        <v>82.841266282003417</v>
      </c>
      <c r="E62" s="1">
        <f t="shared" si="0"/>
        <v>1078.9564022244408</v>
      </c>
      <c r="F62" s="1">
        <f t="shared" si="0"/>
        <v>28.206670780687102</v>
      </c>
      <c r="G62" s="1">
        <f t="shared" si="0"/>
        <v>0</v>
      </c>
      <c r="H62" s="1">
        <f t="shared" si="0"/>
        <v>0</v>
      </c>
      <c r="I62" s="1">
        <f t="shared" si="0"/>
        <v>42712.948108660406</v>
      </c>
      <c r="J62" s="1">
        <f t="shared" si="0"/>
        <v>1078.95626948776</v>
      </c>
      <c r="K62" s="1">
        <f t="shared" si="0"/>
        <v>42712.949798206399</v>
      </c>
      <c r="L62" s="1">
        <f t="shared" si="0"/>
        <v>137.84020171266602</v>
      </c>
      <c r="M62" s="1">
        <f t="shared" si="0"/>
        <v>292409.35706139903</v>
      </c>
      <c r="N62" s="1">
        <f t="shared" si="0"/>
        <v>336169.70074392814</v>
      </c>
      <c r="O62" s="1">
        <f t="shared" si="0"/>
        <v>356.92523093482595</v>
      </c>
      <c r="P62" s="1">
        <f t="shared" si="0"/>
        <v>4985.2629261457605</v>
      </c>
      <c r="Q62" s="1">
        <f t="shared" si="0"/>
        <v>5.6484350828737782</v>
      </c>
      <c r="R62" s="1">
        <f t="shared" si="0"/>
        <v>0</v>
      </c>
      <c r="S62" s="1">
        <f t="shared" si="0"/>
        <v>137.84017444852972</v>
      </c>
      <c r="T62" s="1">
        <f t="shared" si="0"/>
        <v>0</v>
      </c>
      <c r="U62" s="1">
        <f t="shared" si="0"/>
        <v>486.46559097159593</v>
      </c>
      <c r="V62" s="1">
        <f t="shared" si="0"/>
        <v>197242.29843743402</v>
      </c>
      <c r="W62" s="1">
        <f t="shared" si="0"/>
        <v>0.46762884460086801</v>
      </c>
      <c r="X62" s="1">
        <f t="shared" si="0"/>
        <v>54871.824947279296</v>
      </c>
      <c r="Y62" s="1">
        <f t="shared" si="0"/>
        <v>0</v>
      </c>
      <c r="Z62" s="1">
        <f t="shared" si="0"/>
        <v>4037.8402093251807</v>
      </c>
      <c r="AA62" s="1">
        <f t="shared" si="0"/>
        <v>336169.69672984199</v>
      </c>
      <c r="AB62" s="1">
        <f t="shared" si="0"/>
        <v>30050.844541371502</v>
      </c>
    </row>
    <row r="63" spans="1:28" x14ac:dyDescent="0.25">
      <c r="B63" s="34" t="s">
        <v>329</v>
      </c>
      <c r="C63" s="32">
        <f>+C3+C5+C8+C9+C11+C12+C14+C15+C16+C17+C18+C19+C20+C21+C22+C23+C24+C25+C26+C28+C30+C31+C33+C34+C35+C36+C37+C39+C40+C41+C42+C43+C44+C46+C47+C49+C50</f>
        <v>1010.34989637895</v>
      </c>
      <c r="D63" s="32">
        <f t="shared" ref="D63:AB63" si="1">+D3+D5+D8+D9+D11+D12+D14+D15+D16+D17+D18+D19+D20+D21+D22+D23+D24+D25+D26+D28+D30+D31+D33+D34+D35+D36+D37+D39+D40+D41+D42+D43+D44+D46+D47+D49+D50</f>
        <v>61.096076485272995</v>
      </c>
      <c r="E63" s="32">
        <f t="shared" si="1"/>
        <v>807.15921504767005</v>
      </c>
      <c r="F63" s="32">
        <f t="shared" si="1"/>
        <v>20.7464088632826</v>
      </c>
      <c r="G63" s="32">
        <f t="shared" si="1"/>
        <v>0</v>
      </c>
      <c r="H63" s="32">
        <f t="shared" si="1"/>
        <v>0</v>
      </c>
      <c r="I63" s="32">
        <f t="shared" si="1"/>
        <v>31340.422146455599</v>
      </c>
      <c r="J63" s="32">
        <f t="shared" si="1"/>
        <v>807.15906197494985</v>
      </c>
      <c r="K63" s="32">
        <f t="shared" si="1"/>
        <v>31340.427358954395</v>
      </c>
      <c r="L63" s="32">
        <f t="shared" si="1"/>
        <v>102.974844433947</v>
      </c>
      <c r="M63" s="32">
        <f t="shared" si="1"/>
        <v>216286.77838137699</v>
      </c>
      <c r="N63" s="32">
        <f t="shared" si="1"/>
        <v>248402.77478364803</v>
      </c>
      <c r="O63" s="32">
        <f t="shared" si="1"/>
        <v>264.01493403978697</v>
      </c>
      <c r="P63" s="32">
        <f t="shared" si="1"/>
        <v>3688.4869728793788</v>
      </c>
      <c r="Q63" s="32">
        <f t="shared" si="1"/>
        <v>4.1760276954437909</v>
      </c>
      <c r="R63" s="32">
        <f t="shared" si="1"/>
        <v>0</v>
      </c>
      <c r="S63" s="32">
        <f t="shared" si="1"/>
        <v>102.97482430778899</v>
      </c>
      <c r="T63" s="32">
        <f t="shared" si="1"/>
        <v>0</v>
      </c>
      <c r="U63" s="32">
        <f t="shared" si="1"/>
        <v>359.36099876786795</v>
      </c>
      <c r="V63" s="32">
        <f t="shared" si="1"/>
        <v>145906.07341066402</v>
      </c>
      <c r="W63" s="32">
        <f t="shared" si="1"/>
        <v>0.34394771787251194</v>
      </c>
      <c r="X63" s="32">
        <f t="shared" si="1"/>
        <v>40560.710782122995</v>
      </c>
      <c r="Y63" s="32">
        <f t="shared" si="1"/>
        <v>0</v>
      </c>
      <c r="Z63" s="32">
        <f t="shared" si="1"/>
        <v>2984.4952438488699</v>
      </c>
      <c r="AA63" s="32">
        <f t="shared" si="1"/>
        <v>248402.79040826004</v>
      </c>
      <c r="AB63" s="32">
        <f t="shared" si="1"/>
        <v>22253.2705548626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65"/>
  <sheetViews>
    <sheetView zoomScale="85" zoomScaleNormal="85" workbookViewId="0">
      <pane xSplit="2" ySplit="2" topLeftCell="BV3" activePane="bottomRight" state="frozen"/>
      <selection pane="topRight" activeCell="B1" sqref="B1"/>
      <selection pane="bottomLeft" activeCell="A3" sqref="A3"/>
      <selection pane="bottomRight" activeCell="CH6" sqref="CH6"/>
    </sheetView>
  </sheetViews>
  <sheetFormatPr defaultRowHeight="15" x14ac:dyDescent="0.25"/>
  <cols>
    <col min="1" max="1" width="4.85546875" style="34" bestFit="1" customWidth="1"/>
    <col min="2" max="2" width="18.7109375" bestFit="1" customWidth="1"/>
    <col min="3" max="3" width="9.7109375" customWidth="1"/>
    <col min="4" max="4" width="6.7109375" bestFit="1" customWidth="1"/>
    <col min="5" max="5" width="14.5703125" bestFit="1" customWidth="1"/>
    <col min="6" max="6" width="5.7109375" bestFit="1" customWidth="1"/>
    <col min="7" max="7" width="14.7109375" style="34" bestFit="1" customWidth="1"/>
    <col min="8" max="8" width="14.28515625" style="34" bestFit="1" customWidth="1"/>
    <col min="9" max="9" width="14.85546875" style="34" bestFit="1" customWidth="1"/>
    <col min="10" max="10" width="14.5703125" style="34" bestFit="1" customWidth="1"/>
    <col min="11" max="11" width="9.28515625" style="34" bestFit="1" customWidth="1"/>
    <col min="12" max="12" width="11.42578125" style="34" bestFit="1" customWidth="1"/>
    <col min="13" max="13" width="15.5703125" style="34" bestFit="1" customWidth="1"/>
    <col min="14" max="14" width="12.28515625" style="34" bestFit="1" customWidth="1"/>
    <col min="15" max="15" width="14.28515625" style="34" bestFit="1" customWidth="1"/>
    <col min="16" max="16" width="10.42578125" style="34" bestFit="1" customWidth="1"/>
    <col min="17" max="17" width="9.5703125" style="34" bestFit="1" customWidth="1"/>
    <col min="18" max="18" width="10.5703125" style="34" bestFit="1" customWidth="1"/>
    <col min="19" max="19" width="18.7109375" style="34" bestFit="1" customWidth="1"/>
    <col min="20" max="20" width="10" style="34" bestFit="1" customWidth="1"/>
    <col min="21" max="21" width="10.7109375" style="34" bestFit="1" customWidth="1"/>
    <col min="22" max="22" width="13.7109375" style="34" bestFit="1" customWidth="1"/>
    <col min="23" max="23" width="11.7109375" style="34" bestFit="1" customWidth="1"/>
    <col min="24" max="24" width="10.42578125" style="34" bestFit="1" customWidth="1"/>
    <col min="25" max="25" width="11.28515625" style="34" bestFit="1" customWidth="1"/>
    <col min="26" max="26" width="10.140625" style="34" bestFit="1" customWidth="1"/>
    <col min="27" max="27" width="15" style="34" bestFit="1" customWidth="1"/>
    <col min="28" max="28" width="9" bestFit="1" customWidth="1"/>
    <col min="29" max="29" width="13.42578125" bestFit="1" customWidth="1"/>
    <col min="30" max="30" width="7.7109375" bestFit="1" customWidth="1"/>
    <col min="31" max="31" width="10.28515625" bestFit="1" customWidth="1"/>
    <col min="32" max="32" width="15" bestFit="1" customWidth="1"/>
    <col min="33" max="33" width="11.5703125" bestFit="1" customWidth="1"/>
    <col min="34" max="34" width="14.42578125" bestFit="1" customWidth="1"/>
    <col min="35" max="35" width="18.85546875" bestFit="1" customWidth="1"/>
    <col min="36" max="36" width="15.140625" bestFit="1" customWidth="1"/>
    <col min="37" max="39" width="6.7109375" bestFit="1" customWidth="1"/>
    <col min="40" max="40" width="14.5703125" bestFit="1" customWidth="1"/>
    <col min="41" max="41" width="11.140625" bestFit="1" customWidth="1"/>
    <col min="42" max="42" width="14" bestFit="1" customWidth="1"/>
    <col min="43" max="43" width="18.42578125" bestFit="1" customWidth="1"/>
    <col min="44" max="44" width="14.7109375" bestFit="1" customWidth="1"/>
    <col min="45" max="45" width="14.42578125" bestFit="1" customWidth="1"/>
    <col min="46" max="46" width="14" bestFit="1" customWidth="1"/>
    <col min="47" max="47" width="14.5703125" bestFit="1" customWidth="1"/>
    <col min="48" max="48" width="14.42578125" bestFit="1" customWidth="1"/>
    <col min="49" max="49" width="10.28515625" bestFit="1" customWidth="1"/>
    <col min="50" max="50" width="11.28515625" bestFit="1" customWidth="1"/>
    <col min="51" max="51" width="15.28515625" bestFit="1" customWidth="1"/>
    <col min="52" max="52" width="12" bestFit="1" customWidth="1"/>
    <col min="53" max="53" width="14" bestFit="1" customWidth="1"/>
    <col min="54" max="54" width="10.28515625" bestFit="1" customWidth="1"/>
    <col min="55" max="55" width="9.28515625" bestFit="1" customWidth="1"/>
    <col min="56" max="56" width="10.28515625" bestFit="1" customWidth="1"/>
    <col min="57" max="57" width="18.42578125" bestFit="1" customWidth="1"/>
    <col min="58" max="58" width="9.7109375" bestFit="1" customWidth="1"/>
    <col min="59" max="59" width="10.42578125" bestFit="1" customWidth="1"/>
    <col min="60" max="60" width="13.42578125" bestFit="1" customWidth="1"/>
    <col min="61" max="61" width="11.42578125" bestFit="1" customWidth="1"/>
    <col min="62" max="62" width="10.140625" bestFit="1" customWidth="1"/>
    <col min="63" max="63" width="11" bestFit="1" customWidth="1"/>
    <col min="64" max="64" width="9.85546875" bestFit="1" customWidth="1"/>
    <col min="65" max="65" width="14.7109375" bestFit="1" customWidth="1"/>
    <col min="66" max="66" width="14.140625" bestFit="1" customWidth="1"/>
    <col min="67" max="67" width="13.7109375" bestFit="1" customWidth="1"/>
    <col min="68" max="68" width="14.28515625" bestFit="1" customWidth="1"/>
    <col min="69" max="69" width="14.140625" bestFit="1" customWidth="1"/>
    <col min="70" max="70" width="8.7109375" bestFit="1" customWidth="1"/>
    <col min="71" max="71" width="10.85546875" bestFit="1" customWidth="1"/>
    <col min="72" max="72" width="15" bestFit="1" customWidth="1"/>
    <col min="73" max="73" width="11.7109375" bestFit="1" customWidth="1"/>
    <col min="74" max="74" width="13.7109375" bestFit="1" customWidth="1"/>
    <col min="75" max="75" width="9.85546875" bestFit="1" customWidth="1"/>
    <col min="76" max="76" width="9" bestFit="1" customWidth="1"/>
    <col min="77" max="77" width="10" bestFit="1" customWidth="1"/>
    <col min="78" max="78" width="18.140625" bestFit="1" customWidth="1"/>
    <col min="79" max="79" width="9.42578125" bestFit="1" customWidth="1"/>
    <col min="80" max="80" width="10.140625" bestFit="1" customWidth="1"/>
    <col min="81" max="81" width="13.140625" bestFit="1" customWidth="1"/>
    <col min="82" max="82" width="11.140625" bestFit="1" customWidth="1"/>
    <col min="83" max="83" width="9.85546875" bestFit="1" customWidth="1"/>
    <col min="84" max="84" width="10.7109375" bestFit="1" customWidth="1"/>
    <col min="85" max="85" width="9.5703125" bestFit="1" customWidth="1"/>
    <col min="86" max="86" width="14.42578125" bestFit="1" customWidth="1"/>
    <col min="87" max="87" width="6.7109375" bestFit="1" customWidth="1"/>
    <col min="88" max="88" width="15.42578125" bestFit="1" customWidth="1"/>
    <col min="89" max="89" width="6.5703125" bestFit="1" customWidth="1"/>
    <col min="90" max="90" width="6.7109375" bestFit="1" customWidth="1"/>
    <col min="91" max="91" width="5.140625" bestFit="1" customWidth="1"/>
    <col min="92" max="92" width="6.5703125" bestFit="1" customWidth="1"/>
    <col min="93" max="93" width="14.140625" bestFit="1" customWidth="1"/>
    <col min="94" max="94" width="4.85546875" bestFit="1" customWidth="1"/>
    <col min="95" max="95" width="10" bestFit="1" customWidth="1"/>
    <col min="96" max="96" width="9.28515625" bestFit="1" customWidth="1"/>
    <col min="97" max="97" width="6.7109375" bestFit="1" customWidth="1"/>
    <col min="98" max="98" width="6" bestFit="1" customWidth="1"/>
    <col min="99" max="99" width="6.7109375" bestFit="1" customWidth="1"/>
    <col min="100" max="100" width="4.28515625" customWidth="1"/>
    <col min="101" max="101" width="7.7109375" bestFit="1" customWidth="1"/>
    <col min="102" max="102" width="4.5703125" bestFit="1" customWidth="1"/>
    <col min="103" max="103" width="4.140625" bestFit="1" customWidth="1"/>
    <col min="104" max="104" width="5.7109375" bestFit="1" customWidth="1"/>
    <col min="105" max="105" width="4.140625" bestFit="1" customWidth="1"/>
    <col min="106" max="106" width="3.28515625" bestFit="1" customWidth="1"/>
    <col min="107" max="107" width="5.7109375" bestFit="1" customWidth="1"/>
    <col min="108" max="108" width="7.85546875" bestFit="1" customWidth="1"/>
    <col min="109" max="109" width="5.140625" bestFit="1" customWidth="1"/>
    <col min="110" max="110" width="5.28515625" bestFit="1" customWidth="1"/>
    <col min="111" max="111" width="8.7109375" bestFit="1" customWidth="1"/>
    <col min="112" max="112" width="4.85546875" bestFit="1" customWidth="1"/>
    <col min="113" max="113" width="7.85546875" bestFit="1" customWidth="1"/>
    <col min="114" max="114" width="5.85546875" bestFit="1" customWidth="1"/>
    <col min="115" max="115" width="6" bestFit="1" customWidth="1"/>
    <col min="116" max="116" width="6.7109375" bestFit="1" customWidth="1"/>
    <col min="117" max="117" width="3.85546875" bestFit="1" customWidth="1"/>
    <col min="118" max="118" width="5.5703125" bestFit="1" customWidth="1"/>
    <col min="119" max="119" width="3.85546875" bestFit="1" customWidth="1"/>
    <col min="120" max="120" width="5.7109375" bestFit="1" customWidth="1"/>
    <col min="121" max="121" width="5.28515625" bestFit="1" customWidth="1"/>
    <col min="122" max="122" width="5.28515625" customWidth="1"/>
    <col min="123" max="123" width="7.7109375" bestFit="1" customWidth="1"/>
    <col min="124" max="124" width="4.85546875" bestFit="1" customWidth="1"/>
    <col min="125" max="125" width="6.7109375" bestFit="1" customWidth="1"/>
    <col min="126" max="126" width="9.28515625" bestFit="1" customWidth="1"/>
    <col min="127" max="127" width="7.7109375" bestFit="1" customWidth="1"/>
  </cols>
  <sheetData>
    <row r="1" spans="1:129" x14ac:dyDescent="0.25">
      <c r="C1" s="34" t="s">
        <v>433</v>
      </c>
    </row>
    <row r="2" spans="1:129" x14ac:dyDescent="0.25">
      <c r="A2" s="34" t="s">
        <v>311</v>
      </c>
      <c r="B2" s="34" t="s">
        <v>178</v>
      </c>
      <c r="C2" s="34" t="s">
        <v>179</v>
      </c>
      <c r="D2" s="34" t="s">
        <v>131</v>
      </c>
      <c r="E2" s="34" t="s">
        <v>132</v>
      </c>
      <c r="F2" s="34" t="s">
        <v>133</v>
      </c>
      <c r="G2" s="34" t="s">
        <v>434</v>
      </c>
      <c r="H2" s="34" t="s">
        <v>435</v>
      </c>
      <c r="I2" s="34" t="s">
        <v>436</v>
      </c>
      <c r="J2" s="34" t="s">
        <v>437</v>
      </c>
      <c r="K2" s="34" t="s">
        <v>438</v>
      </c>
      <c r="L2" s="34" t="s">
        <v>439</v>
      </c>
      <c r="M2" s="34" t="s">
        <v>440</v>
      </c>
      <c r="N2" s="34" t="s">
        <v>441</v>
      </c>
      <c r="O2" s="34" t="s">
        <v>442</v>
      </c>
      <c r="P2" s="34" t="s">
        <v>443</v>
      </c>
      <c r="Q2" s="34" t="s">
        <v>444</v>
      </c>
      <c r="R2" s="34" t="s">
        <v>445</v>
      </c>
      <c r="S2" s="34" t="s">
        <v>446</v>
      </c>
      <c r="T2" s="34" t="s">
        <v>447</v>
      </c>
      <c r="U2" s="34" t="s">
        <v>448</v>
      </c>
      <c r="V2" s="34" t="s">
        <v>449</v>
      </c>
      <c r="W2" s="34" t="s">
        <v>450</v>
      </c>
      <c r="X2" s="34" t="s">
        <v>451</v>
      </c>
      <c r="Y2" s="34" t="s">
        <v>452</v>
      </c>
      <c r="Z2" s="34" t="s">
        <v>453</v>
      </c>
      <c r="AA2" s="34" t="s">
        <v>454</v>
      </c>
      <c r="AB2" s="34" t="s">
        <v>64</v>
      </c>
      <c r="AC2" s="34" t="s">
        <v>182</v>
      </c>
      <c r="AD2" s="34" t="s">
        <v>134</v>
      </c>
      <c r="AE2" s="34" t="s">
        <v>59</v>
      </c>
      <c r="AF2" s="34" t="s">
        <v>183</v>
      </c>
      <c r="AG2" s="34" t="s">
        <v>184</v>
      </c>
      <c r="AH2" s="34" t="s">
        <v>185</v>
      </c>
      <c r="AI2" s="34" t="s">
        <v>186</v>
      </c>
      <c r="AJ2" s="34" t="s">
        <v>187</v>
      </c>
      <c r="AK2" s="34" t="s">
        <v>136</v>
      </c>
      <c r="AL2" s="34" t="s">
        <v>137</v>
      </c>
      <c r="AM2" s="34" t="s">
        <v>138</v>
      </c>
      <c r="AN2" s="34" t="s">
        <v>188</v>
      </c>
      <c r="AO2" s="34" t="s">
        <v>189</v>
      </c>
      <c r="AP2" s="34" t="s">
        <v>190</v>
      </c>
      <c r="AQ2" s="34" t="s">
        <v>191</v>
      </c>
      <c r="AR2" s="34" t="s">
        <v>192</v>
      </c>
      <c r="AS2" s="34" t="s">
        <v>193</v>
      </c>
      <c r="AT2" s="34" t="s">
        <v>194</v>
      </c>
      <c r="AU2" s="34" t="s">
        <v>195</v>
      </c>
      <c r="AV2" s="34" t="s">
        <v>196</v>
      </c>
      <c r="AW2" s="34" t="s">
        <v>197</v>
      </c>
      <c r="AX2" s="34" t="s">
        <v>198</v>
      </c>
      <c r="AY2" s="34" t="s">
        <v>199</v>
      </c>
      <c r="AZ2" s="34" t="s">
        <v>200</v>
      </c>
      <c r="BA2" s="34" t="s">
        <v>201</v>
      </c>
      <c r="BB2" s="34" t="s">
        <v>202</v>
      </c>
      <c r="BC2" s="34" t="s">
        <v>203</v>
      </c>
      <c r="BD2" s="34" t="s">
        <v>204</v>
      </c>
      <c r="BE2" s="34" t="s">
        <v>205</v>
      </c>
      <c r="BF2" s="34" t="s">
        <v>206</v>
      </c>
      <c r="BG2" s="34" t="s">
        <v>207</v>
      </c>
      <c r="BH2" s="34" t="s">
        <v>208</v>
      </c>
      <c r="BI2" s="34" t="s">
        <v>209</v>
      </c>
      <c r="BJ2" s="34" t="s">
        <v>210</v>
      </c>
      <c r="BK2" s="34" t="s">
        <v>211</v>
      </c>
      <c r="BL2" s="34" t="s">
        <v>212</v>
      </c>
      <c r="BM2" s="34" t="s">
        <v>213</v>
      </c>
      <c r="BN2" s="34" t="s">
        <v>217</v>
      </c>
      <c r="BO2" s="34" t="s">
        <v>218</v>
      </c>
      <c r="BP2" s="34" t="s">
        <v>219</v>
      </c>
      <c r="BQ2" s="34" t="s">
        <v>220</v>
      </c>
      <c r="BR2" s="34" t="s">
        <v>221</v>
      </c>
      <c r="BS2" s="34" t="s">
        <v>222</v>
      </c>
      <c r="BT2" s="34" t="s">
        <v>223</v>
      </c>
      <c r="BU2" s="34" t="s">
        <v>224</v>
      </c>
      <c r="BV2" s="34" t="s">
        <v>225</v>
      </c>
      <c r="BW2" s="34" t="s">
        <v>226</v>
      </c>
      <c r="BX2" s="34" t="s">
        <v>227</v>
      </c>
      <c r="BY2" s="34" t="s">
        <v>228</v>
      </c>
      <c r="BZ2" s="34" t="s">
        <v>229</v>
      </c>
      <c r="CA2" s="34" t="s">
        <v>230</v>
      </c>
      <c r="CB2" s="34" t="s">
        <v>231</v>
      </c>
      <c r="CC2" s="34" t="s">
        <v>232</v>
      </c>
      <c r="CD2" s="34" t="s">
        <v>233</v>
      </c>
      <c r="CE2" s="34" t="s">
        <v>234</v>
      </c>
      <c r="CF2" s="34" t="s">
        <v>235</v>
      </c>
      <c r="CG2" s="34" t="s">
        <v>236</v>
      </c>
      <c r="CH2" s="34" t="s">
        <v>237</v>
      </c>
      <c r="CI2" s="34" t="s">
        <v>139</v>
      </c>
      <c r="CJ2" s="34" t="s">
        <v>140</v>
      </c>
      <c r="CK2" s="34" t="s">
        <v>141</v>
      </c>
      <c r="CL2" s="34" t="s">
        <v>142</v>
      </c>
      <c r="CM2" s="34" t="s">
        <v>143</v>
      </c>
      <c r="CN2" s="34" t="s">
        <v>144</v>
      </c>
      <c r="CO2" s="34" t="s">
        <v>214</v>
      </c>
      <c r="CP2" s="34" t="s">
        <v>57</v>
      </c>
      <c r="CQ2" s="34" t="s">
        <v>128</v>
      </c>
      <c r="CR2" s="34" t="s">
        <v>145</v>
      </c>
      <c r="CS2" s="34" t="s">
        <v>146</v>
      </c>
      <c r="CT2" s="34" t="s">
        <v>147</v>
      </c>
      <c r="CU2" s="34" t="s">
        <v>148</v>
      </c>
      <c r="CV2" s="34" t="s">
        <v>149</v>
      </c>
      <c r="CW2" s="34" t="s">
        <v>150</v>
      </c>
      <c r="CX2" s="34" t="s">
        <v>151</v>
      </c>
      <c r="CY2" s="34" t="s">
        <v>152</v>
      </c>
      <c r="CZ2" s="34" t="s">
        <v>153</v>
      </c>
      <c r="DA2" s="34" t="s">
        <v>154</v>
      </c>
      <c r="DB2" s="34" t="s">
        <v>156</v>
      </c>
      <c r="DC2" s="34" t="s">
        <v>157</v>
      </c>
      <c r="DD2" s="34" t="s">
        <v>158</v>
      </c>
      <c r="DE2" s="34" t="s">
        <v>159</v>
      </c>
      <c r="DF2" s="34" t="s">
        <v>160</v>
      </c>
      <c r="DG2" s="34" t="s">
        <v>161</v>
      </c>
      <c r="DH2" s="34" t="s">
        <v>162</v>
      </c>
      <c r="DI2" s="34" t="s">
        <v>163</v>
      </c>
      <c r="DJ2" s="34" t="s">
        <v>164</v>
      </c>
      <c r="DK2" s="34" t="s">
        <v>165</v>
      </c>
      <c r="DL2" s="34" t="s">
        <v>166</v>
      </c>
      <c r="DM2" s="34" t="s">
        <v>167</v>
      </c>
      <c r="DN2" s="34" t="s">
        <v>168</v>
      </c>
      <c r="DO2" s="34" t="s">
        <v>169</v>
      </c>
      <c r="DP2" s="34" t="s">
        <v>61</v>
      </c>
      <c r="DQ2" s="34" t="s">
        <v>170</v>
      </c>
      <c r="DR2" s="34" t="s">
        <v>171</v>
      </c>
      <c r="DS2" s="34" t="s">
        <v>172</v>
      </c>
      <c r="DT2" s="34" t="s">
        <v>173</v>
      </c>
      <c r="DU2" s="34" t="s">
        <v>174</v>
      </c>
      <c r="DV2" s="34" t="s">
        <v>175</v>
      </c>
      <c r="DW2" s="34" t="s">
        <v>176</v>
      </c>
      <c r="DX2" s="34" t="s">
        <v>54</v>
      </c>
      <c r="DY2" s="34" t="s">
        <v>53</v>
      </c>
    </row>
    <row r="3" spans="1:129" x14ac:dyDescent="0.25">
      <c r="A3" s="34">
        <v>1</v>
      </c>
      <c r="B3" t="s">
        <v>0</v>
      </c>
      <c r="C3" s="32">
        <v>19.527190532599999</v>
      </c>
      <c r="D3" s="32">
        <v>221.133483356</v>
      </c>
      <c r="E3" s="32">
        <v>199.028066569</v>
      </c>
      <c r="F3" s="32">
        <v>35.670708442500001</v>
      </c>
      <c r="G3" s="32">
        <v>47.812744019999997</v>
      </c>
      <c r="H3" s="32">
        <v>6.8992839769999996</v>
      </c>
      <c r="I3" s="32">
        <v>8.9003548400000003</v>
      </c>
      <c r="J3" s="32">
        <v>0.55194890990000001</v>
      </c>
      <c r="K3" s="32">
        <v>2839.0539349999999</v>
      </c>
      <c r="L3" s="32">
        <v>0</v>
      </c>
      <c r="M3" s="32">
        <v>149.9978361</v>
      </c>
      <c r="N3" s="32">
        <v>17.238363570000001</v>
      </c>
      <c r="O3" s="32">
        <v>11.26521623</v>
      </c>
      <c r="P3" s="32">
        <v>0</v>
      </c>
      <c r="Q3" s="32">
        <v>2014.735392</v>
      </c>
      <c r="R3" s="32">
        <v>122.8240584</v>
      </c>
      <c r="S3" s="32">
        <v>504.5371543</v>
      </c>
      <c r="T3" s="32">
        <v>35.487879470000003</v>
      </c>
      <c r="U3" s="32">
        <v>4.3894431020000004</v>
      </c>
      <c r="V3" s="32">
        <v>17.840696350000002</v>
      </c>
      <c r="W3" s="32">
        <v>5.2502227759999999E-2</v>
      </c>
      <c r="X3" s="32">
        <v>88.569016399999995</v>
      </c>
      <c r="Y3" s="32">
        <v>0.10396004189999999</v>
      </c>
      <c r="Z3" s="32">
        <v>1.5183166960000001</v>
      </c>
      <c r="AA3" s="32">
        <v>689.93750869999997</v>
      </c>
      <c r="AB3" s="32">
        <v>241.899399641</v>
      </c>
      <c r="AC3" s="32">
        <v>50.628446183800001</v>
      </c>
      <c r="AD3" s="32">
        <v>1240.06505066</v>
      </c>
      <c r="AE3" s="32">
        <v>88460.919781499993</v>
      </c>
      <c r="AF3" s="32">
        <v>3.6585307998999999</v>
      </c>
      <c r="AG3" s="32">
        <v>257.39033274000002</v>
      </c>
      <c r="AH3" s="32">
        <v>0.28907343215999998</v>
      </c>
      <c r="AI3" s="32">
        <v>479.50119380000001</v>
      </c>
      <c r="AJ3" s="32">
        <v>740.54965120999998</v>
      </c>
      <c r="AK3" s="32">
        <v>800.79357653700004</v>
      </c>
      <c r="AL3" s="32">
        <v>187.02971629000001</v>
      </c>
      <c r="AM3" s="32">
        <v>720.70418880700004</v>
      </c>
      <c r="AN3" s="32">
        <v>4.5554271870000003</v>
      </c>
      <c r="AO3" s="32">
        <v>207.69546278000001</v>
      </c>
      <c r="AP3" s="32">
        <v>0.62039021620000001</v>
      </c>
      <c r="AQ3" s="32">
        <v>1369.7653049999999</v>
      </c>
      <c r="AR3" s="32">
        <v>1582.016181</v>
      </c>
      <c r="AS3" s="32">
        <v>127.119169818</v>
      </c>
      <c r="AT3" s="32">
        <v>9.0334979294999993</v>
      </c>
      <c r="AU3" s="32">
        <v>220.20582876399999</v>
      </c>
      <c r="AV3" s="32">
        <v>49.601046455999999</v>
      </c>
      <c r="AW3" s="32">
        <v>84530.041462199995</v>
      </c>
      <c r="AX3" s="32">
        <v>255.619120412</v>
      </c>
      <c r="AY3" s="32">
        <v>97.9069139936</v>
      </c>
      <c r="AZ3" s="32">
        <v>44.494756390900001</v>
      </c>
      <c r="BA3" s="32">
        <v>15.7366872106</v>
      </c>
      <c r="BB3" s="32">
        <v>0</v>
      </c>
      <c r="BC3" s="32">
        <v>4949.3059930400004</v>
      </c>
      <c r="BD3" s="32">
        <v>568.038272269</v>
      </c>
      <c r="BE3" s="32">
        <v>5750.9610441000004</v>
      </c>
      <c r="BF3" s="32">
        <v>33.225324311100003</v>
      </c>
      <c r="BG3" s="32">
        <v>8.3047761582599993</v>
      </c>
      <c r="BH3" s="32">
        <v>12.6934917144</v>
      </c>
      <c r="BI3" s="32">
        <v>9.5188146996999998E-2</v>
      </c>
      <c r="BJ3" s="32">
        <v>53.551678819000003</v>
      </c>
      <c r="BK3" s="32">
        <v>1.2430561144000001</v>
      </c>
      <c r="BL3" s="32">
        <v>6.7287518737700003</v>
      </c>
      <c r="BM3" s="32">
        <v>5836.68082787</v>
      </c>
      <c r="BN3" s="32">
        <v>24.09752533</v>
      </c>
      <c r="BO3" s="32">
        <v>3.5940641850000001</v>
      </c>
      <c r="BP3" s="32">
        <v>4.5811573929999998</v>
      </c>
      <c r="BQ3" s="32">
        <v>0.4754747345</v>
      </c>
      <c r="BR3" s="32">
        <v>1091.851533</v>
      </c>
      <c r="BS3" s="32">
        <v>0</v>
      </c>
      <c r="BT3" s="32">
        <v>72.96858761</v>
      </c>
      <c r="BU3" s="32">
        <v>20.022305039999999</v>
      </c>
      <c r="BV3" s="32">
        <v>5.7069242009999996</v>
      </c>
      <c r="BW3" s="32">
        <v>0</v>
      </c>
      <c r="BX3" s="32">
        <v>1695.8859030000001</v>
      </c>
      <c r="BY3" s="32">
        <v>786.88232379999999</v>
      </c>
      <c r="BZ3" s="32">
        <v>628.73420160000001</v>
      </c>
      <c r="CA3" s="32">
        <v>2.575315314</v>
      </c>
      <c r="CB3" s="32">
        <v>0.413508659</v>
      </c>
      <c r="CC3" s="32">
        <v>1.549935032</v>
      </c>
      <c r="CD3" s="32">
        <v>3.8103151029999999E-3</v>
      </c>
      <c r="CE3" s="32">
        <v>7.7035019040000003</v>
      </c>
      <c r="CF3" s="32">
        <v>1.549389031</v>
      </c>
      <c r="CG3" s="32">
        <v>0.6600756887</v>
      </c>
      <c r="CH3" s="32">
        <v>386.01904639999998</v>
      </c>
      <c r="CI3" s="32">
        <v>370.55449988700002</v>
      </c>
      <c r="CJ3" s="32">
        <v>320.86747722199999</v>
      </c>
      <c r="CK3" s="32">
        <v>81.755305364799995</v>
      </c>
      <c r="CL3" s="32">
        <v>151.935538614</v>
      </c>
      <c r="CM3" s="32">
        <v>7.98746518972</v>
      </c>
      <c r="CN3" s="32">
        <v>0</v>
      </c>
      <c r="CO3" s="32">
        <v>33.618166137499998</v>
      </c>
      <c r="CP3" s="32">
        <v>0</v>
      </c>
      <c r="CQ3" s="32">
        <v>0</v>
      </c>
      <c r="CR3" s="32">
        <v>8659.9152407799993</v>
      </c>
      <c r="CS3" s="32">
        <v>1477.74015482</v>
      </c>
      <c r="CT3" s="32">
        <v>0</v>
      </c>
      <c r="CU3" s="32">
        <v>351.30457104800001</v>
      </c>
      <c r="CV3" s="32">
        <v>7.1180813071499996E-2</v>
      </c>
      <c r="CW3" s="32">
        <v>3922.2229074100001</v>
      </c>
      <c r="CX3" s="32">
        <v>0.37272920313899999</v>
      </c>
      <c r="CY3" s="32">
        <v>0.120994719867</v>
      </c>
      <c r="CZ3" s="32">
        <v>71.288580684799996</v>
      </c>
      <c r="DA3" s="32">
        <v>0.30215270286200002</v>
      </c>
      <c r="DB3" s="32">
        <v>2.3976675356999998E-2</v>
      </c>
      <c r="DC3" s="32">
        <v>13.107762424000001</v>
      </c>
      <c r="DD3" s="32">
        <v>32.084254217599998</v>
      </c>
      <c r="DE3" s="32">
        <v>2.58198925959E-2</v>
      </c>
      <c r="DF3" s="32">
        <v>1.9488683390200001E-3</v>
      </c>
      <c r="DG3" s="32">
        <v>5.6051364289199999</v>
      </c>
      <c r="DH3" s="32">
        <v>5.2867286672699999E-2</v>
      </c>
      <c r="DI3" s="32">
        <v>24.441424032299999</v>
      </c>
      <c r="DJ3" s="32">
        <v>0.82471974660400005</v>
      </c>
      <c r="DK3" s="32">
        <v>0.151500010032</v>
      </c>
      <c r="DL3" s="32">
        <v>149.82505013700001</v>
      </c>
      <c r="DM3" s="32">
        <v>0.237017440252</v>
      </c>
      <c r="DN3" s="32">
        <v>2.8964388631900002</v>
      </c>
      <c r="DO3" s="32">
        <v>4.27142395179E-3</v>
      </c>
      <c r="DP3" s="32">
        <v>8.9071395477999999</v>
      </c>
      <c r="DQ3" s="32">
        <v>0</v>
      </c>
      <c r="DR3" s="32">
        <v>2.7183839984799998</v>
      </c>
      <c r="DS3" s="32">
        <v>985.96243839800002</v>
      </c>
      <c r="DT3" s="32">
        <v>2.2041793956800002</v>
      </c>
      <c r="DU3" s="32">
        <v>386.81144226399999</v>
      </c>
      <c r="DV3" s="32">
        <v>9235.1895240699996</v>
      </c>
      <c r="DW3" s="32">
        <v>828.95330119599998</v>
      </c>
      <c r="DX3" s="32">
        <f>+CZ3+DC3+DD3+DK3+DL3+DN3</f>
        <v>269.35358633662196</v>
      </c>
      <c r="DY3" s="32">
        <f>+DX3-DC3</f>
        <v>256.24582391262197</v>
      </c>
    </row>
    <row r="4" spans="1:129" x14ac:dyDescent="0.25">
      <c r="A4" s="34">
        <v>4</v>
      </c>
      <c r="B4" t="s">
        <v>2</v>
      </c>
      <c r="C4" s="32">
        <v>10.5838546112</v>
      </c>
      <c r="D4" s="32">
        <v>168.686703067</v>
      </c>
      <c r="E4" s="32">
        <v>141.94214237099999</v>
      </c>
      <c r="F4" s="32">
        <v>24.257268341900001</v>
      </c>
      <c r="G4" s="32">
        <v>19.004947000000001</v>
      </c>
      <c r="H4" s="32">
        <v>2.7422732339999998</v>
      </c>
      <c r="I4" s="32">
        <v>3.5376074399999999</v>
      </c>
      <c r="J4" s="32">
        <v>0.2193629899</v>
      </c>
      <c r="K4" s="32">
        <v>1128.412464</v>
      </c>
      <c r="L4" s="32">
        <v>0</v>
      </c>
      <c r="M4" s="32">
        <v>59.6162676</v>
      </c>
      <c r="N4" s="32">
        <v>7.4322681800000003</v>
      </c>
      <c r="O4" s="32">
        <v>4.4777053699999998</v>
      </c>
      <c r="P4" s="32">
        <v>0</v>
      </c>
      <c r="Q4" s="32">
        <v>868.63719200000003</v>
      </c>
      <c r="R4" s="32">
        <v>52.954793899999999</v>
      </c>
      <c r="S4" s="32">
        <v>200.53146409999999</v>
      </c>
      <c r="T4" s="32">
        <v>14.10514826</v>
      </c>
      <c r="U4" s="32">
        <v>1.744664821</v>
      </c>
      <c r="V4" s="32">
        <v>7.0908992</v>
      </c>
      <c r="W4" s="32">
        <v>2.0868673859999999E-2</v>
      </c>
      <c r="X4" s="32">
        <v>35.203449800000001</v>
      </c>
      <c r="Y4" s="32">
        <v>4.1322204100000003E-2</v>
      </c>
      <c r="Z4" s="32">
        <v>0.60347234400000005</v>
      </c>
      <c r="AA4" s="32">
        <v>274.22500239999999</v>
      </c>
      <c r="AB4" s="32">
        <v>248.679559431</v>
      </c>
      <c r="AC4" s="32">
        <v>36.510132098</v>
      </c>
      <c r="AD4" s="32">
        <v>1119.01992802</v>
      </c>
      <c r="AE4" s="32">
        <v>93216.030703600001</v>
      </c>
      <c r="AF4" s="32">
        <v>7.6046539277000003</v>
      </c>
      <c r="AG4" s="32">
        <v>500.89084170000001</v>
      </c>
      <c r="AH4" s="32">
        <v>0.54031063066999996</v>
      </c>
      <c r="AI4" s="32">
        <v>863.62676073</v>
      </c>
      <c r="AJ4" s="32">
        <v>1372.12044197</v>
      </c>
      <c r="AK4" s="32">
        <v>632.70243683700005</v>
      </c>
      <c r="AL4" s="32">
        <v>167.39770139699999</v>
      </c>
      <c r="AM4" s="32">
        <v>1025.39154697</v>
      </c>
      <c r="AN4" s="32">
        <v>5.2416974879999998</v>
      </c>
      <c r="AO4" s="32">
        <v>238.20331123</v>
      </c>
      <c r="AP4" s="32">
        <v>0.6925008077</v>
      </c>
      <c r="AQ4" s="32">
        <v>1517.0738707999999</v>
      </c>
      <c r="AR4" s="32">
        <v>1760.5014245</v>
      </c>
      <c r="AS4" s="32">
        <v>115.400413462</v>
      </c>
      <c r="AT4" s="32">
        <v>6.7170309671500004</v>
      </c>
      <c r="AU4" s="32">
        <v>230.89419744099999</v>
      </c>
      <c r="AV4" s="32">
        <v>36.141631959400002</v>
      </c>
      <c r="AW4" s="32">
        <v>91746.396930899995</v>
      </c>
      <c r="AX4" s="32">
        <v>286.372855329</v>
      </c>
      <c r="AY4" s="32">
        <v>83.589754188699999</v>
      </c>
      <c r="AZ4" s="32">
        <v>43.329811765800002</v>
      </c>
      <c r="BA4" s="32">
        <v>14.9216487131</v>
      </c>
      <c r="BB4" s="32">
        <v>0</v>
      </c>
      <c r="BC4" s="32">
        <v>4910.7750819599996</v>
      </c>
      <c r="BD4" s="32">
        <v>462.04523291800001</v>
      </c>
      <c r="BE4" s="32">
        <v>5530.2419886400003</v>
      </c>
      <c r="BF4" s="32">
        <v>27.185516402099999</v>
      </c>
      <c r="BG4" s="32">
        <v>6.7356165519999998</v>
      </c>
      <c r="BH4" s="32">
        <v>10.369599730899999</v>
      </c>
      <c r="BI4" s="32">
        <v>8.2549288756200004E-2</v>
      </c>
      <c r="BJ4" s="32">
        <v>43.264176497000001</v>
      </c>
      <c r="BK4" s="32">
        <v>1.01277009442</v>
      </c>
      <c r="BL4" s="32">
        <v>6.0139840156200002</v>
      </c>
      <c r="BM4" s="32">
        <v>5694.0276570799997</v>
      </c>
      <c r="BN4" s="32">
        <v>7.5399956899999996</v>
      </c>
      <c r="BO4" s="32">
        <v>1.1247589410000001</v>
      </c>
      <c r="BP4" s="32">
        <v>1.43344443</v>
      </c>
      <c r="BQ4" s="32">
        <v>0.1488567747</v>
      </c>
      <c r="BR4" s="32">
        <v>341.46142900000001</v>
      </c>
      <c r="BS4" s="32">
        <v>0</v>
      </c>
      <c r="BT4" s="32">
        <v>22.83082422</v>
      </c>
      <c r="BU4" s="32">
        <v>6.8053875799999997</v>
      </c>
      <c r="BV4" s="32">
        <v>1.785823771</v>
      </c>
      <c r="BW4" s="32">
        <v>0</v>
      </c>
      <c r="BX4" s="32">
        <v>573.68923800000005</v>
      </c>
      <c r="BY4" s="32">
        <v>270.18433700000003</v>
      </c>
      <c r="BZ4" s="32">
        <v>196.67180400000001</v>
      </c>
      <c r="CA4" s="32">
        <v>0.80976096200000003</v>
      </c>
      <c r="CB4" s="32">
        <v>0.12972064359999999</v>
      </c>
      <c r="CC4" s="32">
        <v>0.48627704300000002</v>
      </c>
      <c r="CD4" s="32">
        <v>1.197900546E-3</v>
      </c>
      <c r="CE4" s="32">
        <v>2.4169103650000001</v>
      </c>
      <c r="CF4" s="32">
        <v>0.484042419</v>
      </c>
      <c r="CG4" s="32">
        <v>0.20638453030000001</v>
      </c>
      <c r="CH4" s="32">
        <v>120.8121553</v>
      </c>
      <c r="CI4" s="32">
        <v>205.235801407</v>
      </c>
      <c r="CJ4" s="32">
        <v>166.03395101999999</v>
      </c>
      <c r="CK4" s="32">
        <v>57.566091827000001</v>
      </c>
      <c r="CL4" s="32">
        <v>173.14189755999999</v>
      </c>
      <c r="CM4" s="32">
        <v>9.7060538135400005</v>
      </c>
      <c r="CN4" s="32">
        <v>0</v>
      </c>
      <c r="CO4" s="32">
        <v>22.415930255100001</v>
      </c>
      <c r="CP4" s="32">
        <v>0</v>
      </c>
      <c r="CQ4" s="32">
        <v>0</v>
      </c>
      <c r="CR4" s="32">
        <v>6353.0352524099999</v>
      </c>
      <c r="CS4" s="32">
        <v>785.16551193400005</v>
      </c>
      <c r="CT4" s="32">
        <v>0</v>
      </c>
      <c r="CU4" s="32">
        <v>296.06964693700002</v>
      </c>
      <c r="CV4" s="32">
        <v>5.8086334264700001E-2</v>
      </c>
      <c r="CW4" s="32">
        <v>3894.7192830600002</v>
      </c>
      <c r="CX4" s="32">
        <v>0.20596764408900001</v>
      </c>
      <c r="CY4" s="32">
        <v>6.4253356034600001E-2</v>
      </c>
      <c r="CZ4" s="32">
        <v>42.099378886899999</v>
      </c>
      <c r="DA4" s="32">
        <v>0.20255940058399999</v>
      </c>
      <c r="DB4" s="32">
        <v>1.31678462596E-2</v>
      </c>
      <c r="DC4" s="32">
        <v>8.6098454778400004</v>
      </c>
      <c r="DD4" s="32">
        <v>17.946356072699999</v>
      </c>
      <c r="DE4" s="32">
        <v>2.10874149E-2</v>
      </c>
      <c r="DF4" s="32">
        <v>1.5894314073900001E-3</v>
      </c>
      <c r="DG4" s="32">
        <v>3.88754643045</v>
      </c>
      <c r="DH4" s="32">
        <v>4.3217689531300001E-2</v>
      </c>
      <c r="DI4" s="32">
        <v>12.5772706232</v>
      </c>
      <c r="DJ4" s="32">
        <v>0.67462937851799998</v>
      </c>
      <c r="DK4" s="32">
        <v>0.104611796035</v>
      </c>
      <c r="DL4" s="32">
        <v>80.881621280399997</v>
      </c>
      <c r="DM4" s="32">
        <v>0.19417974935000001</v>
      </c>
      <c r="DN4" s="32">
        <v>1.53807421259</v>
      </c>
      <c r="DO4" s="32">
        <v>2.80956364917E-3</v>
      </c>
      <c r="DP4" s="32">
        <v>6.8238404753699999</v>
      </c>
      <c r="DQ4" s="32">
        <v>0</v>
      </c>
      <c r="DR4" s="32">
        <v>1.5266723988299999</v>
      </c>
      <c r="DS4" s="32">
        <v>1010.65067042</v>
      </c>
      <c r="DT4" s="32">
        <v>0.98832774640900001</v>
      </c>
      <c r="DU4" s="32">
        <v>355.14080933600002</v>
      </c>
      <c r="DV4" s="32">
        <v>9221.0731579700005</v>
      </c>
      <c r="DW4" s="32">
        <v>804.58605168500003</v>
      </c>
      <c r="DX4" s="32">
        <f t="shared" ref="DX4:DX51" si="0">+CZ4+DC4+DD4+DK4+DL4+DN4</f>
        <v>151.17988772646498</v>
      </c>
      <c r="DY4" s="32">
        <f t="shared" ref="DY4:DY51" si="1">+DX4-DC4</f>
        <v>142.57004224862499</v>
      </c>
    </row>
    <row r="5" spans="1:129" x14ac:dyDescent="0.25">
      <c r="A5" s="34">
        <v>5</v>
      </c>
      <c r="B5" t="s">
        <v>3</v>
      </c>
      <c r="C5" s="32">
        <v>11.3186608688</v>
      </c>
      <c r="D5" s="32">
        <v>124.201890944</v>
      </c>
      <c r="E5" s="32">
        <v>112.89827266099999</v>
      </c>
      <c r="F5" s="32">
        <v>21.665525472500001</v>
      </c>
      <c r="G5" s="32">
        <v>31.595640599999999</v>
      </c>
      <c r="H5" s="32">
        <v>4.5593626900000004</v>
      </c>
      <c r="I5" s="32">
        <v>5.8817302099999997</v>
      </c>
      <c r="J5" s="32">
        <v>0.36474769600000001</v>
      </c>
      <c r="K5" s="32">
        <v>1876.1704299999999</v>
      </c>
      <c r="L5" s="32">
        <v>0</v>
      </c>
      <c r="M5" s="32">
        <v>99.120908799999995</v>
      </c>
      <c r="N5" s="32">
        <v>11.478746279999999</v>
      </c>
      <c r="O5" s="32">
        <v>7.4446985000000003</v>
      </c>
      <c r="P5" s="32">
        <v>0</v>
      </c>
      <c r="Q5" s="32">
        <v>1341.578622</v>
      </c>
      <c r="R5" s="32">
        <v>81.7874573</v>
      </c>
      <c r="S5" s="32">
        <v>333.42132400000003</v>
      </c>
      <c r="T5" s="32">
        <v>23.452424199999999</v>
      </c>
      <c r="U5" s="32">
        <v>2.9009000399999998</v>
      </c>
      <c r="V5" s="32">
        <v>11.79017266</v>
      </c>
      <c r="W5" s="32">
        <v>3.4696522799999997E-2</v>
      </c>
      <c r="X5" s="32">
        <v>58.532524700000003</v>
      </c>
      <c r="Y5" s="32">
        <v>6.8703625899999995E-2</v>
      </c>
      <c r="Z5" s="32">
        <v>1.003398872</v>
      </c>
      <c r="AA5" s="32">
        <v>455.93796900000001</v>
      </c>
      <c r="AB5" s="32">
        <v>140.21601502499999</v>
      </c>
      <c r="AC5" s="32">
        <v>22.023924020100001</v>
      </c>
      <c r="AD5" s="32">
        <v>671.78461271799995</v>
      </c>
      <c r="AE5" s="32">
        <v>54169.0161983</v>
      </c>
      <c r="AF5" s="32">
        <v>1.8501364013999999</v>
      </c>
      <c r="AG5" s="32">
        <v>125.98099238</v>
      </c>
      <c r="AH5" s="32">
        <v>0.13932147911000001</v>
      </c>
      <c r="AI5" s="32">
        <v>229.48671902000001</v>
      </c>
      <c r="AJ5" s="32">
        <v>357.31620114999998</v>
      </c>
      <c r="AK5" s="32">
        <v>455.97857033399998</v>
      </c>
      <c r="AL5" s="32">
        <v>100.70442461499999</v>
      </c>
      <c r="AM5" s="32">
        <v>370.45230816600002</v>
      </c>
      <c r="AN5" s="32">
        <v>2.3437761930000001</v>
      </c>
      <c r="AO5" s="32">
        <v>102.54817335</v>
      </c>
      <c r="AP5" s="32">
        <v>0.30162773100000001</v>
      </c>
      <c r="AQ5" s="32">
        <v>664.70633759999998</v>
      </c>
      <c r="AR5" s="32">
        <v>769.59938369999998</v>
      </c>
      <c r="AS5" s="32">
        <v>65.378792721500005</v>
      </c>
      <c r="AT5" s="32">
        <v>4.3840809588200003</v>
      </c>
      <c r="AU5" s="32">
        <v>127.11383281400001</v>
      </c>
      <c r="AV5" s="32">
        <v>21.3450669928</v>
      </c>
      <c r="AW5" s="32">
        <v>51571.333337900003</v>
      </c>
      <c r="AX5" s="32">
        <v>141.92323373599999</v>
      </c>
      <c r="AY5" s="32">
        <v>54.5750720813</v>
      </c>
      <c r="AZ5" s="32">
        <v>24.823077727299999</v>
      </c>
      <c r="BA5" s="32">
        <v>8.6495302709599997</v>
      </c>
      <c r="BB5" s="32">
        <v>0</v>
      </c>
      <c r="BC5" s="32">
        <v>2725.8827756599999</v>
      </c>
      <c r="BD5" s="32">
        <v>352.17886780100002</v>
      </c>
      <c r="BE5" s="32">
        <v>3003.3016267899998</v>
      </c>
      <c r="BF5" s="32">
        <v>17.369313160800001</v>
      </c>
      <c r="BG5" s="32">
        <v>4.3481329734300003</v>
      </c>
      <c r="BH5" s="32">
        <v>6.5373051373499997</v>
      </c>
      <c r="BI5" s="32">
        <v>4.2816287727499999E-2</v>
      </c>
      <c r="BJ5" s="32">
        <v>28.273139828200001</v>
      </c>
      <c r="BK5" s="32">
        <v>0.79830450152700005</v>
      </c>
      <c r="BL5" s="32">
        <v>3.5454436524299999</v>
      </c>
      <c r="BM5" s="32">
        <v>3039.6095329899999</v>
      </c>
      <c r="BN5" s="32">
        <v>15.923269510000001</v>
      </c>
      <c r="BO5" s="32">
        <v>2.3751306799999998</v>
      </c>
      <c r="BP5" s="32">
        <v>3.0272272899999999</v>
      </c>
      <c r="BQ5" s="32">
        <v>0.31415676199999998</v>
      </c>
      <c r="BR5" s="32">
        <v>721.50510999999995</v>
      </c>
      <c r="BS5" s="32">
        <v>0</v>
      </c>
      <c r="BT5" s="32">
        <v>48.218301199999999</v>
      </c>
      <c r="BU5" s="32">
        <v>13.331913119999999</v>
      </c>
      <c r="BV5" s="32">
        <v>3.7711478500000002</v>
      </c>
      <c r="BW5" s="32">
        <v>0</v>
      </c>
      <c r="BX5" s="32">
        <v>1129.191002</v>
      </c>
      <c r="BY5" s="32">
        <v>523.96790399999998</v>
      </c>
      <c r="BZ5" s="32">
        <v>415.47682600000002</v>
      </c>
      <c r="CA5" s="32">
        <v>1.701357053</v>
      </c>
      <c r="CB5" s="32">
        <v>0.27319726799999999</v>
      </c>
      <c r="CC5" s="32">
        <v>1.023986885</v>
      </c>
      <c r="CD5" s="32">
        <v>2.5171054599999998E-3</v>
      </c>
      <c r="CE5" s="32">
        <v>5.0892230600000001</v>
      </c>
      <c r="CF5" s="32">
        <v>1.0239319499999999</v>
      </c>
      <c r="CG5" s="32">
        <v>0.43617182999999998</v>
      </c>
      <c r="CH5" s="32">
        <v>255.07410200000001</v>
      </c>
      <c r="CI5" s="32">
        <v>230.94991881499999</v>
      </c>
      <c r="CJ5" s="32">
        <v>201.91601510800001</v>
      </c>
      <c r="CK5" s="32">
        <v>49.633724683399997</v>
      </c>
      <c r="CL5" s="32">
        <v>77.964942471100002</v>
      </c>
      <c r="CM5" s="32">
        <v>4.7068628928500003</v>
      </c>
      <c r="CN5" s="32">
        <v>0</v>
      </c>
      <c r="CO5" s="32">
        <v>20.3061791919</v>
      </c>
      <c r="CP5" s="32">
        <v>0</v>
      </c>
      <c r="CQ5" s="32">
        <v>0</v>
      </c>
      <c r="CR5" s="32">
        <v>5196.6487221500001</v>
      </c>
      <c r="CS5" s="32">
        <v>957.93159210700003</v>
      </c>
      <c r="CT5" s="32">
        <v>0</v>
      </c>
      <c r="CU5" s="32">
        <v>192.882986902</v>
      </c>
      <c r="CV5" s="32">
        <v>3.6479793176699998E-2</v>
      </c>
      <c r="CW5" s="32">
        <v>2069.0710938699999</v>
      </c>
      <c r="CX5" s="32">
        <v>0.22555705465799999</v>
      </c>
      <c r="CY5" s="32">
        <v>7.4154012836600003E-2</v>
      </c>
      <c r="CZ5" s="32">
        <v>42.522787437799998</v>
      </c>
      <c r="DA5" s="32">
        <v>0.17037508445800001</v>
      </c>
      <c r="DB5" s="32">
        <v>1.45389739589E-2</v>
      </c>
      <c r="DC5" s="32">
        <v>7.5221224052600002</v>
      </c>
      <c r="DD5" s="32">
        <v>19.351374076999999</v>
      </c>
      <c r="DE5" s="32">
        <v>1.32330192738E-2</v>
      </c>
      <c r="DF5" s="32">
        <v>9.9876087429100007E-4</v>
      </c>
      <c r="DG5" s="32">
        <v>3.1150082914900001</v>
      </c>
      <c r="DH5" s="32">
        <v>2.7096199621499999E-2</v>
      </c>
      <c r="DI5" s="32">
        <v>15.127307719799999</v>
      </c>
      <c r="DJ5" s="32">
        <v>0.422706971657</v>
      </c>
      <c r="DK5" s="32">
        <v>8.0029206834799999E-2</v>
      </c>
      <c r="DL5" s="32">
        <v>91.893757912599995</v>
      </c>
      <c r="DM5" s="32">
        <v>0.121490199391</v>
      </c>
      <c r="DN5" s="32">
        <v>1.89093252779</v>
      </c>
      <c r="DO5" s="32">
        <v>2.4259889976600002E-3</v>
      </c>
      <c r="DP5" s="32">
        <v>4.9849768262699996</v>
      </c>
      <c r="DQ5" s="32">
        <v>0</v>
      </c>
      <c r="DR5" s="32">
        <v>1.7803872334499999</v>
      </c>
      <c r="DS5" s="32">
        <v>502.02111461800001</v>
      </c>
      <c r="DT5" s="32">
        <v>1.4693505899099999</v>
      </c>
      <c r="DU5" s="32">
        <v>221.39930422399999</v>
      </c>
      <c r="DV5" s="32">
        <v>4877.5432777100004</v>
      </c>
      <c r="DW5" s="32">
        <v>424.90471547800001</v>
      </c>
      <c r="DX5" s="32">
        <f t="shared" si="0"/>
        <v>163.2610035672848</v>
      </c>
      <c r="DY5" s="32">
        <f t="shared" si="1"/>
        <v>155.7388811620248</v>
      </c>
    </row>
    <row r="6" spans="1:129" x14ac:dyDescent="0.25">
      <c r="A6" s="34">
        <v>6</v>
      </c>
      <c r="B6" t="s">
        <v>4</v>
      </c>
      <c r="C6" s="32">
        <v>70.884748596899996</v>
      </c>
      <c r="D6" s="32">
        <v>835.06293004099996</v>
      </c>
      <c r="E6" s="32">
        <v>744.75646628300001</v>
      </c>
      <c r="F6" s="32">
        <v>150.848921101</v>
      </c>
      <c r="G6" s="32">
        <v>174.21784817299999</v>
      </c>
      <c r="H6" s="32">
        <v>25.1387757683</v>
      </c>
      <c r="I6" s="32">
        <v>32.4286676316</v>
      </c>
      <c r="J6" s="32">
        <v>2.0111131513</v>
      </c>
      <c r="K6" s="32">
        <v>6621.9837430899997</v>
      </c>
      <c r="L6" s="32">
        <v>0</v>
      </c>
      <c r="M6" s="32">
        <v>546.52596519500003</v>
      </c>
      <c r="N6" s="32">
        <v>62.392214313399997</v>
      </c>
      <c r="O6" s="32">
        <v>41.0481682056</v>
      </c>
      <c r="P6" s="32">
        <v>0</v>
      </c>
      <c r="Q6" s="32">
        <v>7292.0334930500003</v>
      </c>
      <c r="R6" s="32">
        <v>444.54215085999999</v>
      </c>
      <c r="S6" s="32">
        <v>1838.34273848</v>
      </c>
      <c r="T6" s="32">
        <v>140.31858370099999</v>
      </c>
      <c r="U6" s="32">
        <v>19.216867234999999</v>
      </c>
      <c r="V6" s="32">
        <v>70.543094071499993</v>
      </c>
      <c r="W6" s="32">
        <v>0.20758298338600001</v>
      </c>
      <c r="X6" s="32">
        <v>350.20466900100001</v>
      </c>
      <c r="Y6" s="32">
        <v>0.411067257573</v>
      </c>
      <c r="Z6" s="32">
        <v>7.8549102197999998</v>
      </c>
      <c r="AA6" s="32">
        <v>2513.9023868300001</v>
      </c>
      <c r="AB6" s="32">
        <v>828.64575821000005</v>
      </c>
      <c r="AC6" s="32">
        <v>112.424226651</v>
      </c>
      <c r="AD6" s="32">
        <v>4286.6377054499999</v>
      </c>
      <c r="AE6" s="32">
        <v>316171.80783800001</v>
      </c>
      <c r="AF6" s="32">
        <v>15.9484429249</v>
      </c>
      <c r="AG6" s="32">
        <v>1146.3070440700001</v>
      </c>
      <c r="AH6" s="32">
        <v>1.1923887693199999</v>
      </c>
      <c r="AI6" s="32">
        <v>1889.36598413</v>
      </c>
      <c r="AJ6" s="32">
        <v>3051.6232432800002</v>
      </c>
      <c r="AK6" s="32">
        <v>3034.0076275500001</v>
      </c>
      <c r="AL6" s="32">
        <v>641.09807633200001</v>
      </c>
      <c r="AM6" s="32">
        <v>3407.7690227200001</v>
      </c>
      <c r="AN6" s="32">
        <v>22.899044102200001</v>
      </c>
      <c r="AO6" s="32">
        <v>1124.2786089399999</v>
      </c>
      <c r="AP6" s="32">
        <v>3.1228395933900002</v>
      </c>
      <c r="AQ6" s="32">
        <v>6812.8900842000003</v>
      </c>
      <c r="AR6" s="32">
        <v>7960.1389718999999</v>
      </c>
      <c r="AS6" s="32">
        <v>482.76354281200003</v>
      </c>
      <c r="AT6" s="32">
        <v>32.652009207299997</v>
      </c>
      <c r="AU6" s="32">
        <v>740.71267208699999</v>
      </c>
      <c r="AV6" s="32">
        <v>108.68121295900001</v>
      </c>
      <c r="AW6" s="32">
        <v>307004.255672</v>
      </c>
      <c r="AX6" s="32">
        <v>1137.3402547600001</v>
      </c>
      <c r="AY6" s="32">
        <v>499.93080305699999</v>
      </c>
      <c r="AZ6" s="32">
        <v>318.38508318300001</v>
      </c>
      <c r="BA6" s="32">
        <v>66.7129405222</v>
      </c>
      <c r="BB6" s="32">
        <v>0</v>
      </c>
      <c r="BC6" s="32">
        <v>35367.414971300001</v>
      </c>
      <c r="BD6" s="32">
        <v>4112.31320934</v>
      </c>
      <c r="BE6" s="32">
        <v>19712.102084300001</v>
      </c>
      <c r="BF6" s="32">
        <v>240.79570073299999</v>
      </c>
      <c r="BG6" s="32">
        <v>54.222053801900003</v>
      </c>
      <c r="BH6" s="32">
        <v>91.368729404199996</v>
      </c>
      <c r="BI6" s="32">
        <v>0.67982058375599996</v>
      </c>
      <c r="BJ6" s="32">
        <v>386.65009397599999</v>
      </c>
      <c r="BK6" s="32">
        <v>9.5409945731899999</v>
      </c>
      <c r="BL6" s="32">
        <v>96.583552549499998</v>
      </c>
      <c r="BM6" s="32">
        <v>19433.526471900001</v>
      </c>
      <c r="BN6" s="32">
        <v>87.794743707199999</v>
      </c>
      <c r="BO6" s="32">
        <v>13.0961610116</v>
      </c>
      <c r="BP6" s="32">
        <v>16.6908352608</v>
      </c>
      <c r="BQ6" s="32">
        <v>1.7321548768599999</v>
      </c>
      <c r="BR6" s="32">
        <v>2546.6038801200002</v>
      </c>
      <c r="BS6" s="32">
        <v>0</v>
      </c>
      <c r="BT6" s="32">
        <v>265.86194324500002</v>
      </c>
      <c r="BU6" s="32">
        <v>72.465077616100004</v>
      </c>
      <c r="BV6" s="32">
        <v>20.793228729500001</v>
      </c>
      <c r="BW6" s="32">
        <v>0</v>
      </c>
      <c r="BX6" s="32">
        <v>6137.6023544299997</v>
      </c>
      <c r="BY6" s="32">
        <v>2847.9742395600001</v>
      </c>
      <c r="BZ6" s="32">
        <v>2290.80847941</v>
      </c>
      <c r="CA6" s="32">
        <v>10.179676502</v>
      </c>
      <c r="CB6" s="32">
        <v>1.8098275837</v>
      </c>
      <c r="CC6" s="32">
        <v>6.1266115417</v>
      </c>
      <c r="CD6" s="32">
        <v>1.5059999518700001E-2</v>
      </c>
      <c r="CE6" s="32">
        <v>30.4512080949</v>
      </c>
      <c r="CF6" s="32">
        <v>6.1262866945400001</v>
      </c>
      <c r="CG6" s="32">
        <v>3.4145955630999998</v>
      </c>
      <c r="CH6" s="32">
        <v>1406.4105211000001</v>
      </c>
      <c r="CI6" s="32">
        <v>1517.4509581899999</v>
      </c>
      <c r="CJ6" s="32">
        <v>1312.272962</v>
      </c>
      <c r="CK6" s="32">
        <v>453.23365980400001</v>
      </c>
      <c r="CL6" s="32">
        <v>564.78730852499996</v>
      </c>
      <c r="CM6" s="32">
        <v>42.066042627999998</v>
      </c>
      <c r="CN6" s="32">
        <v>0</v>
      </c>
      <c r="CO6" s="32">
        <v>132.86235428000001</v>
      </c>
      <c r="CP6" s="32">
        <v>0</v>
      </c>
      <c r="CQ6" s="32">
        <v>0</v>
      </c>
      <c r="CR6" s="32">
        <v>48796.293668899998</v>
      </c>
      <c r="CS6" s="32">
        <v>7404.6412585999997</v>
      </c>
      <c r="CT6" s="32">
        <v>0</v>
      </c>
      <c r="CU6" s="32">
        <v>1233.5146178800001</v>
      </c>
      <c r="CV6" s="32">
        <v>0.510528658744</v>
      </c>
      <c r="CW6" s="32">
        <v>15223.838850300001</v>
      </c>
      <c r="CX6" s="32">
        <v>1.9310936439699999</v>
      </c>
      <c r="CY6" s="32">
        <v>0.60739904482399998</v>
      </c>
      <c r="CZ6" s="32">
        <v>391.28493989600003</v>
      </c>
      <c r="DA6" s="32">
        <v>1.8351057292299999</v>
      </c>
      <c r="DB6" s="32">
        <v>0.12361800904799999</v>
      </c>
      <c r="DC6" s="32">
        <v>75.247130543300003</v>
      </c>
      <c r="DD6" s="32">
        <v>168.03345608699999</v>
      </c>
      <c r="DE6" s="32">
        <v>0.18541154562199999</v>
      </c>
      <c r="DF6" s="32">
        <v>1.39659275685E-2</v>
      </c>
      <c r="DG6" s="32">
        <v>35.026545687400002</v>
      </c>
      <c r="DH6" s="32">
        <v>0.38015822903300001</v>
      </c>
      <c r="DI6" s="32">
        <v>119.748236053</v>
      </c>
      <c r="DJ6" s="32">
        <v>5.9360936282700001</v>
      </c>
      <c r="DK6" s="32">
        <v>0.90246178392099996</v>
      </c>
      <c r="DL6" s="32">
        <v>767.28484376999995</v>
      </c>
      <c r="DM6" s="32">
        <v>1.7098153917400001</v>
      </c>
      <c r="DN6" s="32">
        <v>16.0779134868</v>
      </c>
      <c r="DO6" s="32">
        <v>2.5513037486299999E-2</v>
      </c>
      <c r="DP6" s="32">
        <v>107.85264809</v>
      </c>
      <c r="DQ6" s="32">
        <v>0</v>
      </c>
      <c r="DR6" s="32">
        <v>12.968459858799999</v>
      </c>
      <c r="DS6" s="32">
        <v>3622.4416986199999</v>
      </c>
      <c r="DT6" s="32">
        <v>10.7770833312</v>
      </c>
      <c r="DU6" s="32">
        <v>1404.7509474599999</v>
      </c>
      <c r="DV6" s="32">
        <v>34364.111795299999</v>
      </c>
      <c r="DW6" s="32">
        <v>2847.5450354099999</v>
      </c>
      <c r="DX6" s="32">
        <f t="shared" si="0"/>
        <v>1418.830745567021</v>
      </c>
      <c r="DY6" s="32">
        <f t="shared" si="1"/>
        <v>1343.583615023721</v>
      </c>
    </row>
    <row r="7" spans="1:129" x14ac:dyDescent="0.25">
      <c r="A7" s="34">
        <v>8</v>
      </c>
      <c r="B7" t="s">
        <v>5</v>
      </c>
      <c r="C7" s="32">
        <v>13.864059574200001</v>
      </c>
      <c r="D7" s="32">
        <v>185.32305291899999</v>
      </c>
      <c r="E7" s="32">
        <v>168.255817003</v>
      </c>
      <c r="F7" s="32">
        <v>27.755444948499999</v>
      </c>
      <c r="G7" s="32">
        <v>20.789906080000002</v>
      </c>
      <c r="H7" s="32">
        <v>2.9999373039999999</v>
      </c>
      <c r="I7" s="32">
        <v>3.869859741</v>
      </c>
      <c r="J7" s="32">
        <v>0.2400014838</v>
      </c>
      <c r="K7" s="32">
        <v>1234.452192</v>
      </c>
      <c r="L7" s="32">
        <v>0</v>
      </c>
      <c r="M7" s="32">
        <v>65.220398619999997</v>
      </c>
      <c r="N7" s="32">
        <v>8.1660552210000006</v>
      </c>
      <c r="O7" s="32">
        <v>4.8983065420000003</v>
      </c>
      <c r="P7" s="32">
        <v>0</v>
      </c>
      <c r="Q7" s="32">
        <v>954.4044275</v>
      </c>
      <c r="R7" s="32">
        <v>58.183035510000003</v>
      </c>
      <c r="S7" s="32">
        <v>219.3823672</v>
      </c>
      <c r="T7" s="32">
        <v>15.430756479999999</v>
      </c>
      <c r="U7" s="32">
        <v>1.908590789</v>
      </c>
      <c r="V7" s="32">
        <v>7.7571513559999996</v>
      </c>
      <c r="W7" s="32">
        <v>2.2828807180000001E-2</v>
      </c>
      <c r="X7" s="32">
        <v>38.512324880000001</v>
      </c>
      <c r="Y7" s="32">
        <v>4.5203568280000002E-2</v>
      </c>
      <c r="Z7" s="32">
        <v>0.66018278129999997</v>
      </c>
      <c r="AA7" s="32">
        <v>299.99376160000003</v>
      </c>
      <c r="AB7" s="32">
        <v>283.66247066</v>
      </c>
      <c r="AC7" s="32">
        <v>42.411798238800003</v>
      </c>
      <c r="AD7" s="32">
        <v>1296.3407914300001</v>
      </c>
      <c r="AE7" s="32">
        <v>133233.25072099999</v>
      </c>
      <c r="AF7" s="32">
        <v>2.1821290794400001</v>
      </c>
      <c r="AG7" s="32">
        <v>142.978831953</v>
      </c>
      <c r="AH7" s="32">
        <v>0.160135175484</v>
      </c>
      <c r="AI7" s="32">
        <v>265.28402255700001</v>
      </c>
      <c r="AJ7" s="32">
        <v>410.44448718199999</v>
      </c>
      <c r="AK7" s="32">
        <v>727.48765102699997</v>
      </c>
      <c r="AL7" s="32">
        <v>188.39622292999999</v>
      </c>
      <c r="AM7" s="32">
        <v>617.17756246500005</v>
      </c>
      <c r="AN7" s="32">
        <v>4.0393934377000003</v>
      </c>
      <c r="AO7" s="32">
        <v>184.28304252999999</v>
      </c>
      <c r="AP7" s="32">
        <v>0.54825074393999995</v>
      </c>
      <c r="AQ7" s="32">
        <v>1210.4109337800001</v>
      </c>
      <c r="AR7" s="32">
        <v>1398.7351332400001</v>
      </c>
      <c r="AS7" s="32">
        <v>136.98948297199999</v>
      </c>
      <c r="AT7" s="32">
        <v>9.3012979805399993</v>
      </c>
      <c r="AU7" s="32">
        <v>271.58348672400001</v>
      </c>
      <c r="AV7" s="32">
        <v>41.964998971699998</v>
      </c>
      <c r="AW7" s="32">
        <v>131524.04265300001</v>
      </c>
      <c r="AX7" s="32">
        <v>289.91761088700002</v>
      </c>
      <c r="AY7" s="32">
        <v>114.39798580599999</v>
      </c>
      <c r="AZ7" s="32">
        <v>50.334438081199998</v>
      </c>
      <c r="BA7" s="32">
        <v>18.168301996</v>
      </c>
      <c r="BB7" s="32">
        <v>0</v>
      </c>
      <c r="BC7" s="32">
        <v>5529.0521111600001</v>
      </c>
      <c r="BD7" s="32">
        <v>712.426139906</v>
      </c>
      <c r="BE7" s="32">
        <v>6318.7438056399997</v>
      </c>
      <c r="BF7" s="32">
        <v>54.378392935000001</v>
      </c>
      <c r="BG7" s="32">
        <v>13.8359292748</v>
      </c>
      <c r="BH7" s="32">
        <v>19.511274940900002</v>
      </c>
      <c r="BI7" s="32">
        <v>7.80705371934E-2</v>
      </c>
      <c r="BJ7" s="32">
        <v>89.463646642800001</v>
      </c>
      <c r="BK7" s="32">
        <v>1.2018876812699999</v>
      </c>
      <c r="BL7" s="32">
        <v>8.0341429073300006</v>
      </c>
      <c r="BM7" s="32">
        <v>6392.4780584099999</v>
      </c>
      <c r="BN7" s="32">
        <v>10.47718628</v>
      </c>
      <c r="BO7" s="32">
        <v>1.562763269</v>
      </c>
      <c r="BP7" s="32">
        <v>1.9918896420000001</v>
      </c>
      <c r="BQ7" s="32">
        <v>0.2067245248</v>
      </c>
      <c r="BR7" s="32">
        <v>474.73890610000001</v>
      </c>
      <c r="BS7" s="32">
        <v>0</v>
      </c>
      <c r="BT7" s="32">
        <v>31.72704534</v>
      </c>
      <c r="BU7" s="32">
        <v>9.4846214159999995</v>
      </c>
      <c r="BV7" s="32">
        <v>2.481344494</v>
      </c>
      <c r="BW7" s="32">
        <v>0</v>
      </c>
      <c r="BX7" s="32">
        <v>803.33803720000003</v>
      </c>
      <c r="BY7" s="32">
        <v>372.75324810000001</v>
      </c>
      <c r="BZ7" s="32">
        <v>273.38286749999997</v>
      </c>
      <c r="CA7" s="32">
        <v>1.119701359</v>
      </c>
      <c r="CB7" s="32">
        <v>0.17978167019999999</v>
      </c>
      <c r="CC7" s="32">
        <v>0.67383916249999998</v>
      </c>
      <c r="CD7" s="32">
        <v>1.6565154960000001E-3</v>
      </c>
      <c r="CE7" s="32">
        <v>3.3492250069999998</v>
      </c>
      <c r="CF7" s="32">
        <v>0.67369325899999999</v>
      </c>
      <c r="CG7" s="32">
        <v>0.28700198719999997</v>
      </c>
      <c r="CH7" s="32">
        <v>167.84173039999999</v>
      </c>
      <c r="CI7" s="32">
        <v>252.97971587000001</v>
      </c>
      <c r="CJ7" s="32">
        <v>211.34387052</v>
      </c>
      <c r="CK7" s="32">
        <v>67.985081070999996</v>
      </c>
      <c r="CL7" s="32">
        <v>131.72394545200001</v>
      </c>
      <c r="CM7" s="32">
        <v>6.9685430245299997</v>
      </c>
      <c r="CN7" s="32">
        <v>0</v>
      </c>
      <c r="CO7" s="32">
        <v>26.2561765632</v>
      </c>
      <c r="CP7" s="32">
        <v>0</v>
      </c>
      <c r="CQ7" s="32">
        <v>0</v>
      </c>
      <c r="CR7" s="32">
        <v>7286.7871079899996</v>
      </c>
      <c r="CS7" s="32">
        <v>1143.3611656999999</v>
      </c>
      <c r="CT7" s="32">
        <v>0</v>
      </c>
      <c r="CU7" s="32">
        <v>331.82751282700002</v>
      </c>
      <c r="CV7" s="32">
        <v>0.111409544692</v>
      </c>
      <c r="CW7" s="32">
        <v>3603.31129392</v>
      </c>
      <c r="CX7" s="32">
        <v>0.32082405924099999</v>
      </c>
      <c r="CY7" s="32">
        <v>9.6811808286000001E-2</v>
      </c>
      <c r="CZ7" s="32">
        <v>70.928579683099997</v>
      </c>
      <c r="DA7" s="32">
        <v>0.354279887623</v>
      </c>
      <c r="DB7" s="32">
        <v>2.04017834195E-2</v>
      </c>
      <c r="DC7" s="32">
        <v>15.9243356908</v>
      </c>
      <c r="DD7" s="32">
        <v>27.9424470718</v>
      </c>
      <c r="DE7" s="32">
        <v>4.0317972850499997E-2</v>
      </c>
      <c r="DF7" s="32">
        <v>3.0553064013799998E-3</v>
      </c>
      <c r="DG7" s="32">
        <v>6.9165696504699996</v>
      </c>
      <c r="DH7" s="32">
        <v>8.2334115108200004E-2</v>
      </c>
      <c r="DI7" s="32">
        <v>18.342728457</v>
      </c>
      <c r="DJ7" s="32">
        <v>1.28199756066</v>
      </c>
      <c r="DK7" s="32">
        <v>0.102555271613</v>
      </c>
      <c r="DL7" s="32">
        <v>131.323696665</v>
      </c>
      <c r="DM7" s="32">
        <v>0.36682376974800002</v>
      </c>
      <c r="DN7" s="32">
        <v>1.9207924412999999</v>
      </c>
      <c r="DO7" s="32">
        <v>4.8965842145300004E-3</v>
      </c>
      <c r="DP7" s="32">
        <v>8.9813177200700007</v>
      </c>
      <c r="DQ7" s="32">
        <v>0</v>
      </c>
      <c r="DR7" s="32">
        <v>1.8822639692400001</v>
      </c>
      <c r="DS7" s="32">
        <v>956.11315036400003</v>
      </c>
      <c r="DT7" s="32">
        <v>1.39689642505</v>
      </c>
      <c r="DU7" s="32">
        <v>399.68536656499998</v>
      </c>
      <c r="DV7" s="32">
        <v>8669.4524180299995</v>
      </c>
      <c r="DW7" s="32">
        <v>839.15121104299999</v>
      </c>
      <c r="DX7" s="32">
        <f t="shared" si="0"/>
        <v>248.14240682361302</v>
      </c>
      <c r="DY7" s="32">
        <f t="shared" si="1"/>
        <v>232.21807113281301</v>
      </c>
    </row>
    <row r="8" spans="1:129" x14ac:dyDescent="0.25">
      <c r="A8" s="34">
        <v>9</v>
      </c>
      <c r="B8" t="s">
        <v>6</v>
      </c>
      <c r="C8" s="32">
        <v>5.9953122786700002</v>
      </c>
      <c r="D8" s="32">
        <v>89.934756069700001</v>
      </c>
      <c r="E8" s="32">
        <v>77.954214090299999</v>
      </c>
      <c r="F8" s="32">
        <v>13.072389664299999</v>
      </c>
      <c r="G8" s="32">
        <v>5.9919105699999999</v>
      </c>
      <c r="H8" s="32">
        <v>0.86463241999999996</v>
      </c>
      <c r="I8" s="32">
        <v>1.11538122</v>
      </c>
      <c r="J8" s="32">
        <v>6.9174250899999998E-2</v>
      </c>
      <c r="K8" s="32">
        <v>355.78869900000001</v>
      </c>
      <c r="L8" s="32">
        <v>0</v>
      </c>
      <c r="M8" s="32">
        <v>18.796813</v>
      </c>
      <c r="N8" s="32">
        <v>2.2445285300000002</v>
      </c>
      <c r="O8" s="32">
        <v>1.4117442200000001</v>
      </c>
      <c r="P8" s="32">
        <v>0</v>
      </c>
      <c r="Q8" s="32">
        <v>262.32771700000001</v>
      </c>
      <c r="R8" s="32">
        <v>15.992168599999999</v>
      </c>
      <c r="S8" s="32">
        <v>63.230128899999997</v>
      </c>
      <c r="T8" s="32">
        <v>4.4474669799999997</v>
      </c>
      <c r="U8" s="32">
        <v>0.55011342500000004</v>
      </c>
      <c r="V8" s="32">
        <v>2.2358756299999998</v>
      </c>
      <c r="W8" s="32">
        <v>6.5793936200000003E-3</v>
      </c>
      <c r="X8" s="32">
        <v>11.0996656</v>
      </c>
      <c r="Y8" s="32">
        <v>1.30285886E-2</v>
      </c>
      <c r="Z8" s="32">
        <v>0.190274372</v>
      </c>
      <c r="AA8" s="32">
        <v>86.463241999999994</v>
      </c>
      <c r="AB8" s="32">
        <v>139.14974180799999</v>
      </c>
      <c r="AC8" s="32">
        <v>25.624356608100001</v>
      </c>
      <c r="AD8" s="32">
        <v>651.73496977699995</v>
      </c>
      <c r="AE8" s="32">
        <v>72748.789651500003</v>
      </c>
      <c r="AF8" s="32">
        <v>2.5382095530000002</v>
      </c>
      <c r="AG8" s="32">
        <v>150.61644240000001</v>
      </c>
      <c r="AH8" s="32">
        <v>0.1716454925</v>
      </c>
      <c r="AI8" s="32">
        <v>282.93498090000003</v>
      </c>
      <c r="AJ8" s="32">
        <v>436.08985030000002</v>
      </c>
      <c r="AK8" s="32">
        <v>347.94176507399999</v>
      </c>
      <c r="AL8" s="32">
        <v>93.738189913200003</v>
      </c>
      <c r="AM8" s="32">
        <v>426.01780831899998</v>
      </c>
      <c r="AN8" s="32">
        <v>3.0872181599999999</v>
      </c>
      <c r="AO8" s="32">
        <v>129.03706</v>
      </c>
      <c r="AP8" s="32">
        <v>0.38926515900000003</v>
      </c>
      <c r="AQ8" s="32">
        <v>858.42289300000004</v>
      </c>
      <c r="AR8" s="32">
        <v>990.54783599999996</v>
      </c>
      <c r="AS8" s="32">
        <v>69.317357704000003</v>
      </c>
      <c r="AT8" s="32">
        <v>4.7361827293000003</v>
      </c>
      <c r="AU8" s="32">
        <v>131.90722489500001</v>
      </c>
      <c r="AV8" s="32">
        <v>25.502990445799998</v>
      </c>
      <c r="AW8" s="32">
        <v>72273.136505000002</v>
      </c>
      <c r="AX8" s="32">
        <v>146.36426639999999</v>
      </c>
      <c r="AY8" s="32">
        <v>61.384817779999999</v>
      </c>
      <c r="AZ8" s="32">
        <v>29.191564745000001</v>
      </c>
      <c r="BA8" s="32">
        <v>9.4190406590000002</v>
      </c>
      <c r="BB8" s="32">
        <v>0</v>
      </c>
      <c r="BC8" s="32">
        <v>3227.9809104000001</v>
      </c>
      <c r="BD8" s="32">
        <v>391.77478682600002</v>
      </c>
      <c r="BE8" s="32">
        <v>3235.1761974000001</v>
      </c>
      <c r="BF8" s="32">
        <v>31.528219155799999</v>
      </c>
      <c r="BG8" s="32">
        <v>7.9629003368999998</v>
      </c>
      <c r="BH8" s="32">
        <v>11.267520939300001</v>
      </c>
      <c r="BI8" s="32">
        <v>5.0859102091099999E-2</v>
      </c>
      <c r="BJ8" s="32">
        <v>51.008892421200002</v>
      </c>
      <c r="BK8" s="32">
        <v>0.69332748998000004</v>
      </c>
      <c r="BL8" s="32">
        <v>5.0379056970000002</v>
      </c>
      <c r="BM8" s="32">
        <v>3264.6528302199999</v>
      </c>
      <c r="BN8" s="32">
        <v>2.6446985700000001</v>
      </c>
      <c r="BO8" s="32">
        <v>0.39449768699999999</v>
      </c>
      <c r="BP8" s="32">
        <v>0.50282341600000002</v>
      </c>
      <c r="BQ8" s="32">
        <v>5.2183682100000003E-2</v>
      </c>
      <c r="BR8" s="32">
        <v>119.835938</v>
      </c>
      <c r="BS8" s="32">
        <v>0</v>
      </c>
      <c r="BT8" s="32">
        <v>8.0086332000000002</v>
      </c>
      <c r="BU8" s="32">
        <v>2.2832433399999998</v>
      </c>
      <c r="BV8" s="32">
        <v>0.62639940900000002</v>
      </c>
      <c r="BW8" s="32">
        <v>0</v>
      </c>
      <c r="BX8" s="32">
        <v>193.389116</v>
      </c>
      <c r="BY8" s="32">
        <v>89.733238</v>
      </c>
      <c r="BZ8" s="32">
        <v>69.008386900000005</v>
      </c>
      <c r="CA8" s="32">
        <v>0.28264058199999997</v>
      </c>
      <c r="CB8" s="32">
        <v>4.5381491000000003E-2</v>
      </c>
      <c r="CC8" s="32">
        <v>0.17009798500000001</v>
      </c>
      <c r="CD8" s="32">
        <v>4.1815230100000002E-4</v>
      </c>
      <c r="CE8" s="32">
        <v>0.84543363999999999</v>
      </c>
      <c r="CF8" s="32">
        <v>0.17005905800000001</v>
      </c>
      <c r="CG8" s="32">
        <v>7.2446716199999997E-2</v>
      </c>
      <c r="CH8" s="32">
        <v>42.366374899999997</v>
      </c>
      <c r="CI8" s="32">
        <v>108.495258812</v>
      </c>
      <c r="CJ8" s="32">
        <v>88.191150096900003</v>
      </c>
      <c r="CK8" s="32">
        <v>33.719345839900001</v>
      </c>
      <c r="CL8" s="32">
        <v>81.893747133199994</v>
      </c>
      <c r="CM8" s="32">
        <v>3.7713214603199998</v>
      </c>
      <c r="CN8" s="32">
        <v>0</v>
      </c>
      <c r="CO8" s="32">
        <v>12.0181574083</v>
      </c>
      <c r="CP8" s="32">
        <v>0</v>
      </c>
      <c r="CQ8" s="32">
        <v>0</v>
      </c>
      <c r="CR8" s="32">
        <v>3683.6959943400002</v>
      </c>
      <c r="CS8" s="32">
        <v>497.50186211400001</v>
      </c>
      <c r="CT8" s="32">
        <v>0</v>
      </c>
      <c r="CU8" s="32">
        <v>164.62356949599999</v>
      </c>
      <c r="CV8" s="32">
        <v>6.4531884972899994E-2</v>
      </c>
      <c r="CW8" s="32">
        <v>2055.5067404699998</v>
      </c>
      <c r="CX8" s="32">
        <v>0.15612662452000001</v>
      </c>
      <c r="CY8" s="32">
        <v>4.5615905748900003E-2</v>
      </c>
      <c r="CZ8" s="32">
        <v>36.258175793200003</v>
      </c>
      <c r="DA8" s="32">
        <v>0.191819391093</v>
      </c>
      <c r="DB8" s="32">
        <v>9.8804031199500007E-3</v>
      </c>
      <c r="DC8" s="32">
        <v>8.5584073437899999</v>
      </c>
      <c r="DD8" s="32">
        <v>13.673431260499999</v>
      </c>
      <c r="DE8" s="32">
        <v>2.3347420323900001E-2</v>
      </c>
      <c r="DF8" s="32">
        <v>1.77004809335E-3</v>
      </c>
      <c r="DG8" s="32">
        <v>3.7969570352400002</v>
      </c>
      <c r="DH8" s="32">
        <v>4.7664160915899999E-2</v>
      </c>
      <c r="DI8" s="32">
        <v>8.3788616408000003</v>
      </c>
      <c r="DJ8" s="32">
        <v>0.74201031427800002</v>
      </c>
      <c r="DK8" s="32">
        <v>5.7856835408800003E-2</v>
      </c>
      <c r="DL8" s="32">
        <v>62.953441182699997</v>
      </c>
      <c r="DM8" s="32">
        <v>0.21221095613800001</v>
      </c>
      <c r="DN8" s="32">
        <v>0.87641928639900002</v>
      </c>
      <c r="DO8" s="32">
        <v>2.6332354147499998E-3</v>
      </c>
      <c r="DP8" s="32">
        <v>5.30065518394</v>
      </c>
      <c r="DQ8" s="32">
        <v>0</v>
      </c>
      <c r="DR8" s="32">
        <v>0.85557519227000001</v>
      </c>
      <c r="DS8" s="32">
        <v>549.40605713000002</v>
      </c>
      <c r="DT8" s="32">
        <v>0.55021412273900006</v>
      </c>
      <c r="DU8" s="32">
        <v>197.96136790599999</v>
      </c>
      <c r="DV8" s="32">
        <v>4820.1132620600001</v>
      </c>
      <c r="DW8" s="32">
        <v>454.575464324</v>
      </c>
      <c r="DX8" s="32">
        <f t="shared" si="0"/>
        <v>122.37773170199779</v>
      </c>
      <c r="DY8" s="32">
        <f t="shared" si="1"/>
        <v>113.81932435820779</v>
      </c>
    </row>
    <row r="9" spans="1:129" x14ac:dyDescent="0.25">
      <c r="A9" s="34">
        <v>10</v>
      </c>
      <c r="B9" t="s">
        <v>7</v>
      </c>
      <c r="C9" s="32">
        <v>2.12540099919</v>
      </c>
      <c r="D9" s="32">
        <v>31.559562877299999</v>
      </c>
      <c r="E9" s="32">
        <v>27.6592995066</v>
      </c>
      <c r="F9" s="32">
        <v>4.4164162525000004</v>
      </c>
      <c r="G9" s="32">
        <v>2.3353608000000001</v>
      </c>
      <c r="H9" s="32">
        <v>0.33702544000000001</v>
      </c>
      <c r="I9" s="32">
        <v>0.43474550000000001</v>
      </c>
      <c r="J9" s="32">
        <v>2.6958896999999999E-2</v>
      </c>
      <c r="K9" s="32">
        <v>138.67822000000001</v>
      </c>
      <c r="L9" s="32">
        <v>0</v>
      </c>
      <c r="M9" s="32">
        <v>7.3268459999999997</v>
      </c>
      <c r="N9" s="32">
        <v>0.86646909999999999</v>
      </c>
      <c r="O9" s="32">
        <v>0.55028730000000003</v>
      </c>
      <c r="P9" s="32">
        <v>0</v>
      </c>
      <c r="Q9" s="32">
        <v>101.26827</v>
      </c>
      <c r="R9" s="32">
        <v>6.1738759999999999</v>
      </c>
      <c r="S9" s="32">
        <v>24.642916</v>
      </c>
      <c r="T9" s="32">
        <v>1.7332510000000001</v>
      </c>
      <c r="U9" s="32">
        <v>0.21440192999999999</v>
      </c>
      <c r="V9" s="32">
        <v>0.87156549999999999</v>
      </c>
      <c r="W9" s="32">
        <v>2.5644965E-3</v>
      </c>
      <c r="X9" s="32">
        <v>4.3264446999999997</v>
      </c>
      <c r="Y9" s="32">
        <v>5.0790369999999998E-3</v>
      </c>
      <c r="Z9" s="32">
        <v>7.4154529999999996E-2</v>
      </c>
      <c r="AA9" s="32">
        <v>33.702444</v>
      </c>
      <c r="AB9" s="32">
        <v>48.0434684827</v>
      </c>
      <c r="AC9" s="32">
        <v>9.00171828623</v>
      </c>
      <c r="AD9" s="32">
        <v>219.88992688600001</v>
      </c>
      <c r="AE9" s="32">
        <v>22744.904729499998</v>
      </c>
      <c r="AF9" s="32">
        <v>0.78635976699999999</v>
      </c>
      <c r="AG9" s="32">
        <v>46.9247704</v>
      </c>
      <c r="AH9" s="32">
        <v>5.2770523100000001E-2</v>
      </c>
      <c r="AI9" s="32">
        <v>87.375409300000001</v>
      </c>
      <c r="AJ9" s="32">
        <v>135.08701400000001</v>
      </c>
      <c r="AK9" s="32">
        <v>118.39267700400001</v>
      </c>
      <c r="AL9" s="32">
        <v>31.800984176299998</v>
      </c>
      <c r="AM9" s="32">
        <v>143.44000957399999</v>
      </c>
      <c r="AN9" s="32">
        <v>1.02911157</v>
      </c>
      <c r="AO9" s="32">
        <v>43.284388</v>
      </c>
      <c r="AP9" s="32">
        <v>0.12905139299999999</v>
      </c>
      <c r="AQ9" s="32">
        <v>284.90441499999997</v>
      </c>
      <c r="AR9" s="32">
        <v>329.21825200000001</v>
      </c>
      <c r="AS9" s="32">
        <v>24.355381457099998</v>
      </c>
      <c r="AT9" s="32">
        <v>1.6378611055700001</v>
      </c>
      <c r="AU9" s="32">
        <v>45.604313646999998</v>
      </c>
      <c r="AV9" s="32">
        <v>8.9455071693099999</v>
      </c>
      <c r="AW9" s="32">
        <v>22563.210962000001</v>
      </c>
      <c r="AX9" s="32">
        <v>53.230545900000003</v>
      </c>
      <c r="AY9" s="32">
        <v>19.739905032700001</v>
      </c>
      <c r="AZ9" s="32">
        <v>9.6108140114699996</v>
      </c>
      <c r="BA9" s="32">
        <v>3.1400796135200002</v>
      </c>
      <c r="BB9" s="32">
        <v>0</v>
      </c>
      <c r="BC9" s="32">
        <v>1056.9984560400001</v>
      </c>
      <c r="BD9" s="32">
        <v>134.73429614599999</v>
      </c>
      <c r="BE9" s="32">
        <v>1092.19992738</v>
      </c>
      <c r="BF9" s="32">
        <v>8.4003794729999992</v>
      </c>
      <c r="BG9" s="32">
        <v>2.1175403199999998</v>
      </c>
      <c r="BH9" s="32">
        <v>3.0777626749999998</v>
      </c>
      <c r="BI9" s="32">
        <v>1.7134795984000001E-2</v>
      </c>
      <c r="BJ9" s="32">
        <v>13.601390006000001</v>
      </c>
      <c r="BK9" s="32">
        <v>0.25165794657000001</v>
      </c>
      <c r="BL9" s="32">
        <v>1.671868618</v>
      </c>
      <c r="BM9" s="32">
        <v>1104.0055022199999</v>
      </c>
      <c r="BN9" s="32">
        <v>0.96841500000000003</v>
      </c>
      <c r="BO9" s="32">
        <v>0.15052178999999999</v>
      </c>
      <c r="BP9" s="32">
        <v>0.18906205000000001</v>
      </c>
      <c r="BQ9" s="32">
        <v>2.9306443000000001E-2</v>
      </c>
      <c r="BR9" s="32">
        <v>43.027866000000003</v>
      </c>
      <c r="BS9" s="32">
        <v>0</v>
      </c>
      <c r="BT9" s="32">
        <v>2.7971428999999999</v>
      </c>
      <c r="BU9" s="32">
        <v>0.82579199999999997</v>
      </c>
      <c r="BV9" s="32">
        <v>0.2314235</v>
      </c>
      <c r="BW9" s="32">
        <v>0</v>
      </c>
      <c r="BX9" s="32">
        <v>74.597769999999997</v>
      </c>
      <c r="BY9" s="32">
        <v>27.805064999999999</v>
      </c>
      <c r="BZ9" s="32">
        <v>25.141124000000001</v>
      </c>
      <c r="CA9" s="32">
        <v>0.22588823</v>
      </c>
      <c r="CB9" s="32">
        <v>3.0158529E-2</v>
      </c>
      <c r="CC9" s="32">
        <v>0.1169391</v>
      </c>
      <c r="CD9" s="32">
        <v>3.3418959000000001E-4</v>
      </c>
      <c r="CE9" s="32">
        <v>0.58064400000000005</v>
      </c>
      <c r="CF9" s="32">
        <v>5.2283860000000001E-2</v>
      </c>
      <c r="CG9" s="32">
        <v>2.9592530999999998E-2</v>
      </c>
      <c r="CH9" s="32">
        <v>17.496292</v>
      </c>
      <c r="CI9" s="32">
        <v>36.738947892500001</v>
      </c>
      <c r="CJ9" s="32">
        <v>29.863759742900001</v>
      </c>
      <c r="CK9" s="32">
        <v>11.3030351134</v>
      </c>
      <c r="CL9" s="32">
        <v>27.0044325233</v>
      </c>
      <c r="CM9" s="32">
        <v>1.25706362533</v>
      </c>
      <c r="CN9" s="32">
        <v>0</v>
      </c>
      <c r="CO9" s="32">
        <v>4.1035829189399999</v>
      </c>
      <c r="CP9" s="32">
        <v>0</v>
      </c>
      <c r="CQ9" s="32">
        <v>0</v>
      </c>
      <c r="CR9" s="32">
        <v>1232.86392428</v>
      </c>
      <c r="CS9" s="32">
        <v>168.71242177400001</v>
      </c>
      <c r="CT9" s="32">
        <v>0</v>
      </c>
      <c r="CU9" s="32">
        <v>55.818580457800003</v>
      </c>
      <c r="CV9" s="32">
        <v>1.7500671304000001E-2</v>
      </c>
      <c r="CW9" s="32">
        <v>687.52419391800004</v>
      </c>
      <c r="CX9" s="32">
        <v>4.64402058336E-2</v>
      </c>
      <c r="CY9" s="32">
        <v>1.3830570176199999E-2</v>
      </c>
      <c r="CZ9" s="32">
        <v>10.3597907518</v>
      </c>
      <c r="DA9" s="32">
        <v>5.3911479635299998E-2</v>
      </c>
      <c r="DB9" s="32">
        <v>2.9476496291700001E-3</v>
      </c>
      <c r="DC9" s="32">
        <v>2.3621129723999998</v>
      </c>
      <c r="DD9" s="32">
        <v>4.06614769865</v>
      </c>
      <c r="DE9" s="32">
        <v>6.3388218657400002E-3</v>
      </c>
      <c r="DF9" s="32">
        <v>4.7964721279899998E-4</v>
      </c>
      <c r="DG9" s="32">
        <v>1.05953848944</v>
      </c>
      <c r="DH9" s="32">
        <v>1.29574338487E-2</v>
      </c>
      <c r="DI9" s="32">
        <v>2.5917031402299999</v>
      </c>
      <c r="DJ9" s="32">
        <v>0.20189685327699999</v>
      </c>
      <c r="DK9" s="32">
        <v>2.0033430398900001E-2</v>
      </c>
      <c r="DL9" s="32">
        <v>18.508467573499999</v>
      </c>
      <c r="DM9" s="32">
        <v>5.7864323275399997E-2</v>
      </c>
      <c r="DN9" s="32">
        <v>0.30901420772900001</v>
      </c>
      <c r="DO9" s="32">
        <v>7.4128938213400002E-4</v>
      </c>
      <c r="DP9" s="32">
        <v>1.77563646941</v>
      </c>
      <c r="DQ9" s="32">
        <v>0</v>
      </c>
      <c r="DR9" s="32">
        <v>0.28496613302399998</v>
      </c>
      <c r="DS9" s="32">
        <v>183.96817776</v>
      </c>
      <c r="DT9" s="32">
        <v>0.18871589351599999</v>
      </c>
      <c r="DU9" s="32">
        <v>67.773388875099997</v>
      </c>
      <c r="DV9" s="32">
        <v>1619.50713301</v>
      </c>
      <c r="DW9" s="32">
        <v>153.21256237599999</v>
      </c>
      <c r="DX9" s="32">
        <f t="shared" si="0"/>
        <v>35.625566634477899</v>
      </c>
      <c r="DY9" s="32">
        <f t="shared" si="1"/>
        <v>33.2634536620779</v>
      </c>
    </row>
    <row r="10" spans="1:129" x14ac:dyDescent="0.25">
      <c r="A10" s="34">
        <v>11</v>
      </c>
      <c r="B10" t="s">
        <v>8</v>
      </c>
      <c r="C10" s="32">
        <v>0.39703082636800002</v>
      </c>
      <c r="D10" s="32">
        <v>7.0197778763300001</v>
      </c>
      <c r="E10" s="32">
        <v>6.04628757445</v>
      </c>
      <c r="F10" s="32">
        <v>0.86931366997399995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12.123092462900001</v>
      </c>
      <c r="AC10" s="32">
        <v>2.29856926744</v>
      </c>
      <c r="AD10" s="32">
        <v>53.435557625100003</v>
      </c>
      <c r="AE10" s="32">
        <v>5668.1778963400002</v>
      </c>
      <c r="AF10" s="32">
        <v>0.21093366099999999</v>
      </c>
      <c r="AG10" s="32">
        <v>12.517256700000001</v>
      </c>
      <c r="AH10" s="32">
        <v>1.4154200699999999E-2</v>
      </c>
      <c r="AI10" s="32">
        <v>23.3924102</v>
      </c>
      <c r="AJ10" s="32">
        <v>36.120334</v>
      </c>
      <c r="AK10" s="32">
        <v>26.773368111500002</v>
      </c>
      <c r="AL10" s="32">
        <v>7.7333956266900001</v>
      </c>
      <c r="AM10" s="32">
        <v>36.990119335400003</v>
      </c>
      <c r="AN10" s="32">
        <v>0.25883245999999999</v>
      </c>
      <c r="AO10" s="32">
        <v>10.840173</v>
      </c>
      <c r="AP10" s="32">
        <v>3.2597728999999999E-2</v>
      </c>
      <c r="AQ10" s="32">
        <v>71.907039999999995</v>
      </c>
      <c r="AR10" s="32">
        <v>83.005679999999998</v>
      </c>
      <c r="AS10" s="32">
        <v>6.0463200730900004</v>
      </c>
      <c r="AT10" s="32">
        <v>0.397033678344</v>
      </c>
      <c r="AU10" s="32">
        <v>11.6534739229</v>
      </c>
      <c r="AV10" s="32">
        <v>2.2985413648200002</v>
      </c>
      <c r="AW10" s="32">
        <v>5668.1775360000001</v>
      </c>
      <c r="AX10" s="32">
        <v>13.632875500000001</v>
      </c>
      <c r="AY10" s="32">
        <v>4.4806354956799996</v>
      </c>
      <c r="AZ10" s="32">
        <v>2.2382535851099998</v>
      </c>
      <c r="BA10" s="32">
        <v>0.76148727477199996</v>
      </c>
      <c r="BB10" s="32">
        <v>0</v>
      </c>
      <c r="BC10" s="32">
        <v>249.70841369300001</v>
      </c>
      <c r="BD10" s="32">
        <v>27.828261159499998</v>
      </c>
      <c r="BE10" s="32">
        <v>273.41367664000001</v>
      </c>
      <c r="BF10" s="32">
        <v>2.0343517430000002</v>
      </c>
      <c r="BG10" s="32">
        <v>0.50887911529999996</v>
      </c>
      <c r="BH10" s="32">
        <v>0.74046316170000004</v>
      </c>
      <c r="BI10" s="32">
        <v>4.3316903600000003E-3</v>
      </c>
      <c r="BJ10" s="32">
        <v>3.248668366</v>
      </c>
      <c r="BK10" s="32">
        <v>5.0336879213000001E-2</v>
      </c>
      <c r="BL10" s="32">
        <v>0.42126277099999998</v>
      </c>
      <c r="BM10" s="32">
        <v>278.705739816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5.9717449183599998</v>
      </c>
      <c r="CJ10" s="32">
        <v>4.4806783507599999</v>
      </c>
      <c r="CK10" s="32">
        <v>2.2381979936700001</v>
      </c>
      <c r="CL10" s="32">
        <v>6.7774086576399997</v>
      </c>
      <c r="CM10" s="32">
        <v>0.299256507309</v>
      </c>
      <c r="CN10" s="32">
        <v>0</v>
      </c>
      <c r="CO10" s="32">
        <v>0.80823440924599999</v>
      </c>
      <c r="CP10" s="32">
        <v>0</v>
      </c>
      <c r="CQ10" s="32">
        <v>0</v>
      </c>
      <c r="CR10" s="32">
        <v>249.708257382</v>
      </c>
      <c r="CS10" s="32">
        <v>27.828420359700001</v>
      </c>
      <c r="CT10" s="32">
        <v>0</v>
      </c>
      <c r="CU10" s="32">
        <v>13.166000349000001</v>
      </c>
      <c r="CV10" s="32">
        <v>4.2169869797200003E-3</v>
      </c>
      <c r="CW10" s="32">
        <v>168.20726099000001</v>
      </c>
      <c r="CX10" s="32">
        <v>8.3510643649400002E-3</v>
      </c>
      <c r="CY10" s="32">
        <v>2.3338793884700002E-3</v>
      </c>
      <c r="CZ10" s="32">
        <v>2.03438355218</v>
      </c>
      <c r="DA10" s="32">
        <v>1.1713552088700001E-2</v>
      </c>
      <c r="DB10" s="32">
        <v>5.25185244187E-4</v>
      </c>
      <c r="DC10" s="32">
        <v>0.50887935583400001</v>
      </c>
      <c r="DD10" s="32">
        <v>0.740461329891</v>
      </c>
      <c r="DE10" s="32">
        <v>1.52724469201E-3</v>
      </c>
      <c r="DF10" s="32">
        <v>1.1558547084E-4</v>
      </c>
      <c r="DG10" s="32">
        <v>0.235359989347</v>
      </c>
      <c r="DH10" s="32">
        <v>3.1215304212700002E-3</v>
      </c>
      <c r="DI10" s="32">
        <v>0.41046658014499998</v>
      </c>
      <c r="DJ10" s="32">
        <v>4.86341076163E-2</v>
      </c>
      <c r="DK10" s="32">
        <v>4.3317142368400003E-3</v>
      </c>
      <c r="DL10" s="32">
        <v>3.24862072155</v>
      </c>
      <c r="DM10" s="32">
        <v>1.39359758625E-2</v>
      </c>
      <c r="DN10" s="32">
        <v>5.03370324415E-2</v>
      </c>
      <c r="DO10" s="32">
        <v>1.5916259831200001E-4</v>
      </c>
      <c r="DP10" s="32">
        <v>0.421266432656</v>
      </c>
      <c r="DQ10" s="32">
        <v>0</v>
      </c>
      <c r="DR10" s="32">
        <v>4.4257736815899999E-2</v>
      </c>
      <c r="DS10" s="32">
        <v>46.2464025604</v>
      </c>
      <c r="DT10" s="32">
        <v>2.2571253556099999E-2</v>
      </c>
      <c r="DU10" s="32">
        <v>16.3750472143</v>
      </c>
      <c r="DV10" s="32">
        <v>397.831339372</v>
      </c>
      <c r="DW10" s="32">
        <v>38.424510898999998</v>
      </c>
      <c r="DX10" s="32">
        <f t="shared" si="0"/>
        <v>6.58701370613334</v>
      </c>
      <c r="DY10" s="32">
        <f t="shared" si="1"/>
        <v>6.0781343502993401</v>
      </c>
    </row>
    <row r="11" spans="1:129" x14ac:dyDescent="0.25">
      <c r="A11" s="34">
        <v>12</v>
      </c>
      <c r="B11" t="s">
        <v>9</v>
      </c>
      <c r="C11" s="32">
        <v>36.9625214884</v>
      </c>
      <c r="D11" s="32">
        <v>521.184809771</v>
      </c>
      <c r="E11" s="32">
        <v>448.34664758000002</v>
      </c>
      <c r="F11" s="32">
        <v>70.1963551403</v>
      </c>
      <c r="G11" s="32">
        <v>54.991773309999999</v>
      </c>
      <c r="H11" s="32">
        <v>7.935092386</v>
      </c>
      <c r="I11" s="32">
        <v>10.236568875</v>
      </c>
      <c r="J11" s="32">
        <v>0.6348091199</v>
      </c>
      <c r="K11" s="32">
        <v>3265.2712289000001</v>
      </c>
      <c r="L11" s="32">
        <v>0</v>
      </c>
      <c r="M11" s="32">
        <v>172.51168354999999</v>
      </c>
      <c r="N11" s="32">
        <v>18.857439640999999</v>
      </c>
      <c r="O11" s="32">
        <v>12.956504728000001</v>
      </c>
      <c r="P11" s="32">
        <v>0</v>
      </c>
      <c r="Q11" s="32">
        <v>2203.9619053000001</v>
      </c>
      <c r="R11" s="32">
        <v>134.35915279</v>
      </c>
      <c r="S11" s="32">
        <v>580.27568529999996</v>
      </c>
      <c r="T11" s="32">
        <v>40.815732709000002</v>
      </c>
      <c r="U11" s="32">
        <v>5.048555211</v>
      </c>
      <c r="V11" s="32">
        <v>20.520041786</v>
      </c>
      <c r="W11" s="32">
        <v>6.0384945459999999E-2</v>
      </c>
      <c r="X11" s="32">
        <v>101.86976244</v>
      </c>
      <c r="Y11" s="32">
        <v>0.11957064835</v>
      </c>
      <c r="Z11" s="32">
        <v>1.7461849883</v>
      </c>
      <c r="AA11" s="32">
        <v>793.51329559999999</v>
      </c>
      <c r="AB11" s="32">
        <v>710.56713702100001</v>
      </c>
      <c r="AC11" s="32">
        <v>152.03676259700001</v>
      </c>
      <c r="AD11" s="32">
        <v>3385.47289542</v>
      </c>
      <c r="AE11" s="32">
        <v>221320.189763</v>
      </c>
      <c r="AF11" s="32">
        <v>15.032710069</v>
      </c>
      <c r="AG11" s="32">
        <v>1088.9047129200001</v>
      </c>
      <c r="AH11" s="32">
        <v>1.2263401485600001</v>
      </c>
      <c r="AI11" s="32">
        <v>2032.7518505</v>
      </c>
      <c r="AJ11" s="32">
        <v>3136.6831806</v>
      </c>
      <c r="AK11" s="32">
        <v>1904.73795049</v>
      </c>
      <c r="AL11" s="32">
        <v>511.328189006</v>
      </c>
      <c r="AM11" s="32">
        <v>2549.7249595600001</v>
      </c>
      <c r="AN11" s="32">
        <v>15.228898542</v>
      </c>
      <c r="AO11" s="32">
        <v>690.56109309999999</v>
      </c>
      <c r="AP11" s="32">
        <v>2.0690755536999998</v>
      </c>
      <c r="AQ11" s="32">
        <v>4566.9306239999996</v>
      </c>
      <c r="AR11" s="32">
        <v>5272.7219699999996</v>
      </c>
      <c r="AS11" s="32">
        <v>365.63986121699998</v>
      </c>
      <c r="AT11" s="32">
        <v>24.893281995700001</v>
      </c>
      <c r="AU11" s="32">
        <v>664.80526374099998</v>
      </c>
      <c r="AV11" s="32">
        <v>150.85564777600001</v>
      </c>
      <c r="AW11" s="32">
        <v>216799.15934700001</v>
      </c>
      <c r="AX11" s="32">
        <v>770.27206192000006</v>
      </c>
      <c r="AY11" s="32">
        <v>240.85977258099999</v>
      </c>
      <c r="AZ11" s="32">
        <v>122.928871969</v>
      </c>
      <c r="BA11" s="32">
        <v>43.3255184231</v>
      </c>
      <c r="BB11" s="32">
        <v>0</v>
      </c>
      <c r="BC11" s="32">
        <v>13956.4081603</v>
      </c>
      <c r="BD11" s="32">
        <v>1286.7604820199999</v>
      </c>
      <c r="BE11" s="32">
        <v>16911.301617599998</v>
      </c>
      <c r="BF11" s="32">
        <v>77.649365957499995</v>
      </c>
      <c r="BG11" s="32">
        <v>19.171837527800001</v>
      </c>
      <c r="BH11" s="32">
        <v>31.1173810863</v>
      </c>
      <c r="BI11" s="32">
        <v>0.31492876031</v>
      </c>
      <c r="BJ11" s="32">
        <v>122.611504446</v>
      </c>
      <c r="BK11" s="32">
        <v>3.0006642874399998</v>
      </c>
      <c r="BL11" s="32">
        <v>18.133134300799998</v>
      </c>
      <c r="BM11" s="32">
        <v>17367.6089288</v>
      </c>
      <c r="BN11" s="32">
        <v>27.714181426</v>
      </c>
      <c r="BO11" s="32">
        <v>4.1340953025999996</v>
      </c>
      <c r="BP11" s="32">
        <v>5.2690185319999996</v>
      </c>
      <c r="BQ11" s="32">
        <v>0.54691411830000003</v>
      </c>
      <c r="BR11" s="32">
        <v>1255.8036374000001</v>
      </c>
      <c r="BS11" s="32">
        <v>0</v>
      </c>
      <c r="BT11" s="32">
        <v>83.925944389999998</v>
      </c>
      <c r="BU11" s="32">
        <v>21.903509165999999</v>
      </c>
      <c r="BV11" s="32">
        <v>6.5637713489999996</v>
      </c>
      <c r="BW11" s="32">
        <v>0</v>
      </c>
      <c r="BX11" s="32">
        <v>1855.2466645</v>
      </c>
      <c r="BY11" s="32">
        <v>860.79398600000002</v>
      </c>
      <c r="BZ11" s="32">
        <v>723.14806420000002</v>
      </c>
      <c r="CA11" s="32">
        <v>2.9627471374000001</v>
      </c>
      <c r="CB11" s="32">
        <v>0.47567697520000002</v>
      </c>
      <c r="CC11" s="32">
        <v>1.7829449247</v>
      </c>
      <c r="CD11" s="32">
        <v>4.3832991070000002E-3</v>
      </c>
      <c r="CE11" s="32">
        <v>8.8616816800000002</v>
      </c>
      <c r="CF11" s="32">
        <v>1.7820400085999999</v>
      </c>
      <c r="CG11" s="32">
        <v>0.75922613139999995</v>
      </c>
      <c r="CH11" s="32">
        <v>443.99821639999999</v>
      </c>
      <c r="CI11" s="32">
        <v>609.84804553000004</v>
      </c>
      <c r="CJ11" s="32">
        <v>497.29497711400001</v>
      </c>
      <c r="CK11" s="32">
        <v>163.68963678700001</v>
      </c>
      <c r="CL11" s="32">
        <v>486.324446421</v>
      </c>
      <c r="CM11" s="32">
        <v>22.1719448614</v>
      </c>
      <c r="CN11" s="32">
        <v>0</v>
      </c>
      <c r="CO11" s="32">
        <v>66.140967581500007</v>
      </c>
      <c r="CP11" s="32">
        <v>0</v>
      </c>
      <c r="CQ11" s="32">
        <v>0</v>
      </c>
      <c r="CR11" s="32">
        <v>18015.603884700002</v>
      </c>
      <c r="CS11" s="32">
        <v>2281.9061615700002</v>
      </c>
      <c r="CT11" s="32">
        <v>0</v>
      </c>
      <c r="CU11" s="32">
        <v>909.56646164200004</v>
      </c>
      <c r="CV11" s="32">
        <v>0.17346598544799999</v>
      </c>
      <c r="CW11" s="32">
        <v>11460.583570999999</v>
      </c>
      <c r="CX11" s="32">
        <v>0.61202369520400002</v>
      </c>
      <c r="CY11" s="32">
        <v>0.19092387910600001</v>
      </c>
      <c r="CZ11" s="32">
        <v>121.42771201799999</v>
      </c>
      <c r="DA11" s="32">
        <v>0.60385226268299996</v>
      </c>
      <c r="DB11" s="32">
        <v>3.9129892207100003E-2</v>
      </c>
      <c r="DC11" s="32">
        <v>24.695974335100001</v>
      </c>
      <c r="DD11" s="32">
        <v>53.4195776806</v>
      </c>
      <c r="DE11" s="32">
        <v>6.3020806725299999E-2</v>
      </c>
      <c r="DF11" s="32">
        <v>4.7441258811900004E-3</v>
      </c>
      <c r="DG11" s="32">
        <v>11.594921504</v>
      </c>
      <c r="DH11" s="32">
        <v>0.12926580301500001</v>
      </c>
      <c r="DI11" s="32">
        <v>37.3988898156</v>
      </c>
      <c r="DJ11" s="32">
        <v>2.0190211736700001</v>
      </c>
      <c r="DK11" s="32">
        <v>0.379697862848</v>
      </c>
      <c r="DL11" s="32">
        <v>233.33992797600001</v>
      </c>
      <c r="DM11" s="32">
        <v>0.58193010321799998</v>
      </c>
      <c r="DN11" s="32">
        <v>4.9022522685099998</v>
      </c>
      <c r="DO11" s="32">
        <v>8.3630709956399995E-3</v>
      </c>
      <c r="DP11" s="32">
        <v>20.638639624300001</v>
      </c>
      <c r="DQ11" s="32">
        <v>0</v>
      </c>
      <c r="DR11" s="32">
        <v>4.0730660574900002</v>
      </c>
      <c r="DS11" s="32">
        <v>3050.7540414300001</v>
      </c>
      <c r="DT11" s="32">
        <v>2.7635192231999999</v>
      </c>
      <c r="DU11" s="32">
        <v>1040.48648695</v>
      </c>
      <c r="DV11" s="32">
        <v>27014.4536262</v>
      </c>
      <c r="DW11" s="32">
        <v>2491.04531292</v>
      </c>
      <c r="DX11" s="32">
        <f t="shared" si="0"/>
        <v>438.16514214105797</v>
      </c>
      <c r="DY11" s="32">
        <f t="shared" si="1"/>
        <v>413.46916780595797</v>
      </c>
    </row>
    <row r="12" spans="1:129" x14ac:dyDescent="0.25">
      <c r="A12" s="34">
        <v>13</v>
      </c>
      <c r="B12" t="s">
        <v>10</v>
      </c>
      <c r="C12" s="32">
        <v>28.543162519900001</v>
      </c>
      <c r="D12" s="32">
        <v>358.19773939300001</v>
      </c>
      <c r="E12" s="32">
        <v>312.24617143699999</v>
      </c>
      <c r="F12" s="32">
        <v>52.314219587899998</v>
      </c>
      <c r="G12" s="32">
        <v>59.140672447999997</v>
      </c>
      <c r="H12" s="32">
        <v>8.5338205137000003</v>
      </c>
      <c r="I12" s="32">
        <v>11.008652906</v>
      </c>
      <c r="J12" s="32">
        <v>0.68270732875999995</v>
      </c>
      <c r="K12" s="32">
        <v>3511.5986204000001</v>
      </c>
      <c r="L12" s="32">
        <v>0</v>
      </c>
      <c r="M12" s="32">
        <v>185.52860441999999</v>
      </c>
      <c r="N12" s="32">
        <v>21.471989363999999</v>
      </c>
      <c r="O12" s="32">
        <v>13.933880390000001</v>
      </c>
      <c r="P12" s="32">
        <v>0</v>
      </c>
      <c r="Q12" s="32">
        <v>2509.5389071</v>
      </c>
      <c r="R12" s="32">
        <v>152.98806621</v>
      </c>
      <c r="S12" s="32">
        <v>624.05937854000001</v>
      </c>
      <c r="T12" s="32">
        <v>43.895611828</v>
      </c>
      <c r="U12" s="32">
        <v>5.4293685664</v>
      </c>
      <c r="V12" s="32">
        <v>22.067282484</v>
      </c>
      <c r="W12" s="32">
        <v>6.4940800891000003E-2</v>
      </c>
      <c r="X12" s="32">
        <v>109.552824445</v>
      </c>
      <c r="Y12" s="32">
        <v>0.12858809652</v>
      </c>
      <c r="Z12" s="32">
        <v>1.8779876776</v>
      </c>
      <c r="AA12" s="32">
        <v>853.38259627000002</v>
      </c>
      <c r="AB12" s="32">
        <v>441.414062339</v>
      </c>
      <c r="AC12" s="32">
        <v>93.481150056600001</v>
      </c>
      <c r="AD12" s="32">
        <v>2135.7169219699999</v>
      </c>
      <c r="AE12" s="32">
        <v>158502.138217</v>
      </c>
      <c r="AF12" s="32">
        <v>9.4520322973600006</v>
      </c>
      <c r="AG12" s="32">
        <v>613.49885496499996</v>
      </c>
      <c r="AH12" s="32">
        <v>0.69822432663</v>
      </c>
      <c r="AI12" s="32">
        <v>1152.3329733200001</v>
      </c>
      <c r="AJ12" s="32">
        <v>1775.2829243599999</v>
      </c>
      <c r="AK12" s="32">
        <v>1291.02233553</v>
      </c>
      <c r="AL12" s="32">
        <v>325.01998538499998</v>
      </c>
      <c r="AM12" s="32">
        <v>1550.36755109</v>
      </c>
      <c r="AN12" s="32">
        <v>10.852050543700001</v>
      </c>
      <c r="AO12" s="32">
        <v>468.60954993000001</v>
      </c>
      <c r="AP12" s="32">
        <v>1.41631357732</v>
      </c>
      <c r="AQ12" s="32">
        <v>3123.0996716499999</v>
      </c>
      <c r="AR12" s="32">
        <v>3602.5654055</v>
      </c>
      <c r="AS12" s="32">
        <v>224.108684928</v>
      </c>
      <c r="AT12" s="32">
        <v>15.444476075200001</v>
      </c>
      <c r="AU12" s="32">
        <v>404.39306965200001</v>
      </c>
      <c r="AV12" s="32">
        <v>91.823888779399994</v>
      </c>
      <c r="AW12" s="32">
        <v>153704.384838</v>
      </c>
      <c r="AX12" s="32">
        <v>468.259339533</v>
      </c>
      <c r="AY12" s="32">
        <v>151.78122289800001</v>
      </c>
      <c r="AZ12" s="32">
        <v>78.093373389099995</v>
      </c>
      <c r="BA12" s="32">
        <v>26.847809374000001</v>
      </c>
      <c r="BB12" s="32">
        <v>0</v>
      </c>
      <c r="BC12" s="32">
        <v>8955.4819813699996</v>
      </c>
      <c r="BD12" s="32">
        <v>728.09417843999995</v>
      </c>
      <c r="BE12" s="32">
        <v>10353.725934599999</v>
      </c>
      <c r="BF12" s="32">
        <v>68.015834091499997</v>
      </c>
      <c r="BG12" s="32">
        <v>17.221800122800001</v>
      </c>
      <c r="BH12" s="32">
        <v>25.894280606700001</v>
      </c>
      <c r="BI12" s="32">
        <v>0.18857872056899999</v>
      </c>
      <c r="BJ12" s="32">
        <v>109.197929446</v>
      </c>
      <c r="BK12" s="32">
        <v>1.4582322596999999</v>
      </c>
      <c r="BL12" s="32">
        <v>11.997243383300001</v>
      </c>
      <c r="BM12" s="32">
        <v>10657.003706400001</v>
      </c>
      <c r="BN12" s="32">
        <v>28.998499001999999</v>
      </c>
      <c r="BO12" s="32">
        <v>4.5649492605999997</v>
      </c>
      <c r="BP12" s="32">
        <v>5.7083582912999997</v>
      </c>
      <c r="BQ12" s="32">
        <v>0.97468999772999998</v>
      </c>
      <c r="BR12" s="32">
        <v>1286.184878</v>
      </c>
      <c r="BS12" s="32">
        <v>0</v>
      </c>
      <c r="BT12" s="32">
        <v>82.465449980000002</v>
      </c>
      <c r="BU12" s="32">
        <v>24.279602977</v>
      </c>
      <c r="BV12" s="32">
        <v>6.9452304980999999</v>
      </c>
      <c r="BW12" s="32">
        <v>0</v>
      </c>
      <c r="BX12" s="32">
        <v>2259.1331626000001</v>
      </c>
      <c r="BY12" s="32">
        <v>751.55105861000004</v>
      </c>
      <c r="BZ12" s="32">
        <v>753.71558348999997</v>
      </c>
      <c r="CA12" s="32">
        <v>7.8851670473000004</v>
      </c>
      <c r="CB12" s="32">
        <v>1.02565419564</v>
      </c>
      <c r="CC12" s="32">
        <v>3.9905776585999999</v>
      </c>
      <c r="CD12" s="32">
        <v>1.1665421127E-2</v>
      </c>
      <c r="CE12" s="32">
        <v>19.812201855000001</v>
      </c>
      <c r="CF12" s="32">
        <v>1.4934480707</v>
      </c>
      <c r="CG12" s="32">
        <v>0.92514021819000003</v>
      </c>
      <c r="CH12" s="32">
        <v>542.71723743999996</v>
      </c>
      <c r="CI12" s="32">
        <v>498.62621931400002</v>
      </c>
      <c r="CJ12" s="32">
        <v>419.77159067100001</v>
      </c>
      <c r="CK12" s="32">
        <v>123.845058564</v>
      </c>
      <c r="CL12" s="32">
        <v>302.18382630600001</v>
      </c>
      <c r="CM12" s="32">
        <v>14.2080910511</v>
      </c>
      <c r="CN12" s="32">
        <v>0</v>
      </c>
      <c r="CO12" s="32">
        <v>49.841378441499998</v>
      </c>
      <c r="CP12" s="32">
        <v>0</v>
      </c>
      <c r="CQ12" s="32">
        <v>0</v>
      </c>
      <c r="CR12" s="32">
        <v>13724.1526959</v>
      </c>
      <c r="CS12" s="32">
        <v>1632.63387543</v>
      </c>
      <c r="CT12" s="32">
        <v>0</v>
      </c>
      <c r="CU12" s="32">
        <v>594.51633198299999</v>
      </c>
      <c r="CV12" s="32">
        <v>0.147811873988</v>
      </c>
      <c r="CW12" s="32">
        <v>7425.1593552699997</v>
      </c>
      <c r="CX12" s="32">
        <v>0.60475909219299995</v>
      </c>
      <c r="CY12" s="32">
        <v>0.191139897339</v>
      </c>
      <c r="CZ12" s="32">
        <v>119.795848698</v>
      </c>
      <c r="DA12" s="32">
        <v>0.54977202750099996</v>
      </c>
      <c r="DB12" s="32">
        <v>3.8727922772400003E-2</v>
      </c>
      <c r="DC12" s="32">
        <v>23.6767685726</v>
      </c>
      <c r="DD12" s="32">
        <v>51.952231038400001</v>
      </c>
      <c r="DE12" s="32">
        <v>5.3380927931499997E-2</v>
      </c>
      <c r="DF12" s="32">
        <v>4.0594883810899998E-3</v>
      </c>
      <c r="DG12" s="32">
        <v>10.416940461799999</v>
      </c>
      <c r="DH12" s="32">
        <v>0.108752884294</v>
      </c>
      <c r="DI12" s="32">
        <v>37.656794587500002</v>
      </c>
      <c r="DJ12" s="32">
        <v>1.69052816118</v>
      </c>
      <c r="DK12" s="32">
        <v>0.26518377051100001</v>
      </c>
      <c r="DL12" s="32">
        <v>238.562084645</v>
      </c>
      <c r="DM12" s="32">
        <v>0.48181421957999998</v>
      </c>
      <c r="DN12" s="32">
        <v>3.0802915800799999</v>
      </c>
      <c r="DO12" s="32">
        <v>7.7403053787399997E-3</v>
      </c>
      <c r="DP12" s="32">
        <v>14.800343121199999</v>
      </c>
      <c r="DQ12" s="32">
        <v>0</v>
      </c>
      <c r="DR12" s="32">
        <v>3.4720386941500001</v>
      </c>
      <c r="DS12" s="32">
        <v>1933.60764711</v>
      </c>
      <c r="DT12" s="32">
        <v>2.6481771517800001</v>
      </c>
      <c r="DU12" s="32">
        <v>674.21376419299997</v>
      </c>
      <c r="DV12" s="32">
        <v>17430.939062000001</v>
      </c>
      <c r="DW12" s="32">
        <v>1569.6754026999999</v>
      </c>
      <c r="DX12" s="32">
        <f t="shared" si="0"/>
        <v>437.33240830459096</v>
      </c>
      <c r="DY12" s="32">
        <f t="shared" si="1"/>
        <v>413.65563973199096</v>
      </c>
    </row>
    <row r="13" spans="1:129" x14ac:dyDescent="0.25">
      <c r="A13" s="34">
        <v>16</v>
      </c>
      <c r="B13" t="s">
        <v>12</v>
      </c>
      <c r="C13" s="32">
        <v>6.4218322498299996</v>
      </c>
      <c r="D13" s="32">
        <v>96.504989833899998</v>
      </c>
      <c r="E13" s="32">
        <v>85.446520514400007</v>
      </c>
      <c r="F13" s="32">
        <v>13.9607427731</v>
      </c>
      <c r="G13" s="32">
        <v>9.2765257299999995</v>
      </c>
      <c r="H13" s="32">
        <v>1.338632719</v>
      </c>
      <c r="I13" s="32">
        <v>1.7267832430000001</v>
      </c>
      <c r="J13" s="32">
        <v>0.1070894523</v>
      </c>
      <c r="K13" s="32">
        <v>550.821955</v>
      </c>
      <c r="L13" s="32">
        <v>0</v>
      </c>
      <c r="M13" s="32">
        <v>29.101628130000002</v>
      </c>
      <c r="N13" s="32">
        <v>3.6713051110000001</v>
      </c>
      <c r="O13" s="32">
        <v>2.1856667609999998</v>
      </c>
      <c r="P13" s="32">
        <v>0</v>
      </c>
      <c r="Q13" s="32">
        <v>429.08367600000003</v>
      </c>
      <c r="R13" s="32">
        <v>26.158150930000001</v>
      </c>
      <c r="S13" s="32">
        <v>97.885467399999996</v>
      </c>
      <c r="T13" s="32">
        <v>6.8852834999999999</v>
      </c>
      <c r="U13" s="32">
        <v>0.85165756599999998</v>
      </c>
      <c r="V13" s="32">
        <v>3.4614791839999999</v>
      </c>
      <c r="W13" s="32">
        <v>1.0186270109999999E-2</v>
      </c>
      <c r="X13" s="32">
        <v>17.184118290000001</v>
      </c>
      <c r="Y13" s="32">
        <v>2.0170081690000001E-2</v>
      </c>
      <c r="Z13" s="32">
        <v>0.29457369579999998</v>
      </c>
      <c r="AA13" s="32">
        <v>133.86326589999999</v>
      </c>
      <c r="AB13" s="32">
        <v>156.183069276</v>
      </c>
      <c r="AC13" s="32">
        <v>22.6328154799</v>
      </c>
      <c r="AD13" s="32">
        <v>729.065076019</v>
      </c>
      <c r="AE13" s="32">
        <v>62845.892282000001</v>
      </c>
      <c r="AF13" s="32">
        <v>1.5518812289599999</v>
      </c>
      <c r="AG13" s="32">
        <v>108.053998225</v>
      </c>
      <c r="AH13" s="32">
        <v>0.123234153906</v>
      </c>
      <c r="AI13" s="32">
        <v>203.01766168200001</v>
      </c>
      <c r="AJ13" s="32">
        <v>312.62264775699998</v>
      </c>
      <c r="AK13" s="32">
        <v>399.14623381299998</v>
      </c>
      <c r="AL13" s="32">
        <v>107.986736902</v>
      </c>
      <c r="AM13" s="32">
        <v>384.36429252800002</v>
      </c>
      <c r="AN13" s="32">
        <v>2.6389948939000001</v>
      </c>
      <c r="AO13" s="32">
        <v>124.63151732999999</v>
      </c>
      <c r="AP13" s="32">
        <v>0.37702770089999998</v>
      </c>
      <c r="AQ13" s="32">
        <v>831.1917085</v>
      </c>
      <c r="AR13" s="32">
        <v>958.45974249999995</v>
      </c>
      <c r="AS13" s="32">
        <v>72.077255068599996</v>
      </c>
      <c r="AT13" s="32">
        <v>4.4727183572799998</v>
      </c>
      <c r="AU13" s="32">
        <v>149.48979444400001</v>
      </c>
      <c r="AV13" s="32">
        <v>22.444950970800001</v>
      </c>
      <c r="AW13" s="32">
        <v>62109.593952700001</v>
      </c>
      <c r="AX13" s="32">
        <v>151.67995485700001</v>
      </c>
      <c r="AY13" s="32">
        <v>60.200872557399997</v>
      </c>
      <c r="AZ13" s="32">
        <v>25.682339510399999</v>
      </c>
      <c r="BA13" s="32">
        <v>9.9282317770000006</v>
      </c>
      <c r="BB13" s="32">
        <v>0</v>
      </c>
      <c r="BC13" s="32">
        <v>2915.9479953300001</v>
      </c>
      <c r="BD13" s="32">
        <v>268.66402580499999</v>
      </c>
      <c r="BE13" s="32">
        <v>3648.0507691399998</v>
      </c>
      <c r="BF13" s="32">
        <v>31.2083349601</v>
      </c>
      <c r="BG13" s="32">
        <v>7.9591192257900003</v>
      </c>
      <c r="BH13" s="32">
        <v>11.1072482601</v>
      </c>
      <c r="BI13" s="32">
        <v>4.1436932147799997E-2</v>
      </c>
      <c r="BJ13" s="32">
        <v>51.1559845142</v>
      </c>
      <c r="BK13" s="32">
        <v>0.44944236584399999</v>
      </c>
      <c r="BL13" s="32">
        <v>3.2362585083400002</v>
      </c>
      <c r="BM13" s="32">
        <v>3750.09374493</v>
      </c>
      <c r="BN13" s="32">
        <v>4.0930325019999998</v>
      </c>
      <c r="BO13" s="32">
        <v>0.61051219899999998</v>
      </c>
      <c r="BP13" s="32">
        <v>0.77813771600000003</v>
      </c>
      <c r="BQ13" s="32">
        <v>8.0712035299999998E-2</v>
      </c>
      <c r="BR13" s="32">
        <v>185.47656119999999</v>
      </c>
      <c r="BS13" s="32">
        <v>0</v>
      </c>
      <c r="BT13" s="32">
        <v>12.394994690000001</v>
      </c>
      <c r="BU13" s="32">
        <v>3.7333614929999999</v>
      </c>
      <c r="BV13" s="32">
        <v>0.96939714700000001</v>
      </c>
      <c r="BW13" s="32">
        <v>0</v>
      </c>
      <c r="BX13" s="32">
        <v>316.18734540000003</v>
      </c>
      <c r="BY13" s="32">
        <v>146.75008550000001</v>
      </c>
      <c r="BZ13" s="32">
        <v>106.7996203</v>
      </c>
      <c r="CA13" s="32">
        <v>0.43684700700000001</v>
      </c>
      <c r="CB13" s="32">
        <v>7.0170685199999999E-2</v>
      </c>
      <c r="CC13" s="32">
        <v>0.26299731009999999</v>
      </c>
      <c r="CD13" s="32">
        <v>6.4626954799999997E-4</v>
      </c>
      <c r="CE13" s="32">
        <v>1.307184755</v>
      </c>
      <c r="CF13" s="32">
        <v>0.263249766</v>
      </c>
      <c r="CG13" s="32">
        <v>0.11210309609999999</v>
      </c>
      <c r="CH13" s="32">
        <v>65.557845200000003</v>
      </c>
      <c r="CI13" s="32">
        <v>124.178973339</v>
      </c>
      <c r="CJ13" s="32">
        <v>101.69734374399999</v>
      </c>
      <c r="CK13" s="32">
        <v>33.0869689827</v>
      </c>
      <c r="CL13" s="32">
        <v>82.062777143100007</v>
      </c>
      <c r="CM13" s="32">
        <v>4.0451886942400002</v>
      </c>
      <c r="CN13" s="32">
        <v>0</v>
      </c>
      <c r="CO13" s="32">
        <v>13.583388339400001</v>
      </c>
      <c r="CP13" s="32">
        <v>0</v>
      </c>
      <c r="CQ13" s="32">
        <v>0</v>
      </c>
      <c r="CR13" s="32">
        <v>3661.21330846</v>
      </c>
      <c r="CS13" s="32">
        <v>441.57072396500001</v>
      </c>
      <c r="CT13" s="32">
        <v>0</v>
      </c>
      <c r="CU13" s="32">
        <v>187.501107408</v>
      </c>
      <c r="CV13" s="32">
        <v>6.3866756376599998E-2</v>
      </c>
      <c r="CW13" s="32">
        <v>2170.6806875500001</v>
      </c>
      <c r="CX13" s="32">
        <v>0.170547646557</v>
      </c>
      <c r="CY13" s="32">
        <v>5.0710553436300002E-2</v>
      </c>
      <c r="CZ13" s="32">
        <v>38.530360445200003</v>
      </c>
      <c r="DA13" s="32">
        <v>0.19685486565900001</v>
      </c>
      <c r="DB13" s="32">
        <v>1.0819797920000001E-2</v>
      </c>
      <c r="DC13" s="32">
        <v>8.8809535398299992</v>
      </c>
      <c r="DD13" s="32">
        <v>14.8316854689</v>
      </c>
      <c r="DE13" s="32">
        <v>2.3078814930599999E-2</v>
      </c>
      <c r="DF13" s="32">
        <v>1.7532918157700001E-3</v>
      </c>
      <c r="DG13" s="32">
        <v>3.8661631018299998</v>
      </c>
      <c r="DH13" s="32">
        <v>4.7050762459700003E-2</v>
      </c>
      <c r="DI13" s="32">
        <v>9.4575813859700002</v>
      </c>
      <c r="DJ13" s="32">
        <v>0.73174493989</v>
      </c>
      <c r="DK13" s="32">
        <v>5.2269559927399997E-2</v>
      </c>
      <c r="DL13" s="32">
        <v>69.647221829900005</v>
      </c>
      <c r="DM13" s="32">
        <v>0.208793720292</v>
      </c>
      <c r="DN13" s="32">
        <v>0.732857298617</v>
      </c>
      <c r="DO13" s="32">
        <v>2.7198448547800002E-3</v>
      </c>
      <c r="DP13" s="32">
        <v>3.6429384752899998</v>
      </c>
      <c r="DQ13" s="32">
        <v>0</v>
      </c>
      <c r="DR13" s="32">
        <v>0.79977098887099995</v>
      </c>
      <c r="DS13" s="32">
        <v>588.02025242299999</v>
      </c>
      <c r="DT13" s="32">
        <v>0.57293160063799997</v>
      </c>
      <c r="DU13" s="32">
        <v>220.76610515799999</v>
      </c>
      <c r="DV13" s="32">
        <v>5220.58339987</v>
      </c>
      <c r="DW13" s="32">
        <v>504.90764913800001</v>
      </c>
      <c r="DX13" s="32">
        <f t="shared" si="0"/>
        <v>132.67534814237442</v>
      </c>
      <c r="DY13" s="32">
        <f t="shared" si="1"/>
        <v>123.79439460254441</v>
      </c>
    </row>
    <row r="14" spans="1:129" x14ac:dyDescent="0.25">
      <c r="A14" s="34">
        <v>17</v>
      </c>
      <c r="B14" t="s">
        <v>13</v>
      </c>
      <c r="C14" s="32">
        <v>20.212665779000002</v>
      </c>
      <c r="D14" s="32">
        <v>269.82087849499999</v>
      </c>
      <c r="E14" s="32">
        <v>243.89561722299999</v>
      </c>
      <c r="F14" s="32">
        <v>41.731967318099997</v>
      </c>
      <c r="G14" s="32">
        <v>21.116985580000001</v>
      </c>
      <c r="H14" s="32">
        <v>3.0470850345999998</v>
      </c>
      <c r="I14" s="32">
        <v>3.9308046769999998</v>
      </c>
      <c r="J14" s="32">
        <v>0.24376287489000001</v>
      </c>
      <c r="K14" s="32">
        <v>1253.8596449500001</v>
      </c>
      <c r="L14" s="32">
        <v>0</v>
      </c>
      <c r="M14" s="32">
        <v>66.243464638999995</v>
      </c>
      <c r="N14" s="32">
        <v>7.9130171588999998</v>
      </c>
      <c r="O14" s="32">
        <v>4.9753368263000004</v>
      </c>
      <c r="P14" s="32">
        <v>0</v>
      </c>
      <c r="Q14" s="32">
        <v>924.83797504999995</v>
      </c>
      <c r="R14" s="32">
        <v>56.380625287999997</v>
      </c>
      <c r="S14" s="32">
        <v>222.82393149000001</v>
      </c>
      <c r="T14" s="32">
        <v>15.673178536</v>
      </c>
      <c r="U14" s="32">
        <v>1.9386316764</v>
      </c>
      <c r="V14" s="32">
        <v>7.8795669175</v>
      </c>
      <c r="W14" s="32">
        <v>2.3186664357000002E-2</v>
      </c>
      <c r="X14" s="32">
        <v>39.117481120999997</v>
      </c>
      <c r="Y14" s="32">
        <v>4.5914089457999997E-2</v>
      </c>
      <c r="Z14" s="32">
        <v>0.67054670682999995</v>
      </c>
      <c r="AA14" s="32">
        <v>304.71369229999999</v>
      </c>
      <c r="AB14" s="32">
        <v>340.911155506</v>
      </c>
      <c r="AC14" s="32">
        <v>59.2115502427</v>
      </c>
      <c r="AD14" s="32">
        <v>1841.8957094299999</v>
      </c>
      <c r="AE14" s="32">
        <v>209672.917763</v>
      </c>
      <c r="AF14" s="32">
        <v>4.2745297037899999</v>
      </c>
      <c r="AG14" s="32">
        <v>261.19290333599997</v>
      </c>
      <c r="AH14" s="32">
        <v>0.28989858353300002</v>
      </c>
      <c r="AI14" s="32">
        <v>480.43785150399998</v>
      </c>
      <c r="AJ14" s="32">
        <v>745.90473233299997</v>
      </c>
      <c r="AK14" s="32">
        <v>990.48085979899997</v>
      </c>
      <c r="AL14" s="32">
        <v>251.61329143</v>
      </c>
      <c r="AM14" s="32">
        <v>958.54916150999998</v>
      </c>
      <c r="AN14" s="32">
        <v>6.2992002318000004</v>
      </c>
      <c r="AO14" s="32">
        <v>280.96461713999997</v>
      </c>
      <c r="AP14" s="32">
        <v>0.82390246939</v>
      </c>
      <c r="AQ14" s="32">
        <v>1820.3318929</v>
      </c>
      <c r="AR14" s="32">
        <v>2107.5974672000002</v>
      </c>
      <c r="AS14" s="32">
        <v>216.359729292</v>
      </c>
      <c r="AT14" s="32">
        <v>16.1975346485</v>
      </c>
      <c r="AU14" s="32">
        <v>325.17918873100001</v>
      </c>
      <c r="AV14" s="32">
        <v>58.823483824999997</v>
      </c>
      <c r="AW14" s="32">
        <v>208129.14317299999</v>
      </c>
      <c r="AX14" s="32">
        <v>416.39119656299999</v>
      </c>
      <c r="AY14" s="32">
        <v>229.35262613200001</v>
      </c>
      <c r="AZ14" s="32">
        <v>82.951279504400006</v>
      </c>
      <c r="BA14" s="32">
        <v>29.5058427399</v>
      </c>
      <c r="BB14" s="32">
        <v>0</v>
      </c>
      <c r="BC14" s="32">
        <v>8611.5579517499991</v>
      </c>
      <c r="BD14" s="32">
        <v>1674.4024085000001</v>
      </c>
      <c r="BE14" s="32">
        <v>8850.3159852900008</v>
      </c>
      <c r="BF14" s="32">
        <v>68.455217322500005</v>
      </c>
      <c r="BG14" s="32">
        <v>17.455632087600002</v>
      </c>
      <c r="BH14" s="32">
        <v>24.8078318578</v>
      </c>
      <c r="BI14" s="32">
        <v>0.11025857412999999</v>
      </c>
      <c r="BJ14" s="32">
        <v>112.61828769</v>
      </c>
      <c r="BK14" s="32">
        <v>3.6040685043099998</v>
      </c>
      <c r="BL14" s="32">
        <v>14.0904027152</v>
      </c>
      <c r="BM14" s="32">
        <v>8627.2078309200006</v>
      </c>
      <c r="BN14" s="32">
        <v>6.4194815542999999</v>
      </c>
      <c r="BO14" s="32">
        <v>0.96806017171000003</v>
      </c>
      <c r="BP14" s="32">
        <v>1.22903700314</v>
      </c>
      <c r="BQ14" s="32">
        <v>0.144272248799</v>
      </c>
      <c r="BR14" s="32">
        <v>289.82473628000002</v>
      </c>
      <c r="BS14" s="32">
        <v>0</v>
      </c>
      <c r="BT14" s="32">
        <v>19.205272280999999</v>
      </c>
      <c r="BU14" s="32">
        <v>5.5479910546999998</v>
      </c>
      <c r="BV14" s="32">
        <v>1.5237062298999999</v>
      </c>
      <c r="BW14" s="32">
        <v>0</v>
      </c>
      <c r="BX14" s="32">
        <v>470.30238433</v>
      </c>
      <c r="BY14" s="32">
        <v>217.6513429</v>
      </c>
      <c r="BZ14" s="32">
        <v>167.43358885000001</v>
      </c>
      <c r="CA14" s="32">
        <v>0.89786773359000005</v>
      </c>
      <c r="CB14" s="32">
        <v>0.133606190944</v>
      </c>
      <c r="CC14" s="32">
        <v>0.50723693740999998</v>
      </c>
      <c r="CD14" s="32">
        <v>1.3283276837299999E-3</v>
      </c>
      <c r="CE14" s="32">
        <v>2.5200620844000001</v>
      </c>
      <c r="CF14" s="32">
        <v>0.39713057332000001</v>
      </c>
      <c r="CG14" s="32">
        <v>0.18174150680000001</v>
      </c>
      <c r="CH14" s="32">
        <v>106.260632738</v>
      </c>
      <c r="CI14" s="32">
        <v>373.43330364399998</v>
      </c>
      <c r="CJ14" s="32">
        <v>314.80297128799998</v>
      </c>
      <c r="CK14" s="32">
        <v>96.412345543399994</v>
      </c>
      <c r="CL14" s="32">
        <v>187.83808701999999</v>
      </c>
      <c r="CM14" s="32">
        <v>9.8824777793899994</v>
      </c>
      <c r="CN14" s="32">
        <v>0</v>
      </c>
      <c r="CO14" s="32">
        <v>37.118691505599998</v>
      </c>
      <c r="CP14" s="32">
        <v>0</v>
      </c>
      <c r="CQ14" s="32">
        <v>0</v>
      </c>
      <c r="CR14" s="32">
        <v>10006.6975917</v>
      </c>
      <c r="CS14" s="32">
        <v>1948.4327338600001</v>
      </c>
      <c r="CT14" s="32">
        <v>0</v>
      </c>
      <c r="CU14" s="32">
        <v>446.77136257000001</v>
      </c>
      <c r="CV14" s="32">
        <v>0.14119034908799999</v>
      </c>
      <c r="CW14" s="32">
        <v>5060.8163843299999</v>
      </c>
      <c r="CX14" s="32">
        <v>0.37992926712300001</v>
      </c>
      <c r="CY14" s="32">
        <v>0.113356204413</v>
      </c>
      <c r="CZ14" s="32">
        <v>85.025748808000003</v>
      </c>
      <c r="DA14" s="32">
        <v>0.43710534603200002</v>
      </c>
      <c r="DB14" s="32">
        <v>2.4119960566599999E-2</v>
      </c>
      <c r="DC14" s="32">
        <v>19.527884638900002</v>
      </c>
      <c r="DD14" s="32">
        <v>33.1943711447</v>
      </c>
      <c r="DE14" s="32">
        <v>5.11102086836E-2</v>
      </c>
      <c r="DF14" s="32">
        <v>3.8712307459099998E-3</v>
      </c>
      <c r="DG14" s="32">
        <v>8.5805967239199994</v>
      </c>
      <c r="DH14" s="32">
        <v>0.104407397608</v>
      </c>
      <c r="DI14" s="32">
        <v>21.261050212600001</v>
      </c>
      <c r="DJ14" s="32">
        <v>1.62607174868</v>
      </c>
      <c r="DK14" s="32">
        <v>0.13477429386799999</v>
      </c>
      <c r="DL14" s="32">
        <v>154.25555990300001</v>
      </c>
      <c r="DM14" s="32">
        <v>0.465530204048</v>
      </c>
      <c r="DN14" s="32">
        <v>4.0471221056999998</v>
      </c>
      <c r="DO14" s="32">
        <v>6.02061321271E-3</v>
      </c>
      <c r="DP14" s="32">
        <v>14.9426926561</v>
      </c>
      <c r="DQ14" s="32">
        <v>0</v>
      </c>
      <c r="DR14" s="32">
        <v>3.3754199321099998</v>
      </c>
      <c r="DS14" s="32">
        <v>1317.8376184199999</v>
      </c>
      <c r="DT14" s="32">
        <v>2.2956427024999999</v>
      </c>
      <c r="DU14" s="32">
        <v>512.67908830099998</v>
      </c>
      <c r="DV14" s="32">
        <v>11891.6694993</v>
      </c>
      <c r="DW14" s="32">
        <v>1130.3982543300001</v>
      </c>
      <c r="DX14" s="32">
        <f t="shared" si="0"/>
        <v>296.18546089416799</v>
      </c>
      <c r="DY14" s="32">
        <f t="shared" si="1"/>
        <v>276.657576255268</v>
      </c>
    </row>
    <row r="15" spans="1:129" x14ac:dyDescent="0.25">
      <c r="A15" s="34">
        <v>18</v>
      </c>
      <c r="B15" t="s">
        <v>14</v>
      </c>
      <c r="C15" s="32">
        <v>21.102368830100001</v>
      </c>
      <c r="D15" s="32">
        <v>259.126252857</v>
      </c>
      <c r="E15" s="32">
        <v>235.103652025</v>
      </c>
      <c r="F15" s="32">
        <v>41.1794140911</v>
      </c>
      <c r="G15" s="32">
        <v>37.495089780000001</v>
      </c>
      <c r="H15" s="32">
        <v>5.4105754880000001</v>
      </c>
      <c r="I15" s="32">
        <v>6.9796737479999997</v>
      </c>
      <c r="J15" s="32">
        <v>0.43283546179999999</v>
      </c>
      <c r="K15" s="32">
        <v>2226.4063808000001</v>
      </c>
      <c r="L15" s="32">
        <v>0</v>
      </c>
      <c r="M15" s="32">
        <v>117.62699016000001</v>
      </c>
      <c r="N15" s="32">
        <v>13.975180829999999</v>
      </c>
      <c r="O15" s="32">
        <v>8.8339891730000009</v>
      </c>
      <c r="P15" s="32">
        <v>0</v>
      </c>
      <c r="Q15" s="32">
        <v>1633.3480930000001</v>
      </c>
      <c r="R15" s="32">
        <v>99.573183169999993</v>
      </c>
      <c r="S15" s="32">
        <v>395.65567549999997</v>
      </c>
      <c r="T15" s="32">
        <v>27.83027397</v>
      </c>
      <c r="U15" s="32">
        <v>3.4424212669999998</v>
      </c>
      <c r="V15" s="32">
        <v>13.991041064999999</v>
      </c>
      <c r="W15" s="32">
        <v>4.1172004140000003E-2</v>
      </c>
      <c r="X15" s="32">
        <v>69.457453610000002</v>
      </c>
      <c r="Y15" s="32">
        <v>8.1528494689999995E-2</v>
      </c>
      <c r="Z15" s="32">
        <v>1.1906621877000001</v>
      </c>
      <c r="AA15" s="32">
        <v>541.063804</v>
      </c>
      <c r="AB15" s="32">
        <v>327.81339452600002</v>
      </c>
      <c r="AC15" s="32">
        <v>52.592109146399999</v>
      </c>
      <c r="AD15" s="32">
        <v>1652.5773931900001</v>
      </c>
      <c r="AE15" s="32">
        <v>162552.32564900001</v>
      </c>
      <c r="AF15" s="32">
        <v>3.1662523035999999</v>
      </c>
      <c r="AG15" s="32">
        <v>227.03197066999999</v>
      </c>
      <c r="AH15" s="32">
        <v>0.25422187207000002</v>
      </c>
      <c r="AI15" s="32">
        <v>420.61125336999999</v>
      </c>
      <c r="AJ15" s="32">
        <v>650.80872821000003</v>
      </c>
      <c r="AK15" s="32">
        <v>968.27277345699997</v>
      </c>
      <c r="AL15" s="32">
        <v>237.116504056</v>
      </c>
      <c r="AM15" s="32">
        <v>828.60110423000003</v>
      </c>
      <c r="AN15" s="32">
        <v>5.0543111400000003</v>
      </c>
      <c r="AO15" s="32">
        <v>251.23218026000001</v>
      </c>
      <c r="AP15" s="32">
        <v>0.74827547920000004</v>
      </c>
      <c r="AQ15" s="32">
        <v>1651.3925967</v>
      </c>
      <c r="AR15" s="32">
        <v>1907.6758914</v>
      </c>
      <c r="AS15" s="32">
        <v>178.71429799200001</v>
      </c>
      <c r="AT15" s="32">
        <v>12.873480836200001</v>
      </c>
      <c r="AU15" s="32">
        <v>309.022257212</v>
      </c>
      <c r="AV15" s="32">
        <v>51.786491300900003</v>
      </c>
      <c r="AW15" s="32">
        <v>159469.72064700001</v>
      </c>
      <c r="AX15" s="32">
        <v>350.33737474100002</v>
      </c>
      <c r="AY15" s="32">
        <v>164.675958987</v>
      </c>
      <c r="AZ15" s="32">
        <v>66.203604776600002</v>
      </c>
      <c r="BA15" s="32">
        <v>23.721662459200001</v>
      </c>
      <c r="BB15" s="32">
        <v>0</v>
      </c>
      <c r="BC15" s="32">
        <v>7174.3839411400004</v>
      </c>
      <c r="BD15" s="32">
        <v>1034.87179707</v>
      </c>
      <c r="BE15" s="32">
        <v>7811.2954171199999</v>
      </c>
      <c r="BF15" s="32">
        <v>61.074506612900002</v>
      </c>
      <c r="BG15" s="32">
        <v>15.4064478101</v>
      </c>
      <c r="BH15" s="32">
        <v>22.105389580499999</v>
      </c>
      <c r="BI15" s="32">
        <v>0.10546583721</v>
      </c>
      <c r="BJ15" s="32">
        <v>99.615982033600005</v>
      </c>
      <c r="BK15" s="32">
        <v>2.0934655321600002</v>
      </c>
      <c r="BL15" s="32">
        <v>10.4546618619</v>
      </c>
      <c r="BM15" s="32">
        <v>7818.0218994699999</v>
      </c>
      <c r="BN15" s="32">
        <v>18.893928943999999</v>
      </c>
      <c r="BO15" s="32">
        <v>2.8183516019999999</v>
      </c>
      <c r="BP15" s="32">
        <v>3.592043635</v>
      </c>
      <c r="BQ15" s="32">
        <v>0.37269193550000002</v>
      </c>
      <c r="BR15" s="32">
        <v>856.16241300000002</v>
      </c>
      <c r="BS15" s="32">
        <v>0</v>
      </c>
      <c r="BT15" s="32">
        <v>57.217539629999997</v>
      </c>
      <c r="BU15" s="32">
        <v>16.230428858</v>
      </c>
      <c r="BV15" s="32">
        <v>4.4750097049999997</v>
      </c>
      <c r="BW15" s="32">
        <v>0</v>
      </c>
      <c r="BX15" s="32">
        <v>1374.6538785</v>
      </c>
      <c r="BY15" s="32">
        <v>637.91280029999996</v>
      </c>
      <c r="BZ15" s="32">
        <v>493.0118445</v>
      </c>
      <c r="CA15" s="32">
        <v>2.0180573867999998</v>
      </c>
      <c r="CB15" s="32">
        <v>0.32407427220000001</v>
      </c>
      <c r="CC15" s="32">
        <v>1.2146426534999999</v>
      </c>
      <c r="CD15" s="32">
        <v>2.985499104E-3</v>
      </c>
      <c r="CE15" s="32">
        <v>6.0372794030000003</v>
      </c>
      <c r="CF15" s="32">
        <v>1.215050867</v>
      </c>
      <c r="CG15" s="32">
        <v>0.51753944829999998</v>
      </c>
      <c r="CH15" s="32">
        <v>302.66241079999998</v>
      </c>
      <c r="CI15" s="32">
        <v>397.57097068100001</v>
      </c>
      <c r="CJ15" s="32">
        <v>339.52017883399998</v>
      </c>
      <c r="CK15" s="32">
        <v>96.409252847700003</v>
      </c>
      <c r="CL15" s="32">
        <v>174.64414703200001</v>
      </c>
      <c r="CM15" s="32">
        <v>9.4939920082399993</v>
      </c>
      <c r="CN15" s="32">
        <v>0</v>
      </c>
      <c r="CO15" s="32">
        <v>38.033355124800003</v>
      </c>
      <c r="CP15" s="32">
        <v>0</v>
      </c>
      <c r="CQ15" s="32">
        <v>0</v>
      </c>
      <c r="CR15" s="32">
        <v>10182.3887827</v>
      </c>
      <c r="CS15" s="32">
        <v>1772.3588037100001</v>
      </c>
      <c r="CT15" s="32">
        <v>0</v>
      </c>
      <c r="CU15" s="32">
        <v>429.78739138200001</v>
      </c>
      <c r="CV15" s="32">
        <v>0.12515009754100001</v>
      </c>
      <c r="CW15" s="32">
        <v>4737.8113584800003</v>
      </c>
      <c r="CX15" s="32">
        <v>0.430259691163</v>
      </c>
      <c r="CY15" s="32">
        <v>0.133376599436</v>
      </c>
      <c r="CZ15" s="32">
        <v>90.922703322000004</v>
      </c>
      <c r="DA15" s="32">
        <v>0.42952596288099998</v>
      </c>
      <c r="DB15" s="32">
        <v>2.7474795437500001E-2</v>
      </c>
      <c r="DC15" s="32">
        <v>19.172836429899998</v>
      </c>
      <c r="DD15" s="32">
        <v>37.311114379099998</v>
      </c>
      <c r="DE15" s="32">
        <v>4.5312970092799998E-2</v>
      </c>
      <c r="DF15" s="32">
        <v>3.43094461661E-3</v>
      </c>
      <c r="DG15" s="32">
        <v>8.2632035184500001</v>
      </c>
      <c r="DH15" s="32">
        <v>9.2586359528799997E-2</v>
      </c>
      <c r="DI15" s="32">
        <v>25.899566228499999</v>
      </c>
      <c r="DJ15" s="32">
        <v>1.4422045104200001</v>
      </c>
      <c r="DK15" s="32">
        <v>0.149624145859</v>
      </c>
      <c r="DL15" s="32">
        <v>175.11097225099999</v>
      </c>
      <c r="DM15" s="32">
        <v>0.41304929784200001</v>
      </c>
      <c r="DN15" s="32">
        <v>3.3900586830999999</v>
      </c>
      <c r="DO15" s="32">
        <v>5.9768847984899998E-3</v>
      </c>
      <c r="DP15" s="32">
        <v>12.162923042899999</v>
      </c>
      <c r="DQ15" s="32">
        <v>0</v>
      </c>
      <c r="DR15" s="32">
        <v>3.1814847925700001</v>
      </c>
      <c r="DS15" s="32">
        <v>1218.2867308899999</v>
      </c>
      <c r="DT15" s="32">
        <v>2.39675002198</v>
      </c>
      <c r="DU15" s="32">
        <v>494.685077089</v>
      </c>
      <c r="DV15" s="32">
        <v>11220.222795</v>
      </c>
      <c r="DW15" s="32">
        <v>1048.3399453100001</v>
      </c>
      <c r="DX15" s="32">
        <f t="shared" si="0"/>
        <v>326.05730921095898</v>
      </c>
      <c r="DY15" s="32">
        <f t="shared" si="1"/>
        <v>306.884472781059</v>
      </c>
    </row>
    <row r="16" spans="1:129" x14ac:dyDescent="0.25">
      <c r="A16" s="34">
        <v>19</v>
      </c>
      <c r="B16" t="s">
        <v>15</v>
      </c>
      <c r="C16" s="32">
        <v>8.8286499147300006</v>
      </c>
      <c r="D16" s="32">
        <v>131.82154470500001</v>
      </c>
      <c r="E16" s="32">
        <v>118.678036631</v>
      </c>
      <c r="F16" s="32">
        <v>18.709271385200001</v>
      </c>
      <c r="G16" s="32">
        <v>5.3058980729999998</v>
      </c>
      <c r="H16" s="32">
        <v>0.76567203490000002</v>
      </c>
      <c r="I16" s="32">
        <v>0.98769168890000003</v>
      </c>
      <c r="J16" s="32">
        <v>6.1253475340000002E-2</v>
      </c>
      <c r="K16" s="32">
        <v>315.06097799999998</v>
      </c>
      <c r="L16" s="32">
        <v>0</v>
      </c>
      <c r="M16" s="32">
        <v>16.645013890000001</v>
      </c>
      <c r="N16" s="32">
        <v>2.0023733140000002</v>
      </c>
      <c r="O16" s="32">
        <v>1.2501679219999999</v>
      </c>
      <c r="P16" s="32">
        <v>0</v>
      </c>
      <c r="Q16" s="32">
        <v>234.02854300000001</v>
      </c>
      <c r="R16" s="32">
        <v>14.26692016</v>
      </c>
      <c r="S16" s="32">
        <v>55.987747280000001</v>
      </c>
      <c r="T16" s="32">
        <v>3.9382587990000002</v>
      </c>
      <c r="U16" s="32">
        <v>0.48712240449999999</v>
      </c>
      <c r="V16" s="32">
        <v>1.9798776140000001</v>
      </c>
      <c r="W16" s="32">
        <v>5.8262934499999997E-3</v>
      </c>
      <c r="X16" s="32">
        <v>9.8289900110000001</v>
      </c>
      <c r="Y16" s="32">
        <v>1.1537362149999999E-2</v>
      </c>
      <c r="Z16" s="32">
        <v>0.16849452300000001</v>
      </c>
      <c r="AA16" s="32">
        <v>76.567203390000003</v>
      </c>
      <c r="AB16" s="32">
        <v>216.84777507999999</v>
      </c>
      <c r="AC16" s="32">
        <v>35.323316657399999</v>
      </c>
      <c r="AD16" s="32">
        <v>1009.20717712</v>
      </c>
      <c r="AE16" s="32">
        <v>108743.372267</v>
      </c>
      <c r="AF16" s="32">
        <v>1.8623507778999999</v>
      </c>
      <c r="AG16" s="32">
        <v>125.05312809</v>
      </c>
      <c r="AH16" s="32">
        <v>0.13874153875</v>
      </c>
      <c r="AI16" s="32">
        <v>228.25366887999999</v>
      </c>
      <c r="AJ16" s="32">
        <v>355.16945543999998</v>
      </c>
      <c r="AK16" s="32">
        <v>526.69450963400004</v>
      </c>
      <c r="AL16" s="32">
        <v>143.33003091399999</v>
      </c>
      <c r="AM16" s="32">
        <v>505.82268666200002</v>
      </c>
      <c r="AN16" s="32">
        <v>3.3290403940000002</v>
      </c>
      <c r="AO16" s="32">
        <v>145.34778127999999</v>
      </c>
      <c r="AP16" s="32">
        <v>0.42860143499999998</v>
      </c>
      <c r="AQ16" s="32">
        <v>944.28974549999998</v>
      </c>
      <c r="AR16" s="32">
        <v>1092.9652306999999</v>
      </c>
      <c r="AS16" s="32">
        <v>110.69813471400001</v>
      </c>
      <c r="AT16" s="32">
        <v>7.6641488072900001</v>
      </c>
      <c r="AU16" s="32">
        <v>210.16120160700001</v>
      </c>
      <c r="AV16" s="32">
        <v>35.209303494899999</v>
      </c>
      <c r="AW16" s="32">
        <v>108307.153267</v>
      </c>
      <c r="AX16" s="32">
        <v>235.42203505699999</v>
      </c>
      <c r="AY16" s="32">
        <v>98.084940028199995</v>
      </c>
      <c r="AZ16" s="32">
        <v>40.035549689</v>
      </c>
      <c r="BA16" s="32">
        <v>14.9249778547</v>
      </c>
      <c r="BB16" s="32">
        <v>0</v>
      </c>
      <c r="BC16" s="32">
        <v>4351.8412136400002</v>
      </c>
      <c r="BD16" s="32">
        <v>612.57344664300001</v>
      </c>
      <c r="BE16" s="32">
        <v>5007.2473347900004</v>
      </c>
      <c r="BF16" s="32">
        <v>41.8072886199</v>
      </c>
      <c r="BG16" s="32">
        <v>10.6034719734</v>
      </c>
      <c r="BH16" s="32">
        <v>14.9044433764</v>
      </c>
      <c r="BI16" s="32">
        <v>5.7526777113700002E-2</v>
      </c>
      <c r="BJ16" s="32">
        <v>68.5802962665</v>
      </c>
      <c r="BK16" s="32">
        <v>1.14127912975</v>
      </c>
      <c r="BL16" s="32">
        <v>6.2949010905799998</v>
      </c>
      <c r="BM16" s="32">
        <v>5043.1170009199996</v>
      </c>
      <c r="BN16" s="32">
        <v>2.673778462</v>
      </c>
      <c r="BO16" s="32">
        <v>0.39883943550000001</v>
      </c>
      <c r="BP16" s="32">
        <v>0.50834523180000002</v>
      </c>
      <c r="BQ16" s="32">
        <v>5.2747765990000001E-2</v>
      </c>
      <c r="BR16" s="32">
        <v>121.15801020000001</v>
      </c>
      <c r="BS16" s="32">
        <v>0</v>
      </c>
      <c r="BT16" s="32">
        <v>8.0972261480000007</v>
      </c>
      <c r="BU16" s="32">
        <v>2.3255696220000002</v>
      </c>
      <c r="BV16" s="32">
        <v>0.63327863070000001</v>
      </c>
      <c r="BW16" s="32">
        <v>0</v>
      </c>
      <c r="BX16" s="32">
        <v>196.96908719999999</v>
      </c>
      <c r="BY16" s="32">
        <v>91.401331920000004</v>
      </c>
      <c r="BZ16" s="32">
        <v>69.76649956</v>
      </c>
      <c r="CA16" s="32">
        <v>0.28562930669999997</v>
      </c>
      <c r="CB16" s="32">
        <v>4.5866365589999999E-2</v>
      </c>
      <c r="CC16" s="32">
        <v>0.17191148680000001</v>
      </c>
      <c r="CD16" s="32">
        <v>4.2258157349999998E-4</v>
      </c>
      <c r="CE16" s="32">
        <v>0.85444268150000002</v>
      </c>
      <c r="CF16" s="32">
        <v>0.17194415599999999</v>
      </c>
      <c r="CG16" s="32">
        <v>7.3242193799999994E-2</v>
      </c>
      <c r="CH16" s="32">
        <v>42.83168869</v>
      </c>
      <c r="CI16" s="32">
        <v>152.310057317</v>
      </c>
      <c r="CJ16" s="32">
        <v>122.82769286200001</v>
      </c>
      <c r="CK16" s="32">
        <v>44.363529883299996</v>
      </c>
      <c r="CL16" s="32">
        <v>101.87900674300001</v>
      </c>
      <c r="CM16" s="32">
        <v>5.6733871253599997</v>
      </c>
      <c r="CN16" s="32">
        <v>0</v>
      </c>
      <c r="CO16" s="32">
        <v>17.3757288252</v>
      </c>
      <c r="CP16" s="32">
        <v>0</v>
      </c>
      <c r="CQ16" s="32">
        <v>0</v>
      </c>
      <c r="CR16" s="32">
        <v>4782.8343033000001</v>
      </c>
      <c r="CS16" s="32">
        <v>718.24270303100002</v>
      </c>
      <c r="CT16" s="32">
        <v>0</v>
      </c>
      <c r="CU16" s="32">
        <v>244.955340603</v>
      </c>
      <c r="CV16" s="32">
        <v>8.4900054724299998E-2</v>
      </c>
      <c r="CW16" s="32">
        <v>2740.93419017</v>
      </c>
      <c r="CX16" s="32">
        <v>0.194219150067</v>
      </c>
      <c r="CY16" s="32">
        <v>5.6092978139900003E-2</v>
      </c>
      <c r="CZ16" s="32">
        <v>46.031148301100004</v>
      </c>
      <c r="DA16" s="32">
        <v>0.24737001464300001</v>
      </c>
      <c r="DB16" s="32">
        <v>1.22704978003E-2</v>
      </c>
      <c r="DC16" s="32">
        <v>11.136463378</v>
      </c>
      <c r="DD16" s="32">
        <v>17.056273945899999</v>
      </c>
      <c r="DE16" s="32">
        <v>3.0721469855599998E-2</v>
      </c>
      <c r="DF16" s="32">
        <v>2.3284676736800001E-3</v>
      </c>
      <c r="DG16" s="32">
        <v>4.9176258292000004</v>
      </c>
      <c r="DH16" s="32">
        <v>6.2729852680699999E-2</v>
      </c>
      <c r="DI16" s="32">
        <v>10.188548191200001</v>
      </c>
      <c r="DJ16" s="32">
        <v>0.97666884716199998</v>
      </c>
      <c r="DK16" s="32">
        <v>6.3775743720100003E-2</v>
      </c>
      <c r="DL16" s="32">
        <v>79.263994190000005</v>
      </c>
      <c r="DM16" s="32">
        <v>0.279406934976</v>
      </c>
      <c r="DN16" s="32">
        <v>1.3247617197599999</v>
      </c>
      <c r="DO16" s="32">
        <v>3.3869654365199999E-3</v>
      </c>
      <c r="DP16" s="32">
        <v>6.5366312844000003</v>
      </c>
      <c r="DQ16" s="32">
        <v>0</v>
      </c>
      <c r="DR16" s="32">
        <v>1.2085886321399999</v>
      </c>
      <c r="DS16" s="32">
        <v>740.59120059600002</v>
      </c>
      <c r="DT16" s="32">
        <v>0.78661674084199995</v>
      </c>
      <c r="DU16" s="32">
        <v>298.20568149500002</v>
      </c>
      <c r="DV16" s="32">
        <v>6610.6494612300003</v>
      </c>
      <c r="DW16" s="32">
        <v>647.557299758</v>
      </c>
      <c r="DX16" s="32">
        <f t="shared" si="0"/>
        <v>154.87641727848012</v>
      </c>
      <c r="DY16" s="32">
        <f t="shared" si="1"/>
        <v>143.73995390048012</v>
      </c>
    </row>
    <row r="17" spans="1:129" x14ac:dyDescent="0.25">
      <c r="A17" s="34">
        <v>20</v>
      </c>
      <c r="B17" t="s">
        <v>16</v>
      </c>
      <c r="C17" s="32">
        <v>6.6742193092799997</v>
      </c>
      <c r="D17" s="32">
        <v>93.122848614899993</v>
      </c>
      <c r="E17" s="32">
        <v>83.332532187499993</v>
      </c>
      <c r="F17" s="32">
        <v>13.7207844964</v>
      </c>
      <c r="G17" s="32">
        <v>8.7544871480000008</v>
      </c>
      <c r="H17" s="32">
        <v>1.263287614</v>
      </c>
      <c r="I17" s="32">
        <v>1.6296883494000001</v>
      </c>
      <c r="J17" s="32">
        <v>0.10106365986</v>
      </c>
      <c r="K17" s="32">
        <v>519.83069650000004</v>
      </c>
      <c r="L17" s="32">
        <v>0</v>
      </c>
      <c r="M17" s="32">
        <v>27.463683794000001</v>
      </c>
      <c r="N17" s="32">
        <v>3.3140681226000002</v>
      </c>
      <c r="O17" s="32">
        <v>2.0626330665000001</v>
      </c>
      <c r="P17" s="32">
        <v>0</v>
      </c>
      <c r="Q17" s="32">
        <v>387.32986770000002</v>
      </c>
      <c r="R17" s="32">
        <v>23.612659459</v>
      </c>
      <c r="S17" s="32">
        <v>92.381976899999998</v>
      </c>
      <c r="T17" s="32">
        <v>6.4979962740000001</v>
      </c>
      <c r="U17" s="32">
        <v>0.80373279259999997</v>
      </c>
      <c r="V17" s="32">
        <v>3.2666407236000001</v>
      </c>
      <c r="W17" s="32">
        <v>9.6133511339999995E-3</v>
      </c>
      <c r="X17" s="32">
        <v>16.217426678999999</v>
      </c>
      <c r="Y17" s="32">
        <v>1.9034905370000001E-2</v>
      </c>
      <c r="Z17" s="32">
        <v>0.27800423198000002</v>
      </c>
      <c r="AA17" s="32">
        <v>126.3290504</v>
      </c>
      <c r="AB17" s="32">
        <v>142.972593983</v>
      </c>
      <c r="AC17" s="32">
        <v>23.180331004700001</v>
      </c>
      <c r="AD17" s="32">
        <v>656.68621032900001</v>
      </c>
      <c r="AE17" s="32">
        <v>64125.464713399997</v>
      </c>
      <c r="AF17" s="32">
        <v>1.71850089698</v>
      </c>
      <c r="AG17" s="32">
        <v>110.13598625</v>
      </c>
      <c r="AH17" s="32">
        <v>0.12215777352399999</v>
      </c>
      <c r="AI17" s="32">
        <v>200.91045047</v>
      </c>
      <c r="AJ17" s="32">
        <v>312.76550313000001</v>
      </c>
      <c r="AK17" s="32">
        <v>362.78256989800002</v>
      </c>
      <c r="AL17" s="32">
        <v>95.117293109399995</v>
      </c>
      <c r="AM17" s="32">
        <v>363.22515569900003</v>
      </c>
      <c r="AN17" s="32">
        <v>2.3667116643999999</v>
      </c>
      <c r="AO17" s="32">
        <v>100.47059791</v>
      </c>
      <c r="AP17" s="32">
        <v>0.29650273771000002</v>
      </c>
      <c r="AQ17" s="32">
        <v>653.1385487</v>
      </c>
      <c r="AR17" s="32">
        <v>755.97531460000005</v>
      </c>
      <c r="AS17" s="32">
        <v>70.166279622700003</v>
      </c>
      <c r="AT17" s="32">
        <v>4.7528384610299996</v>
      </c>
      <c r="AU17" s="32">
        <v>136.41893714299999</v>
      </c>
      <c r="AV17" s="32">
        <v>22.9923671534</v>
      </c>
      <c r="AW17" s="32">
        <v>63405.713247699998</v>
      </c>
      <c r="AX17" s="32">
        <v>152.617970391</v>
      </c>
      <c r="AY17" s="32">
        <v>58.576190851600003</v>
      </c>
      <c r="AZ17" s="32">
        <v>25.5111784427</v>
      </c>
      <c r="BA17" s="32">
        <v>9.2933166403000005</v>
      </c>
      <c r="BB17" s="32">
        <v>0</v>
      </c>
      <c r="BC17" s="32">
        <v>2800.9124337799999</v>
      </c>
      <c r="BD17" s="32">
        <v>362.48783036899999</v>
      </c>
      <c r="BE17" s="32">
        <v>3214.0407270999999</v>
      </c>
      <c r="BF17" s="32">
        <v>22.971574648400001</v>
      </c>
      <c r="BG17" s="32">
        <v>5.7968489607800002</v>
      </c>
      <c r="BH17" s="32">
        <v>8.34466761959</v>
      </c>
      <c r="BI17" s="32">
        <v>4.11261645395E-2</v>
      </c>
      <c r="BJ17" s="32">
        <v>37.4641938201</v>
      </c>
      <c r="BK17" s="32">
        <v>0.70113237753900004</v>
      </c>
      <c r="BL17" s="32">
        <v>3.8982678921199998</v>
      </c>
      <c r="BM17" s="32">
        <v>3254.7438782700001</v>
      </c>
      <c r="BN17" s="32">
        <v>4.4118022440000004</v>
      </c>
      <c r="BO17" s="32">
        <v>0.65810507009999997</v>
      </c>
      <c r="BP17" s="32">
        <v>0.838752795</v>
      </c>
      <c r="BQ17" s="32">
        <v>8.7041671380000005E-2</v>
      </c>
      <c r="BR17" s="32">
        <v>199.90656544000001</v>
      </c>
      <c r="BS17" s="32">
        <v>0</v>
      </c>
      <c r="BT17" s="32">
        <v>13.360567613000001</v>
      </c>
      <c r="BU17" s="32">
        <v>3.8490742080000002</v>
      </c>
      <c r="BV17" s="32">
        <v>1.0448892523</v>
      </c>
      <c r="BW17" s="32">
        <v>0</v>
      </c>
      <c r="BX17" s="32">
        <v>326.01075163000002</v>
      </c>
      <c r="BY17" s="32">
        <v>151.27718783</v>
      </c>
      <c r="BZ17" s="32">
        <v>115.11598926000001</v>
      </c>
      <c r="CA17" s="32">
        <v>0.47141636260000003</v>
      </c>
      <c r="CB17" s="32">
        <v>7.5692814570000003E-2</v>
      </c>
      <c r="CC17" s="32">
        <v>0.28370993328999999</v>
      </c>
      <c r="CD17" s="32">
        <v>6.9740911719999999E-4</v>
      </c>
      <c r="CE17" s="32">
        <v>1.410071125</v>
      </c>
      <c r="CF17" s="32">
        <v>0.28369039452</v>
      </c>
      <c r="CG17" s="32">
        <v>0.12085078616</v>
      </c>
      <c r="CH17" s="32">
        <v>70.673038689999998</v>
      </c>
      <c r="CI17" s="32">
        <v>120.409811856</v>
      </c>
      <c r="CJ17" s="32">
        <v>99.400120105200003</v>
      </c>
      <c r="CK17" s="32">
        <v>32.674432725199999</v>
      </c>
      <c r="CL17" s="32">
        <v>72.241773363500002</v>
      </c>
      <c r="CM17" s="32">
        <v>3.99580071866</v>
      </c>
      <c r="CN17" s="32">
        <v>0</v>
      </c>
      <c r="CO17" s="32">
        <v>12.8195128034</v>
      </c>
      <c r="CP17" s="32">
        <v>0</v>
      </c>
      <c r="CQ17" s="32">
        <v>0</v>
      </c>
      <c r="CR17" s="32">
        <v>3514.2545802099999</v>
      </c>
      <c r="CS17" s="32">
        <v>537.37514910200002</v>
      </c>
      <c r="CT17" s="32">
        <v>0</v>
      </c>
      <c r="CU17" s="32">
        <v>166.498692285</v>
      </c>
      <c r="CV17" s="32">
        <v>4.7293047000799997E-2</v>
      </c>
      <c r="CW17" s="32">
        <v>1885.3324561500001</v>
      </c>
      <c r="CX17" s="32">
        <v>0.13633072409300001</v>
      </c>
      <c r="CY17" s="32">
        <v>4.1177067964000003E-2</v>
      </c>
      <c r="CZ17" s="32">
        <v>29.940863248300001</v>
      </c>
      <c r="DA17" s="32">
        <v>0.15053690612199999</v>
      </c>
      <c r="DB17" s="32">
        <v>8.6712829529299994E-3</v>
      </c>
      <c r="DC17" s="32">
        <v>6.6762714626899999</v>
      </c>
      <c r="DD17" s="32">
        <v>11.895070196700001</v>
      </c>
      <c r="DE17" s="32">
        <v>1.7126898564100001E-2</v>
      </c>
      <c r="DF17" s="32">
        <v>1.29632937916E-3</v>
      </c>
      <c r="DG17" s="32">
        <v>2.93884192305</v>
      </c>
      <c r="DH17" s="32">
        <v>3.5003052236199997E-2</v>
      </c>
      <c r="DI17" s="32">
        <v>7.81515349869</v>
      </c>
      <c r="DJ17" s="32">
        <v>0.54532872946300004</v>
      </c>
      <c r="DK17" s="32">
        <v>5.1436831114999998E-2</v>
      </c>
      <c r="DL17" s="32">
        <v>55.091710266</v>
      </c>
      <c r="DM17" s="32">
        <v>0.156244054115</v>
      </c>
      <c r="DN17" s="32">
        <v>1.0038683926700001</v>
      </c>
      <c r="DO17" s="32">
        <v>2.0779493948800002E-3</v>
      </c>
      <c r="DP17" s="32">
        <v>4.2971141464900002</v>
      </c>
      <c r="DQ17" s="32">
        <v>0</v>
      </c>
      <c r="DR17" s="32">
        <v>0.92355693399399996</v>
      </c>
      <c r="DS17" s="32">
        <v>499.32493798399997</v>
      </c>
      <c r="DT17" s="32">
        <v>0.65021594558700002</v>
      </c>
      <c r="DU17" s="32">
        <v>200.975713434</v>
      </c>
      <c r="DV17" s="32">
        <v>4520.4781117900002</v>
      </c>
      <c r="DW17" s="32">
        <v>429.50085067200001</v>
      </c>
      <c r="DX17" s="32">
        <f t="shared" si="0"/>
        <v>104.659220397475</v>
      </c>
      <c r="DY17" s="32">
        <f t="shared" si="1"/>
        <v>97.982948934785</v>
      </c>
    </row>
    <row r="18" spans="1:129" x14ac:dyDescent="0.25">
      <c r="A18" s="34">
        <v>21</v>
      </c>
      <c r="B18" t="s">
        <v>17</v>
      </c>
      <c r="C18" s="32">
        <v>17.345571529600001</v>
      </c>
      <c r="D18" s="32">
        <v>193.50413679600001</v>
      </c>
      <c r="E18" s="32">
        <v>176.453016572</v>
      </c>
      <c r="F18" s="32">
        <v>32.464123630400003</v>
      </c>
      <c r="G18" s="32">
        <v>46.616877279000001</v>
      </c>
      <c r="H18" s="32">
        <v>6.7268423540000004</v>
      </c>
      <c r="I18" s="32">
        <v>8.6777643560000008</v>
      </c>
      <c r="J18" s="32">
        <v>0.5381677117</v>
      </c>
      <c r="K18" s="32">
        <v>2768.0860051999998</v>
      </c>
      <c r="L18" s="32">
        <v>0</v>
      </c>
      <c r="M18" s="32">
        <v>146.24113315</v>
      </c>
      <c r="N18" s="32">
        <v>17.168161167000001</v>
      </c>
      <c r="O18" s="32">
        <v>10.983812254</v>
      </c>
      <c r="P18" s="32">
        <v>0</v>
      </c>
      <c r="Q18" s="32">
        <v>2006.5409251999999</v>
      </c>
      <c r="R18" s="32">
        <v>122.32398033</v>
      </c>
      <c r="S18" s="32">
        <v>491.92338530000001</v>
      </c>
      <c r="T18" s="32">
        <v>34.600077736999999</v>
      </c>
      <c r="U18" s="32">
        <v>4.2799289513999996</v>
      </c>
      <c r="V18" s="32">
        <v>17.395401980999999</v>
      </c>
      <c r="W18" s="32">
        <v>5.1189831757000002E-2</v>
      </c>
      <c r="X18" s="32">
        <v>86.358066809999997</v>
      </c>
      <c r="Y18" s="32">
        <v>0.10136224713</v>
      </c>
      <c r="Z18" s="32">
        <v>1.4803393064000001</v>
      </c>
      <c r="AA18" s="32">
        <v>672.69044340000005</v>
      </c>
      <c r="AB18" s="32">
        <v>209.34941099100001</v>
      </c>
      <c r="AC18" s="32">
        <v>34.265891869900003</v>
      </c>
      <c r="AD18" s="32">
        <v>1050.8915482299999</v>
      </c>
      <c r="AE18" s="32">
        <v>94277.753477999999</v>
      </c>
      <c r="AF18" s="32">
        <v>2.4435497983299999</v>
      </c>
      <c r="AG18" s="32">
        <v>165.85555952499999</v>
      </c>
      <c r="AH18" s="32">
        <v>0.18571818708400001</v>
      </c>
      <c r="AI18" s="32">
        <v>307.14071454399999</v>
      </c>
      <c r="AJ18" s="32">
        <v>475.43996055999997</v>
      </c>
      <c r="AK18" s="32">
        <v>701.52423708200001</v>
      </c>
      <c r="AL18" s="32">
        <v>157.91162172899999</v>
      </c>
      <c r="AM18" s="32">
        <v>558.33285798899999</v>
      </c>
      <c r="AN18" s="32">
        <v>3.5533397758</v>
      </c>
      <c r="AO18" s="32">
        <v>166.83367509000001</v>
      </c>
      <c r="AP18" s="32">
        <v>0.49684587678999997</v>
      </c>
      <c r="AQ18" s="32">
        <v>1096.3157137999999</v>
      </c>
      <c r="AR18" s="32">
        <v>1266.7034088</v>
      </c>
      <c r="AS18" s="32">
        <v>106.441426863</v>
      </c>
      <c r="AT18" s="32">
        <v>7.1148887696900003</v>
      </c>
      <c r="AU18" s="32">
        <v>190.216005731</v>
      </c>
      <c r="AV18" s="32">
        <v>33.242322395099997</v>
      </c>
      <c r="AW18" s="32">
        <v>90451.596220499996</v>
      </c>
      <c r="AX18" s="32">
        <v>225.64294958299999</v>
      </c>
      <c r="AY18" s="32">
        <v>84.672946122400006</v>
      </c>
      <c r="AZ18" s="32">
        <v>37.897887544600003</v>
      </c>
      <c r="BA18" s="32">
        <v>13.4869866612</v>
      </c>
      <c r="BB18" s="32">
        <v>0</v>
      </c>
      <c r="BC18" s="32">
        <v>4192.5521578600001</v>
      </c>
      <c r="BD18" s="32">
        <v>506.78400207599998</v>
      </c>
      <c r="BE18" s="32">
        <v>4762.5872666200003</v>
      </c>
      <c r="BF18" s="32">
        <v>31.077485438299998</v>
      </c>
      <c r="BG18" s="32">
        <v>7.8148719459300002</v>
      </c>
      <c r="BH18" s="32">
        <v>11.4321284189</v>
      </c>
      <c r="BI18" s="32">
        <v>6.5319294620099999E-2</v>
      </c>
      <c r="BJ18" s="32">
        <v>50.366673625200001</v>
      </c>
      <c r="BK18" s="32">
        <v>0.98113690778899998</v>
      </c>
      <c r="BL18" s="32">
        <v>6.0417220564400003</v>
      </c>
      <c r="BM18" s="32">
        <v>4832.4909924599997</v>
      </c>
      <c r="BN18" s="32">
        <v>23.394100285</v>
      </c>
      <c r="BO18" s="32">
        <v>3.5038385328000001</v>
      </c>
      <c r="BP18" s="32">
        <v>4.4591185945999996</v>
      </c>
      <c r="BQ18" s="32">
        <v>0.48545768370999998</v>
      </c>
      <c r="BR18" s="32">
        <v>1058.1043337999999</v>
      </c>
      <c r="BS18" s="32">
        <v>0</v>
      </c>
      <c r="BT18" s="32">
        <v>70.525998060000006</v>
      </c>
      <c r="BU18" s="32">
        <v>19.852053169000001</v>
      </c>
      <c r="BV18" s="32">
        <v>5.5452338049999996</v>
      </c>
      <c r="BW18" s="32">
        <v>0</v>
      </c>
      <c r="BX18" s="32">
        <v>1695.1799716</v>
      </c>
      <c r="BY18" s="32">
        <v>766.47765800000002</v>
      </c>
      <c r="BZ18" s="32">
        <v>610.14353349999999</v>
      </c>
      <c r="CA18" s="32">
        <v>2.7834480990000001</v>
      </c>
      <c r="CB18" s="32">
        <v>0.43267969688000002</v>
      </c>
      <c r="CC18" s="32">
        <v>1.630572267</v>
      </c>
      <c r="CD18" s="32">
        <v>4.1180061259999999E-3</v>
      </c>
      <c r="CE18" s="32">
        <v>8.1034215770000007</v>
      </c>
      <c r="CF18" s="32">
        <v>1.4812012020000001</v>
      </c>
      <c r="CG18" s="32">
        <v>0.64817759230000005</v>
      </c>
      <c r="CH18" s="32">
        <v>379.40189724999999</v>
      </c>
      <c r="CI18" s="32">
        <v>345.41902195599999</v>
      </c>
      <c r="CJ18" s="32">
        <v>301.441379041</v>
      </c>
      <c r="CK18" s="32">
        <v>74.918160523599994</v>
      </c>
      <c r="CL18" s="32">
        <v>119.30012431500001</v>
      </c>
      <c r="CM18" s="32">
        <v>6.78711125399</v>
      </c>
      <c r="CN18" s="32">
        <v>0</v>
      </c>
      <c r="CO18" s="32">
        <v>30.6983996178</v>
      </c>
      <c r="CP18" s="32">
        <v>0</v>
      </c>
      <c r="CQ18" s="32">
        <v>0</v>
      </c>
      <c r="CR18" s="32">
        <v>7894.2671763400003</v>
      </c>
      <c r="CS18" s="32">
        <v>1395.5846964</v>
      </c>
      <c r="CT18" s="32">
        <v>0</v>
      </c>
      <c r="CU18" s="32">
        <v>300.07473969099999</v>
      </c>
      <c r="CV18" s="32">
        <v>6.4681912851500004E-2</v>
      </c>
      <c r="CW18" s="32">
        <v>3231.2952330500002</v>
      </c>
      <c r="CX18" s="32">
        <v>0.35482722456799998</v>
      </c>
      <c r="CY18" s="32">
        <v>0.115541104154</v>
      </c>
      <c r="CZ18" s="32">
        <v>68.461799469499994</v>
      </c>
      <c r="DA18" s="32">
        <v>0.28160501108800001</v>
      </c>
      <c r="DB18" s="32">
        <v>2.2834946683800001E-2</v>
      </c>
      <c r="DC18" s="32">
        <v>12.527399192000001</v>
      </c>
      <c r="DD18" s="32">
        <v>30.457810626099999</v>
      </c>
      <c r="DE18" s="32">
        <v>2.3431907600399999E-2</v>
      </c>
      <c r="DF18" s="32">
        <v>1.77255745299E-3</v>
      </c>
      <c r="DG18" s="32">
        <v>5.20202992871</v>
      </c>
      <c r="DH18" s="32">
        <v>4.7906898068599997E-2</v>
      </c>
      <c r="DI18" s="32">
        <v>23.378577664800002</v>
      </c>
      <c r="DJ18" s="32">
        <v>0.74656103578599997</v>
      </c>
      <c r="DK18" s="32">
        <v>0.12062724097999999</v>
      </c>
      <c r="DL18" s="32">
        <v>144.82664512900001</v>
      </c>
      <c r="DM18" s="32">
        <v>0.21403286674700001</v>
      </c>
      <c r="DN18" s="32">
        <v>2.5637138425699999</v>
      </c>
      <c r="DO18" s="32">
        <v>3.9962088076400002E-3</v>
      </c>
      <c r="DP18" s="32">
        <v>8.1702358750300004</v>
      </c>
      <c r="DQ18" s="32">
        <v>0</v>
      </c>
      <c r="DR18" s="32">
        <v>2.5952778760899999</v>
      </c>
      <c r="DS18" s="32">
        <v>797.343102746</v>
      </c>
      <c r="DT18" s="32">
        <v>2.1546470978799999</v>
      </c>
      <c r="DU18" s="32">
        <v>335.64737011199998</v>
      </c>
      <c r="DV18" s="32">
        <v>7626.7206150599995</v>
      </c>
      <c r="DW18" s="32">
        <v>678.56188599200004</v>
      </c>
      <c r="DX18" s="32">
        <f t="shared" si="0"/>
        <v>258.95799550014999</v>
      </c>
      <c r="DY18" s="32">
        <f t="shared" si="1"/>
        <v>246.43059630815</v>
      </c>
    </row>
    <row r="19" spans="1:129" x14ac:dyDescent="0.25">
      <c r="A19" s="34">
        <v>22</v>
      </c>
      <c r="B19" t="s">
        <v>18</v>
      </c>
      <c r="C19" s="32">
        <v>18.5064888667</v>
      </c>
      <c r="D19" s="32">
        <v>201.20663478399999</v>
      </c>
      <c r="E19" s="32">
        <v>180.83134542600001</v>
      </c>
      <c r="F19" s="32">
        <v>33.684439389799998</v>
      </c>
      <c r="G19" s="32">
        <v>51.268262929999999</v>
      </c>
      <c r="H19" s="32">
        <v>7.398052506</v>
      </c>
      <c r="I19" s="32">
        <v>9.5437292399999993</v>
      </c>
      <c r="J19" s="32">
        <v>0.59185440759999997</v>
      </c>
      <c r="K19" s="32">
        <v>3044.2929909999998</v>
      </c>
      <c r="L19" s="32">
        <v>0</v>
      </c>
      <c r="M19" s="32">
        <v>160.8343606</v>
      </c>
      <c r="N19" s="32">
        <v>18.303631150000001</v>
      </c>
      <c r="O19" s="32">
        <v>12.07972277</v>
      </c>
      <c r="P19" s="32">
        <v>0</v>
      </c>
      <c r="Q19" s="32">
        <v>2139.2236149999999</v>
      </c>
      <c r="R19" s="32">
        <v>130.41247430000001</v>
      </c>
      <c r="S19" s="32">
        <v>541.00114810000002</v>
      </c>
      <c r="T19" s="32">
        <v>38.053919149999999</v>
      </c>
      <c r="U19" s="32">
        <v>4.706843567</v>
      </c>
      <c r="V19" s="32">
        <v>19.13104603</v>
      </c>
      <c r="W19" s="32">
        <v>5.6297847540000001E-2</v>
      </c>
      <c r="X19" s="32">
        <v>94.973274399999994</v>
      </c>
      <c r="Y19" s="32">
        <v>0.11147804829999999</v>
      </c>
      <c r="Z19" s="32">
        <v>1.6280995709999999</v>
      </c>
      <c r="AA19" s="32">
        <v>739.81695379999996</v>
      </c>
      <c r="AB19" s="32">
        <v>203.020491892</v>
      </c>
      <c r="AC19" s="32">
        <v>41.868754824600003</v>
      </c>
      <c r="AD19" s="32">
        <v>1042.81857298</v>
      </c>
      <c r="AE19" s="32">
        <v>69247.959555199996</v>
      </c>
      <c r="AF19" s="32">
        <v>3.6387819375000001</v>
      </c>
      <c r="AG19" s="32">
        <v>255.53900399</v>
      </c>
      <c r="AH19" s="32">
        <v>0.28643441312000001</v>
      </c>
      <c r="AI19" s="32">
        <v>475.42821609999999</v>
      </c>
      <c r="AJ19" s="32">
        <v>734.60697474999995</v>
      </c>
      <c r="AK19" s="32">
        <v>715.03012831399997</v>
      </c>
      <c r="AL19" s="32">
        <v>159.59780492799999</v>
      </c>
      <c r="AM19" s="32">
        <v>646.81198508299997</v>
      </c>
      <c r="AN19" s="32">
        <v>3.9852548759999999</v>
      </c>
      <c r="AO19" s="32">
        <v>180.59607439999999</v>
      </c>
      <c r="AP19" s="32">
        <v>0.53842576880000004</v>
      </c>
      <c r="AQ19" s="32">
        <v>1188.9845786000001</v>
      </c>
      <c r="AR19" s="32">
        <v>1373.5653004000001</v>
      </c>
      <c r="AS19" s="32">
        <v>103.724916247</v>
      </c>
      <c r="AT19" s="32">
        <v>7.2541960878199996</v>
      </c>
      <c r="AU19" s="32">
        <v>180.941061598</v>
      </c>
      <c r="AV19" s="32">
        <v>40.767292978100002</v>
      </c>
      <c r="AW19" s="32">
        <v>65032.899357100003</v>
      </c>
      <c r="AX19" s="32">
        <v>210.675756807</v>
      </c>
      <c r="AY19" s="32">
        <v>77.263468206200002</v>
      </c>
      <c r="AZ19" s="32">
        <v>36.638031669100002</v>
      </c>
      <c r="BA19" s="32">
        <v>12.6769901332</v>
      </c>
      <c r="BB19" s="32">
        <v>0</v>
      </c>
      <c r="BC19" s="32">
        <v>4087.5451749600002</v>
      </c>
      <c r="BD19" s="32">
        <v>455.56600518099998</v>
      </c>
      <c r="BE19" s="32">
        <v>4710.7199265999998</v>
      </c>
      <c r="BF19" s="32">
        <v>25.544459937599999</v>
      </c>
      <c r="BG19" s="32">
        <v>6.3633838995199996</v>
      </c>
      <c r="BH19" s="32">
        <v>9.9606331145499993</v>
      </c>
      <c r="BI19" s="32">
        <v>8.3668405599900006E-2</v>
      </c>
      <c r="BJ19" s="32">
        <v>41.0935447361</v>
      </c>
      <c r="BK19" s="32">
        <v>1.0544627664699999</v>
      </c>
      <c r="BL19" s="32">
        <v>5.3776520245299997</v>
      </c>
      <c r="BM19" s="32">
        <v>4792.3697331800004</v>
      </c>
      <c r="BN19" s="32">
        <v>25.837280209999999</v>
      </c>
      <c r="BO19" s="32">
        <v>3.854062039</v>
      </c>
      <c r="BP19" s="32">
        <v>4.9122474819999997</v>
      </c>
      <c r="BQ19" s="32">
        <v>0.5098243495</v>
      </c>
      <c r="BR19" s="32">
        <v>1170.770174</v>
      </c>
      <c r="BS19" s="32">
        <v>0</v>
      </c>
      <c r="BT19" s="32">
        <v>78.243297170000005</v>
      </c>
      <c r="BU19" s="32">
        <v>21.259359069999999</v>
      </c>
      <c r="BV19" s="32">
        <v>6.1193416279999999</v>
      </c>
      <c r="BW19" s="32">
        <v>0</v>
      </c>
      <c r="BX19" s="32">
        <v>1800.6492270000001</v>
      </c>
      <c r="BY19" s="32">
        <v>835.50245229999996</v>
      </c>
      <c r="BZ19" s="32">
        <v>674.1755789</v>
      </c>
      <c r="CA19" s="32">
        <v>2.7614707919999999</v>
      </c>
      <c r="CB19" s="32">
        <v>0.44337708450000002</v>
      </c>
      <c r="CC19" s="32">
        <v>1.661786505</v>
      </c>
      <c r="CD19" s="32">
        <v>4.0854077170000003E-3</v>
      </c>
      <c r="CE19" s="32">
        <v>8.2599131470000007</v>
      </c>
      <c r="CF19" s="32">
        <v>1.661433954</v>
      </c>
      <c r="CG19" s="32">
        <v>0.70776673950000002</v>
      </c>
      <c r="CH19" s="32">
        <v>413.9269051</v>
      </c>
      <c r="CI19" s="32">
        <v>361.99317601000001</v>
      </c>
      <c r="CJ19" s="32">
        <v>316.34191307100002</v>
      </c>
      <c r="CK19" s="32">
        <v>76.200730311100003</v>
      </c>
      <c r="CL19" s="32">
        <v>135.61235858399999</v>
      </c>
      <c r="CM19" s="32">
        <v>7.2235050467999997</v>
      </c>
      <c r="CN19" s="32">
        <v>0</v>
      </c>
      <c r="CO19" s="32">
        <v>31.700794026800001</v>
      </c>
      <c r="CP19" s="32">
        <v>0</v>
      </c>
      <c r="CQ19" s="32">
        <v>0</v>
      </c>
      <c r="CR19" s="32">
        <v>8027.4119872199999</v>
      </c>
      <c r="CS19" s="32">
        <v>1421.4784071700001</v>
      </c>
      <c r="CT19" s="32">
        <v>0</v>
      </c>
      <c r="CU19" s="32">
        <v>308.015645624</v>
      </c>
      <c r="CV19" s="32">
        <v>5.5549566975700002E-2</v>
      </c>
      <c r="CW19" s="32">
        <v>3441.2155232199998</v>
      </c>
      <c r="CX19" s="32">
        <v>0.35839362065800001</v>
      </c>
      <c r="CY19" s="32">
        <v>0.118208482065</v>
      </c>
      <c r="CZ19" s="32">
        <v>66.359502639900001</v>
      </c>
      <c r="DA19" s="32">
        <v>0.26625733392299999</v>
      </c>
      <c r="DB19" s="32">
        <v>2.3114259386100001E-2</v>
      </c>
      <c r="DC19" s="32">
        <v>11.5135979384</v>
      </c>
      <c r="DD19" s="32">
        <v>30.753165880299999</v>
      </c>
      <c r="DE19" s="32">
        <v>2.0166709172900001E-2</v>
      </c>
      <c r="DF19" s="32">
        <v>1.5200036363500001E-3</v>
      </c>
      <c r="DG19" s="32">
        <v>4.8505249672000001</v>
      </c>
      <c r="DH19" s="32">
        <v>4.13311940781E-2</v>
      </c>
      <c r="DI19" s="32">
        <v>24.183399615599999</v>
      </c>
      <c r="DJ19" s="32">
        <v>0.64518670506200004</v>
      </c>
      <c r="DK19" s="32">
        <v>0.144051487762</v>
      </c>
      <c r="DL19" s="32">
        <v>144.326695207</v>
      </c>
      <c r="DM19" s="32">
        <v>0.18570882167899999</v>
      </c>
      <c r="DN19" s="32">
        <v>2.8273743838400001</v>
      </c>
      <c r="DO19" s="32">
        <v>3.7944342856400001E-3</v>
      </c>
      <c r="DP19" s="32">
        <v>7.7134999049499999</v>
      </c>
      <c r="DQ19" s="32">
        <v>0</v>
      </c>
      <c r="DR19" s="32">
        <v>2.6709252944199999</v>
      </c>
      <c r="DS19" s="32">
        <v>843.89686278099998</v>
      </c>
      <c r="DT19" s="32">
        <v>2.2157242713500001</v>
      </c>
      <c r="DU19" s="32">
        <v>335.86239089200001</v>
      </c>
      <c r="DV19" s="32">
        <v>8054.2681299899996</v>
      </c>
      <c r="DW19" s="32">
        <v>699.578884389</v>
      </c>
      <c r="DX19" s="32">
        <f t="shared" si="0"/>
        <v>255.92438753720202</v>
      </c>
      <c r="DY19" s="32">
        <f t="shared" si="1"/>
        <v>244.41078959880201</v>
      </c>
    </row>
    <row r="20" spans="1:129" x14ac:dyDescent="0.25">
      <c r="A20" s="34">
        <v>23</v>
      </c>
      <c r="B20" t="s">
        <v>19</v>
      </c>
      <c r="C20" s="32">
        <v>3.7207562387699999</v>
      </c>
      <c r="D20" s="32">
        <v>49.2199678741</v>
      </c>
      <c r="E20" s="32">
        <v>44.5627460603</v>
      </c>
      <c r="F20" s="32">
        <v>7.0055971558100003</v>
      </c>
      <c r="G20" s="32">
        <v>3.5645685560000002</v>
      </c>
      <c r="H20" s="32">
        <v>0.51440344510000002</v>
      </c>
      <c r="I20" s="32">
        <v>0.66350434280000004</v>
      </c>
      <c r="J20" s="32">
        <v>4.114710613E-2</v>
      </c>
      <c r="K20" s="32">
        <v>211.65842172000001</v>
      </c>
      <c r="L20" s="32">
        <v>0</v>
      </c>
      <c r="M20" s="32">
        <v>11.181986912999999</v>
      </c>
      <c r="N20" s="32">
        <v>1.3537489843999999</v>
      </c>
      <c r="O20" s="32">
        <v>0.83985798160000003</v>
      </c>
      <c r="P20" s="32">
        <v>0</v>
      </c>
      <c r="Q20" s="32">
        <v>158.21824151000001</v>
      </c>
      <c r="R20" s="32">
        <v>9.6454821309999996</v>
      </c>
      <c r="S20" s="32">
        <v>37.612187319999997</v>
      </c>
      <c r="T20" s="32">
        <v>2.6459885228000002</v>
      </c>
      <c r="U20" s="32">
        <v>0.32723944109999997</v>
      </c>
      <c r="V20" s="32">
        <v>1.3301094550000001</v>
      </c>
      <c r="W20" s="32">
        <v>3.9145072449999997E-3</v>
      </c>
      <c r="X20" s="32">
        <v>6.6034565430000001</v>
      </c>
      <c r="Y20" s="32">
        <v>7.7509025859999999E-3</v>
      </c>
      <c r="Z20" s="32">
        <v>0.11319183972999999</v>
      </c>
      <c r="AA20" s="32">
        <v>51.44034551</v>
      </c>
      <c r="AB20" s="32">
        <v>66.3079174537</v>
      </c>
      <c r="AC20" s="32">
        <v>14.3247381053</v>
      </c>
      <c r="AD20" s="32">
        <v>348.74932884899999</v>
      </c>
      <c r="AE20" s="32">
        <v>36758.273915799997</v>
      </c>
      <c r="AF20" s="32">
        <v>0.60984505759999996</v>
      </c>
      <c r="AG20" s="32">
        <v>37.499800829999998</v>
      </c>
      <c r="AH20" s="32">
        <v>4.1878899259999998E-2</v>
      </c>
      <c r="AI20" s="32">
        <v>69.521621999999994</v>
      </c>
      <c r="AJ20" s="32">
        <v>107.6310873</v>
      </c>
      <c r="AK20" s="32">
        <v>187.92575737999999</v>
      </c>
      <c r="AL20" s="32">
        <v>49.836977214900003</v>
      </c>
      <c r="AM20" s="32">
        <v>167.67669325599999</v>
      </c>
      <c r="AN20" s="32">
        <v>1.3067432569999999</v>
      </c>
      <c r="AO20" s="32">
        <v>55.521626099999999</v>
      </c>
      <c r="AP20" s="32">
        <v>0.1641925528</v>
      </c>
      <c r="AQ20" s="32">
        <v>362.77475800000002</v>
      </c>
      <c r="AR20" s="32">
        <v>419.60219899999998</v>
      </c>
      <c r="AS20" s="32">
        <v>39.201869371000001</v>
      </c>
      <c r="AT20" s="32">
        <v>2.9384178962999998</v>
      </c>
      <c r="AU20" s="32">
        <v>63.387260401699997</v>
      </c>
      <c r="AV20" s="32">
        <v>14.248059442800001</v>
      </c>
      <c r="AW20" s="32">
        <v>36465.233876999999</v>
      </c>
      <c r="AX20" s="32">
        <v>74.656351139999998</v>
      </c>
      <c r="AY20" s="32">
        <v>35.009711639999999</v>
      </c>
      <c r="AZ20" s="32">
        <v>14.0891417772</v>
      </c>
      <c r="BA20" s="32">
        <v>5.0454001555000003</v>
      </c>
      <c r="BB20" s="32">
        <v>0</v>
      </c>
      <c r="BC20" s="32">
        <v>1536.83735484</v>
      </c>
      <c r="BD20" s="32">
        <v>210.20732930700001</v>
      </c>
      <c r="BE20" s="32">
        <v>1714.51909445</v>
      </c>
      <c r="BF20" s="32">
        <v>18.3254225375</v>
      </c>
      <c r="BG20" s="32">
        <v>4.6880740536500003</v>
      </c>
      <c r="BH20" s="32">
        <v>6.5693286620100002</v>
      </c>
      <c r="BI20" s="32">
        <v>2.4717950269700001E-2</v>
      </c>
      <c r="BJ20" s="32">
        <v>30.2570306446</v>
      </c>
      <c r="BK20" s="32">
        <v>0.36314019681900001</v>
      </c>
      <c r="BL20" s="32">
        <v>2.4921846653999999</v>
      </c>
      <c r="BM20" s="32">
        <v>1713.9711368999999</v>
      </c>
      <c r="BN20" s="32">
        <v>1.7963415527</v>
      </c>
      <c r="BO20" s="32">
        <v>0.26796084062999997</v>
      </c>
      <c r="BP20" s="32">
        <v>0.34150780380000001</v>
      </c>
      <c r="BQ20" s="32">
        <v>3.5450297450000001E-2</v>
      </c>
      <c r="BR20" s="32">
        <v>81.398706849999996</v>
      </c>
      <c r="BS20" s="32">
        <v>0</v>
      </c>
      <c r="BT20" s="32">
        <v>5.4399784279999999</v>
      </c>
      <c r="BU20" s="32">
        <v>1.5723807969000001</v>
      </c>
      <c r="BV20" s="32">
        <v>0.42547292850000001</v>
      </c>
      <c r="BW20" s="32">
        <v>0</v>
      </c>
      <c r="BX20" s="32">
        <v>133.18034394</v>
      </c>
      <c r="BY20" s="32">
        <v>61.794927780000002</v>
      </c>
      <c r="BZ20" s="32">
        <v>46.875784340000003</v>
      </c>
      <c r="CA20" s="32">
        <v>0.19201210878</v>
      </c>
      <c r="CB20" s="32">
        <v>3.0827347189000001E-2</v>
      </c>
      <c r="CC20" s="32">
        <v>0.11555725444000001</v>
      </c>
      <c r="CD20" s="32">
        <v>2.8407412825000002E-4</v>
      </c>
      <c r="CE20" s="32">
        <v>0.57431328010000005</v>
      </c>
      <c r="CF20" s="32">
        <v>0.11551241999</v>
      </c>
      <c r="CG20" s="32">
        <v>4.9210676879999998E-2</v>
      </c>
      <c r="CH20" s="32">
        <v>28.778680147999999</v>
      </c>
      <c r="CI20" s="32">
        <v>62.278627414900001</v>
      </c>
      <c r="CJ20" s="32">
        <v>51.631987362899999</v>
      </c>
      <c r="CK20" s="32">
        <v>17.015190135299999</v>
      </c>
      <c r="CL20" s="32">
        <v>35.447913393599997</v>
      </c>
      <c r="CM20" s="32">
        <v>1.7822436446900001</v>
      </c>
      <c r="CN20" s="32">
        <v>0</v>
      </c>
      <c r="CO20" s="32">
        <v>6.5167172492600001</v>
      </c>
      <c r="CP20" s="32">
        <v>0</v>
      </c>
      <c r="CQ20" s="32">
        <v>0</v>
      </c>
      <c r="CR20" s="32">
        <v>1828.23703742</v>
      </c>
      <c r="CS20" s="32">
        <v>281.646017696</v>
      </c>
      <c r="CT20" s="32">
        <v>0</v>
      </c>
      <c r="CU20" s="32">
        <v>86.825887181499994</v>
      </c>
      <c r="CV20" s="32">
        <v>3.7674582281100003E-2</v>
      </c>
      <c r="CW20" s="32">
        <v>975.65364043900001</v>
      </c>
      <c r="CX20" s="32">
        <v>9.1727627569499995E-2</v>
      </c>
      <c r="CY20" s="32">
        <v>2.68112020632E-2</v>
      </c>
      <c r="CZ20" s="32">
        <v>21.163091457899998</v>
      </c>
      <c r="DA20" s="32">
        <v>0.112184391289</v>
      </c>
      <c r="DB20" s="32">
        <v>5.8048541305600002E-3</v>
      </c>
      <c r="DC20" s="32">
        <v>5.0461630487000004</v>
      </c>
      <c r="DD20" s="32">
        <v>8.01500560699</v>
      </c>
      <c r="DE20" s="32">
        <v>1.3621404375E-2</v>
      </c>
      <c r="DF20" s="32">
        <v>1.0338610736199999E-3</v>
      </c>
      <c r="DG20" s="32">
        <v>2.2194249632199998</v>
      </c>
      <c r="DH20" s="32">
        <v>2.7787123294100002E-2</v>
      </c>
      <c r="DI20" s="32">
        <v>4.9215645957999996</v>
      </c>
      <c r="DJ20" s="32">
        <v>0.43234120075799998</v>
      </c>
      <c r="DK20" s="32">
        <v>2.8916150938400002E-2</v>
      </c>
      <c r="DL20" s="32">
        <v>37.434212490599997</v>
      </c>
      <c r="DM20" s="32">
        <v>0.123490287868</v>
      </c>
      <c r="DN20" s="32">
        <v>0.48640065634200003</v>
      </c>
      <c r="DO20" s="32">
        <v>1.54251944579E-3</v>
      </c>
      <c r="DP20" s="32">
        <v>2.6545857317700001</v>
      </c>
      <c r="DQ20" s="32">
        <v>0</v>
      </c>
      <c r="DR20" s="32">
        <v>0.47106443756999999</v>
      </c>
      <c r="DS20" s="32">
        <v>262.229312854</v>
      </c>
      <c r="DT20" s="32">
        <v>0.32924950265199998</v>
      </c>
      <c r="DU20" s="32">
        <v>97.929306897800004</v>
      </c>
      <c r="DV20" s="32">
        <v>2321.3983211</v>
      </c>
      <c r="DW20" s="32">
        <v>228.062385229</v>
      </c>
      <c r="DX20" s="32">
        <f t="shared" si="0"/>
        <v>72.173789411470395</v>
      </c>
      <c r="DY20" s="32">
        <f t="shared" si="1"/>
        <v>67.1276263627704</v>
      </c>
    </row>
    <row r="21" spans="1:129" x14ac:dyDescent="0.25">
      <c r="A21" s="34">
        <v>24</v>
      </c>
      <c r="B21" t="s">
        <v>20</v>
      </c>
      <c r="C21" s="32">
        <v>9.2303158514699994</v>
      </c>
      <c r="D21" s="32">
        <v>138.27545350099999</v>
      </c>
      <c r="E21" s="32">
        <v>119.369348569</v>
      </c>
      <c r="F21" s="32">
        <v>19.423386124899999</v>
      </c>
      <c r="G21" s="32">
        <v>7.9429113960000004</v>
      </c>
      <c r="H21" s="32">
        <v>1.1462392939999999</v>
      </c>
      <c r="I21" s="32">
        <v>1.478610846</v>
      </c>
      <c r="J21" s="32">
        <v>9.1695512440000002E-2</v>
      </c>
      <c r="K21" s="32">
        <v>471.65642910000003</v>
      </c>
      <c r="L21" s="32">
        <v>0</v>
      </c>
      <c r="M21" s="32">
        <v>24.919207180000001</v>
      </c>
      <c r="N21" s="32">
        <v>2.9574092379999999</v>
      </c>
      <c r="O21" s="32">
        <v>1.8715274479999999</v>
      </c>
      <c r="P21" s="32">
        <v>0</v>
      </c>
      <c r="Q21" s="32">
        <v>345.64503730000001</v>
      </c>
      <c r="R21" s="32">
        <v>21.071310140000001</v>
      </c>
      <c r="S21" s="32">
        <v>83.82110496</v>
      </c>
      <c r="T21" s="32">
        <v>5.8958731799999997</v>
      </c>
      <c r="U21" s="32">
        <v>0.72923806020000004</v>
      </c>
      <c r="V21" s="32">
        <v>2.9639893750000001</v>
      </c>
      <c r="W21" s="32">
        <v>8.7227578799999993E-3</v>
      </c>
      <c r="X21" s="32">
        <v>14.71467621</v>
      </c>
      <c r="Y21" s="32">
        <v>1.727147448E-2</v>
      </c>
      <c r="Z21" s="32">
        <v>0.25224216849999997</v>
      </c>
      <c r="AA21" s="32">
        <v>114.6239334</v>
      </c>
      <c r="AB21" s="32">
        <v>198.27967847599999</v>
      </c>
      <c r="AC21" s="32">
        <v>40.109711691699999</v>
      </c>
      <c r="AD21" s="32">
        <v>967.94305371300004</v>
      </c>
      <c r="AE21" s="32">
        <v>95760.694384200004</v>
      </c>
      <c r="AF21" s="32">
        <v>4.2445916679</v>
      </c>
      <c r="AG21" s="32">
        <v>257.68567073999998</v>
      </c>
      <c r="AH21" s="32">
        <v>0.29224835661999998</v>
      </c>
      <c r="AI21" s="32">
        <v>482.60703139999998</v>
      </c>
      <c r="AJ21" s="32">
        <v>744.53807619999998</v>
      </c>
      <c r="AK21" s="32">
        <v>514.40427891399997</v>
      </c>
      <c r="AL21" s="32">
        <v>139.12612378200001</v>
      </c>
      <c r="AM21" s="32">
        <v>676.10623120499997</v>
      </c>
      <c r="AN21" s="32">
        <v>4.6262616120000004</v>
      </c>
      <c r="AO21" s="32">
        <v>196.76482519999999</v>
      </c>
      <c r="AP21" s="32">
        <v>0.59057154950000001</v>
      </c>
      <c r="AQ21" s="32">
        <v>1303.0310830000001</v>
      </c>
      <c r="AR21" s="32">
        <v>1504.4223750000001</v>
      </c>
      <c r="AS21" s="32">
        <v>107.42122502700001</v>
      </c>
      <c r="AT21" s="32">
        <v>7.4607823226100001</v>
      </c>
      <c r="AU21" s="32">
        <v>187.14731151800001</v>
      </c>
      <c r="AV21" s="32">
        <v>39.895463899200003</v>
      </c>
      <c r="AW21" s="32">
        <v>95111.102081999998</v>
      </c>
      <c r="AX21" s="32">
        <v>221.65467040999999</v>
      </c>
      <c r="AY21" s="32">
        <v>91.785335202400006</v>
      </c>
      <c r="AZ21" s="32">
        <v>41.935894829299997</v>
      </c>
      <c r="BA21" s="32">
        <v>13.9139470586</v>
      </c>
      <c r="BB21" s="32">
        <v>0</v>
      </c>
      <c r="BC21" s="32">
        <v>4612.01103418</v>
      </c>
      <c r="BD21" s="32">
        <v>588.05225065399998</v>
      </c>
      <c r="BE21" s="32">
        <v>4806.2926269299996</v>
      </c>
      <c r="BF21" s="32">
        <v>40.479140451399999</v>
      </c>
      <c r="BG21" s="32">
        <v>10.215842247699999</v>
      </c>
      <c r="BH21" s="32">
        <v>14.7562094076</v>
      </c>
      <c r="BI21" s="32">
        <v>8.1658653006699999E-2</v>
      </c>
      <c r="BJ21" s="32">
        <v>65.169251003900001</v>
      </c>
      <c r="BK21" s="32">
        <v>1.1372661794500001</v>
      </c>
      <c r="BL21" s="32">
        <v>7.3944957236000004</v>
      </c>
      <c r="BM21" s="32">
        <v>4846.4720515199997</v>
      </c>
      <c r="BN21" s="32">
        <v>4.0050786360000004</v>
      </c>
      <c r="BO21" s="32">
        <v>0.62335464409999997</v>
      </c>
      <c r="BP21" s="32">
        <v>0.78259281759999999</v>
      </c>
      <c r="BQ21" s="32">
        <v>0.1225526151</v>
      </c>
      <c r="BR21" s="32">
        <v>177.89272729999999</v>
      </c>
      <c r="BS21" s="32">
        <v>0</v>
      </c>
      <c r="BT21" s="32">
        <v>11.549980270000001</v>
      </c>
      <c r="BU21" s="32">
        <v>3.4287651889999999</v>
      </c>
      <c r="BV21" s="32">
        <v>0.95735468160000003</v>
      </c>
      <c r="BW21" s="32">
        <v>0</v>
      </c>
      <c r="BX21" s="32">
        <v>311.03008290000002</v>
      </c>
      <c r="BY21" s="32">
        <v>114.13633160000001</v>
      </c>
      <c r="BZ21" s="32">
        <v>103.97052048</v>
      </c>
      <c r="CA21" s="32">
        <v>0.94601741900000003</v>
      </c>
      <c r="CB21" s="32">
        <v>0.1258480699</v>
      </c>
      <c r="CC21" s="32">
        <v>0.48788340479999998</v>
      </c>
      <c r="CD21" s="32">
        <v>1.3996102159999999E-3</v>
      </c>
      <c r="CE21" s="32">
        <v>2.4224733999999999</v>
      </c>
      <c r="CF21" s="32">
        <v>0.2151232257</v>
      </c>
      <c r="CG21" s="32">
        <v>0.1229789914</v>
      </c>
      <c r="CH21" s="32">
        <v>72.614351479999996</v>
      </c>
      <c r="CI21" s="32">
        <v>158.48502134699999</v>
      </c>
      <c r="CJ21" s="32">
        <v>128.254376976</v>
      </c>
      <c r="CK21" s="32">
        <v>48.322111949400004</v>
      </c>
      <c r="CL21" s="32">
        <v>127.03930499000001</v>
      </c>
      <c r="CM21" s="32">
        <v>5.7691723785400004</v>
      </c>
      <c r="CN21" s="32">
        <v>0</v>
      </c>
      <c r="CO21" s="32">
        <v>17.6256442157</v>
      </c>
      <c r="CP21" s="32">
        <v>0</v>
      </c>
      <c r="CQ21" s="32">
        <v>0</v>
      </c>
      <c r="CR21" s="32">
        <v>5268.6824554900004</v>
      </c>
      <c r="CS21" s="32">
        <v>723.25860118900005</v>
      </c>
      <c r="CT21" s="32">
        <v>0</v>
      </c>
      <c r="CU21" s="32">
        <v>244.81189820399999</v>
      </c>
      <c r="CV21" s="32">
        <v>8.4401405305499999E-2</v>
      </c>
      <c r="CW21" s="32">
        <v>3110.3315433900002</v>
      </c>
      <c r="CX21" s="32">
        <v>0.208002932744</v>
      </c>
      <c r="CY21" s="32">
        <v>6.1005177510200001E-2</v>
      </c>
      <c r="CZ21" s="32">
        <v>47.320691719700001</v>
      </c>
      <c r="DA21" s="32">
        <v>0.25260760350400002</v>
      </c>
      <c r="DB21" s="32">
        <v>1.3170895021799999E-2</v>
      </c>
      <c r="DC21" s="32">
        <v>11.071009819</v>
      </c>
      <c r="DD21" s="32">
        <v>18.208162290400001</v>
      </c>
      <c r="DE21" s="32">
        <v>3.0538588240300001E-2</v>
      </c>
      <c r="DF21" s="32">
        <v>2.3149234210600002E-3</v>
      </c>
      <c r="DG21" s="32">
        <v>4.99310668641</v>
      </c>
      <c r="DH21" s="32">
        <v>6.2350589184499997E-2</v>
      </c>
      <c r="DI21" s="32">
        <v>11.248831214499999</v>
      </c>
      <c r="DJ21" s="32">
        <v>0.97070196223899996</v>
      </c>
      <c r="DK21" s="32">
        <v>9.1780502552299997E-2</v>
      </c>
      <c r="DL21" s="32">
        <v>82.306928179500005</v>
      </c>
      <c r="DM21" s="32">
        <v>0.277657247301</v>
      </c>
      <c r="DN21" s="32">
        <v>1.3696716196600001</v>
      </c>
      <c r="DO21" s="32">
        <v>3.4698040555100002E-3</v>
      </c>
      <c r="DP21" s="32">
        <v>7.76973164166</v>
      </c>
      <c r="DQ21" s="32">
        <v>0</v>
      </c>
      <c r="DR21" s="32">
        <v>1.2729573834600001</v>
      </c>
      <c r="DS21" s="32">
        <v>830.16140305700003</v>
      </c>
      <c r="DT21" s="32">
        <v>0.793296729137</v>
      </c>
      <c r="DU21" s="32">
        <v>287.31674336999998</v>
      </c>
      <c r="DV21" s="32">
        <v>7282.6647833999996</v>
      </c>
      <c r="DW21" s="32">
        <v>680.493336107</v>
      </c>
      <c r="DX21" s="32">
        <f t="shared" si="0"/>
        <v>160.36824413081231</v>
      </c>
      <c r="DY21" s="32">
        <f t="shared" si="1"/>
        <v>149.2972343118123</v>
      </c>
    </row>
    <row r="22" spans="1:129" x14ac:dyDescent="0.25">
      <c r="A22" s="34">
        <v>25</v>
      </c>
      <c r="B22" t="s">
        <v>129</v>
      </c>
      <c r="C22" s="32">
        <v>9.5592411747699995</v>
      </c>
      <c r="D22" s="32">
        <v>138.37237428399999</v>
      </c>
      <c r="E22" s="32">
        <v>122.349362181</v>
      </c>
      <c r="F22" s="32">
        <v>20.394337056099999</v>
      </c>
      <c r="G22" s="32">
        <v>7.0208822499999997</v>
      </c>
      <c r="H22" s="32">
        <v>1.0131577899999999</v>
      </c>
      <c r="I22" s="32">
        <v>1.3069088310000001</v>
      </c>
      <c r="J22" s="32">
        <v>8.1047901699999994E-2</v>
      </c>
      <c r="K22" s="32">
        <v>416.89409810000001</v>
      </c>
      <c r="L22" s="32">
        <v>0</v>
      </c>
      <c r="M22" s="32">
        <v>22.024970100000001</v>
      </c>
      <c r="N22" s="32">
        <v>2.6481664509999998</v>
      </c>
      <c r="O22" s="32">
        <v>1.6542546279999999</v>
      </c>
      <c r="P22" s="32">
        <v>0</v>
      </c>
      <c r="Q22" s="32">
        <v>309.50272130000002</v>
      </c>
      <c r="R22" s="32">
        <v>18.86816018</v>
      </c>
      <c r="S22" s="32">
        <v>74.084240699999995</v>
      </c>
      <c r="T22" s="32">
        <v>5.2112280200000001</v>
      </c>
      <c r="U22" s="32">
        <v>0.64460183299999996</v>
      </c>
      <c r="V22" s="32">
        <v>2.6198282559999999</v>
      </c>
      <c r="W22" s="32">
        <v>7.7096315400000002E-3</v>
      </c>
      <c r="X22" s="32">
        <v>13.0059647</v>
      </c>
      <c r="Y22" s="32">
        <v>1.5265979359999999E-2</v>
      </c>
      <c r="Z22" s="32">
        <v>0.2229565188</v>
      </c>
      <c r="AA22" s="32">
        <v>101.315789</v>
      </c>
      <c r="AB22" s="32">
        <v>206.21804936699999</v>
      </c>
      <c r="AC22" s="32">
        <v>38.6186001206</v>
      </c>
      <c r="AD22" s="32">
        <v>988.13470712399999</v>
      </c>
      <c r="AE22" s="32">
        <v>128780.39506</v>
      </c>
      <c r="AF22" s="32">
        <v>3.10555994</v>
      </c>
      <c r="AG22" s="32">
        <v>185.19009080000001</v>
      </c>
      <c r="AH22" s="32">
        <v>0.20887791559999999</v>
      </c>
      <c r="AI22" s="32">
        <v>345.50724109999999</v>
      </c>
      <c r="AJ22" s="32">
        <v>533.80246990000001</v>
      </c>
      <c r="AK22" s="32">
        <v>522.50644826999996</v>
      </c>
      <c r="AL22" s="32">
        <v>138.58984297800001</v>
      </c>
      <c r="AM22" s="32">
        <v>590.06594158400003</v>
      </c>
      <c r="AN22" s="32">
        <v>4.1303417119999999</v>
      </c>
      <c r="AO22" s="32">
        <v>173.9958197</v>
      </c>
      <c r="AP22" s="32">
        <v>0.51716320599999999</v>
      </c>
      <c r="AQ22" s="32">
        <v>1142.0627810000001</v>
      </c>
      <c r="AR22" s="32">
        <v>1320.184426</v>
      </c>
      <c r="AS22" s="32">
        <v>110.92021125799999</v>
      </c>
      <c r="AT22" s="32">
        <v>7.8630964137000001</v>
      </c>
      <c r="AU22" s="32">
        <v>196.817275744</v>
      </c>
      <c r="AV22" s="32">
        <v>38.407662655400003</v>
      </c>
      <c r="AW22" s="32">
        <v>128167.13095200001</v>
      </c>
      <c r="AX22" s="32">
        <v>230.87943339</v>
      </c>
      <c r="AY22" s="32">
        <v>102.186407249</v>
      </c>
      <c r="AZ22" s="32">
        <v>45.078925102500001</v>
      </c>
      <c r="BA22" s="32">
        <v>14.7893545258</v>
      </c>
      <c r="BB22" s="32">
        <v>0</v>
      </c>
      <c r="BC22" s="32">
        <v>4875.9809301900004</v>
      </c>
      <c r="BD22" s="32">
        <v>713.79963471899998</v>
      </c>
      <c r="BE22" s="32">
        <v>4831.4078242799997</v>
      </c>
      <c r="BF22" s="32">
        <v>49.4262996199</v>
      </c>
      <c r="BG22" s="32">
        <v>12.538654734</v>
      </c>
      <c r="BH22" s="32">
        <v>17.642333629700001</v>
      </c>
      <c r="BI22" s="32">
        <v>7.6170931952000004E-2</v>
      </c>
      <c r="BJ22" s="32">
        <v>80.184678591400001</v>
      </c>
      <c r="BK22" s="32">
        <v>1.33228711515</v>
      </c>
      <c r="BL22" s="32">
        <v>8.8445480715000002</v>
      </c>
      <c r="BM22" s="32">
        <v>4806.5058584600001</v>
      </c>
      <c r="BN22" s="32">
        <v>4.4080003129999996</v>
      </c>
      <c r="BO22" s="32">
        <v>0.68292847000000001</v>
      </c>
      <c r="BP22" s="32">
        <v>0.85886871799999998</v>
      </c>
      <c r="BQ22" s="32">
        <v>0.12979676749999999</v>
      </c>
      <c r="BR22" s="32">
        <v>196.3692432</v>
      </c>
      <c r="BS22" s="32">
        <v>0</v>
      </c>
      <c r="BT22" s="32">
        <v>12.77981557</v>
      </c>
      <c r="BU22" s="32">
        <v>3.8260872500000001</v>
      </c>
      <c r="BV22" s="32">
        <v>1.0524850400000001</v>
      </c>
      <c r="BW22" s="32">
        <v>0</v>
      </c>
      <c r="BX22" s="32">
        <v>342.9851031</v>
      </c>
      <c r="BY22" s="32">
        <v>131.44986109999999</v>
      </c>
      <c r="BZ22" s="32">
        <v>114.55717509999999</v>
      </c>
      <c r="CA22" s="32">
        <v>0.99434216200000003</v>
      </c>
      <c r="CB22" s="32">
        <v>0.1337217581</v>
      </c>
      <c r="CC22" s="32">
        <v>0.51786984759999999</v>
      </c>
      <c r="CD22" s="32">
        <v>1.4710312090000001E-3</v>
      </c>
      <c r="CE22" s="32">
        <v>2.5715961279999999</v>
      </c>
      <c r="CF22" s="32">
        <v>0.2423488077</v>
      </c>
      <c r="CG22" s="32">
        <v>0.1339254932</v>
      </c>
      <c r="CH22" s="32">
        <v>78.932016500000003</v>
      </c>
      <c r="CI22" s="32">
        <v>167.43115607499999</v>
      </c>
      <c r="CJ22" s="32">
        <v>136.99192065700001</v>
      </c>
      <c r="CK22" s="32">
        <v>51.553134081499998</v>
      </c>
      <c r="CL22" s="32">
        <v>112.76274267300001</v>
      </c>
      <c r="CM22" s="32">
        <v>5.3932254984599997</v>
      </c>
      <c r="CN22" s="32">
        <v>0</v>
      </c>
      <c r="CO22" s="32">
        <v>18.2220261493</v>
      </c>
      <c r="CP22" s="32">
        <v>0</v>
      </c>
      <c r="CQ22" s="32">
        <v>0</v>
      </c>
      <c r="CR22" s="32">
        <v>5528.4696503799996</v>
      </c>
      <c r="CS22" s="32">
        <v>864.11782289400003</v>
      </c>
      <c r="CT22" s="32">
        <v>0</v>
      </c>
      <c r="CU22" s="32">
        <v>243.43929391699999</v>
      </c>
      <c r="CV22" s="32">
        <v>0.101319458549</v>
      </c>
      <c r="CW22" s="32">
        <v>2914.09862505</v>
      </c>
      <c r="CX22" s="32">
        <v>0.23746957511200001</v>
      </c>
      <c r="CY22" s="32">
        <v>6.8864917666500006E-2</v>
      </c>
      <c r="CZ22" s="32">
        <v>55.632105763600002</v>
      </c>
      <c r="DA22" s="32">
        <v>0.29756279654700002</v>
      </c>
      <c r="DB22" s="32">
        <v>1.5010538582000001E-2</v>
      </c>
      <c r="DC22" s="32">
        <v>13.316996763100001</v>
      </c>
      <c r="DD22" s="32">
        <v>20.780006075900001</v>
      </c>
      <c r="DE22" s="32">
        <v>3.6632982128200001E-2</v>
      </c>
      <c r="DF22" s="32">
        <v>2.78037486772E-3</v>
      </c>
      <c r="DG22" s="32">
        <v>5.9041706942600003</v>
      </c>
      <c r="DH22" s="32">
        <v>7.4730997781700004E-2</v>
      </c>
      <c r="DI22" s="32">
        <v>12.542493413100001</v>
      </c>
      <c r="DJ22" s="32">
        <v>1.16275525018</v>
      </c>
      <c r="DK22" s="32">
        <v>8.5351615602799996E-2</v>
      </c>
      <c r="DL22" s="32">
        <v>95.762679224500005</v>
      </c>
      <c r="DM22" s="32">
        <v>0.33212823692100002</v>
      </c>
      <c r="DN22" s="32">
        <v>1.5899046347400001</v>
      </c>
      <c r="DO22" s="32">
        <v>4.0850294585600003E-3</v>
      </c>
      <c r="DP22" s="32">
        <v>9.20141569906</v>
      </c>
      <c r="DQ22" s="32">
        <v>0</v>
      </c>
      <c r="DR22" s="32">
        <v>1.46553306698</v>
      </c>
      <c r="DS22" s="32">
        <v>774.036835376</v>
      </c>
      <c r="DT22" s="32">
        <v>0.94603580466899995</v>
      </c>
      <c r="DU22" s="32">
        <v>293.71977005700001</v>
      </c>
      <c r="DV22" s="32">
        <v>6840.7355273399999</v>
      </c>
      <c r="DW22" s="32">
        <v>651.85225043699995</v>
      </c>
      <c r="DX22" s="32">
        <f t="shared" si="0"/>
        <v>187.16704407744282</v>
      </c>
      <c r="DY22" s="32">
        <f t="shared" si="1"/>
        <v>173.85004731434282</v>
      </c>
    </row>
    <row r="23" spans="1:129" x14ac:dyDescent="0.25">
      <c r="A23" s="34">
        <v>26</v>
      </c>
      <c r="B23" t="s">
        <v>22</v>
      </c>
      <c r="C23" s="32">
        <v>21.578298245599999</v>
      </c>
      <c r="D23" s="32">
        <v>352.15690616799998</v>
      </c>
      <c r="E23" s="32">
        <v>313.32373959199998</v>
      </c>
      <c r="F23" s="32">
        <v>43.874365150599999</v>
      </c>
      <c r="G23" s="32">
        <v>14.480961773000001</v>
      </c>
      <c r="H23" s="32">
        <v>2.0898440580000002</v>
      </c>
      <c r="I23" s="32">
        <v>2.6957560800000002</v>
      </c>
      <c r="J23" s="32">
        <v>0.16717758131999999</v>
      </c>
      <c r="K23" s="32">
        <v>859.87541469999996</v>
      </c>
      <c r="L23" s="32">
        <v>0</v>
      </c>
      <c r="M23" s="32">
        <v>45.428989538000003</v>
      </c>
      <c r="N23" s="32">
        <v>5.4775342873000001</v>
      </c>
      <c r="O23" s="32">
        <v>3.4120205797000001</v>
      </c>
      <c r="P23" s="32">
        <v>0</v>
      </c>
      <c r="Q23" s="32">
        <v>640.19347639</v>
      </c>
      <c r="R23" s="32">
        <v>39.027898393999997</v>
      </c>
      <c r="S23" s="32">
        <v>152.80907633000001</v>
      </c>
      <c r="T23" s="32">
        <v>10.748322444999999</v>
      </c>
      <c r="U23" s="32">
        <v>1.3294775256</v>
      </c>
      <c r="V23" s="32">
        <v>5.4037396274000002</v>
      </c>
      <c r="W23" s="32">
        <v>1.5900352377E-2</v>
      </c>
      <c r="X23" s="32">
        <v>26.827009220000001</v>
      </c>
      <c r="Y23" s="32">
        <v>3.1486599015999997E-2</v>
      </c>
      <c r="Z23" s="32">
        <v>0.45985606225999998</v>
      </c>
      <c r="AA23" s="32">
        <v>208.96532619999999</v>
      </c>
      <c r="AB23" s="32">
        <v>567.31526331400005</v>
      </c>
      <c r="AC23" s="32">
        <v>91.051067680800003</v>
      </c>
      <c r="AD23" s="32">
        <v>2641.6278616700001</v>
      </c>
      <c r="AE23" s="32">
        <v>264836.83236200002</v>
      </c>
      <c r="AF23" s="32">
        <v>6.3106315574999998</v>
      </c>
      <c r="AG23" s="32">
        <v>421.62841429999997</v>
      </c>
      <c r="AH23" s="32">
        <v>0.47435998794000001</v>
      </c>
      <c r="AI23" s="32">
        <v>783.15519086999996</v>
      </c>
      <c r="AJ23" s="32">
        <v>1211.09833693</v>
      </c>
      <c r="AK23" s="32">
        <v>1376.3285484099999</v>
      </c>
      <c r="AL23" s="32">
        <v>389.73886413700001</v>
      </c>
      <c r="AM23" s="32">
        <v>1464.86464692</v>
      </c>
      <c r="AN23" s="32">
        <v>8.6836648736999997</v>
      </c>
      <c r="AO23" s="32">
        <v>422.86610172000002</v>
      </c>
      <c r="AP23" s="32">
        <v>1.246167357</v>
      </c>
      <c r="AQ23" s="32">
        <v>2752.7787641999998</v>
      </c>
      <c r="AR23" s="32">
        <v>3184.3330581999999</v>
      </c>
      <c r="AS23" s="32">
        <v>293.23942501200003</v>
      </c>
      <c r="AT23" s="32">
        <v>18.633194908</v>
      </c>
      <c r="AU23" s="32">
        <v>548.54559993199996</v>
      </c>
      <c r="AV23" s="32">
        <v>90.740428906199995</v>
      </c>
      <c r="AW23" s="32">
        <v>263726.03376000002</v>
      </c>
      <c r="AX23" s="32">
        <v>620.36982883099995</v>
      </c>
      <c r="AY23" s="32">
        <v>215.77896682400001</v>
      </c>
      <c r="AZ23" s="32">
        <v>94.660842748199997</v>
      </c>
      <c r="BA23" s="32">
        <v>36.202959079899998</v>
      </c>
      <c r="BB23" s="32">
        <v>0</v>
      </c>
      <c r="BC23" s="32">
        <v>10694.287979700001</v>
      </c>
      <c r="BD23" s="32">
        <v>1043.64665689</v>
      </c>
      <c r="BE23" s="32">
        <v>13472.9916435</v>
      </c>
      <c r="BF23" s="32">
        <v>122.045008086</v>
      </c>
      <c r="BG23" s="32">
        <v>31.198080874999999</v>
      </c>
      <c r="BH23" s="32">
        <v>43.574737776699997</v>
      </c>
      <c r="BI23" s="32">
        <v>0.17212282784899999</v>
      </c>
      <c r="BJ23" s="32">
        <v>199.504211908</v>
      </c>
      <c r="BK23" s="32">
        <v>1.62734850725</v>
      </c>
      <c r="BL23" s="32">
        <v>15.9893361509</v>
      </c>
      <c r="BM23" s="32">
        <v>13824.416361600001</v>
      </c>
      <c r="BN23" s="32">
        <v>5.6038320529999996</v>
      </c>
      <c r="BO23" s="32">
        <v>0.85552384950000004</v>
      </c>
      <c r="BP23" s="32">
        <v>1.0814128649000001</v>
      </c>
      <c r="BQ23" s="32">
        <v>0.14361056717000001</v>
      </c>
      <c r="BR23" s="32">
        <v>250.98265076000001</v>
      </c>
      <c r="BS23" s="32">
        <v>0</v>
      </c>
      <c r="BT23" s="32">
        <v>16.530271554999999</v>
      </c>
      <c r="BU23" s="32">
        <v>4.8755449423000004</v>
      </c>
      <c r="BV23" s="32">
        <v>1.3339798896999999</v>
      </c>
      <c r="BW23" s="32">
        <v>0</v>
      </c>
      <c r="BX23" s="32">
        <v>425.61747309999998</v>
      </c>
      <c r="BY23" s="32">
        <v>178.94996714000001</v>
      </c>
      <c r="BZ23" s="32">
        <v>145.73847683</v>
      </c>
      <c r="CA23" s="32">
        <v>0.9964217111</v>
      </c>
      <c r="CB23" s="32">
        <v>0.13969964377999999</v>
      </c>
      <c r="CC23" s="32">
        <v>0.53556952099999999</v>
      </c>
      <c r="CD23" s="32">
        <v>1.4741000663000001E-3</v>
      </c>
      <c r="CE23" s="32">
        <v>2.6600719964000001</v>
      </c>
      <c r="CF23" s="32">
        <v>0.32734102704000001</v>
      </c>
      <c r="CG23" s="32">
        <v>0.16354600375</v>
      </c>
      <c r="CH23" s="32">
        <v>96.190148949999994</v>
      </c>
      <c r="CI23" s="32">
        <v>352.768020428</v>
      </c>
      <c r="CJ23" s="32">
        <v>277.73774960700001</v>
      </c>
      <c r="CK23" s="32">
        <v>105.013908896</v>
      </c>
      <c r="CL23" s="32">
        <v>295.39343651000002</v>
      </c>
      <c r="CM23" s="32">
        <v>14.610337229200001</v>
      </c>
      <c r="CN23" s="32">
        <v>0</v>
      </c>
      <c r="CO23" s="32">
        <v>42.669257181799999</v>
      </c>
      <c r="CP23" s="32">
        <v>0</v>
      </c>
      <c r="CQ23" s="32">
        <v>0</v>
      </c>
      <c r="CR23" s="32">
        <v>11760.1017997</v>
      </c>
      <c r="CS23" s="32">
        <v>1261.6219421799999</v>
      </c>
      <c r="CT23" s="32">
        <v>0</v>
      </c>
      <c r="CU23" s="32">
        <v>661.82757663300004</v>
      </c>
      <c r="CV23" s="32">
        <v>0.25178152539499998</v>
      </c>
      <c r="CW23" s="32">
        <v>7627.66301019</v>
      </c>
      <c r="CX23" s="32">
        <v>0.56665755466800005</v>
      </c>
      <c r="CY23" s="32">
        <v>0.16266761867000001</v>
      </c>
      <c r="CZ23" s="32">
        <v>133.78970666699999</v>
      </c>
      <c r="DA23" s="32">
        <v>0.72833725647900005</v>
      </c>
      <c r="DB23" s="32">
        <v>3.5761735789999999E-2</v>
      </c>
      <c r="DC23" s="32">
        <v>32.6673101827</v>
      </c>
      <c r="DD23" s="32">
        <v>49.513661118000002</v>
      </c>
      <c r="DE23" s="32">
        <v>9.0950670732699995E-2</v>
      </c>
      <c r="DF23" s="32">
        <v>6.9137249073399996E-3</v>
      </c>
      <c r="DG23" s="32">
        <v>14.4950509087</v>
      </c>
      <c r="DH23" s="32">
        <v>0.18534480488800001</v>
      </c>
      <c r="DI23" s="32">
        <v>29.2768128584</v>
      </c>
      <c r="DJ23" s="32">
        <v>2.88168846141</v>
      </c>
      <c r="DK23" s="32">
        <v>0.18949845252299999</v>
      </c>
      <c r="DL23" s="32">
        <v>228.98938973400001</v>
      </c>
      <c r="DM23" s="32">
        <v>0.82168633822899995</v>
      </c>
      <c r="DN23" s="32">
        <v>1.9861789353799999</v>
      </c>
      <c r="DO23" s="32">
        <v>1.0001601067299999E-2</v>
      </c>
      <c r="DP23" s="32">
        <v>16.612776834799998</v>
      </c>
      <c r="DQ23" s="32">
        <v>0</v>
      </c>
      <c r="DR23" s="32">
        <v>2.1358988003000001</v>
      </c>
      <c r="DS23" s="32">
        <v>2103.32723446</v>
      </c>
      <c r="DT23" s="32">
        <v>1.3448162457199999</v>
      </c>
      <c r="DU23" s="32">
        <v>780.88863451199995</v>
      </c>
      <c r="DV23" s="32">
        <v>18524.976472599999</v>
      </c>
      <c r="DW23" s="32">
        <v>1822.02462498</v>
      </c>
      <c r="DX23" s="32">
        <f t="shared" si="0"/>
        <v>447.13574508960301</v>
      </c>
      <c r="DY23" s="32">
        <f t="shared" si="1"/>
        <v>414.46843490690298</v>
      </c>
    </row>
    <row r="24" spans="1:129" x14ac:dyDescent="0.25">
      <c r="A24" s="34">
        <v>27</v>
      </c>
      <c r="B24" t="s">
        <v>23</v>
      </c>
      <c r="C24" s="32">
        <v>16.224403977400002</v>
      </c>
      <c r="D24" s="32">
        <v>239.08063482700001</v>
      </c>
      <c r="E24" s="32">
        <v>212.538639098</v>
      </c>
      <c r="F24" s="32">
        <v>33.220917702000001</v>
      </c>
      <c r="G24" s="32">
        <v>14.14792572</v>
      </c>
      <c r="H24" s="32">
        <v>2.0415713119999999</v>
      </c>
      <c r="I24" s="32">
        <v>2.6338022649999999</v>
      </c>
      <c r="J24" s="32">
        <v>0.1633212137</v>
      </c>
      <c r="K24" s="32">
        <v>840.07678699999997</v>
      </c>
      <c r="L24" s="32">
        <v>0</v>
      </c>
      <c r="M24" s="32">
        <v>44.380218999999997</v>
      </c>
      <c r="N24" s="32">
        <v>5.4126862999999998</v>
      </c>
      <c r="O24" s="32">
        <v>3.3335148970000001</v>
      </c>
      <c r="P24" s="32">
        <v>0</v>
      </c>
      <c r="Q24" s="32">
        <v>632.60690299999999</v>
      </c>
      <c r="R24" s="32">
        <v>38.565688100000003</v>
      </c>
      <c r="S24" s="32">
        <v>149.2929293</v>
      </c>
      <c r="T24" s="32">
        <v>10.500965969999999</v>
      </c>
      <c r="U24" s="32">
        <v>1.29891581</v>
      </c>
      <c r="V24" s="32">
        <v>5.2795173200000001</v>
      </c>
      <c r="W24" s="32">
        <v>1.553547366E-2</v>
      </c>
      <c r="X24" s="32">
        <v>26.207904939999999</v>
      </c>
      <c r="Y24" s="32">
        <v>3.0762833569999998E-2</v>
      </c>
      <c r="Z24" s="32">
        <v>0.44926551120000002</v>
      </c>
      <c r="AA24" s="32">
        <v>204.15846519999999</v>
      </c>
      <c r="AB24" s="32">
        <v>367.01283746399997</v>
      </c>
      <c r="AC24" s="32">
        <v>61.9302451812</v>
      </c>
      <c r="AD24" s="32">
        <v>1808.5127951100001</v>
      </c>
      <c r="AE24" s="32">
        <v>177203.628027</v>
      </c>
      <c r="AF24" s="32">
        <v>5.3423039651200002</v>
      </c>
      <c r="AG24" s="32">
        <v>297.09976560299998</v>
      </c>
      <c r="AH24" s="32">
        <v>0.340134359715</v>
      </c>
      <c r="AI24" s="32">
        <v>555.07536091099996</v>
      </c>
      <c r="AJ24" s="32">
        <v>857.51591439000003</v>
      </c>
      <c r="AK24" s="32">
        <v>958.90127690199995</v>
      </c>
      <c r="AL24" s="32">
        <v>262.94322911400002</v>
      </c>
      <c r="AM24" s="32">
        <v>925.68926204499996</v>
      </c>
      <c r="AN24" s="32">
        <v>6.3542256119999996</v>
      </c>
      <c r="AO24" s="32">
        <v>264.41004256000002</v>
      </c>
      <c r="AP24" s="32">
        <v>0.81369392939999996</v>
      </c>
      <c r="AQ24" s="32">
        <v>1787.316476</v>
      </c>
      <c r="AR24" s="32">
        <v>2058.0776332</v>
      </c>
      <c r="AS24" s="32">
        <v>191.75908685499999</v>
      </c>
      <c r="AT24" s="32">
        <v>13.1250470655</v>
      </c>
      <c r="AU24" s="32">
        <v>351.36725589500003</v>
      </c>
      <c r="AV24" s="32">
        <v>61.520569941799998</v>
      </c>
      <c r="AW24" s="32">
        <v>176071.50139799999</v>
      </c>
      <c r="AX24" s="32">
        <v>364.17719488699998</v>
      </c>
      <c r="AY24" s="32">
        <v>166.929597288</v>
      </c>
      <c r="AZ24" s="32">
        <v>61.069948099299999</v>
      </c>
      <c r="BA24" s="32">
        <v>25.6074876562</v>
      </c>
      <c r="BB24" s="32">
        <v>0</v>
      </c>
      <c r="BC24" s="32">
        <v>6831.71134953</v>
      </c>
      <c r="BD24" s="32">
        <v>740.95984156899999</v>
      </c>
      <c r="BE24" s="32">
        <v>9039.0756377599992</v>
      </c>
      <c r="BF24" s="32">
        <v>100.562591232</v>
      </c>
      <c r="BG24" s="32">
        <v>25.168938457900001</v>
      </c>
      <c r="BH24" s="32">
        <v>34.197878601299998</v>
      </c>
      <c r="BI24" s="32">
        <v>0.10289986462800001</v>
      </c>
      <c r="BJ24" s="32">
        <v>160.11777046500001</v>
      </c>
      <c r="BK24" s="32">
        <v>1.3486353446499999</v>
      </c>
      <c r="BL24" s="32">
        <v>9.4935871693599996</v>
      </c>
      <c r="BM24" s="32">
        <v>9244.4572314199995</v>
      </c>
      <c r="BN24" s="32">
        <v>6.6312810899999999</v>
      </c>
      <c r="BO24" s="32">
        <v>1.0578774099999999</v>
      </c>
      <c r="BP24" s="32">
        <v>1.316790788</v>
      </c>
      <c r="BQ24" s="32">
        <v>0.2463947524</v>
      </c>
      <c r="BR24" s="32">
        <v>291.91393549999998</v>
      </c>
      <c r="BS24" s="32">
        <v>0</v>
      </c>
      <c r="BT24" s="32">
        <v>18.54611998</v>
      </c>
      <c r="BU24" s="32">
        <v>5.8420612399999996</v>
      </c>
      <c r="BV24" s="32">
        <v>1.593095325</v>
      </c>
      <c r="BW24" s="32">
        <v>0</v>
      </c>
      <c r="BX24" s="32">
        <v>552.75114499999995</v>
      </c>
      <c r="BY24" s="32">
        <v>171.6603039</v>
      </c>
      <c r="BZ24" s="32">
        <v>171.9668997</v>
      </c>
      <c r="CA24" s="32">
        <v>2.0878801180000002</v>
      </c>
      <c r="CB24" s="32">
        <v>0.26564948090000001</v>
      </c>
      <c r="CC24" s="32">
        <v>1.037625459</v>
      </c>
      <c r="CD24" s="32">
        <v>3.0887596919999998E-3</v>
      </c>
      <c r="CE24" s="32">
        <v>5.1509050800000002</v>
      </c>
      <c r="CF24" s="32">
        <v>0.3175934144</v>
      </c>
      <c r="CG24" s="32">
        <v>0.218447002</v>
      </c>
      <c r="CH24" s="32">
        <v>128.6674428</v>
      </c>
      <c r="CI24" s="32">
        <v>283.529909616</v>
      </c>
      <c r="CJ24" s="32">
        <v>229.85850966199999</v>
      </c>
      <c r="CK24" s="32">
        <v>72.324719667599993</v>
      </c>
      <c r="CL24" s="32">
        <v>199.585810571</v>
      </c>
      <c r="CM24" s="32">
        <v>10.4233071338</v>
      </c>
      <c r="CN24" s="32">
        <v>0</v>
      </c>
      <c r="CO24" s="32">
        <v>31.6877942134</v>
      </c>
      <c r="CP24" s="32">
        <v>0</v>
      </c>
      <c r="CQ24" s="32">
        <v>0</v>
      </c>
      <c r="CR24" s="32">
        <v>8017.0780437499998</v>
      </c>
      <c r="CS24" s="32">
        <v>951.18531444099995</v>
      </c>
      <c r="CT24" s="32">
        <v>0</v>
      </c>
      <c r="CU24" s="32">
        <v>451.23625900799999</v>
      </c>
      <c r="CV24" s="32">
        <v>0.19721357227899999</v>
      </c>
      <c r="CW24" s="32">
        <v>5142.6250503299998</v>
      </c>
      <c r="CX24" s="32">
        <v>0.46453076418599998</v>
      </c>
      <c r="CY24" s="32">
        <v>0.13467297986999999</v>
      </c>
      <c r="CZ24" s="32">
        <v>113.151594422</v>
      </c>
      <c r="DA24" s="32">
        <v>0.57974753523199996</v>
      </c>
      <c r="DB24" s="32">
        <v>2.93586642177E-2</v>
      </c>
      <c r="DC24" s="32">
        <v>26.733451991900001</v>
      </c>
      <c r="DD24" s="32">
        <v>40.514861504800002</v>
      </c>
      <c r="DE24" s="32">
        <v>7.1234074380600004E-2</v>
      </c>
      <c r="DF24" s="32">
        <v>5.4156096394199996E-3</v>
      </c>
      <c r="DG24" s="32">
        <v>11.497964698400001</v>
      </c>
      <c r="DH24" s="32">
        <v>0.14515331149499999</v>
      </c>
      <c r="DI24" s="32">
        <v>24.481560666899998</v>
      </c>
      <c r="DJ24" s="32">
        <v>2.2566716214200002</v>
      </c>
      <c r="DK24" s="32">
        <v>0.121523892368</v>
      </c>
      <c r="DL24" s="32">
        <v>191.47606901200001</v>
      </c>
      <c r="DM24" s="32">
        <v>0.643380254175</v>
      </c>
      <c r="DN24" s="32">
        <v>1.6969763737800001</v>
      </c>
      <c r="DO24" s="32">
        <v>7.9765691605300001E-3</v>
      </c>
      <c r="DP24" s="32">
        <v>10.1613544963</v>
      </c>
      <c r="DQ24" s="32">
        <v>0</v>
      </c>
      <c r="DR24" s="32">
        <v>1.95331127141</v>
      </c>
      <c r="DS24" s="32">
        <v>1393.3388057699999</v>
      </c>
      <c r="DT24" s="32">
        <v>1.2871779161700001</v>
      </c>
      <c r="DU24" s="32">
        <v>520.70356684700005</v>
      </c>
      <c r="DV24" s="32">
        <v>12492.8529036</v>
      </c>
      <c r="DW24" s="32">
        <v>1204.6751259</v>
      </c>
      <c r="DX24" s="32">
        <f t="shared" si="0"/>
        <v>373.69447719684797</v>
      </c>
      <c r="DY24" s="32">
        <f t="shared" si="1"/>
        <v>346.96102520494799</v>
      </c>
    </row>
    <row r="25" spans="1:129" x14ac:dyDescent="0.25">
      <c r="A25" s="34">
        <v>28</v>
      </c>
      <c r="B25" t="s">
        <v>24</v>
      </c>
      <c r="C25" s="32">
        <v>9.9766260043100008</v>
      </c>
      <c r="D25" s="32">
        <v>105.54565255999999</v>
      </c>
      <c r="E25" s="32">
        <v>95.751989434500004</v>
      </c>
      <c r="F25" s="32">
        <v>18.056697443800001</v>
      </c>
      <c r="G25" s="32">
        <v>28.115759270000002</v>
      </c>
      <c r="H25" s="32">
        <v>4.0570443190000001</v>
      </c>
      <c r="I25" s="32">
        <v>5.2337510710000004</v>
      </c>
      <c r="J25" s="32">
        <v>0.32457639220000001</v>
      </c>
      <c r="K25" s="32">
        <v>1669.502023</v>
      </c>
      <c r="L25" s="32">
        <v>0</v>
      </c>
      <c r="M25" s="32">
        <v>88.204941500000004</v>
      </c>
      <c r="N25" s="32">
        <v>10.028545129999999</v>
      </c>
      <c r="O25" s="32">
        <v>6.6244509300000001</v>
      </c>
      <c r="P25" s="32">
        <v>0</v>
      </c>
      <c r="Q25" s="32">
        <v>1172.0822949999999</v>
      </c>
      <c r="R25" s="32">
        <v>71.453545899999995</v>
      </c>
      <c r="S25" s="32">
        <v>296.6851901</v>
      </c>
      <c r="T25" s="32">
        <v>20.868823030000001</v>
      </c>
      <c r="U25" s="32">
        <v>2.5812341679999999</v>
      </c>
      <c r="V25" s="32">
        <v>10.491442169999999</v>
      </c>
      <c r="W25" s="32">
        <v>3.0874511010000001E-2</v>
      </c>
      <c r="X25" s="32">
        <v>52.084716720000003</v>
      </c>
      <c r="Y25" s="32">
        <v>6.1135408000000002E-2</v>
      </c>
      <c r="Z25" s="32">
        <v>0.89285074900000005</v>
      </c>
      <c r="AA25" s="32">
        <v>405.71283190000003</v>
      </c>
      <c r="AB25" s="32">
        <v>103.827351182</v>
      </c>
      <c r="AC25" s="32">
        <v>21.3929844275</v>
      </c>
      <c r="AD25" s="32">
        <v>541.75907248800002</v>
      </c>
      <c r="AE25" s="32">
        <v>39531.669231599997</v>
      </c>
      <c r="AF25" s="32">
        <v>1.51477401785</v>
      </c>
      <c r="AG25" s="32">
        <v>110.36566209199999</v>
      </c>
      <c r="AH25" s="32">
        <v>0.124050113285</v>
      </c>
      <c r="AI25" s="32">
        <v>205.76743817100001</v>
      </c>
      <c r="AJ25" s="32">
        <v>317.648301683</v>
      </c>
      <c r="AK25" s="32">
        <v>376.936495444</v>
      </c>
      <c r="AL25" s="32">
        <v>82.584505979200003</v>
      </c>
      <c r="AM25" s="32">
        <v>304.99041883199999</v>
      </c>
      <c r="AN25" s="32">
        <v>1.8787118007000001</v>
      </c>
      <c r="AO25" s="32">
        <v>87.433833579999998</v>
      </c>
      <c r="AP25" s="32">
        <v>0.26173701852999998</v>
      </c>
      <c r="AQ25" s="32">
        <v>577.81137049999995</v>
      </c>
      <c r="AR25" s="32">
        <v>667.12604520000002</v>
      </c>
      <c r="AS25" s="32">
        <v>53.466179652599997</v>
      </c>
      <c r="AT25" s="32">
        <v>3.8057996543899999</v>
      </c>
      <c r="AU25" s="32">
        <v>92.506581510399997</v>
      </c>
      <c r="AV25" s="32">
        <v>20.7889532849</v>
      </c>
      <c r="AW25" s="32">
        <v>37220.118060100001</v>
      </c>
      <c r="AX25" s="32">
        <v>107.190760293</v>
      </c>
      <c r="AY25" s="32">
        <v>41.6006736426</v>
      </c>
      <c r="AZ25" s="32">
        <v>18.724123725999998</v>
      </c>
      <c r="BA25" s="32">
        <v>6.6516141599800003</v>
      </c>
      <c r="BB25" s="32">
        <v>0</v>
      </c>
      <c r="BC25" s="32">
        <v>2081.8970292600002</v>
      </c>
      <c r="BD25" s="32">
        <v>239.88547559899999</v>
      </c>
      <c r="BE25" s="32">
        <v>2416.8232716000002</v>
      </c>
      <c r="BF25" s="32">
        <v>13.7711392585</v>
      </c>
      <c r="BG25" s="32">
        <v>3.4327559274000001</v>
      </c>
      <c r="BH25" s="32">
        <v>5.2626773257900004</v>
      </c>
      <c r="BI25" s="32">
        <v>4.00375533752E-2</v>
      </c>
      <c r="BJ25" s="32">
        <v>22.144969702699999</v>
      </c>
      <c r="BK25" s="32">
        <v>0.56274011275900004</v>
      </c>
      <c r="BL25" s="32">
        <v>2.8310624925200001</v>
      </c>
      <c r="BM25" s="32">
        <v>2450.7705493499998</v>
      </c>
      <c r="BN25" s="32">
        <v>14.169150459999999</v>
      </c>
      <c r="BO25" s="32">
        <v>2.1136031399999999</v>
      </c>
      <c r="BP25" s="32">
        <v>2.6938667559999998</v>
      </c>
      <c r="BQ25" s="32">
        <v>0.27961091770000002</v>
      </c>
      <c r="BR25" s="32">
        <v>642.06214899999998</v>
      </c>
      <c r="BS25" s="32">
        <v>0</v>
      </c>
      <c r="BT25" s="32">
        <v>42.910550270000002</v>
      </c>
      <c r="BU25" s="32">
        <v>11.64813816</v>
      </c>
      <c r="BV25" s="32">
        <v>3.355964883</v>
      </c>
      <c r="BW25" s="32">
        <v>0</v>
      </c>
      <c r="BX25" s="32">
        <v>986.59452399999998</v>
      </c>
      <c r="BY25" s="32">
        <v>457.7712684</v>
      </c>
      <c r="BZ25" s="32">
        <v>369.72460230000002</v>
      </c>
      <c r="CA25" s="32">
        <v>1.5145638340000001</v>
      </c>
      <c r="CB25" s="32">
        <v>0.2431677871</v>
      </c>
      <c r="CC25" s="32">
        <v>0.91143307100000004</v>
      </c>
      <c r="CD25" s="32">
        <v>2.2406731259999998E-3</v>
      </c>
      <c r="CE25" s="32">
        <v>4.5303228259999999</v>
      </c>
      <c r="CF25" s="32">
        <v>0.91114613099999997</v>
      </c>
      <c r="CG25" s="32">
        <v>0.38815454999999999</v>
      </c>
      <c r="CH25" s="32">
        <v>226.9976987</v>
      </c>
      <c r="CI25" s="32">
        <v>196.79970471199999</v>
      </c>
      <c r="CJ25" s="32">
        <v>172.71252980899999</v>
      </c>
      <c r="CK25" s="32">
        <v>40.400633312399997</v>
      </c>
      <c r="CL25" s="32">
        <v>66.306408554399994</v>
      </c>
      <c r="CM25" s="32">
        <v>3.6612815047099998</v>
      </c>
      <c r="CN25" s="32">
        <v>0</v>
      </c>
      <c r="CO25" s="32">
        <v>17.0178039955</v>
      </c>
      <c r="CP25" s="32">
        <v>0</v>
      </c>
      <c r="CQ25" s="32">
        <v>0</v>
      </c>
      <c r="CR25" s="32">
        <v>4240.5674277899998</v>
      </c>
      <c r="CS25" s="32">
        <v>769.10949258300002</v>
      </c>
      <c r="CT25" s="32">
        <v>0</v>
      </c>
      <c r="CU25" s="32">
        <v>160.23588158499999</v>
      </c>
      <c r="CV25" s="32">
        <v>2.94319001596E-2</v>
      </c>
      <c r="CW25" s="32">
        <v>1735.3741739500001</v>
      </c>
      <c r="CX25" s="32">
        <v>0.19449343097800001</v>
      </c>
      <c r="CY25" s="32">
        <v>6.4226555694900003E-2</v>
      </c>
      <c r="CZ25" s="32">
        <v>36.154269487400001</v>
      </c>
      <c r="DA25" s="32">
        <v>0.14307916152700001</v>
      </c>
      <c r="DB25" s="32">
        <v>1.2545663834E-2</v>
      </c>
      <c r="DC25" s="32">
        <v>6.2571680665700002</v>
      </c>
      <c r="DD25" s="32">
        <v>16.665433658000001</v>
      </c>
      <c r="DE25" s="32">
        <v>1.06759505952E-2</v>
      </c>
      <c r="DF25" s="32">
        <v>8.05823412037E-4</v>
      </c>
      <c r="DG25" s="32">
        <v>2.6009333507200001</v>
      </c>
      <c r="DH25" s="32">
        <v>2.1859287705300001E-2</v>
      </c>
      <c r="DI25" s="32">
        <v>13.146346361100001</v>
      </c>
      <c r="DJ25" s="32">
        <v>0.340998666211</v>
      </c>
      <c r="DK25" s="32">
        <v>7.3151940786500003E-2</v>
      </c>
      <c r="DL25" s="32">
        <v>78.758707502199996</v>
      </c>
      <c r="DM25" s="32">
        <v>9.7998844909000002E-2</v>
      </c>
      <c r="DN25" s="32">
        <v>1.53501019325</v>
      </c>
      <c r="DO25" s="32">
        <v>2.0432125439700001E-3</v>
      </c>
      <c r="DP25" s="32">
        <v>4.1120615778399996</v>
      </c>
      <c r="DQ25" s="32">
        <v>0</v>
      </c>
      <c r="DR25" s="32">
        <v>1.4653293970200001</v>
      </c>
      <c r="DS25" s="32">
        <v>421.514075074</v>
      </c>
      <c r="DT25" s="32">
        <v>1.2297327739699999</v>
      </c>
      <c r="DU25" s="32">
        <v>173.84377019799999</v>
      </c>
      <c r="DV25" s="32">
        <v>4068.2584716900001</v>
      </c>
      <c r="DW25" s="32">
        <v>353.86773223199998</v>
      </c>
      <c r="DX25" s="32">
        <f t="shared" si="0"/>
        <v>139.44374084820652</v>
      </c>
      <c r="DY25" s="32">
        <f t="shared" si="1"/>
        <v>133.18657278163653</v>
      </c>
    </row>
    <row r="26" spans="1:129" x14ac:dyDescent="0.25">
      <c r="A26" s="34">
        <v>29</v>
      </c>
      <c r="B26" t="s">
        <v>25</v>
      </c>
      <c r="C26" s="32">
        <v>70.361881947599997</v>
      </c>
      <c r="D26" s="32">
        <v>605.08408896900005</v>
      </c>
      <c r="E26" s="32">
        <v>569.12248514299995</v>
      </c>
      <c r="F26" s="32">
        <v>118.08358733199999</v>
      </c>
      <c r="G26" s="32">
        <v>298.75485301800001</v>
      </c>
      <c r="H26" s="32">
        <v>43.110549859999999</v>
      </c>
      <c r="I26" s="32">
        <v>55.614992049199998</v>
      </c>
      <c r="J26" s="32">
        <v>3.4488060409800001</v>
      </c>
      <c r="K26" s="32">
        <v>17739.7525002</v>
      </c>
      <c r="L26" s="32">
        <v>0</v>
      </c>
      <c r="M26" s="32">
        <v>937.22564566300002</v>
      </c>
      <c r="N26" s="32">
        <v>110.48265748999999</v>
      </c>
      <c r="O26" s="32">
        <v>70.393890923300006</v>
      </c>
      <c r="P26" s="32">
        <v>0</v>
      </c>
      <c r="Q26" s="32">
        <v>12912.685250299999</v>
      </c>
      <c r="R26" s="32">
        <v>787.192049623</v>
      </c>
      <c r="S26" s="32">
        <v>3152.5772979200001</v>
      </c>
      <c r="T26" s="32">
        <v>221.746565731</v>
      </c>
      <c r="U26" s="32">
        <v>27.429595160800002</v>
      </c>
      <c r="V26" s="32">
        <v>111.475229826</v>
      </c>
      <c r="W26" s="32">
        <v>0.32803860448599997</v>
      </c>
      <c r="X26" s="32">
        <v>553.42801004900002</v>
      </c>
      <c r="Y26" s="32">
        <v>0.64959100239400003</v>
      </c>
      <c r="Z26" s="32">
        <v>9.4871208126000006</v>
      </c>
      <c r="AA26" s="32">
        <v>4311.0871859999997</v>
      </c>
      <c r="AB26" s="32">
        <v>391.896701157</v>
      </c>
      <c r="AC26" s="32">
        <v>59.784497967100002</v>
      </c>
      <c r="AD26" s="32">
        <v>1956.87832869</v>
      </c>
      <c r="AE26" s="32">
        <v>162644.96305300001</v>
      </c>
      <c r="AF26" s="32">
        <v>4.031934809</v>
      </c>
      <c r="AG26" s="32">
        <v>247.85726356500001</v>
      </c>
      <c r="AH26" s="32">
        <v>0.27465725182599998</v>
      </c>
      <c r="AI26" s="32">
        <v>452.84671756</v>
      </c>
      <c r="AJ26" s="32">
        <v>704.73546044</v>
      </c>
      <c r="AK26" s="32">
        <v>2008.4052677899999</v>
      </c>
      <c r="AL26" s="32">
        <v>332.31789313899998</v>
      </c>
      <c r="AM26" s="32">
        <v>881.18803294999998</v>
      </c>
      <c r="AN26" s="32">
        <v>6.4151229197999999</v>
      </c>
      <c r="AO26" s="32">
        <v>269.02567678000003</v>
      </c>
      <c r="AP26" s="32">
        <v>0.79497714259999996</v>
      </c>
      <c r="AQ26" s="32">
        <v>1751.8720461</v>
      </c>
      <c r="AR26" s="32">
        <v>2027.3144734</v>
      </c>
      <c r="AS26" s="32">
        <v>161.70753146999999</v>
      </c>
      <c r="AT26" s="32">
        <v>10.617040096</v>
      </c>
      <c r="AU26" s="32">
        <v>304.83293022999999</v>
      </c>
      <c r="AV26" s="32">
        <v>53.4749904309</v>
      </c>
      <c r="AW26" s="32">
        <v>140036.91784000001</v>
      </c>
      <c r="AX26" s="32">
        <v>364.30578075400001</v>
      </c>
      <c r="AY26" s="32">
        <v>123.820005364</v>
      </c>
      <c r="AZ26" s="32">
        <v>59.7507481711</v>
      </c>
      <c r="BA26" s="32">
        <v>20.523634094799998</v>
      </c>
      <c r="BB26" s="32">
        <v>0</v>
      </c>
      <c r="BC26" s="32">
        <v>6611.4878747000002</v>
      </c>
      <c r="BD26" s="32">
        <v>797.59918858000003</v>
      </c>
      <c r="BE26" s="32">
        <v>7221.4948997000001</v>
      </c>
      <c r="BF26" s="32">
        <v>51.480413833999997</v>
      </c>
      <c r="BG26" s="32">
        <v>12.921051067900001</v>
      </c>
      <c r="BH26" s="32">
        <v>18.867708246900001</v>
      </c>
      <c r="BI26" s="32">
        <v>9.8504629168100002E-2</v>
      </c>
      <c r="BJ26" s="32">
        <v>84.3258492561</v>
      </c>
      <c r="BK26" s="32">
        <v>1.4247782744799999</v>
      </c>
      <c r="BL26" s="32">
        <v>8.9657443088799997</v>
      </c>
      <c r="BM26" s="32">
        <v>7368.1387317199997</v>
      </c>
      <c r="BN26" s="32">
        <v>108.65812613600001</v>
      </c>
      <c r="BO26" s="32">
        <v>16.634200975799999</v>
      </c>
      <c r="BP26" s="32">
        <v>21.005525811599998</v>
      </c>
      <c r="BQ26" s="32">
        <v>2.8607732065299998</v>
      </c>
      <c r="BR26" s="32">
        <v>4868.3196344199996</v>
      </c>
      <c r="BS26" s="32">
        <v>0</v>
      </c>
      <c r="BT26" s="32">
        <v>319.51614576499998</v>
      </c>
      <c r="BU26" s="32">
        <v>92.546880235000003</v>
      </c>
      <c r="BV26" s="32">
        <v>25.875432024199998</v>
      </c>
      <c r="BW26" s="32">
        <v>0</v>
      </c>
      <c r="BX26" s="32">
        <v>8146.4065998400001</v>
      </c>
      <c r="BY26" s="32">
        <v>3329.37693326</v>
      </c>
      <c r="BZ26" s="32">
        <v>2827.8817455899998</v>
      </c>
      <c r="CA26" s="32">
        <v>20.1743515366</v>
      </c>
      <c r="CB26" s="32">
        <v>2.8049238447399998</v>
      </c>
      <c r="CC26" s="32">
        <v>10.770873915699999</v>
      </c>
      <c r="CD26" s="32">
        <v>2.9845126973499999E-2</v>
      </c>
      <c r="CE26" s="32">
        <v>53.494851097199998</v>
      </c>
      <c r="CF26" s="32">
        <v>6.3039581696400004</v>
      </c>
      <c r="CG26" s="32">
        <v>3.2038967230200002</v>
      </c>
      <c r="CH26" s="32">
        <v>1879.8775698300001</v>
      </c>
      <c r="CI26" s="32">
        <v>1521.5322272599999</v>
      </c>
      <c r="CJ26" s="32">
        <v>1380.5613788600001</v>
      </c>
      <c r="CK26" s="32">
        <v>262.779699279</v>
      </c>
      <c r="CL26" s="32">
        <v>231.092183111</v>
      </c>
      <c r="CM26" s="32">
        <v>17.593454965100001</v>
      </c>
      <c r="CN26" s="32">
        <v>0</v>
      </c>
      <c r="CO26" s="32">
        <v>117.859317972</v>
      </c>
      <c r="CP26" s="32">
        <v>0</v>
      </c>
      <c r="CQ26" s="32">
        <v>0</v>
      </c>
      <c r="CR26" s="32">
        <v>27670.519591200002</v>
      </c>
      <c r="CS26" s="32">
        <v>4914.1558803799999</v>
      </c>
      <c r="CT26" s="32">
        <v>0</v>
      </c>
      <c r="CU26" s="32">
        <v>748.74734712099996</v>
      </c>
      <c r="CV26" s="32">
        <v>0.105938611482</v>
      </c>
      <c r="CW26" s="32">
        <v>6868.5690617399996</v>
      </c>
      <c r="CX26" s="32">
        <v>1.66334882579</v>
      </c>
      <c r="CY26" s="32">
        <v>0.56994420804400003</v>
      </c>
      <c r="CZ26" s="32">
        <v>293.399718216</v>
      </c>
      <c r="DA26" s="32">
        <v>0.948026063137</v>
      </c>
      <c r="DB26" s="32">
        <v>0.107946599241</v>
      </c>
      <c r="DC26" s="32">
        <v>43.153713331500001</v>
      </c>
      <c r="DD26" s="32">
        <v>141.117036595</v>
      </c>
      <c r="DE26" s="32">
        <v>3.8445088322900001E-2</v>
      </c>
      <c r="DF26" s="32">
        <v>2.89959430292E-3</v>
      </c>
      <c r="DG26" s="32">
        <v>16.1240333537</v>
      </c>
      <c r="DH26" s="32">
        <v>7.8757948984000001E-2</v>
      </c>
      <c r="DI26" s="32">
        <v>119.88125648499999</v>
      </c>
      <c r="DJ26" s="32">
        <v>1.22904726007</v>
      </c>
      <c r="DK26" s="32">
        <v>0.45640950772599997</v>
      </c>
      <c r="DL26" s="32">
        <v>691.24808572300003</v>
      </c>
      <c r="DM26" s="32">
        <v>0.35351286962099998</v>
      </c>
      <c r="DN26" s="32">
        <v>8.3782786661300008</v>
      </c>
      <c r="DO26" s="32">
        <v>1.3961678097399999E-2</v>
      </c>
      <c r="DP26" s="32">
        <v>21.6566884424</v>
      </c>
      <c r="DQ26" s="32">
        <v>0</v>
      </c>
      <c r="DR26" s="32">
        <v>10.8362041069</v>
      </c>
      <c r="DS26" s="32">
        <v>1371.12796488</v>
      </c>
      <c r="DT26" s="32">
        <v>10.2854571184</v>
      </c>
      <c r="DU26" s="32">
        <v>788.54090025599999</v>
      </c>
      <c r="DV26" s="32">
        <v>16291.1105675</v>
      </c>
      <c r="DW26" s="32">
        <v>1159.84806727</v>
      </c>
      <c r="DX26" s="32">
        <f t="shared" si="0"/>
        <v>1177.7532420393559</v>
      </c>
      <c r="DY26" s="32">
        <f t="shared" si="1"/>
        <v>1134.5995287078558</v>
      </c>
    </row>
    <row r="27" spans="1:129" x14ac:dyDescent="0.25">
      <c r="A27" s="34">
        <v>30</v>
      </c>
      <c r="B27" t="s">
        <v>26</v>
      </c>
      <c r="C27" s="32">
        <v>3.9607607892900001</v>
      </c>
      <c r="D27" s="32">
        <v>53.296519920199998</v>
      </c>
      <c r="E27" s="32">
        <v>48.748128414599996</v>
      </c>
      <c r="F27" s="32">
        <v>8.1853598613699994</v>
      </c>
      <c r="G27" s="32">
        <v>4.0925701109999997</v>
      </c>
      <c r="H27" s="32">
        <v>0.59056672539999999</v>
      </c>
      <c r="I27" s="32">
        <v>0.76183665300000003</v>
      </c>
      <c r="J27" s="32">
        <v>4.7244481370000001E-2</v>
      </c>
      <c r="K27" s="32">
        <v>243.0061412</v>
      </c>
      <c r="L27" s="32">
        <v>0</v>
      </c>
      <c r="M27" s="32">
        <v>12.83848169</v>
      </c>
      <c r="N27" s="32">
        <v>1.608327713</v>
      </c>
      <c r="O27" s="32">
        <v>0.96427371900000003</v>
      </c>
      <c r="P27" s="32">
        <v>0</v>
      </c>
      <c r="Q27" s="32">
        <v>187.9740966</v>
      </c>
      <c r="R27" s="32">
        <v>11.45929271</v>
      </c>
      <c r="S27" s="32">
        <v>43.185933689999999</v>
      </c>
      <c r="T27" s="32">
        <v>3.0375924059999999</v>
      </c>
      <c r="U27" s="32">
        <v>0.37572698059999998</v>
      </c>
      <c r="V27" s="32">
        <v>1.5271654530000001</v>
      </c>
      <c r="W27" s="32">
        <v>4.4939287080000001E-3</v>
      </c>
      <c r="X27" s="32">
        <v>7.5814641199999997</v>
      </c>
      <c r="Y27" s="32">
        <v>8.8989085400000001E-3</v>
      </c>
      <c r="Z27" s="32">
        <v>0.12995882070000001</v>
      </c>
      <c r="AA27" s="32">
        <v>59.056680739999997</v>
      </c>
      <c r="AB27" s="32">
        <v>82.137503768100004</v>
      </c>
      <c r="AC27" s="32">
        <v>12.267836921500001</v>
      </c>
      <c r="AD27" s="32">
        <v>393.39244418599998</v>
      </c>
      <c r="AE27" s="32">
        <v>43165.746725800003</v>
      </c>
      <c r="AF27" s="32">
        <v>0.45137543058000001</v>
      </c>
      <c r="AG27" s="32">
        <v>31.490929432000001</v>
      </c>
      <c r="AH27" s="32">
        <v>3.5166674566999997E-2</v>
      </c>
      <c r="AI27" s="32">
        <v>58.344623175999999</v>
      </c>
      <c r="AJ27" s="32">
        <v>90.286941795999994</v>
      </c>
      <c r="AK27" s="32">
        <v>212.206167542</v>
      </c>
      <c r="AL27" s="32">
        <v>55.322987233900001</v>
      </c>
      <c r="AM27" s="32">
        <v>166.33924699299999</v>
      </c>
      <c r="AN27" s="32">
        <v>1.0511040381000001</v>
      </c>
      <c r="AO27" s="32">
        <v>50.094698749999999</v>
      </c>
      <c r="AP27" s="32">
        <v>0.14853021064999999</v>
      </c>
      <c r="AQ27" s="32">
        <v>328.07166030000002</v>
      </c>
      <c r="AR27" s="32">
        <v>379.216318</v>
      </c>
      <c r="AS27" s="32">
        <v>42.593191484499997</v>
      </c>
      <c r="AT27" s="32">
        <v>3.0625590739400002</v>
      </c>
      <c r="AU27" s="32">
        <v>79.483670972200002</v>
      </c>
      <c r="AV27" s="32">
        <v>12.1799412197</v>
      </c>
      <c r="AW27" s="32">
        <v>42829.294108100003</v>
      </c>
      <c r="AX27" s="32">
        <v>84.754781421000004</v>
      </c>
      <c r="AY27" s="32">
        <v>41.129054005599997</v>
      </c>
      <c r="AZ27" s="32">
        <v>16.0456901459</v>
      </c>
      <c r="BA27" s="32">
        <v>5.9044926575799996</v>
      </c>
      <c r="BB27" s="32">
        <v>0</v>
      </c>
      <c r="BC27" s="32">
        <v>1722.03443868</v>
      </c>
      <c r="BD27" s="32">
        <v>267.628659008</v>
      </c>
      <c r="BE27" s="32">
        <v>1912.8090626799999</v>
      </c>
      <c r="BF27" s="32">
        <v>18.449428689600001</v>
      </c>
      <c r="BG27" s="32">
        <v>4.7221394909200001</v>
      </c>
      <c r="BH27" s="32">
        <v>6.5682433545099999</v>
      </c>
      <c r="BI27" s="32">
        <v>2.1048192654599999E-2</v>
      </c>
      <c r="BJ27" s="32">
        <v>30.6778878846</v>
      </c>
      <c r="BK27" s="32">
        <v>0.46668031673799998</v>
      </c>
      <c r="BL27" s="32">
        <v>2.4708814050400001</v>
      </c>
      <c r="BM27" s="32">
        <v>1907.0868794099999</v>
      </c>
      <c r="BN27" s="32">
        <v>2.0623983269999999</v>
      </c>
      <c r="BO27" s="32">
        <v>0.3076377354</v>
      </c>
      <c r="BP27" s="32">
        <v>0.39209776689999998</v>
      </c>
      <c r="BQ27" s="32">
        <v>4.0688748080000003E-2</v>
      </c>
      <c r="BR27" s="32">
        <v>93.453121600000003</v>
      </c>
      <c r="BS27" s="32">
        <v>0</v>
      </c>
      <c r="BT27" s="32">
        <v>6.2454368799999997</v>
      </c>
      <c r="BU27" s="32">
        <v>1.8679759060000001</v>
      </c>
      <c r="BV27" s="32">
        <v>0.48844342349999997</v>
      </c>
      <c r="BW27" s="32">
        <v>0</v>
      </c>
      <c r="BX27" s="32">
        <v>158.2113775</v>
      </c>
      <c r="BY27" s="32">
        <v>73.414913100000007</v>
      </c>
      <c r="BZ27" s="32">
        <v>53.814067039999998</v>
      </c>
      <c r="CA27" s="32">
        <v>0.22035539509999999</v>
      </c>
      <c r="CB27" s="32">
        <v>3.5382222079999998E-2</v>
      </c>
      <c r="CC27" s="32">
        <v>0.13261875249999999</v>
      </c>
      <c r="CD27" s="32">
        <v>3.259936061E-4</v>
      </c>
      <c r="CE27" s="32">
        <v>0.65915320399999999</v>
      </c>
      <c r="CF27" s="32">
        <v>0.13262357690000001</v>
      </c>
      <c r="CG27" s="32">
        <v>5.6494070639999998E-2</v>
      </c>
      <c r="CH27" s="32">
        <v>33.03790566</v>
      </c>
      <c r="CI27" s="32">
        <v>72.241179545600005</v>
      </c>
      <c r="CJ27" s="32">
        <v>60.213193746599998</v>
      </c>
      <c r="CK27" s="32">
        <v>19.521929683500002</v>
      </c>
      <c r="CL27" s="32">
        <v>36.465543785500003</v>
      </c>
      <c r="CM27" s="32">
        <v>1.97022322172</v>
      </c>
      <c r="CN27" s="32">
        <v>0</v>
      </c>
      <c r="CO27" s="32">
        <v>7.5407812175600002</v>
      </c>
      <c r="CP27" s="32">
        <v>0</v>
      </c>
      <c r="CQ27" s="32">
        <v>0</v>
      </c>
      <c r="CR27" s="32">
        <v>2068.2174742900002</v>
      </c>
      <c r="CS27" s="32">
        <v>352.50209585900001</v>
      </c>
      <c r="CT27" s="32">
        <v>0</v>
      </c>
      <c r="CU27" s="32">
        <v>96.555174882299994</v>
      </c>
      <c r="CV27" s="32">
        <v>3.7508827938300002E-2</v>
      </c>
      <c r="CW27" s="32">
        <v>1025.28079701</v>
      </c>
      <c r="CX27" s="32">
        <v>9.4130147176599996E-2</v>
      </c>
      <c r="CY27" s="32">
        <v>2.7697054057999999E-2</v>
      </c>
      <c r="CZ27" s="32">
        <v>21.707399696500001</v>
      </c>
      <c r="DA27" s="32">
        <v>0.112997381159</v>
      </c>
      <c r="DB27" s="32">
        <v>5.9630748930599997E-3</v>
      </c>
      <c r="DC27" s="32">
        <v>5.1332488820600002</v>
      </c>
      <c r="DD27" s="32">
        <v>8.2279694938700008</v>
      </c>
      <c r="DE27" s="32">
        <v>1.35681072242E-2</v>
      </c>
      <c r="DF27" s="32">
        <v>1.02895947404E-3</v>
      </c>
      <c r="DG27" s="32">
        <v>2.2303342103900001</v>
      </c>
      <c r="DH27" s="32">
        <v>2.76938693349E-2</v>
      </c>
      <c r="DI27" s="32">
        <v>5.12119884081</v>
      </c>
      <c r="DJ27" s="32">
        <v>0.43106024168599999</v>
      </c>
      <c r="DK27" s="32">
        <v>2.5867996142299999E-2</v>
      </c>
      <c r="DL27" s="32">
        <v>38.9181586809</v>
      </c>
      <c r="DM27" s="32">
        <v>0.123238960267</v>
      </c>
      <c r="DN27" s="32">
        <v>0.608201219071</v>
      </c>
      <c r="DO27" s="32">
        <v>1.5540925119200001E-3</v>
      </c>
      <c r="DP27" s="32">
        <v>2.6573283049300001</v>
      </c>
      <c r="DQ27" s="32">
        <v>0</v>
      </c>
      <c r="DR27" s="32">
        <v>0.59251175702500003</v>
      </c>
      <c r="DS27" s="32">
        <v>272.66070550299997</v>
      </c>
      <c r="DT27" s="32">
        <v>0.41713507683000001</v>
      </c>
      <c r="DU27" s="32">
        <v>115.857467735</v>
      </c>
      <c r="DV27" s="32">
        <v>2468.6599367899998</v>
      </c>
      <c r="DW27" s="32">
        <v>242.789058579</v>
      </c>
      <c r="DX27" s="32">
        <f t="shared" si="0"/>
        <v>74.620845968543307</v>
      </c>
      <c r="DY27" s="32">
        <f t="shared" si="1"/>
        <v>69.487597086483305</v>
      </c>
    </row>
    <row r="28" spans="1:129" x14ac:dyDescent="0.25">
      <c r="A28" s="34">
        <v>31</v>
      </c>
      <c r="B28" t="s">
        <v>27</v>
      </c>
      <c r="C28" s="32">
        <v>4.4661890491699996</v>
      </c>
      <c r="D28" s="32">
        <v>64.811890692399999</v>
      </c>
      <c r="E28" s="32">
        <v>58.441250139700003</v>
      </c>
      <c r="F28" s="32">
        <v>9.5914519760200001</v>
      </c>
      <c r="G28" s="32">
        <v>2.083872419</v>
      </c>
      <c r="H28" s="32">
        <v>0.30070145570000001</v>
      </c>
      <c r="I28" s="32">
        <v>0.38790914529999998</v>
      </c>
      <c r="J28" s="32">
        <v>2.405627946E-2</v>
      </c>
      <c r="K28" s="32">
        <v>123.7350509</v>
      </c>
      <c r="L28" s="32">
        <v>0</v>
      </c>
      <c r="M28" s="32">
        <v>6.5369192500000004</v>
      </c>
      <c r="N28" s="32">
        <v>0.79769663599999996</v>
      </c>
      <c r="O28" s="32">
        <v>0.49098534020000001</v>
      </c>
      <c r="P28" s="32">
        <v>0</v>
      </c>
      <c r="Q28" s="32">
        <v>93.230587099999994</v>
      </c>
      <c r="R28" s="32">
        <v>5.6835871100000004</v>
      </c>
      <c r="S28" s="32">
        <v>21.989533529999999</v>
      </c>
      <c r="T28" s="32">
        <v>1.5467124990000001</v>
      </c>
      <c r="U28" s="32">
        <v>0.1913154088</v>
      </c>
      <c r="V28" s="32">
        <v>0.77759519600000004</v>
      </c>
      <c r="W28" s="32">
        <v>2.2882413349999998E-3</v>
      </c>
      <c r="X28" s="32">
        <v>3.860365142</v>
      </c>
      <c r="Y28" s="32">
        <v>4.5311851540000003E-3</v>
      </c>
      <c r="Z28" s="32">
        <v>6.6172354700000005E-2</v>
      </c>
      <c r="AA28" s="32">
        <v>30.070135560000001</v>
      </c>
      <c r="AB28" s="32">
        <v>104.13720336199999</v>
      </c>
      <c r="AC28" s="32">
        <v>16.945146938000001</v>
      </c>
      <c r="AD28" s="32">
        <v>500.16594768300001</v>
      </c>
      <c r="AE28" s="32">
        <v>52374.393082299997</v>
      </c>
      <c r="AF28" s="32">
        <v>0.90152650825000002</v>
      </c>
      <c r="AG28" s="32">
        <v>60.576094329</v>
      </c>
      <c r="AH28" s="32">
        <v>6.7116433493000005E-2</v>
      </c>
      <c r="AI28" s="32">
        <v>110.46910992700001</v>
      </c>
      <c r="AJ28" s="32">
        <v>171.94629022399999</v>
      </c>
      <c r="AK28" s="32">
        <v>258.74486219699997</v>
      </c>
      <c r="AL28" s="32">
        <v>69.624384035600002</v>
      </c>
      <c r="AM28" s="32">
        <v>242.714256116</v>
      </c>
      <c r="AN28" s="32">
        <v>1.5898762587999999</v>
      </c>
      <c r="AO28" s="32">
        <v>69.448671318999999</v>
      </c>
      <c r="AP28" s="32">
        <v>0.20472703601</v>
      </c>
      <c r="AQ28" s="32">
        <v>451.06704352000003</v>
      </c>
      <c r="AR28" s="32">
        <v>522.10427703000005</v>
      </c>
      <c r="AS28" s="32">
        <v>55.307369577899998</v>
      </c>
      <c r="AT28" s="32">
        <v>4.0088496423100004</v>
      </c>
      <c r="AU28" s="32">
        <v>101.058088953</v>
      </c>
      <c r="AV28" s="32">
        <v>16.900320823400001</v>
      </c>
      <c r="AW28" s="32">
        <v>52203.0736425</v>
      </c>
      <c r="AX28" s="32">
        <v>112.689698425</v>
      </c>
      <c r="AY28" s="32">
        <v>53.896275414999998</v>
      </c>
      <c r="AZ28" s="32">
        <v>20.440136366099999</v>
      </c>
      <c r="BA28" s="32">
        <v>7.6903073291800004</v>
      </c>
      <c r="BB28" s="32">
        <v>0</v>
      </c>
      <c r="BC28" s="32">
        <v>2190.8355153399998</v>
      </c>
      <c r="BD28" s="32">
        <v>343.73694436</v>
      </c>
      <c r="BE28" s="32">
        <v>2460.0096482399999</v>
      </c>
      <c r="BF28" s="32">
        <v>19.742043356700002</v>
      </c>
      <c r="BG28" s="32">
        <v>5.0000197176799999</v>
      </c>
      <c r="BH28" s="32">
        <v>7.06466102063</v>
      </c>
      <c r="BI28" s="32">
        <v>2.8188307643599999E-2</v>
      </c>
      <c r="BJ28" s="32">
        <v>32.4244103208</v>
      </c>
      <c r="BK28" s="32">
        <v>0.70283609879300002</v>
      </c>
      <c r="BL28" s="32">
        <v>3.06702294297</v>
      </c>
      <c r="BM28" s="32">
        <v>2454.1566010500001</v>
      </c>
      <c r="BN28" s="32">
        <v>1.05009226</v>
      </c>
      <c r="BO28" s="32">
        <v>0.15663746649999999</v>
      </c>
      <c r="BP28" s="32">
        <v>0.19964317979999999</v>
      </c>
      <c r="BQ28" s="32">
        <v>2.071385701E-2</v>
      </c>
      <c r="BR28" s="32">
        <v>47.582102200000001</v>
      </c>
      <c r="BS28" s="32">
        <v>0</v>
      </c>
      <c r="BT28" s="32">
        <v>3.1799837910000002</v>
      </c>
      <c r="BU28" s="32">
        <v>0.92641803899999997</v>
      </c>
      <c r="BV28" s="32">
        <v>0.2487014491</v>
      </c>
      <c r="BW28" s="32">
        <v>0</v>
      </c>
      <c r="BX28" s="32">
        <v>78.465947</v>
      </c>
      <c r="BY28" s="32">
        <v>36.411836749999999</v>
      </c>
      <c r="BZ28" s="32">
        <v>27.401024039999999</v>
      </c>
      <c r="CA28" s="32">
        <v>0.1121674153</v>
      </c>
      <c r="CB28" s="32">
        <v>1.8012396119999999E-2</v>
      </c>
      <c r="CC28" s="32">
        <v>6.7512791000000003E-2</v>
      </c>
      <c r="CD28" s="32">
        <v>1.6594403949999999E-4</v>
      </c>
      <c r="CE28" s="32">
        <v>0.33555006370000001</v>
      </c>
      <c r="CF28" s="32">
        <v>6.7530633399999998E-2</v>
      </c>
      <c r="CG28" s="32">
        <v>2.876459935E-2</v>
      </c>
      <c r="CH28" s="32">
        <v>16.821204120000001</v>
      </c>
      <c r="CI28" s="32">
        <v>78.237371701100002</v>
      </c>
      <c r="CJ28" s="32">
        <v>63.6135040172</v>
      </c>
      <c r="CK28" s="32">
        <v>22.1642221038</v>
      </c>
      <c r="CL28" s="32">
        <v>49.197595410700004</v>
      </c>
      <c r="CM28" s="32">
        <v>2.7625107293900002</v>
      </c>
      <c r="CN28" s="32">
        <v>0</v>
      </c>
      <c r="CO28" s="32">
        <v>8.7018346359900001</v>
      </c>
      <c r="CP28" s="32">
        <v>0</v>
      </c>
      <c r="CQ28" s="32">
        <v>0</v>
      </c>
      <c r="CR28" s="32">
        <v>2362.5305075400001</v>
      </c>
      <c r="CS28" s="32">
        <v>385.83235662300001</v>
      </c>
      <c r="CT28" s="32">
        <v>0</v>
      </c>
      <c r="CU28" s="32">
        <v>119.422367576</v>
      </c>
      <c r="CV28" s="32">
        <v>4.0040970452699998E-2</v>
      </c>
      <c r="CW28" s="32">
        <v>1330.0283455599999</v>
      </c>
      <c r="CX28" s="32">
        <v>8.9954243412800006E-2</v>
      </c>
      <c r="CY28" s="32">
        <v>2.5882322183599999E-2</v>
      </c>
      <c r="CZ28" s="32">
        <v>21.400937176700001</v>
      </c>
      <c r="DA28" s="32">
        <v>0.115941884008</v>
      </c>
      <c r="DB28" s="32">
        <v>5.68018329543E-3</v>
      </c>
      <c r="DC28" s="32">
        <v>5.2093056103800004</v>
      </c>
      <c r="DD28" s="32">
        <v>7.90969389262</v>
      </c>
      <c r="DE28" s="32">
        <v>1.44911996312E-2</v>
      </c>
      <c r="DF28" s="32">
        <v>1.09804593537E-3</v>
      </c>
      <c r="DG28" s="32">
        <v>2.3080612515899999</v>
      </c>
      <c r="DH28" s="32">
        <v>2.9594527415199998E-2</v>
      </c>
      <c r="DI28" s="32">
        <v>4.6846648334300003</v>
      </c>
      <c r="DJ28" s="32">
        <v>0.46082672725200002</v>
      </c>
      <c r="DK28" s="32">
        <v>3.06425304848E-2</v>
      </c>
      <c r="DL28" s="32">
        <v>36.620149814500003</v>
      </c>
      <c r="DM28" s="32">
        <v>0.13187182041600001</v>
      </c>
      <c r="DN28" s="32">
        <v>0.77489647771100001</v>
      </c>
      <c r="DO28" s="32">
        <v>1.5857954561600001E-3</v>
      </c>
      <c r="DP28" s="32">
        <v>3.1619702649699999</v>
      </c>
      <c r="DQ28" s="32">
        <v>0</v>
      </c>
      <c r="DR28" s="32">
        <v>0.67533925723900001</v>
      </c>
      <c r="DS28" s="32">
        <v>356.63241899500002</v>
      </c>
      <c r="DT28" s="32">
        <v>0.43353538581500001</v>
      </c>
      <c r="DU28" s="32">
        <v>144.752878831</v>
      </c>
      <c r="DV28" s="32">
        <v>3195.0959791599998</v>
      </c>
      <c r="DW28" s="32">
        <v>312.01528673600001</v>
      </c>
      <c r="DX28" s="32">
        <f t="shared" si="0"/>
        <v>71.945625502395799</v>
      </c>
      <c r="DY28" s="32">
        <f t="shared" si="1"/>
        <v>66.7363198920158</v>
      </c>
    </row>
    <row r="29" spans="1:129" x14ac:dyDescent="0.25">
      <c r="A29" s="34">
        <v>32</v>
      </c>
      <c r="B29" t="s">
        <v>28</v>
      </c>
      <c r="C29" s="32">
        <v>10.1820113718</v>
      </c>
      <c r="D29" s="32">
        <v>108.138295916</v>
      </c>
      <c r="E29" s="32">
        <v>97.9968103816</v>
      </c>
      <c r="F29" s="32">
        <v>19.160173118700001</v>
      </c>
      <c r="G29" s="32">
        <v>30.993583756</v>
      </c>
      <c r="H29" s="32">
        <v>4.4723348548999997</v>
      </c>
      <c r="I29" s="32">
        <v>5.7691503678</v>
      </c>
      <c r="J29" s="32">
        <v>0.35777848291999997</v>
      </c>
      <c r="K29" s="32">
        <v>1840.2869837000001</v>
      </c>
      <c r="L29" s="32">
        <v>0</v>
      </c>
      <c r="M29" s="32">
        <v>97.229192326000003</v>
      </c>
      <c r="N29" s="32">
        <v>12.342293652</v>
      </c>
      <c r="O29" s="32">
        <v>7.3023932066999997</v>
      </c>
      <c r="P29" s="32">
        <v>0</v>
      </c>
      <c r="Q29" s="32">
        <v>1442.5187524999999</v>
      </c>
      <c r="R29" s="32">
        <v>87.939004968999996</v>
      </c>
      <c r="S29" s="32">
        <v>327.04244254000002</v>
      </c>
      <c r="T29" s="32">
        <v>23.003874008</v>
      </c>
      <c r="U29" s="32">
        <v>2.8453542627999999</v>
      </c>
      <c r="V29" s="32">
        <v>11.565079582899999</v>
      </c>
      <c r="W29" s="32">
        <v>3.4031409672000003E-2</v>
      </c>
      <c r="X29" s="32">
        <v>57.411853454000003</v>
      </c>
      <c r="Y29" s="32">
        <v>6.7387567962000003E-2</v>
      </c>
      <c r="Z29" s="32">
        <v>0.98415112049999998</v>
      </c>
      <c r="AA29" s="32">
        <v>447.22289748999998</v>
      </c>
      <c r="AB29" s="32">
        <v>116.005961824</v>
      </c>
      <c r="AC29" s="32">
        <v>18.041033490299998</v>
      </c>
      <c r="AD29" s="32">
        <v>545.08946431799995</v>
      </c>
      <c r="AE29" s="32">
        <v>49256.719706700002</v>
      </c>
      <c r="AF29" s="32">
        <v>1.7265225923</v>
      </c>
      <c r="AG29" s="32">
        <v>111.55795381999999</v>
      </c>
      <c r="AH29" s="32">
        <v>0.12643567344000001</v>
      </c>
      <c r="AI29" s="32">
        <v>210.50284571</v>
      </c>
      <c r="AJ29" s="32">
        <v>323.78505137000002</v>
      </c>
      <c r="AK29" s="32">
        <v>386.58244395000003</v>
      </c>
      <c r="AL29" s="32">
        <v>82.675875148599999</v>
      </c>
      <c r="AM29" s="32">
        <v>316.80013003599998</v>
      </c>
      <c r="AN29" s="32">
        <v>2.2275477590000001</v>
      </c>
      <c r="AO29" s="32">
        <v>92.047235830000005</v>
      </c>
      <c r="AP29" s="32">
        <v>0.27681223189999998</v>
      </c>
      <c r="AQ29" s="32">
        <v>611.82084950000001</v>
      </c>
      <c r="AR29" s="32">
        <v>706.08686509999995</v>
      </c>
      <c r="AS29" s="32">
        <v>52.2379100116</v>
      </c>
      <c r="AT29" s="32">
        <v>3.5048077815199998</v>
      </c>
      <c r="AU29" s="32">
        <v>103.483526161</v>
      </c>
      <c r="AV29" s="32">
        <v>17.388325810000001</v>
      </c>
      <c r="AW29" s="32">
        <v>46747.684619599997</v>
      </c>
      <c r="AX29" s="32">
        <v>113.227400291</v>
      </c>
      <c r="AY29" s="32">
        <v>42.228722247599997</v>
      </c>
      <c r="AZ29" s="32">
        <v>20.546526855900002</v>
      </c>
      <c r="BA29" s="32">
        <v>6.8313033671600003</v>
      </c>
      <c r="BB29" s="32">
        <v>0</v>
      </c>
      <c r="BC29" s="32">
        <v>2265.6306210100001</v>
      </c>
      <c r="BD29" s="32">
        <v>282.137620056</v>
      </c>
      <c r="BE29" s="32">
        <v>2399.03929582</v>
      </c>
      <c r="BF29" s="32">
        <v>17.175052948299999</v>
      </c>
      <c r="BG29" s="32">
        <v>4.3230592443800004</v>
      </c>
      <c r="BH29" s="32">
        <v>6.3726386765600003</v>
      </c>
      <c r="BI29" s="32">
        <v>3.8443255555100003E-2</v>
      </c>
      <c r="BJ29" s="32">
        <v>27.866325906499998</v>
      </c>
      <c r="BK29" s="32">
        <v>0.53287451556900001</v>
      </c>
      <c r="BL29" s="32">
        <v>3.4284274293400001</v>
      </c>
      <c r="BM29" s="32">
        <v>2426.4650409599999</v>
      </c>
      <c r="BN29" s="32">
        <v>14.770856188</v>
      </c>
      <c r="BO29" s="32">
        <v>2.2053939150000001</v>
      </c>
      <c r="BP29" s="32">
        <v>2.8101149819</v>
      </c>
      <c r="BQ29" s="32">
        <v>0.29506807190000001</v>
      </c>
      <c r="BR29" s="32">
        <v>669.10026123</v>
      </c>
      <c r="BS29" s="32">
        <v>0</v>
      </c>
      <c r="BT29" s="32">
        <v>44.682623923999998</v>
      </c>
      <c r="BU29" s="32">
        <v>13.557538674</v>
      </c>
      <c r="BV29" s="32">
        <v>3.4990409284999999</v>
      </c>
      <c r="BW29" s="32">
        <v>0</v>
      </c>
      <c r="BX29" s="32">
        <v>1148.4122205000001</v>
      </c>
      <c r="BY29" s="32">
        <v>532.70052169999997</v>
      </c>
      <c r="BZ29" s="32">
        <v>385.41046613999998</v>
      </c>
      <c r="CA29" s="32">
        <v>1.6219254013</v>
      </c>
      <c r="CB29" s="32">
        <v>0.25828243689000002</v>
      </c>
      <c r="CC29" s="32">
        <v>0.96935512349999997</v>
      </c>
      <c r="CD29" s="32">
        <v>2.3997193159E-3</v>
      </c>
      <c r="CE29" s="32">
        <v>4.8177014165000003</v>
      </c>
      <c r="CF29" s="32">
        <v>0.94657523614000005</v>
      </c>
      <c r="CG29" s="32">
        <v>0.40582474609000002</v>
      </c>
      <c r="CH29" s="32">
        <v>237.33073328</v>
      </c>
      <c r="CI29" s="32">
        <v>209.09147401300001</v>
      </c>
      <c r="CJ29" s="32">
        <v>184.12448488300001</v>
      </c>
      <c r="CK29" s="32">
        <v>46.444206967900001</v>
      </c>
      <c r="CL29" s="32">
        <v>67.443337844599995</v>
      </c>
      <c r="CM29" s="32">
        <v>3.5610770558999998</v>
      </c>
      <c r="CN29" s="32">
        <v>0</v>
      </c>
      <c r="CO29" s="32">
        <v>18.033955641999999</v>
      </c>
      <c r="CP29" s="32">
        <v>0</v>
      </c>
      <c r="CQ29" s="32">
        <v>0</v>
      </c>
      <c r="CR29" s="32">
        <v>4856.3435654699997</v>
      </c>
      <c r="CS29" s="32">
        <v>902.70718067999996</v>
      </c>
      <c r="CT29" s="32">
        <v>0</v>
      </c>
      <c r="CU29" s="32">
        <v>162.89262606599999</v>
      </c>
      <c r="CV29" s="32">
        <v>3.6057048800500001E-2</v>
      </c>
      <c r="CW29" s="32">
        <v>1776.1089703499999</v>
      </c>
      <c r="CX29" s="32">
        <v>0.22053916856</v>
      </c>
      <c r="CY29" s="32">
        <v>7.2422060759699994E-2</v>
      </c>
      <c r="CZ29" s="32">
        <v>41.798243922899999</v>
      </c>
      <c r="DA29" s="32">
        <v>0.167246673076</v>
      </c>
      <c r="DB29" s="32">
        <v>1.42125136099E-2</v>
      </c>
      <c r="DC29" s="32">
        <v>7.4262904933499998</v>
      </c>
      <c r="DD29" s="32">
        <v>18.905479285799998</v>
      </c>
      <c r="DE29" s="32">
        <v>1.30689148184E-2</v>
      </c>
      <c r="DF29" s="32">
        <v>9.8775720244199993E-4</v>
      </c>
      <c r="DG29" s="32">
        <v>3.0604405259299998</v>
      </c>
      <c r="DH29" s="32">
        <v>2.6735287110600001E-2</v>
      </c>
      <c r="DI29" s="32">
        <v>14.754987528899999</v>
      </c>
      <c r="DJ29" s="32">
        <v>0.416803432137</v>
      </c>
      <c r="DK29" s="32">
        <v>7.4871159094399994E-2</v>
      </c>
      <c r="DL29" s="32">
        <v>90.090483510200002</v>
      </c>
      <c r="DM29" s="32">
        <v>0.119609845664</v>
      </c>
      <c r="DN29" s="32">
        <v>1.54675247623</v>
      </c>
      <c r="DO29" s="32">
        <v>2.3828036647799999E-3</v>
      </c>
      <c r="DP29" s="32">
        <v>4.8182701124799996</v>
      </c>
      <c r="DQ29" s="32">
        <v>0</v>
      </c>
      <c r="DR29" s="32">
        <v>1.6010938774300001</v>
      </c>
      <c r="DS29" s="32">
        <v>425.98624559400002</v>
      </c>
      <c r="DT29" s="32">
        <v>1.3470593445000001</v>
      </c>
      <c r="DU29" s="32">
        <v>187.09374127500001</v>
      </c>
      <c r="DV29" s="32">
        <v>4140.3800259</v>
      </c>
      <c r="DW29" s="32">
        <v>354.724783054</v>
      </c>
      <c r="DX29" s="32">
        <f t="shared" si="0"/>
        <v>159.84212084757442</v>
      </c>
      <c r="DY29" s="32">
        <f t="shared" si="1"/>
        <v>152.41583035422443</v>
      </c>
    </row>
    <row r="30" spans="1:129" x14ac:dyDescent="0.25">
      <c r="A30" s="34">
        <v>33</v>
      </c>
      <c r="B30" t="s">
        <v>29</v>
      </c>
      <c r="C30" s="32">
        <v>2.12016166079</v>
      </c>
      <c r="D30" s="32">
        <v>35.610276345400003</v>
      </c>
      <c r="E30" s="32">
        <v>30.835201994999998</v>
      </c>
      <c r="F30" s="32">
        <v>4.7703042834099998</v>
      </c>
      <c r="G30" s="32">
        <v>1.247714459</v>
      </c>
      <c r="H30" s="32">
        <v>0.1800303311</v>
      </c>
      <c r="I30" s="32">
        <v>0.23224476799999999</v>
      </c>
      <c r="J30" s="32">
        <v>1.440280939E-2</v>
      </c>
      <c r="K30" s="32">
        <v>74.081331700000007</v>
      </c>
      <c r="L30" s="32">
        <v>0</v>
      </c>
      <c r="M30" s="32">
        <v>3.9140574300000002</v>
      </c>
      <c r="N30" s="32">
        <v>0.47427876899999999</v>
      </c>
      <c r="O30" s="32">
        <v>0.293952196</v>
      </c>
      <c r="P30" s="32">
        <v>0</v>
      </c>
      <c r="Q30" s="32">
        <v>55.430758900000001</v>
      </c>
      <c r="R30" s="32">
        <v>3.3791611499999998</v>
      </c>
      <c r="S30" s="32">
        <v>13.165677430000001</v>
      </c>
      <c r="T30" s="32">
        <v>0.92608898699999997</v>
      </c>
      <c r="U30" s="32">
        <v>0.114545197</v>
      </c>
      <c r="V30" s="32">
        <v>0.46552675700000001</v>
      </c>
      <c r="W30" s="32">
        <v>1.370038884E-3</v>
      </c>
      <c r="X30" s="32">
        <v>2.3111035690000001</v>
      </c>
      <c r="Y30" s="32">
        <v>2.71307004E-3</v>
      </c>
      <c r="Z30" s="32">
        <v>3.9620678300000003E-2</v>
      </c>
      <c r="AA30" s="32">
        <v>18.003033110000001</v>
      </c>
      <c r="AB30" s="32">
        <v>57.237860877999999</v>
      </c>
      <c r="AC30" s="32">
        <v>10.8518566519</v>
      </c>
      <c r="AD30" s="32">
        <v>274.253632579</v>
      </c>
      <c r="AE30" s="32">
        <v>34043.600254800003</v>
      </c>
      <c r="AF30" s="32">
        <v>0.99655617799999996</v>
      </c>
      <c r="AG30" s="32">
        <v>61.627719399999997</v>
      </c>
      <c r="AH30" s="32">
        <v>7.0598498300000007E-2</v>
      </c>
      <c r="AI30" s="32">
        <v>116.2146293</v>
      </c>
      <c r="AJ30" s="32">
        <v>178.83944450000001</v>
      </c>
      <c r="AK30" s="32">
        <v>142.32013897499999</v>
      </c>
      <c r="AL30" s="32">
        <v>40.139808949699997</v>
      </c>
      <c r="AM30" s="32">
        <v>170.85318215300001</v>
      </c>
      <c r="AN30" s="32">
        <v>1.1275859749999999</v>
      </c>
      <c r="AO30" s="32">
        <v>48.454561599999998</v>
      </c>
      <c r="AP30" s="32">
        <v>0.14685575300000001</v>
      </c>
      <c r="AQ30" s="32">
        <v>323.740905</v>
      </c>
      <c r="AR30" s="32">
        <v>373.32330400000001</v>
      </c>
      <c r="AS30" s="32">
        <v>28.876387561200001</v>
      </c>
      <c r="AT30" s="32">
        <v>1.8307167710000001</v>
      </c>
      <c r="AU30" s="32">
        <v>54.744005138699997</v>
      </c>
      <c r="AV30" s="32">
        <v>10.8177643392</v>
      </c>
      <c r="AW30" s="32">
        <v>33937.717407800003</v>
      </c>
      <c r="AX30" s="32">
        <v>60.771537789999996</v>
      </c>
      <c r="AY30" s="32">
        <v>23.515673888999999</v>
      </c>
      <c r="AZ30" s="32">
        <v>10.176818984700001</v>
      </c>
      <c r="BA30" s="32">
        <v>3.8024911131999999</v>
      </c>
      <c r="BB30" s="32">
        <v>0</v>
      </c>
      <c r="BC30" s="32">
        <v>1158.1243650599999</v>
      </c>
      <c r="BD30" s="32">
        <v>103.810410496</v>
      </c>
      <c r="BE30" s="32">
        <v>1391.5359374699999</v>
      </c>
      <c r="BF30" s="32">
        <v>14.634528549500001</v>
      </c>
      <c r="BG30" s="32">
        <v>3.6936275317299998</v>
      </c>
      <c r="BH30" s="32">
        <v>5.1200317392899999</v>
      </c>
      <c r="BI30" s="32">
        <v>1.9437434750799999E-2</v>
      </c>
      <c r="BJ30" s="32">
        <v>23.530792762800001</v>
      </c>
      <c r="BK30" s="32">
        <v>0.170959599543</v>
      </c>
      <c r="BL30" s="32">
        <v>2.0935243131000001</v>
      </c>
      <c r="BM30" s="32">
        <v>1424.33111755</v>
      </c>
      <c r="BN30" s="32">
        <v>0.71098990799999995</v>
      </c>
      <c r="BO30" s="32">
        <v>0.10941007480000001</v>
      </c>
      <c r="BP30" s="32">
        <v>0.13790967130000001</v>
      </c>
      <c r="BQ30" s="32">
        <v>1.9678001600000002E-2</v>
      </c>
      <c r="BR30" s="32">
        <v>31.7933065</v>
      </c>
      <c r="BS30" s="32">
        <v>0</v>
      </c>
      <c r="BT30" s="32">
        <v>2.07774467</v>
      </c>
      <c r="BU30" s="32">
        <v>0.62319895199999997</v>
      </c>
      <c r="BV30" s="32">
        <v>0.169483051</v>
      </c>
      <c r="BW30" s="32">
        <v>0</v>
      </c>
      <c r="BX30" s="32">
        <v>55.407874700000001</v>
      </c>
      <c r="BY30" s="32">
        <v>21.868812200000001</v>
      </c>
      <c r="BZ30" s="32">
        <v>18.498525900000001</v>
      </c>
      <c r="CA30" s="32">
        <v>0.14768035800000001</v>
      </c>
      <c r="CB30" s="32">
        <v>2.00986464E-2</v>
      </c>
      <c r="CC30" s="32">
        <v>7.7467006199999994E-2</v>
      </c>
      <c r="CD30" s="32">
        <v>2.1845159800000001E-4</v>
      </c>
      <c r="CE30" s="32">
        <v>0.38469346799999998</v>
      </c>
      <c r="CF30" s="32">
        <v>4.0379147300000001E-2</v>
      </c>
      <c r="CG30" s="32">
        <v>2.1337368400000001E-2</v>
      </c>
      <c r="CH30" s="32">
        <v>12.48642944</v>
      </c>
      <c r="CI30" s="32">
        <v>37.473893911700003</v>
      </c>
      <c r="CJ30" s="32">
        <v>29.507662511500001</v>
      </c>
      <c r="CK30" s="32">
        <v>11.2743456201</v>
      </c>
      <c r="CL30" s="32">
        <v>33.972257709600001</v>
      </c>
      <c r="CM30" s="32">
        <v>1.56051262332</v>
      </c>
      <c r="CN30" s="32">
        <v>0</v>
      </c>
      <c r="CO30" s="32">
        <v>4.4833912076000004</v>
      </c>
      <c r="CP30" s="32">
        <v>0</v>
      </c>
      <c r="CQ30" s="32">
        <v>0</v>
      </c>
      <c r="CR30" s="32">
        <v>1268.96075172</v>
      </c>
      <c r="CS30" s="32">
        <v>129.058095189</v>
      </c>
      <c r="CT30" s="32">
        <v>0</v>
      </c>
      <c r="CU30" s="32">
        <v>68.980665984799998</v>
      </c>
      <c r="CV30" s="32">
        <v>2.9527194341199998E-2</v>
      </c>
      <c r="CW30" s="32">
        <v>838.72385475900001</v>
      </c>
      <c r="CX30" s="32">
        <v>6.4764596204800004E-2</v>
      </c>
      <c r="CY30" s="32">
        <v>1.8480672957799999E-2</v>
      </c>
      <c r="CZ30" s="32">
        <v>15.7083914456</v>
      </c>
      <c r="DA30" s="32">
        <v>8.4650267115899999E-2</v>
      </c>
      <c r="DB30" s="32">
        <v>4.0836981022000004E-3</v>
      </c>
      <c r="DC30" s="32">
        <v>3.82824318705</v>
      </c>
      <c r="DD30" s="32">
        <v>5.6630506692699996</v>
      </c>
      <c r="DE30" s="32">
        <v>1.0665296691299999E-2</v>
      </c>
      <c r="DF30" s="32">
        <v>8.1083561827199999E-4</v>
      </c>
      <c r="DG30" s="32">
        <v>1.6879146254099999</v>
      </c>
      <c r="DH30" s="32">
        <v>2.1732652405899999E-2</v>
      </c>
      <c r="DI30" s="32">
        <v>3.30505442244</v>
      </c>
      <c r="DJ30" s="32">
        <v>0.33787351304300001</v>
      </c>
      <c r="DK30" s="32">
        <v>2.10258850091E-2</v>
      </c>
      <c r="DL30" s="32">
        <v>26.227060207299999</v>
      </c>
      <c r="DM30" s="32">
        <v>9.6328285004799993E-2</v>
      </c>
      <c r="DN30" s="32">
        <v>0.214053137093</v>
      </c>
      <c r="DO30" s="32">
        <v>1.1614274499799999E-3</v>
      </c>
      <c r="DP30" s="32">
        <v>2.1544772643000001</v>
      </c>
      <c r="DQ30" s="32">
        <v>0</v>
      </c>
      <c r="DR30" s="32">
        <v>0.254267661157</v>
      </c>
      <c r="DS30" s="32">
        <v>229.044813697</v>
      </c>
      <c r="DT30" s="32">
        <v>0.14958835387399999</v>
      </c>
      <c r="DU30" s="32">
        <v>80.472281365800001</v>
      </c>
      <c r="DV30" s="32">
        <v>2006.98109178</v>
      </c>
      <c r="DW30" s="32">
        <v>192.99098687200001</v>
      </c>
      <c r="DX30" s="32">
        <f t="shared" si="0"/>
        <v>51.661824531322097</v>
      </c>
      <c r="DY30" s="32">
        <f t="shared" si="1"/>
        <v>47.833581344272098</v>
      </c>
    </row>
    <row r="31" spans="1:129" x14ac:dyDescent="0.25">
      <c r="A31" s="34">
        <v>34</v>
      </c>
      <c r="B31" t="s">
        <v>30</v>
      </c>
      <c r="C31" s="32">
        <v>8.9991987351699994</v>
      </c>
      <c r="D31" s="32">
        <v>141.45400464799999</v>
      </c>
      <c r="E31" s="32">
        <v>123.194215172</v>
      </c>
      <c r="F31" s="32">
        <v>19.855032133400002</v>
      </c>
      <c r="G31" s="32">
        <v>1.2663926595999999</v>
      </c>
      <c r="H31" s="32">
        <v>0.18273822279999999</v>
      </c>
      <c r="I31" s="32">
        <v>0.23573523160000001</v>
      </c>
      <c r="J31" s="32">
        <v>1.4619681642999999E-2</v>
      </c>
      <c r="K31" s="32">
        <v>75.196668149999994</v>
      </c>
      <c r="L31" s="32">
        <v>0</v>
      </c>
      <c r="M31" s="32">
        <v>3.9728492470000001</v>
      </c>
      <c r="N31" s="32">
        <v>0.4719096203</v>
      </c>
      <c r="O31" s="32">
        <v>0.29838518060000002</v>
      </c>
      <c r="P31" s="32">
        <v>0</v>
      </c>
      <c r="Q31" s="32">
        <v>55.154518299999999</v>
      </c>
      <c r="R31" s="32">
        <v>3.3623626190000002</v>
      </c>
      <c r="S31" s="32">
        <v>13.363956044</v>
      </c>
      <c r="T31" s="32">
        <v>0.93993024670000003</v>
      </c>
      <c r="U31" s="32">
        <v>0.1162648372</v>
      </c>
      <c r="V31" s="32">
        <v>0.47255057900000003</v>
      </c>
      <c r="W31" s="32">
        <v>1.3906414482000001E-3</v>
      </c>
      <c r="X31" s="32">
        <v>2.3460075909999998</v>
      </c>
      <c r="Y31" s="32">
        <v>2.7536314890000001E-3</v>
      </c>
      <c r="Z31" s="32">
        <v>4.0215331430000001E-2</v>
      </c>
      <c r="AA31" s="32">
        <v>18.273822280000001</v>
      </c>
      <c r="AB31" s="32">
        <v>226.93525734599999</v>
      </c>
      <c r="AC31" s="32">
        <v>42.823922937799999</v>
      </c>
      <c r="AD31" s="32">
        <v>1068.8284632800001</v>
      </c>
      <c r="AE31" s="32">
        <v>136188.777152</v>
      </c>
      <c r="AF31" s="32">
        <v>3.89837224</v>
      </c>
      <c r="AG31" s="32">
        <v>232.0726751</v>
      </c>
      <c r="AH31" s="32">
        <v>0.2611692437</v>
      </c>
      <c r="AI31" s="32">
        <v>432.32011390000002</v>
      </c>
      <c r="AJ31" s="32">
        <v>668.29000329999997</v>
      </c>
      <c r="AK31" s="32">
        <v>539.05960820300004</v>
      </c>
      <c r="AL31" s="32">
        <v>149.10086492299999</v>
      </c>
      <c r="AM31" s="32">
        <v>683.09498607700004</v>
      </c>
      <c r="AN31" s="32">
        <v>4.6760594400000004</v>
      </c>
      <c r="AO31" s="32">
        <v>197.43807720000001</v>
      </c>
      <c r="AP31" s="32">
        <v>0.58482113700000005</v>
      </c>
      <c r="AQ31" s="32">
        <v>1291.9021170000001</v>
      </c>
      <c r="AR31" s="32">
        <v>1494.0194879999999</v>
      </c>
      <c r="AS31" s="32">
        <v>121.421319083</v>
      </c>
      <c r="AT31" s="32">
        <v>8.7383510844199996</v>
      </c>
      <c r="AU31" s="32">
        <v>218.02829681099999</v>
      </c>
      <c r="AV31" s="32">
        <v>42.794878381799997</v>
      </c>
      <c r="AW31" s="32">
        <v>136090.90593499999</v>
      </c>
      <c r="AX31" s="32">
        <v>253.58461419</v>
      </c>
      <c r="AY31" s="32">
        <v>111.714874704</v>
      </c>
      <c r="AZ31" s="32">
        <v>51.042563989000001</v>
      </c>
      <c r="BA31" s="32">
        <v>16.286470123400001</v>
      </c>
      <c r="BB31" s="32">
        <v>0</v>
      </c>
      <c r="BC31" s="32">
        <v>5496.6544052600002</v>
      </c>
      <c r="BD31" s="32">
        <v>832.63842880200002</v>
      </c>
      <c r="BE31" s="32">
        <v>5331.0941284600003</v>
      </c>
      <c r="BF31" s="32">
        <v>46.426298384900001</v>
      </c>
      <c r="BG31" s="32">
        <v>11.7540871111</v>
      </c>
      <c r="BH31" s="32">
        <v>16.814574887100001</v>
      </c>
      <c r="BI31" s="32">
        <v>8.6123036077000004E-2</v>
      </c>
      <c r="BJ31" s="32">
        <v>74.993798494999993</v>
      </c>
      <c r="BK31" s="32">
        <v>1.6465286997499999</v>
      </c>
      <c r="BL31" s="32">
        <v>10.600196249</v>
      </c>
      <c r="BM31" s="32">
        <v>5276.4773153100004</v>
      </c>
      <c r="BN31" s="32">
        <v>0.50585580600000002</v>
      </c>
      <c r="BO31" s="32">
        <v>7.8102922069999997E-2</v>
      </c>
      <c r="BP31" s="32">
        <v>9.8334937430000005E-2</v>
      </c>
      <c r="BQ31" s="32">
        <v>1.4433330148000001E-2</v>
      </c>
      <c r="BR31" s="32">
        <v>22.621515639999998</v>
      </c>
      <c r="BS31" s="32">
        <v>0</v>
      </c>
      <c r="BT31" s="32">
        <v>1.4727190324999999</v>
      </c>
      <c r="BU31" s="32">
        <v>0.43480306639999999</v>
      </c>
      <c r="BV31" s="32">
        <v>0.12065605858</v>
      </c>
      <c r="BW31" s="32">
        <v>0</v>
      </c>
      <c r="BX31" s="32">
        <v>39.118899999999996</v>
      </c>
      <c r="BY31" s="32">
        <v>14.796760431999999</v>
      </c>
      <c r="BZ31" s="32">
        <v>13.169869451</v>
      </c>
      <c r="CA31" s="32">
        <v>0.10730496911</v>
      </c>
      <c r="CB31" s="32">
        <v>1.4541316351E-2</v>
      </c>
      <c r="CC31" s="32">
        <v>5.609745402E-2</v>
      </c>
      <c r="CD31" s="32">
        <v>1.587454926E-4</v>
      </c>
      <c r="CE31" s="32">
        <v>0.27856693040000002</v>
      </c>
      <c r="CF31" s="32">
        <v>2.8453200299999998E-2</v>
      </c>
      <c r="CG31" s="32">
        <v>1.5338386953000001E-2</v>
      </c>
      <c r="CH31" s="32">
        <v>8.968041028</v>
      </c>
      <c r="CI31" s="32">
        <v>148.04788240299999</v>
      </c>
      <c r="CJ31" s="32">
        <v>117.160417803</v>
      </c>
      <c r="CK31" s="32">
        <v>51.949382482799997</v>
      </c>
      <c r="CL31" s="32">
        <v>127.08789768600001</v>
      </c>
      <c r="CM31" s="32">
        <v>5.8311526769600004</v>
      </c>
      <c r="CN31" s="32">
        <v>0</v>
      </c>
      <c r="CO31" s="32">
        <v>17.551496530600001</v>
      </c>
      <c r="CP31" s="32">
        <v>0</v>
      </c>
      <c r="CQ31" s="32">
        <v>0</v>
      </c>
      <c r="CR31" s="32">
        <v>5590.9255125999998</v>
      </c>
      <c r="CS31" s="32">
        <v>850.79729772300004</v>
      </c>
      <c r="CT31" s="32">
        <v>0</v>
      </c>
      <c r="CU31" s="32">
        <v>257.67966407</v>
      </c>
      <c r="CV31" s="32">
        <v>9.6298500386599997E-2</v>
      </c>
      <c r="CW31" s="32">
        <v>3194.77425313</v>
      </c>
      <c r="CX31" s="32">
        <v>0.19680952865699999</v>
      </c>
      <c r="CY31" s="32">
        <v>5.5329127563700002E-2</v>
      </c>
      <c r="CZ31" s="32">
        <v>47.473849897500003</v>
      </c>
      <c r="DA31" s="32">
        <v>0.26992931337499998</v>
      </c>
      <c r="DB31" s="32">
        <v>1.23853018767E-2</v>
      </c>
      <c r="DC31" s="32">
        <v>11.884892884899999</v>
      </c>
      <c r="DD31" s="32">
        <v>17.343220649500001</v>
      </c>
      <c r="DE31" s="32">
        <v>3.48317331732E-2</v>
      </c>
      <c r="DF31" s="32">
        <v>2.6418416649300002E-3</v>
      </c>
      <c r="DG31" s="32">
        <v>5.4109390773000001</v>
      </c>
      <c r="DH31" s="32">
        <v>7.1089300582600004E-2</v>
      </c>
      <c r="DI31" s="32">
        <v>9.7665363655499995</v>
      </c>
      <c r="DJ31" s="32">
        <v>1.10645497132</v>
      </c>
      <c r="DK31" s="32">
        <v>8.7672598022800002E-2</v>
      </c>
      <c r="DL31" s="32">
        <v>77.618245981399994</v>
      </c>
      <c r="DM31" s="32">
        <v>0.31629022244100002</v>
      </c>
      <c r="DN31" s="32">
        <v>1.67774047441</v>
      </c>
      <c r="DO31" s="32">
        <v>3.68246222565E-3</v>
      </c>
      <c r="DP31" s="32">
        <v>10.6557714723</v>
      </c>
      <c r="DQ31" s="32">
        <v>0</v>
      </c>
      <c r="DR31" s="32">
        <v>1.33691857676</v>
      </c>
      <c r="DS31" s="32">
        <v>860.79427672999998</v>
      </c>
      <c r="DT31" s="32">
        <v>0.76794169734899997</v>
      </c>
      <c r="DU31" s="32">
        <v>315.64314472000001</v>
      </c>
      <c r="DV31" s="32">
        <v>7466.0253645800003</v>
      </c>
      <c r="DW31" s="32">
        <v>718.86471344999995</v>
      </c>
      <c r="DX31" s="32">
        <f t="shared" si="0"/>
        <v>156.08562248573278</v>
      </c>
      <c r="DY31" s="32">
        <f t="shared" si="1"/>
        <v>144.20072960083277</v>
      </c>
    </row>
    <row r="32" spans="1:129" x14ac:dyDescent="0.25">
      <c r="A32" s="34">
        <v>35</v>
      </c>
      <c r="B32" t="s">
        <v>31</v>
      </c>
      <c r="C32" s="32">
        <v>9.7841820556899997</v>
      </c>
      <c r="D32" s="32">
        <v>102.269300598</v>
      </c>
      <c r="E32" s="32">
        <v>94.1004284152</v>
      </c>
      <c r="F32" s="32">
        <v>18.458160273499999</v>
      </c>
      <c r="G32" s="32">
        <v>28.572360660000001</v>
      </c>
      <c r="H32" s="32">
        <v>4.1229028400000001</v>
      </c>
      <c r="I32" s="32">
        <v>5.3187081899999997</v>
      </c>
      <c r="J32" s="32">
        <v>0.3298301609</v>
      </c>
      <c r="K32" s="32">
        <v>1696.5711490000001</v>
      </c>
      <c r="L32" s="32">
        <v>0</v>
      </c>
      <c r="M32" s="32">
        <v>89.634151099999997</v>
      </c>
      <c r="N32" s="32">
        <v>11.253117980000001</v>
      </c>
      <c r="O32" s="32">
        <v>6.73193778</v>
      </c>
      <c r="P32" s="32">
        <v>0</v>
      </c>
      <c r="Q32" s="32">
        <v>1315.216506</v>
      </c>
      <c r="R32" s="32">
        <v>80.178726900000001</v>
      </c>
      <c r="S32" s="32">
        <v>301.50533050000001</v>
      </c>
      <c r="T32" s="32">
        <v>21.206929930000001</v>
      </c>
      <c r="U32" s="32">
        <v>2.6230756190000002</v>
      </c>
      <c r="V32" s="32">
        <v>10.661373340000001</v>
      </c>
      <c r="W32" s="32">
        <v>3.1373677660000002E-2</v>
      </c>
      <c r="X32" s="32">
        <v>52.9293373</v>
      </c>
      <c r="Y32" s="32">
        <v>6.2127083800000003E-2</v>
      </c>
      <c r="Z32" s="32">
        <v>0.90732998899999995</v>
      </c>
      <c r="AA32" s="32">
        <v>412.29932000000002</v>
      </c>
      <c r="AB32" s="32">
        <v>107.66204202900001</v>
      </c>
      <c r="AC32" s="32">
        <v>16.8291601526</v>
      </c>
      <c r="AD32" s="32">
        <v>531.49386179999999</v>
      </c>
      <c r="AE32" s="32">
        <v>47935.331015999996</v>
      </c>
      <c r="AF32" s="32">
        <v>1.09311670099</v>
      </c>
      <c r="AG32" s="32">
        <v>74.301541037000007</v>
      </c>
      <c r="AH32" s="32">
        <v>8.2157632852000007E-2</v>
      </c>
      <c r="AI32" s="32">
        <v>135.33218954</v>
      </c>
      <c r="AJ32" s="32">
        <v>210.7272451</v>
      </c>
      <c r="AK32" s="32">
        <v>374.012242222</v>
      </c>
      <c r="AL32" s="32">
        <v>79.455103217599998</v>
      </c>
      <c r="AM32" s="32">
        <v>258.30032279599999</v>
      </c>
      <c r="AN32" s="32">
        <v>1.7231605951</v>
      </c>
      <c r="AO32" s="32">
        <v>75.383761770000007</v>
      </c>
      <c r="AP32" s="32">
        <v>0.22172132814000001</v>
      </c>
      <c r="AQ32" s="32">
        <v>488.61701622999999</v>
      </c>
      <c r="AR32" s="32">
        <v>565.7239323</v>
      </c>
      <c r="AS32" s="32">
        <v>51.129025930700003</v>
      </c>
      <c r="AT32" s="32">
        <v>3.51331140408</v>
      </c>
      <c r="AU32" s="32">
        <v>96.791342209099994</v>
      </c>
      <c r="AV32" s="32">
        <v>16.215155209700001</v>
      </c>
      <c r="AW32" s="32">
        <v>45586.275947399998</v>
      </c>
      <c r="AX32" s="32">
        <v>108.615064437</v>
      </c>
      <c r="AY32" s="32">
        <v>45.124797987699999</v>
      </c>
      <c r="AZ32" s="32">
        <v>19.294582428599998</v>
      </c>
      <c r="BA32" s="32">
        <v>6.8611933161299996</v>
      </c>
      <c r="BB32" s="32">
        <v>0</v>
      </c>
      <c r="BC32" s="32">
        <v>2102.8836201600002</v>
      </c>
      <c r="BD32" s="32">
        <v>289.64955716399999</v>
      </c>
      <c r="BE32" s="32">
        <v>2315.1602668300002</v>
      </c>
      <c r="BF32" s="32">
        <v>16.378354806099999</v>
      </c>
      <c r="BG32" s="32">
        <v>4.1364028535599999</v>
      </c>
      <c r="BH32" s="32">
        <v>6.0210512675699999</v>
      </c>
      <c r="BI32" s="32">
        <v>3.11654542466E-2</v>
      </c>
      <c r="BJ32" s="32">
        <v>26.8962422952</v>
      </c>
      <c r="BK32" s="32">
        <v>0.60626182455199995</v>
      </c>
      <c r="BL32" s="32">
        <v>2.9239962472599998</v>
      </c>
      <c r="BM32" s="32">
        <v>2329.6173335499998</v>
      </c>
      <c r="BN32" s="32">
        <v>14.39967345</v>
      </c>
      <c r="BO32" s="32">
        <v>2.1479603360000001</v>
      </c>
      <c r="BP32" s="32">
        <v>2.737595588</v>
      </c>
      <c r="BQ32" s="32">
        <v>0.2841563198</v>
      </c>
      <c r="BR32" s="32">
        <v>652.48409000000004</v>
      </c>
      <c r="BS32" s="32">
        <v>0</v>
      </c>
      <c r="BT32" s="32">
        <v>43.6062789</v>
      </c>
      <c r="BU32" s="32">
        <v>13.07060879</v>
      </c>
      <c r="BV32" s="32">
        <v>3.4104673729999999</v>
      </c>
      <c r="BW32" s="32">
        <v>0</v>
      </c>
      <c r="BX32" s="32">
        <v>1107.093631</v>
      </c>
      <c r="BY32" s="32">
        <v>513.67706799999996</v>
      </c>
      <c r="BZ32" s="32">
        <v>375.73114199999998</v>
      </c>
      <c r="CA32" s="32">
        <v>1.5392666719999999</v>
      </c>
      <c r="CB32" s="32">
        <v>0.24711915770000001</v>
      </c>
      <c r="CC32" s="32">
        <v>0.92624172199999999</v>
      </c>
      <c r="CD32" s="32">
        <v>2.27723973E-3</v>
      </c>
      <c r="CE32" s="32">
        <v>4.6040017000000004</v>
      </c>
      <c r="CF32" s="32">
        <v>0.92591637299999996</v>
      </c>
      <c r="CG32" s="32">
        <v>0.39445139499999998</v>
      </c>
      <c r="CH32" s="32">
        <v>230.68920800000001</v>
      </c>
      <c r="CI32" s="32">
        <v>202.39897708399999</v>
      </c>
      <c r="CJ32" s="32">
        <v>178.36199048700001</v>
      </c>
      <c r="CK32" s="32">
        <v>43.618282755199999</v>
      </c>
      <c r="CL32" s="32">
        <v>57.283425225899997</v>
      </c>
      <c r="CM32" s="32">
        <v>3.65944282767</v>
      </c>
      <c r="CN32" s="32">
        <v>0</v>
      </c>
      <c r="CO32" s="32">
        <v>17.307246836099999</v>
      </c>
      <c r="CP32" s="32">
        <v>0</v>
      </c>
      <c r="CQ32" s="32">
        <v>0</v>
      </c>
      <c r="CR32" s="32">
        <v>4525.1638264200001</v>
      </c>
      <c r="CS32" s="32">
        <v>883.50072894000004</v>
      </c>
      <c r="CT32" s="32">
        <v>0</v>
      </c>
      <c r="CU32" s="32">
        <v>154.60827968300001</v>
      </c>
      <c r="CV32" s="32">
        <v>3.3898238834300001E-2</v>
      </c>
      <c r="CW32" s="32">
        <v>1592.5066281500001</v>
      </c>
      <c r="CX32" s="32">
        <v>0.20547076192899999</v>
      </c>
      <c r="CY32" s="32">
        <v>6.7418787315700002E-2</v>
      </c>
      <c r="CZ32" s="32">
        <v>39.124025616600001</v>
      </c>
      <c r="DA32" s="32">
        <v>0.15636526629700001</v>
      </c>
      <c r="DB32" s="32">
        <v>1.32394568019E-2</v>
      </c>
      <c r="DC32" s="32">
        <v>7.0065767048399996</v>
      </c>
      <c r="DD32" s="32">
        <v>17.608481059999999</v>
      </c>
      <c r="DE32" s="32">
        <v>1.22819765647E-2</v>
      </c>
      <c r="DF32" s="32">
        <v>9.2885599971500004E-4</v>
      </c>
      <c r="DG32" s="32">
        <v>2.8634703795399998</v>
      </c>
      <c r="DH32" s="32">
        <v>2.5115014180700002E-2</v>
      </c>
      <c r="DI32" s="32">
        <v>13.724377464</v>
      </c>
      <c r="DJ32" s="32">
        <v>0.39142982967500001</v>
      </c>
      <c r="DK32" s="32">
        <v>6.4816346398999997E-2</v>
      </c>
      <c r="DL32" s="32">
        <v>84.426886829599994</v>
      </c>
      <c r="DM32" s="32">
        <v>0.11225167975100001</v>
      </c>
      <c r="DN32" s="32">
        <v>1.5942944536100001</v>
      </c>
      <c r="DO32" s="32">
        <v>2.2279668006400001E-3</v>
      </c>
      <c r="DP32" s="32">
        <v>4.22575682081</v>
      </c>
      <c r="DQ32" s="32">
        <v>0</v>
      </c>
      <c r="DR32" s="32">
        <v>1.57561617569</v>
      </c>
      <c r="DS32" s="32">
        <v>378.01402271400002</v>
      </c>
      <c r="DT32" s="32">
        <v>1.3250551720599999</v>
      </c>
      <c r="DU32" s="32">
        <v>175.12511459800001</v>
      </c>
      <c r="DV32" s="32">
        <v>3749.0353122199999</v>
      </c>
      <c r="DW32" s="32">
        <v>324.22678868100002</v>
      </c>
      <c r="DX32" s="32">
        <f t="shared" si="0"/>
        <v>149.82508101104898</v>
      </c>
      <c r="DY32" s="32">
        <f t="shared" si="1"/>
        <v>142.81850430620898</v>
      </c>
    </row>
    <row r="33" spans="1:129" x14ac:dyDescent="0.25">
      <c r="A33" s="34">
        <v>36</v>
      </c>
      <c r="B33" t="s">
        <v>32</v>
      </c>
      <c r="C33" s="32">
        <v>41.742077852900003</v>
      </c>
      <c r="D33" s="32">
        <v>455.29370792399999</v>
      </c>
      <c r="E33" s="32">
        <v>413.17353576699998</v>
      </c>
      <c r="F33" s="32">
        <v>77.438070290300004</v>
      </c>
      <c r="G33" s="32">
        <v>109.19298617</v>
      </c>
      <c r="H33" s="32">
        <v>15.756466669</v>
      </c>
      <c r="I33" s="32">
        <v>20.325039038</v>
      </c>
      <c r="J33" s="32">
        <v>1.2605071445</v>
      </c>
      <c r="K33" s="32">
        <v>6483.5544600000003</v>
      </c>
      <c r="L33" s="32">
        <v>0</v>
      </c>
      <c r="M33" s="32">
        <v>342.54249283000001</v>
      </c>
      <c r="N33" s="32">
        <v>41.118753736999999</v>
      </c>
      <c r="O33" s="32">
        <v>25.725982949999999</v>
      </c>
      <c r="P33" s="32">
        <v>0</v>
      </c>
      <c r="Q33" s="32">
        <v>4805.7345335</v>
      </c>
      <c r="R33" s="32">
        <v>292.97018789999998</v>
      </c>
      <c r="S33" s="32">
        <v>1152.2032942999999</v>
      </c>
      <c r="T33" s="32">
        <v>81.044008230000003</v>
      </c>
      <c r="U33" s="32">
        <v>10.02421476</v>
      </c>
      <c r="V33" s="32">
        <v>40.743245232</v>
      </c>
      <c r="W33" s="32">
        <v>0.11990157836</v>
      </c>
      <c r="X33" s="32">
        <v>202.27185885</v>
      </c>
      <c r="Y33" s="32">
        <v>0.23741641074</v>
      </c>
      <c r="Z33" s="32">
        <v>3.4674475619999998</v>
      </c>
      <c r="AA33" s="32">
        <v>1575.6291048999999</v>
      </c>
      <c r="AB33" s="32">
        <v>481.74389645000002</v>
      </c>
      <c r="AC33" s="32">
        <v>93.422604464200006</v>
      </c>
      <c r="AD33" s="32">
        <v>2431.3548702100002</v>
      </c>
      <c r="AE33" s="32">
        <v>262740.18940199999</v>
      </c>
      <c r="AF33" s="32">
        <v>6.2676118081799999</v>
      </c>
      <c r="AG33" s="32">
        <v>388.99336286300002</v>
      </c>
      <c r="AH33" s="32">
        <v>0.43868765240599999</v>
      </c>
      <c r="AI33" s="32">
        <v>725.92914003999999</v>
      </c>
      <c r="AJ33" s="32">
        <v>1121.19040782</v>
      </c>
      <c r="AK33" s="32">
        <v>1626.77885799</v>
      </c>
      <c r="AL33" s="32">
        <v>361.33070252800002</v>
      </c>
      <c r="AM33" s="32">
        <v>1358.75854482</v>
      </c>
      <c r="AN33" s="32">
        <v>10.646886738899999</v>
      </c>
      <c r="AO33" s="32">
        <v>457.95623432000002</v>
      </c>
      <c r="AP33" s="32">
        <v>1.3736036058000001</v>
      </c>
      <c r="AQ33" s="32">
        <v>3031.0093215000002</v>
      </c>
      <c r="AR33" s="32">
        <v>3499.6173417999998</v>
      </c>
      <c r="AS33" s="32">
        <v>248.95546056800001</v>
      </c>
      <c r="AT33" s="32">
        <v>17.777627956900002</v>
      </c>
      <c r="AU33" s="32">
        <v>434.04392865699998</v>
      </c>
      <c r="AV33" s="32">
        <v>91.076486185700006</v>
      </c>
      <c r="AW33" s="32">
        <v>253763.15820800001</v>
      </c>
      <c r="AX33" s="32">
        <v>511.80853456199998</v>
      </c>
      <c r="AY33" s="32">
        <v>209.54562804099999</v>
      </c>
      <c r="AZ33" s="32">
        <v>97.414183185699997</v>
      </c>
      <c r="BA33" s="32">
        <v>31.9110400466</v>
      </c>
      <c r="BB33" s="32">
        <v>0</v>
      </c>
      <c r="BC33" s="32">
        <v>10729.608524699999</v>
      </c>
      <c r="BD33" s="32">
        <v>1349.72389593</v>
      </c>
      <c r="BE33" s="32">
        <v>10915.2719634</v>
      </c>
      <c r="BF33" s="32">
        <v>115.806162266</v>
      </c>
      <c r="BG33" s="32">
        <v>29.224305491999999</v>
      </c>
      <c r="BH33" s="32">
        <v>41.445423324499998</v>
      </c>
      <c r="BI33" s="32">
        <v>0.18748416824899999</v>
      </c>
      <c r="BJ33" s="32">
        <v>187.66155002100001</v>
      </c>
      <c r="BK33" s="32">
        <v>2.3187009701800001</v>
      </c>
      <c r="BL33" s="32">
        <v>18.786041086600001</v>
      </c>
      <c r="BM33" s="32">
        <v>10981.9807812</v>
      </c>
      <c r="BN33" s="32">
        <v>55.028361699999998</v>
      </c>
      <c r="BO33" s="32">
        <v>8.2083071499999996</v>
      </c>
      <c r="BP33" s="32">
        <v>10.461749134</v>
      </c>
      <c r="BQ33" s="32">
        <v>1.0857640305</v>
      </c>
      <c r="BR33" s="32">
        <v>2493.4387040000001</v>
      </c>
      <c r="BS33" s="32">
        <v>0</v>
      </c>
      <c r="BT33" s="32">
        <v>166.64493261999999</v>
      </c>
      <c r="BU33" s="32">
        <v>47.758619652</v>
      </c>
      <c r="BV33" s="32">
        <v>13.03279363</v>
      </c>
      <c r="BW33" s="32">
        <v>0</v>
      </c>
      <c r="BX33" s="32">
        <v>4045.1110311000002</v>
      </c>
      <c r="BY33" s="32">
        <v>1876.9418341999999</v>
      </c>
      <c r="BZ33" s="32">
        <v>1435.8385533999999</v>
      </c>
      <c r="CA33" s="32">
        <v>5.8810430550000001</v>
      </c>
      <c r="CB33" s="32">
        <v>0.94425950270000003</v>
      </c>
      <c r="CC33" s="32">
        <v>3.539290217</v>
      </c>
      <c r="CD33" s="32">
        <v>8.7006781289999998E-3</v>
      </c>
      <c r="CE33" s="32">
        <v>17.591210413999999</v>
      </c>
      <c r="CF33" s="32">
        <v>3.5384387347000001</v>
      </c>
      <c r="CG33" s="32">
        <v>1.5073869509</v>
      </c>
      <c r="CH33" s="32">
        <v>881.54275489999998</v>
      </c>
      <c r="CI33" s="32">
        <v>822.12298856799998</v>
      </c>
      <c r="CJ33" s="32">
        <v>718.72230252199995</v>
      </c>
      <c r="CK33" s="32">
        <v>186.29080453500001</v>
      </c>
      <c r="CL33" s="32">
        <v>283.802884947</v>
      </c>
      <c r="CM33" s="32">
        <v>15.3303987886</v>
      </c>
      <c r="CN33" s="32">
        <v>0</v>
      </c>
      <c r="CO33" s="32">
        <v>72.482270502999995</v>
      </c>
      <c r="CP33" s="32">
        <v>0</v>
      </c>
      <c r="CQ33" s="32">
        <v>0</v>
      </c>
      <c r="CR33" s="32">
        <v>19580.4301901</v>
      </c>
      <c r="CS33" s="32">
        <v>3519.62743662</v>
      </c>
      <c r="CT33" s="32">
        <v>0</v>
      </c>
      <c r="CU33" s="32">
        <v>693.31116126400002</v>
      </c>
      <c r="CV33" s="32">
        <v>0.23689052506700001</v>
      </c>
      <c r="CW33" s="32">
        <v>7794.2431260499998</v>
      </c>
      <c r="CX33" s="32">
        <v>0.99461029627700004</v>
      </c>
      <c r="CY33" s="32">
        <v>0.31572793501700003</v>
      </c>
      <c r="CZ33" s="32">
        <v>202.73190164499999</v>
      </c>
      <c r="DA33" s="32">
        <v>0.89375291919900002</v>
      </c>
      <c r="DB33" s="32">
        <v>6.3745884781599996E-2</v>
      </c>
      <c r="DC33" s="32">
        <v>40.192813283500001</v>
      </c>
      <c r="DD33" s="32">
        <v>85.727921592100003</v>
      </c>
      <c r="DE33" s="32">
        <v>8.5733514766300006E-2</v>
      </c>
      <c r="DF33" s="32">
        <v>6.4962366528899997E-3</v>
      </c>
      <c r="DG33" s="32">
        <v>16.899939335100001</v>
      </c>
      <c r="DH33" s="32">
        <v>0.17509003809500001</v>
      </c>
      <c r="DI33" s="32">
        <v>62.536767800699998</v>
      </c>
      <c r="DJ33" s="32">
        <v>2.7264025841700001</v>
      </c>
      <c r="DK33" s="32">
        <v>0.31608436943599999</v>
      </c>
      <c r="DL33" s="32">
        <v>407.52114064599999</v>
      </c>
      <c r="DM33" s="32">
        <v>0.78020723994300001</v>
      </c>
      <c r="DN33" s="32">
        <v>6.0945433923400003</v>
      </c>
      <c r="DO33" s="32">
        <v>1.2554720308000001E-2</v>
      </c>
      <c r="DP33" s="32">
        <v>23.760778015300001</v>
      </c>
      <c r="DQ33" s="32">
        <v>0</v>
      </c>
      <c r="DR33" s="32">
        <v>6.3711135822999996</v>
      </c>
      <c r="DS33" s="32">
        <v>1918.7336691</v>
      </c>
      <c r="DT33" s="32">
        <v>5.2346147549099999</v>
      </c>
      <c r="DU33" s="32">
        <v>782.920277274</v>
      </c>
      <c r="DV33" s="32">
        <v>18059.917805599998</v>
      </c>
      <c r="DW33" s="32">
        <v>1599.8762754500001</v>
      </c>
      <c r="DX33" s="32">
        <f t="shared" si="0"/>
        <v>742.58440492837599</v>
      </c>
      <c r="DY33" s="32">
        <f t="shared" si="1"/>
        <v>702.39159164487603</v>
      </c>
    </row>
    <row r="34" spans="1:129" x14ac:dyDescent="0.25">
      <c r="A34" s="34">
        <v>37</v>
      </c>
      <c r="B34" t="s">
        <v>33</v>
      </c>
      <c r="C34" s="32">
        <v>20.6566409974</v>
      </c>
      <c r="D34" s="32">
        <v>322.87701630999999</v>
      </c>
      <c r="E34" s="32">
        <v>279.07971307600002</v>
      </c>
      <c r="F34" s="32">
        <v>43.739303949000004</v>
      </c>
      <c r="G34" s="32">
        <v>16.628790805000001</v>
      </c>
      <c r="H34" s="32">
        <v>2.399533591</v>
      </c>
      <c r="I34" s="32">
        <v>3.0954111179999999</v>
      </c>
      <c r="J34" s="32">
        <v>0.19195719954000001</v>
      </c>
      <c r="K34" s="32">
        <v>987.39403289999996</v>
      </c>
      <c r="L34" s="32">
        <v>0</v>
      </c>
      <c r="M34" s="32">
        <v>52.164900459999998</v>
      </c>
      <c r="N34" s="32">
        <v>6.0766421660000001</v>
      </c>
      <c r="O34" s="32">
        <v>3.9180080579999998</v>
      </c>
      <c r="P34" s="32">
        <v>0</v>
      </c>
      <c r="Q34" s="32">
        <v>710.20769140000004</v>
      </c>
      <c r="R34" s="32">
        <v>43.2961551</v>
      </c>
      <c r="S34" s="32">
        <v>175.47062151</v>
      </c>
      <c r="T34" s="32">
        <v>12.342371151</v>
      </c>
      <c r="U34" s="32">
        <v>1.5266496570999999</v>
      </c>
      <c r="V34" s="32">
        <v>6.2047935330000001</v>
      </c>
      <c r="W34" s="32">
        <v>1.8259229320999999E-2</v>
      </c>
      <c r="X34" s="32">
        <v>30.804637230000001</v>
      </c>
      <c r="Y34" s="32">
        <v>3.6156025059999999E-2</v>
      </c>
      <c r="Z34" s="32">
        <v>0.52804435230000002</v>
      </c>
      <c r="AA34" s="32">
        <v>239.9535276</v>
      </c>
      <c r="AB34" s="32">
        <v>478.149641659</v>
      </c>
      <c r="AC34" s="32">
        <v>99.016475374199999</v>
      </c>
      <c r="AD34" s="32">
        <v>2469.2141767100002</v>
      </c>
      <c r="AE34" s="32">
        <v>175373.74616800001</v>
      </c>
      <c r="AF34" s="32">
        <v>7.8018699177000004</v>
      </c>
      <c r="AG34" s="32">
        <v>544.98472957000001</v>
      </c>
      <c r="AH34" s="32">
        <v>0.62136577902000001</v>
      </c>
      <c r="AI34" s="32">
        <v>1025.4733405500001</v>
      </c>
      <c r="AJ34" s="32">
        <v>1578.2595401999999</v>
      </c>
      <c r="AK34" s="32">
        <v>1297.2460881300001</v>
      </c>
      <c r="AL34" s="32">
        <v>363.532744799</v>
      </c>
      <c r="AM34" s="32">
        <v>1505.32121164</v>
      </c>
      <c r="AN34" s="32">
        <v>10.281576244</v>
      </c>
      <c r="AO34" s="32">
        <v>465.30423823000001</v>
      </c>
      <c r="AP34" s="32">
        <v>1.4169782986999999</v>
      </c>
      <c r="AQ34" s="32">
        <v>3122.8916789999998</v>
      </c>
      <c r="AR34" s="32">
        <v>3598.4750130000002</v>
      </c>
      <c r="AS34" s="32">
        <v>255.315341886</v>
      </c>
      <c r="AT34" s="32">
        <v>17.142812822900002</v>
      </c>
      <c r="AU34" s="32">
        <v>455.57358738300002</v>
      </c>
      <c r="AV34" s="32">
        <v>98.6000416551</v>
      </c>
      <c r="AW34" s="32">
        <v>174070.12858700001</v>
      </c>
      <c r="AX34" s="32">
        <v>495.03279348400002</v>
      </c>
      <c r="AY34" s="32">
        <v>216.49671564499999</v>
      </c>
      <c r="AZ34" s="32">
        <v>93.8667404081</v>
      </c>
      <c r="BA34" s="32">
        <v>33.902277131600002</v>
      </c>
      <c r="BB34" s="32">
        <v>0</v>
      </c>
      <c r="BC34" s="32">
        <v>10599.635512700001</v>
      </c>
      <c r="BD34" s="32">
        <v>1039.82097862</v>
      </c>
      <c r="BE34" s="32">
        <v>12531.973192699999</v>
      </c>
      <c r="BF34" s="32">
        <v>76.193843688200005</v>
      </c>
      <c r="BG34" s="32">
        <v>18.9316253641</v>
      </c>
      <c r="BH34" s="32">
        <v>28.692429612400002</v>
      </c>
      <c r="BI34" s="32">
        <v>0.19066562643500001</v>
      </c>
      <c r="BJ34" s="32">
        <v>124.007426395</v>
      </c>
      <c r="BK34" s="32">
        <v>2.1184800313899999</v>
      </c>
      <c r="BL34" s="32">
        <v>11.821525491699999</v>
      </c>
      <c r="BM34" s="32">
        <v>12775.3641945</v>
      </c>
      <c r="BN34" s="32">
        <v>7.1356159779999997</v>
      </c>
      <c r="BO34" s="32">
        <v>1.1143281190000001</v>
      </c>
      <c r="BP34" s="32">
        <v>1.397331213</v>
      </c>
      <c r="BQ34" s="32">
        <v>0.224768259</v>
      </c>
      <c r="BR34" s="32">
        <v>316.23597100000001</v>
      </c>
      <c r="BS34" s="32">
        <v>0</v>
      </c>
      <c r="BT34" s="32">
        <v>20.492270210000001</v>
      </c>
      <c r="BU34" s="32">
        <v>5.993075062</v>
      </c>
      <c r="BV34" s="32">
        <v>1.707038045</v>
      </c>
      <c r="BW34" s="32">
        <v>0</v>
      </c>
      <c r="BX34" s="32">
        <v>544.8202642</v>
      </c>
      <c r="BY34" s="32">
        <v>198.32374680000001</v>
      </c>
      <c r="BZ34" s="32">
        <v>185.10327570000001</v>
      </c>
      <c r="CA34" s="32">
        <v>1.787396969</v>
      </c>
      <c r="CB34" s="32">
        <v>0.23499687559999999</v>
      </c>
      <c r="CC34" s="32">
        <v>0.91174219700000003</v>
      </c>
      <c r="CD34" s="32">
        <v>2.6442764959999998E-3</v>
      </c>
      <c r="CE34" s="32">
        <v>4.5267527220000003</v>
      </c>
      <c r="CF34" s="32">
        <v>0.37643248800000001</v>
      </c>
      <c r="CG34" s="32">
        <v>0.22149226829999999</v>
      </c>
      <c r="CH34" s="32">
        <v>130.616692</v>
      </c>
      <c r="CI34" s="32">
        <v>362.16316407900001</v>
      </c>
      <c r="CJ34" s="32">
        <v>289.15433746999997</v>
      </c>
      <c r="CK34" s="32">
        <v>105.936309267</v>
      </c>
      <c r="CL34" s="32">
        <v>308.99981834300002</v>
      </c>
      <c r="CM34" s="32">
        <v>14.1200978843</v>
      </c>
      <c r="CN34" s="32">
        <v>0</v>
      </c>
      <c r="CO34" s="32">
        <v>41.565471394699998</v>
      </c>
      <c r="CP34" s="32">
        <v>0</v>
      </c>
      <c r="CQ34" s="32">
        <v>0</v>
      </c>
      <c r="CR34" s="32">
        <v>11854.662067200001</v>
      </c>
      <c r="CS34" s="32">
        <v>1281.43885808</v>
      </c>
      <c r="CT34" s="32">
        <v>0</v>
      </c>
      <c r="CU34" s="32">
        <v>626.78430372699995</v>
      </c>
      <c r="CV34" s="32">
        <v>0.15925505190399999</v>
      </c>
      <c r="CW34" s="32">
        <v>7707.4952032800002</v>
      </c>
      <c r="CX34" s="32">
        <v>0.404556523941</v>
      </c>
      <c r="CY34" s="32">
        <v>0.119977819273</v>
      </c>
      <c r="CZ34" s="32">
        <v>90.323364048100004</v>
      </c>
      <c r="DA34" s="32">
        <v>0.48372280995599998</v>
      </c>
      <c r="DB34" s="32">
        <v>2.5670350698799999E-2</v>
      </c>
      <c r="DC34" s="32">
        <v>20.6932535145</v>
      </c>
      <c r="DD34" s="32">
        <v>35.809094081200001</v>
      </c>
      <c r="DE34" s="32">
        <v>5.7864252733999998E-2</v>
      </c>
      <c r="DF34" s="32">
        <v>4.3551357904900003E-3</v>
      </c>
      <c r="DG34" s="32">
        <v>9.5419682116299995</v>
      </c>
      <c r="DH34" s="32">
        <v>0.118703445953</v>
      </c>
      <c r="DI34" s="32">
        <v>22.4976664816</v>
      </c>
      <c r="DJ34" s="32">
        <v>1.8542056649900001</v>
      </c>
      <c r="DK34" s="32">
        <v>0.211569244593</v>
      </c>
      <c r="DL34" s="32">
        <v>159.338126085</v>
      </c>
      <c r="DM34" s="32">
        <v>0.53453310049699998</v>
      </c>
      <c r="DN34" s="32">
        <v>2.53106737851</v>
      </c>
      <c r="DO34" s="32">
        <v>6.5976007116700002E-3</v>
      </c>
      <c r="DP34" s="32">
        <v>12.5710578364</v>
      </c>
      <c r="DQ34" s="32">
        <v>0</v>
      </c>
      <c r="DR34" s="32">
        <v>2.3221537636399998</v>
      </c>
      <c r="DS34" s="32">
        <v>2104.3776095899998</v>
      </c>
      <c r="DT34" s="32">
        <v>1.42945391177</v>
      </c>
      <c r="DU34" s="32">
        <v>698.87293340500003</v>
      </c>
      <c r="DV34" s="32">
        <v>18322.667726299998</v>
      </c>
      <c r="DW34" s="32">
        <v>1764.09561895</v>
      </c>
      <c r="DX34" s="32">
        <f t="shared" si="0"/>
        <v>308.90647435190294</v>
      </c>
      <c r="DY34" s="32">
        <f t="shared" si="1"/>
        <v>288.21322083740296</v>
      </c>
    </row>
    <row r="35" spans="1:129" x14ac:dyDescent="0.25">
      <c r="A35" s="34">
        <v>38</v>
      </c>
      <c r="B35" t="s">
        <v>34</v>
      </c>
      <c r="C35" s="32">
        <v>2.5832439783200001</v>
      </c>
      <c r="D35" s="32">
        <v>33.449667181899997</v>
      </c>
      <c r="E35" s="32">
        <v>30.750435165399999</v>
      </c>
      <c r="F35" s="32">
        <v>5.20827747411</v>
      </c>
      <c r="G35" s="32">
        <v>1.0291264499999999</v>
      </c>
      <c r="H35" s="32">
        <v>0.14849633700000001</v>
      </c>
      <c r="I35" s="32">
        <v>0.19156865200000001</v>
      </c>
      <c r="J35" s="32">
        <v>1.1879962500000001E-2</v>
      </c>
      <c r="K35" s="32">
        <v>61.105177400000002</v>
      </c>
      <c r="L35" s="32">
        <v>0</v>
      </c>
      <c r="M35" s="32">
        <v>3.2284923600000002</v>
      </c>
      <c r="N35" s="32">
        <v>0.39740478600000001</v>
      </c>
      <c r="O35" s="32">
        <v>0.24246453300000001</v>
      </c>
      <c r="P35" s="32">
        <v>0</v>
      </c>
      <c r="Q35" s="32">
        <v>46.446470599999998</v>
      </c>
      <c r="R35" s="32">
        <v>2.8314955899999998</v>
      </c>
      <c r="S35" s="32">
        <v>10.859659499999999</v>
      </c>
      <c r="T35" s="32">
        <v>0.76381871999999995</v>
      </c>
      <c r="U35" s="32">
        <v>9.4476645999999997E-2</v>
      </c>
      <c r="V35" s="32">
        <v>0.38400140100000002</v>
      </c>
      <c r="W35" s="32">
        <v>1.1300213500000001E-3</v>
      </c>
      <c r="X35" s="32">
        <v>1.9063375199999999</v>
      </c>
      <c r="Y35" s="32">
        <v>2.23766777E-3</v>
      </c>
      <c r="Z35" s="32">
        <v>3.2678112400000001E-2</v>
      </c>
      <c r="AA35" s="32">
        <v>14.8496337</v>
      </c>
      <c r="AB35" s="32">
        <v>46.412819887200001</v>
      </c>
      <c r="AC35" s="32">
        <v>8.0232902721299997</v>
      </c>
      <c r="AD35" s="32">
        <v>250.48524244999999</v>
      </c>
      <c r="AE35" s="32">
        <v>27400.697015099999</v>
      </c>
      <c r="AF35" s="32">
        <v>0.34256459567000003</v>
      </c>
      <c r="AG35" s="32">
        <v>19.147749215000001</v>
      </c>
      <c r="AH35" s="32">
        <v>2.1320235072999998E-2</v>
      </c>
      <c r="AI35" s="32">
        <v>35.120632211999997</v>
      </c>
      <c r="AJ35" s="32">
        <v>54.611090529999998</v>
      </c>
      <c r="AK35" s="32">
        <v>129.03682804900001</v>
      </c>
      <c r="AL35" s="32">
        <v>33.558003431700001</v>
      </c>
      <c r="AM35" s="32">
        <v>97.641191352099995</v>
      </c>
      <c r="AN35" s="32">
        <v>0.68370545810000005</v>
      </c>
      <c r="AO35" s="32">
        <v>29.079170099999999</v>
      </c>
      <c r="AP35" s="32">
        <v>8.6068560860000004E-2</v>
      </c>
      <c r="AQ35" s="32">
        <v>189.75125130000001</v>
      </c>
      <c r="AR35" s="32">
        <v>219.51472290000001</v>
      </c>
      <c r="AS35" s="32">
        <v>29.20278639</v>
      </c>
      <c r="AT35" s="32">
        <v>2.3573863453500001</v>
      </c>
      <c r="AU35" s="32">
        <v>45.096933788199998</v>
      </c>
      <c r="AV35" s="32">
        <v>8.00120217007</v>
      </c>
      <c r="AW35" s="32">
        <v>27316.092999</v>
      </c>
      <c r="AX35" s="32">
        <v>49.414366352999998</v>
      </c>
      <c r="AY35" s="32">
        <v>32.780689930500003</v>
      </c>
      <c r="AZ35" s="32">
        <v>10.273424502999999</v>
      </c>
      <c r="BA35" s="32">
        <v>4.10567489524</v>
      </c>
      <c r="BB35" s="32">
        <v>0</v>
      </c>
      <c r="BC35" s="32">
        <v>1067.9331778799999</v>
      </c>
      <c r="BD35" s="32">
        <v>205.97349099300001</v>
      </c>
      <c r="BE35" s="32">
        <v>1203.9202648</v>
      </c>
      <c r="BF35" s="32">
        <v>13.9747609903</v>
      </c>
      <c r="BG35" s="32">
        <v>3.56748023934</v>
      </c>
      <c r="BH35" s="32">
        <v>4.88583241147</v>
      </c>
      <c r="BI35" s="32">
        <v>1.26949781986E-2</v>
      </c>
      <c r="BJ35" s="32">
        <v>23.124943350799999</v>
      </c>
      <c r="BK35" s="32">
        <v>0.40682969374200001</v>
      </c>
      <c r="BL35" s="32">
        <v>1.5739749859200001</v>
      </c>
      <c r="BM35" s="32">
        <v>1176.78204581</v>
      </c>
      <c r="BN35" s="32">
        <v>0.51855382000000005</v>
      </c>
      <c r="BO35" s="32">
        <v>7.7352184000000004E-2</v>
      </c>
      <c r="BP35" s="32">
        <v>9.8584163000000002E-2</v>
      </c>
      <c r="BQ35" s="32">
        <v>1.0228586499999999E-2</v>
      </c>
      <c r="BR35" s="32">
        <v>23.497974299999999</v>
      </c>
      <c r="BS35" s="32">
        <v>0</v>
      </c>
      <c r="BT35" s="32">
        <v>1.57041714</v>
      </c>
      <c r="BU35" s="32">
        <v>0.461533323</v>
      </c>
      <c r="BV35" s="32">
        <v>0.1228175</v>
      </c>
      <c r="BW35" s="32">
        <v>0</v>
      </c>
      <c r="BX35" s="32">
        <v>39.090019099999999</v>
      </c>
      <c r="BY35" s="32">
        <v>18.1399264</v>
      </c>
      <c r="BZ35" s="32">
        <v>13.531492800000001</v>
      </c>
      <c r="CA35" s="32">
        <v>5.5384153899999997E-2</v>
      </c>
      <c r="CB35" s="32">
        <v>8.8939476000000003E-3</v>
      </c>
      <c r="CC35" s="32">
        <v>3.3336930000000001E-2</v>
      </c>
      <c r="CD35" s="32">
        <v>8.1936294999999996E-5</v>
      </c>
      <c r="CE35" s="32">
        <v>0.165688537</v>
      </c>
      <c r="CF35" s="32">
        <v>3.3349326800000002E-2</v>
      </c>
      <c r="CG35" s="32">
        <v>1.4204435499999999E-2</v>
      </c>
      <c r="CH35" s="32">
        <v>8.3074001000000006</v>
      </c>
      <c r="CI35" s="32">
        <v>44.948621880099999</v>
      </c>
      <c r="CJ35" s="32">
        <v>37.579554394200002</v>
      </c>
      <c r="CK35" s="32">
        <v>11.132367008999999</v>
      </c>
      <c r="CL35" s="32">
        <v>21.7105536947</v>
      </c>
      <c r="CM35" s="32">
        <v>1.2489311964400001</v>
      </c>
      <c r="CN35" s="32">
        <v>0</v>
      </c>
      <c r="CO35" s="32">
        <v>4.5783275872899996</v>
      </c>
      <c r="CP35" s="32">
        <v>0</v>
      </c>
      <c r="CQ35" s="32">
        <v>0</v>
      </c>
      <c r="CR35" s="32">
        <v>1153.4685377599999</v>
      </c>
      <c r="CS35" s="32">
        <v>226.94484499399999</v>
      </c>
      <c r="CT35" s="32">
        <v>0</v>
      </c>
      <c r="CU35" s="32">
        <v>58.110317303499997</v>
      </c>
      <c r="CV35" s="32">
        <v>2.7931784360599999E-2</v>
      </c>
      <c r="CW35" s="32">
        <v>614.91530584600002</v>
      </c>
      <c r="CX35" s="32">
        <v>6.04937606544E-2</v>
      </c>
      <c r="CY35" s="32">
        <v>1.7226578628199998E-2</v>
      </c>
      <c r="CZ35" s="32">
        <v>14.794006247700001</v>
      </c>
      <c r="DA35" s="32">
        <v>7.9771629469299998E-2</v>
      </c>
      <c r="DB35" s="32">
        <v>3.8135499323900001E-3</v>
      </c>
      <c r="DC35" s="32">
        <v>3.67085615935</v>
      </c>
      <c r="DD35" s="32">
        <v>5.3031614506300002</v>
      </c>
      <c r="DE35" s="32">
        <v>1.00951810601E-2</v>
      </c>
      <c r="DF35" s="32">
        <v>7.66697273341E-4</v>
      </c>
      <c r="DG35" s="32">
        <v>1.59220782425</v>
      </c>
      <c r="DH35" s="32">
        <v>2.05851691784E-2</v>
      </c>
      <c r="DI35" s="32">
        <v>3.07758976624</v>
      </c>
      <c r="DJ35" s="32">
        <v>0.32019158334999998</v>
      </c>
      <c r="DK35" s="32">
        <v>1.39069028829E-2</v>
      </c>
      <c r="DL35" s="32">
        <v>25.196924187400001</v>
      </c>
      <c r="DM35" s="32">
        <v>9.1393221543599995E-2</v>
      </c>
      <c r="DN35" s="32">
        <v>0.44241651268499999</v>
      </c>
      <c r="DO35" s="32">
        <v>1.09256185924E-3</v>
      </c>
      <c r="DP35" s="32">
        <v>1.62086406072</v>
      </c>
      <c r="DQ35" s="32">
        <v>0</v>
      </c>
      <c r="DR35" s="32">
        <v>0.42178826611300002</v>
      </c>
      <c r="DS35" s="32">
        <v>162.18654356600001</v>
      </c>
      <c r="DT35" s="32">
        <v>0.27628557800600001</v>
      </c>
      <c r="DU35" s="32">
        <v>67.542007480500004</v>
      </c>
      <c r="DV35" s="32">
        <v>1474.0644326199999</v>
      </c>
      <c r="DW35" s="32">
        <v>144.791150636</v>
      </c>
      <c r="DX35" s="32">
        <f t="shared" si="0"/>
        <v>49.421271460647901</v>
      </c>
      <c r="DY35" s="32">
        <f t="shared" si="1"/>
        <v>45.750415301297899</v>
      </c>
    </row>
    <row r="36" spans="1:129" x14ac:dyDescent="0.25">
      <c r="A36" s="34">
        <v>39</v>
      </c>
      <c r="B36" t="s">
        <v>35</v>
      </c>
      <c r="C36" s="32">
        <v>38.108532095400001</v>
      </c>
      <c r="D36" s="32">
        <v>515.51786823400005</v>
      </c>
      <c r="E36" s="32">
        <v>451.37260514600001</v>
      </c>
      <c r="F36" s="32">
        <v>78.588145569199995</v>
      </c>
      <c r="G36" s="32">
        <v>68.330578979999999</v>
      </c>
      <c r="H36" s="32">
        <v>9.8598100039999999</v>
      </c>
      <c r="I36" s="32">
        <v>12.719669793</v>
      </c>
      <c r="J36" s="32">
        <v>0.78881851510000001</v>
      </c>
      <c r="K36" s="32">
        <v>4057.3479600000001</v>
      </c>
      <c r="L36" s="32">
        <v>0</v>
      </c>
      <c r="M36" s="32">
        <v>214.35264305999999</v>
      </c>
      <c r="N36" s="32">
        <v>25.40364143</v>
      </c>
      <c r="O36" s="32">
        <v>16.099211459999999</v>
      </c>
      <c r="P36" s="32">
        <v>0</v>
      </c>
      <c r="Q36" s="32">
        <v>2969.0622629999998</v>
      </c>
      <c r="R36" s="32">
        <v>181.00145216000001</v>
      </c>
      <c r="S36" s="32">
        <v>721.04019700000003</v>
      </c>
      <c r="T36" s="32">
        <v>50.71630554</v>
      </c>
      <c r="U36" s="32">
        <v>6.2731690809999998</v>
      </c>
      <c r="V36" s="32">
        <v>25.497177189999999</v>
      </c>
      <c r="W36" s="32">
        <v>7.5029051370000002E-2</v>
      </c>
      <c r="X36" s="32">
        <v>126.57720892</v>
      </c>
      <c r="Y36" s="32">
        <v>0.14857555165</v>
      </c>
      <c r="Z36" s="32">
        <v>2.1697931399999999</v>
      </c>
      <c r="AA36" s="32">
        <v>986.00618940000004</v>
      </c>
      <c r="AB36" s="32">
        <v>716.39554587600003</v>
      </c>
      <c r="AC36" s="32">
        <v>111.344306566</v>
      </c>
      <c r="AD36" s="32">
        <v>3497.0272244500002</v>
      </c>
      <c r="AE36" s="32">
        <v>288260.87158099998</v>
      </c>
      <c r="AF36" s="32">
        <v>10.996616256599999</v>
      </c>
      <c r="AG36" s="32">
        <v>787.48054597999999</v>
      </c>
      <c r="AH36" s="32">
        <v>0.90674031451000003</v>
      </c>
      <c r="AI36" s="32">
        <v>1486.2706355600001</v>
      </c>
      <c r="AJ36" s="32">
        <v>2284.7514512500002</v>
      </c>
      <c r="AK36" s="32">
        <v>2010.73934457</v>
      </c>
      <c r="AL36" s="32">
        <v>518.54713927900002</v>
      </c>
      <c r="AM36" s="32">
        <v>2133.5452293899998</v>
      </c>
      <c r="AN36" s="32">
        <v>13.067542956</v>
      </c>
      <c r="AO36" s="32">
        <v>644.75909530000001</v>
      </c>
      <c r="AP36" s="32">
        <v>1.9922947978000001</v>
      </c>
      <c r="AQ36" s="32">
        <v>4381.8238890000002</v>
      </c>
      <c r="AR36" s="32">
        <v>5039.6542904999997</v>
      </c>
      <c r="AS36" s="32">
        <v>348.60817069400002</v>
      </c>
      <c r="AT36" s="32">
        <v>23.111860890599999</v>
      </c>
      <c r="AU36" s="32">
        <v>673.06542079300004</v>
      </c>
      <c r="AV36" s="32">
        <v>109.87559256199999</v>
      </c>
      <c r="AW36" s="32">
        <v>282643.10839299997</v>
      </c>
      <c r="AX36" s="32">
        <v>701.30375253199998</v>
      </c>
      <c r="AY36" s="32">
        <v>296.56939185700003</v>
      </c>
      <c r="AZ36" s="32">
        <v>120.680194793</v>
      </c>
      <c r="BA36" s="32">
        <v>47.374524840600003</v>
      </c>
      <c r="BB36" s="32">
        <v>0</v>
      </c>
      <c r="BC36" s="32">
        <v>13650.8944584</v>
      </c>
      <c r="BD36" s="32">
        <v>1313.33706403</v>
      </c>
      <c r="BE36" s="32">
        <v>17063.7505126</v>
      </c>
      <c r="BF36" s="32">
        <v>137.96070730400001</v>
      </c>
      <c r="BG36" s="32">
        <v>34.149461227400003</v>
      </c>
      <c r="BH36" s="32">
        <v>47.990863344200001</v>
      </c>
      <c r="BI36" s="32">
        <v>0.225761095503</v>
      </c>
      <c r="BJ36" s="32">
        <v>216.17925676999999</v>
      </c>
      <c r="BK36" s="32">
        <v>2.42080521307</v>
      </c>
      <c r="BL36" s="32">
        <v>16.718492659599999</v>
      </c>
      <c r="BM36" s="32">
        <v>17559.507975100001</v>
      </c>
      <c r="BN36" s="32">
        <v>34.434989860000002</v>
      </c>
      <c r="BO36" s="32">
        <v>5.1368150479999999</v>
      </c>
      <c r="BP36" s="32">
        <v>6.5468261219999997</v>
      </c>
      <c r="BQ36" s="32">
        <v>0.67945456000000004</v>
      </c>
      <c r="BR36" s="32">
        <v>1560.3653042000001</v>
      </c>
      <c r="BS36" s="32">
        <v>0</v>
      </c>
      <c r="BT36" s="32">
        <v>104.27816884000001</v>
      </c>
      <c r="BU36" s="32">
        <v>29.505682360000002</v>
      </c>
      <c r="BV36" s="32">
        <v>8.1557486679999993</v>
      </c>
      <c r="BW36" s="32">
        <v>0</v>
      </c>
      <c r="BX36" s="32">
        <v>2499.1002709999998</v>
      </c>
      <c r="BY36" s="32">
        <v>1159.6010028999999</v>
      </c>
      <c r="BZ36" s="32">
        <v>898.51689769999996</v>
      </c>
      <c r="CA36" s="32">
        <v>3.6800129859999999</v>
      </c>
      <c r="CB36" s="32">
        <v>0.5908915736</v>
      </c>
      <c r="CC36" s="32">
        <v>2.2147002541999998</v>
      </c>
      <c r="CD36" s="32">
        <v>5.44419754E-3</v>
      </c>
      <c r="CE36" s="32">
        <v>11.007657290999999</v>
      </c>
      <c r="CF36" s="32">
        <v>2.2143084542000002</v>
      </c>
      <c r="CG36" s="32">
        <v>0.94328645590000004</v>
      </c>
      <c r="CH36" s="32">
        <v>551.64977750000003</v>
      </c>
      <c r="CI36" s="32">
        <v>734.73600646399996</v>
      </c>
      <c r="CJ36" s="32">
        <v>615.20542655700001</v>
      </c>
      <c r="CK36" s="32">
        <v>175.588688451</v>
      </c>
      <c r="CL36" s="32">
        <v>441.65616210299999</v>
      </c>
      <c r="CM36" s="32">
        <v>21.8710016287</v>
      </c>
      <c r="CN36" s="32">
        <v>0</v>
      </c>
      <c r="CO36" s="32">
        <v>74.528556214399998</v>
      </c>
      <c r="CP36" s="32">
        <v>0</v>
      </c>
      <c r="CQ36" s="32">
        <v>0</v>
      </c>
      <c r="CR36" s="32">
        <v>19119.054636500001</v>
      </c>
      <c r="CS36" s="32">
        <v>2653.9410986299999</v>
      </c>
      <c r="CT36" s="32">
        <v>0</v>
      </c>
      <c r="CU36" s="32">
        <v>927.96043905800002</v>
      </c>
      <c r="CV36" s="32">
        <v>0.27504936004199998</v>
      </c>
      <c r="CW36" s="32">
        <v>11141.8798202</v>
      </c>
      <c r="CX36" s="32">
        <v>0.87297466123300005</v>
      </c>
      <c r="CY36" s="32">
        <v>0.26732885985999999</v>
      </c>
      <c r="CZ36" s="32">
        <v>192.357198711</v>
      </c>
      <c r="DA36" s="32">
        <v>0.91065606044500003</v>
      </c>
      <c r="DB36" s="32">
        <v>5.5635774100500003E-2</v>
      </c>
      <c r="DC36" s="32">
        <v>41.013657569099998</v>
      </c>
      <c r="DD36" s="32">
        <v>75.702525098500004</v>
      </c>
      <c r="DE36" s="32">
        <v>9.94849196952E-2</v>
      </c>
      <c r="DF36" s="32">
        <v>7.5457719309099999E-3</v>
      </c>
      <c r="DG36" s="32">
        <v>17.635739676099998</v>
      </c>
      <c r="DH36" s="32">
        <v>0.203037619053</v>
      </c>
      <c r="DI36" s="32">
        <v>51.299023957899998</v>
      </c>
      <c r="DJ36" s="32">
        <v>3.1600892913399998</v>
      </c>
      <c r="DK36" s="32">
        <v>0.30623832855200001</v>
      </c>
      <c r="DL36" s="32">
        <v>353.76491705500001</v>
      </c>
      <c r="DM36" s="32">
        <v>0.90330591076</v>
      </c>
      <c r="DN36" s="32">
        <v>4.7836945661300003</v>
      </c>
      <c r="DO36" s="32">
        <v>1.2651011971300001E-2</v>
      </c>
      <c r="DP36" s="32">
        <v>19.831587579899999</v>
      </c>
      <c r="DQ36" s="32">
        <v>0</v>
      </c>
      <c r="DR36" s="32">
        <v>5.2203370685600001</v>
      </c>
      <c r="DS36" s="32">
        <v>2931.6792308099998</v>
      </c>
      <c r="DT36" s="32">
        <v>3.80705806334</v>
      </c>
      <c r="DU36" s="32">
        <v>1064.5497667100001</v>
      </c>
      <c r="DV36" s="32">
        <v>26421.548775200001</v>
      </c>
      <c r="DW36" s="32">
        <v>2440.7770098199999</v>
      </c>
      <c r="DX36" s="32">
        <f t="shared" si="0"/>
        <v>667.92823132828198</v>
      </c>
      <c r="DY36" s="32">
        <f t="shared" si="1"/>
        <v>626.91457375918196</v>
      </c>
    </row>
    <row r="37" spans="1:129" x14ac:dyDescent="0.25">
      <c r="A37" s="34">
        <v>40</v>
      </c>
      <c r="B37" t="s">
        <v>36</v>
      </c>
      <c r="C37" s="32">
        <v>10.097370124699999</v>
      </c>
      <c r="D37" s="32">
        <v>131.48107262100001</v>
      </c>
      <c r="E37" s="32">
        <v>117.045054834</v>
      </c>
      <c r="F37" s="32">
        <v>20.467413237100001</v>
      </c>
      <c r="G37" s="32">
        <v>19.034324080000001</v>
      </c>
      <c r="H37" s="32">
        <v>2.746526185</v>
      </c>
      <c r="I37" s="32">
        <v>3.5431928450000001</v>
      </c>
      <c r="J37" s="32">
        <v>0.21972309440000001</v>
      </c>
      <c r="K37" s="32">
        <v>1130.1998329999999</v>
      </c>
      <c r="L37" s="32">
        <v>0</v>
      </c>
      <c r="M37" s="32">
        <v>59.711482799999999</v>
      </c>
      <c r="N37" s="32">
        <v>7.1244042399999996</v>
      </c>
      <c r="O37" s="32">
        <v>4.4845353499999998</v>
      </c>
      <c r="P37" s="32">
        <v>0</v>
      </c>
      <c r="Q37" s="32">
        <v>832.66227600000002</v>
      </c>
      <c r="R37" s="32">
        <v>50.761221999999997</v>
      </c>
      <c r="S37" s="32">
        <v>200.84340850000001</v>
      </c>
      <c r="T37" s="32">
        <v>14.127266000000001</v>
      </c>
      <c r="U37" s="32">
        <v>1.7474957310000001</v>
      </c>
      <c r="V37" s="32">
        <v>7.1022864700000001</v>
      </c>
      <c r="W37" s="32">
        <v>2.090070477E-2</v>
      </c>
      <c r="X37" s="32">
        <v>35.259142079999997</v>
      </c>
      <c r="Y37" s="32">
        <v>4.1385486200000002E-2</v>
      </c>
      <c r="Z37" s="32">
        <v>0.604418385</v>
      </c>
      <c r="AA37" s="32">
        <v>274.65214950000001</v>
      </c>
      <c r="AB37" s="32">
        <v>184.44313547900001</v>
      </c>
      <c r="AC37" s="32">
        <v>29.5343446179</v>
      </c>
      <c r="AD37" s="32">
        <v>849.50871124699995</v>
      </c>
      <c r="AE37" s="32">
        <v>75558.651733799998</v>
      </c>
      <c r="AF37" s="32">
        <v>2.7463887848000001</v>
      </c>
      <c r="AG37" s="32">
        <v>184.99113360000001</v>
      </c>
      <c r="AH37" s="32">
        <v>0.20518129451</v>
      </c>
      <c r="AI37" s="32">
        <v>337.59948025</v>
      </c>
      <c r="AJ37" s="32">
        <v>525.33726879999995</v>
      </c>
      <c r="AK37" s="32">
        <v>498.26135678000003</v>
      </c>
      <c r="AL37" s="32">
        <v>124.536254179</v>
      </c>
      <c r="AM37" s="32">
        <v>515.07453161900003</v>
      </c>
      <c r="AN37" s="32">
        <v>3.1328258125000001</v>
      </c>
      <c r="AO37" s="32">
        <v>136.81676902999999</v>
      </c>
      <c r="AP37" s="32">
        <v>0.40380315459999999</v>
      </c>
      <c r="AQ37" s="32">
        <v>889.58021120000001</v>
      </c>
      <c r="AR37" s="32">
        <v>1029.5290491999999</v>
      </c>
      <c r="AS37" s="32">
        <v>88.419222313999995</v>
      </c>
      <c r="AT37" s="32">
        <v>5.9199504523600002</v>
      </c>
      <c r="AU37" s="32">
        <v>173.19840750099999</v>
      </c>
      <c r="AV37" s="32">
        <v>29.125393148200001</v>
      </c>
      <c r="AW37" s="32">
        <v>73993.821852900001</v>
      </c>
      <c r="AX37" s="32">
        <v>193.266001246</v>
      </c>
      <c r="AY37" s="32">
        <v>72.628910447899997</v>
      </c>
      <c r="AZ37" s="32">
        <v>32.793320119199997</v>
      </c>
      <c r="BA37" s="32">
        <v>11.6633221876</v>
      </c>
      <c r="BB37" s="32">
        <v>0</v>
      </c>
      <c r="BC37" s="32">
        <v>3612.52102573</v>
      </c>
      <c r="BD37" s="32">
        <v>453.84159551400001</v>
      </c>
      <c r="BE37" s="32">
        <v>4067.7705258400001</v>
      </c>
      <c r="BF37" s="32">
        <v>24.7135852943</v>
      </c>
      <c r="BG37" s="32">
        <v>6.19107147242</v>
      </c>
      <c r="BH37" s="32">
        <v>9.1897691268700008</v>
      </c>
      <c r="BI37" s="32">
        <v>5.6538375298499997E-2</v>
      </c>
      <c r="BJ37" s="32">
        <v>40.102297777700002</v>
      </c>
      <c r="BK37" s="32">
        <v>0.990578565997</v>
      </c>
      <c r="BL37" s="32">
        <v>4.7779619775500004</v>
      </c>
      <c r="BM37" s="32">
        <v>4124.3370050399999</v>
      </c>
      <c r="BN37" s="32">
        <v>9.5921136400000009</v>
      </c>
      <c r="BO37" s="32">
        <v>1.4308154909999999</v>
      </c>
      <c r="BP37" s="32">
        <v>1.8235705689999999</v>
      </c>
      <c r="BQ37" s="32">
        <v>0.18925040940000001</v>
      </c>
      <c r="BR37" s="32">
        <v>434.64995699999997</v>
      </c>
      <c r="BS37" s="32">
        <v>0</v>
      </c>
      <c r="BT37" s="32">
        <v>29.047036339999998</v>
      </c>
      <c r="BU37" s="32">
        <v>8.27464595</v>
      </c>
      <c r="BV37" s="32">
        <v>2.271757708</v>
      </c>
      <c r="BW37" s="32">
        <v>0</v>
      </c>
      <c r="BX37" s="32">
        <v>700.85416399999997</v>
      </c>
      <c r="BY37" s="32">
        <v>325.20548819999999</v>
      </c>
      <c r="BZ37" s="32">
        <v>250.27469970000001</v>
      </c>
      <c r="CA37" s="32">
        <v>1.025008063</v>
      </c>
      <c r="CB37" s="32">
        <v>0.16458414129999999</v>
      </c>
      <c r="CC37" s="32">
        <v>0.61687403500000004</v>
      </c>
      <c r="CD37" s="32">
        <v>1.5164007990000001E-3</v>
      </c>
      <c r="CE37" s="32">
        <v>3.0660129870000001</v>
      </c>
      <c r="CF37" s="32">
        <v>0.61681221900000005</v>
      </c>
      <c r="CG37" s="32">
        <v>0.26276400459999999</v>
      </c>
      <c r="CH37" s="32">
        <v>153.66019270000001</v>
      </c>
      <c r="CI37" s="32">
        <v>191.41517773999999</v>
      </c>
      <c r="CJ37" s="32">
        <v>161.38717462700001</v>
      </c>
      <c r="CK37" s="32">
        <v>48.192272171200003</v>
      </c>
      <c r="CL37" s="32">
        <v>101.357461399</v>
      </c>
      <c r="CM37" s="32">
        <v>5.5901978118300004</v>
      </c>
      <c r="CN37" s="32">
        <v>0</v>
      </c>
      <c r="CO37" s="32">
        <v>19.0287136414</v>
      </c>
      <c r="CP37" s="32">
        <v>0</v>
      </c>
      <c r="CQ37" s="32">
        <v>0</v>
      </c>
      <c r="CR37" s="32">
        <v>5146.0341616200003</v>
      </c>
      <c r="CS37" s="32">
        <v>829.80762973799995</v>
      </c>
      <c r="CT37" s="32">
        <v>0</v>
      </c>
      <c r="CU37" s="32">
        <v>224.47587976599999</v>
      </c>
      <c r="CV37" s="32">
        <v>5.1554030350499998E-2</v>
      </c>
      <c r="CW37" s="32">
        <v>2569.2455338200002</v>
      </c>
      <c r="CX37" s="32">
        <v>0.195023399179</v>
      </c>
      <c r="CY37" s="32">
        <v>6.1255767165200002E-2</v>
      </c>
      <c r="CZ37" s="32">
        <v>39.8660258922</v>
      </c>
      <c r="DA37" s="32">
        <v>0.18508891648799999</v>
      </c>
      <c r="DB37" s="32">
        <v>1.24800276347E-2</v>
      </c>
      <c r="DC37" s="32">
        <v>8.1030762512399992</v>
      </c>
      <c r="DD37" s="32">
        <v>16.908919714900001</v>
      </c>
      <c r="DE37" s="32">
        <v>1.8689368560299999E-2</v>
      </c>
      <c r="DF37" s="32">
        <v>1.4121011395099999E-3</v>
      </c>
      <c r="DG37" s="32">
        <v>3.53215552695</v>
      </c>
      <c r="DH37" s="32">
        <v>3.8241331892199998E-2</v>
      </c>
      <c r="DI37" s="32">
        <v>12.042992831099999</v>
      </c>
      <c r="DJ37" s="32">
        <v>0.59627271462099996</v>
      </c>
      <c r="DK37" s="32">
        <v>7.8955056540799998E-2</v>
      </c>
      <c r="DL37" s="32">
        <v>78.427354028300002</v>
      </c>
      <c r="DM37" s="32">
        <v>0.17117311211700001</v>
      </c>
      <c r="DN37" s="32">
        <v>1.6487775894500001</v>
      </c>
      <c r="DO37" s="32">
        <v>2.5810152742699998E-3</v>
      </c>
      <c r="DP37" s="32">
        <v>5.6451437645700002</v>
      </c>
      <c r="DQ37" s="32">
        <v>0</v>
      </c>
      <c r="DR37" s="32">
        <v>1.48303741949</v>
      </c>
      <c r="DS37" s="32">
        <v>662.83341044600002</v>
      </c>
      <c r="DT37" s="32">
        <v>1.0995433990000001</v>
      </c>
      <c r="DU37" s="32">
        <v>267.670386253</v>
      </c>
      <c r="DV37" s="32">
        <v>6107.5259702800004</v>
      </c>
      <c r="DW37" s="32">
        <v>559.55239471799996</v>
      </c>
      <c r="DX37" s="32">
        <f t="shared" si="0"/>
        <v>145.03310853263079</v>
      </c>
      <c r="DY37" s="32">
        <f t="shared" si="1"/>
        <v>136.93003228139079</v>
      </c>
    </row>
    <row r="38" spans="1:129" x14ac:dyDescent="0.25">
      <c r="A38" s="34">
        <v>41</v>
      </c>
      <c r="B38" t="s">
        <v>37</v>
      </c>
      <c r="C38" s="32">
        <v>12.0112044638</v>
      </c>
      <c r="D38" s="32">
        <v>138.21615641700001</v>
      </c>
      <c r="E38" s="32">
        <v>125.907181231</v>
      </c>
      <c r="F38" s="32">
        <v>23.309487256600001</v>
      </c>
      <c r="G38" s="32">
        <v>28.304526299999999</v>
      </c>
      <c r="H38" s="32">
        <v>4.0841527099999997</v>
      </c>
      <c r="I38" s="32">
        <v>5.2688842999999999</v>
      </c>
      <c r="J38" s="32">
        <v>0.32676034900000001</v>
      </c>
      <c r="K38" s="32">
        <v>1680.6619450000001</v>
      </c>
      <c r="L38" s="32">
        <v>0</v>
      </c>
      <c r="M38" s="32">
        <v>88.794798999999998</v>
      </c>
      <c r="N38" s="32">
        <v>11.02745007</v>
      </c>
      <c r="O38" s="32">
        <v>6.6685835200000003</v>
      </c>
      <c r="P38" s="32">
        <v>0</v>
      </c>
      <c r="Q38" s="32">
        <v>1288.842187</v>
      </c>
      <c r="R38" s="32">
        <v>78.5715036</v>
      </c>
      <c r="S38" s="32">
        <v>298.67698799999999</v>
      </c>
      <c r="T38" s="32">
        <v>21.006944740000002</v>
      </c>
      <c r="U38" s="32">
        <v>2.5986699799999999</v>
      </c>
      <c r="V38" s="32">
        <v>10.56177364</v>
      </c>
      <c r="W38" s="32">
        <v>3.1079896100000001E-2</v>
      </c>
      <c r="X38" s="32">
        <v>52.4316599</v>
      </c>
      <c r="Y38" s="32">
        <v>6.1542118200000002E-2</v>
      </c>
      <c r="Z38" s="32">
        <v>0.89877106799999995</v>
      </c>
      <c r="AA38" s="32">
        <v>408.43247300000002</v>
      </c>
      <c r="AB38" s="32">
        <v>172.502441742</v>
      </c>
      <c r="AC38" s="32">
        <v>25.254502467599998</v>
      </c>
      <c r="AD38" s="32">
        <v>823.70248646699997</v>
      </c>
      <c r="AE38" s="32">
        <v>77653.692443399996</v>
      </c>
      <c r="AF38" s="32">
        <v>1.40890323863</v>
      </c>
      <c r="AG38" s="32">
        <v>98.514431885999997</v>
      </c>
      <c r="AH38" s="32">
        <v>0.11012766851</v>
      </c>
      <c r="AI38" s="32">
        <v>182.65048658000001</v>
      </c>
      <c r="AJ38" s="32">
        <v>282.57132159000003</v>
      </c>
      <c r="AK38" s="32">
        <v>518.635586375</v>
      </c>
      <c r="AL38" s="32">
        <v>120.53831265300001</v>
      </c>
      <c r="AM38" s="32">
        <v>407.404032583</v>
      </c>
      <c r="AN38" s="32">
        <v>2.9806551373999999</v>
      </c>
      <c r="AO38" s="32">
        <v>137.72506518</v>
      </c>
      <c r="AP38" s="32">
        <v>0.40924932380000001</v>
      </c>
      <c r="AQ38" s="32">
        <v>903.66350580000005</v>
      </c>
      <c r="AR38" s="32">
        <v>1044.369234</v>
      </c>
      <c r="AS38" s="32">
        <v>83.339375904400001</v>
      </c>
      <c r="AT38" s="32">
        <v>5.7992611404199996</v>
      </c>
      <c r="AU38" s="32">
        <v>160.13676064800001</v>
      </c>
      <c r="AV38" s="32">
        <v>24.6461970075</v>
      </c>
      <c r="AW38" s="32">
        <v>75326.696498399993</v>
      </c>
      <c r="AX38" s="32">
        <v>171.166670942</v>
      </c>
      <c r="AY38" s="32">
        <v>74.862745806000007</v>
      </c>
      <c r="AZ38" s="32">
        <v>35.195711086800003</v>
      </c>
      <c r="BA38" s="32">
        <v>11.254293795300001</v>
      </c>
      <c r="BB38" s="32">
        <v>0</v>
      </c>
      <c r="BC38" s="32">
        <v>3850.7558263300002</v>
      </c>
      <c r="BD38" s="32">
        <v>513.51562017399999</v>
      </c>
      <c r="BE38" s="32">
        <v>3793.7193095799998</v>
      </c>
      <c r="BF38" s="32">
        <v>31.264992168999999</v>
      </c>
      <c r="BG38" s="32">
        <v>7.9210998467999998</v>
      </c>
      <c r="BH38" s="32">
        <v>11.4710388519</v>
      </c>
      <c r="BI38" s="32">
        <v>5.8597077373699999E-2</v>
      </c>
      <c r="BJ38" s="32">
        <v>51.289916038199998</v>
      </c>
      <c r="BK38" s="32">
        <v>0.89233972554600005</v>
      </c>
      <c r="BL38" s="32">
        <v>5.6247445890199996</v>
      </c>
      <c r="BM38" s="32">
        <v>3806.9938690499998</v>
      </c>
      <c r="BN38" s="32">
        <v>14.26448164</v>
      </c>
      <c r="BO38" s="32">
        <v>2.1277747790000001</v>
      </c>
      <c r="BP38" s="32">
        <v>2.7119314700000001</v>
      </c>
      <c r="BQ38" s="32">
        <v>0.28145114999999998</v>
      </c>
      <c r="BR38" s="32">
        <v>646.34200299999998</v>
      </c>
      <c r="BS38" s="32">
        <v>0</v>
      </c>
      <c r="BT38" s="32">
        <v>43.193823899999998</v>
      </c>
      <c r="BU38" s="32">
        <v>12.808125370000001</v>
      </c>
      <c r="BV38" s="32">
        <v>3.37833439</v>
      </c>
      <c r="BW38" s="32">
        <v>0</v>
      </c>
      <c r="BX38" s="32">
        <v>1084.838176</v>
      </c>
      <c r="BY38" s="32">
        <v>503.37298700000002</v>
      </c>
      <c r="BZ38" s="32">
        <v>372.185157</v>
      </c>
      <c r="CA38" s="32">
        <v>1.5243535509999999</v>
      </c>
      <c r="CB38" s="32">
        <v>0.24475734499999999</v>
      </c>
      <c r="CC38" s="32">
        <v>0.91740229900000003</v>
      </c>
      <c r="CD38" s="32">
        <v>2.255172918E-3</v>
      </c>
      <c r="CE38" s="32">
        <v>4.55989296</v>
      </c>
      <c r="CF38" s="32">
        <v>0.91722792399999997</v>
      </c>
      <c r="CG38" s="32">
        <v>0.39075155700000003</v>
      </c>
      <c r="CH38" s="32">
        <v>228.5114269</v>
      </c>
      <c r="CI38" s="32">
        <v>238.74238129299999</v>
      </c>
      <c r="CJ38" s="32">
        <v>206.84893927300001</v>
      </c>
      <c r="CK38" s="32">
        <v>59.031110467399998</v>
      </c>
      <c r="CL38" s="32">
        <v>87.768644068699999</v>
      </c>
      <c r="CM38" s="32">
        <v>4.8359427911599999</v>
      </c>
      <c r="CN38" s="32">
        <v>0</v>
      </c>
      <c r="CO38" s="32">
        <v>21.820440693199998</v>
      </c>
      <c r="CP38" s="32">
        <v>0</v>
      </c>
      <c r="CQ38" s="32">
        <v>0</v>
      </c>
      <c r="CR38" s="32">
        <v>6224.4013955</v>
      </c>
      <c r="CS38" s="32">
        <v>1095.4524179800001</v>
      </c>
      <c r="CT38" s="32">
        <v>0</v>
      </c>
      <c r="CU38" s="32">
        <v>224.520169192</v>
      </c>
      <c r="CV38" s="32">
        <v>6.5041207330199996E-2</v>
      </c>
      <c r="CW38" s="32">
        <v>2460.7154327799999</v>
      </c>
      <c r="CX38" s="32">
        <v>0.26558324532700001</v>
      </c>
      <c r="CY38" s="32">
        <v>8.4112148745900006E-2</v>
      </c>
      <c r="CZ38" s="32">
        <v>53.796986275000002</v>
      </c>
      <c r="DA38" s="32">
        <v>0.24218576295899999</v>
      </c>
      <c r="DB38" s="32">
        <v>1.70165679864E-2</v>
      </c>
      <c r="DC38" s="32">
        <v>10.7643143793</v>
      </c>
      <c r="DD38" s="32">
        <v>22.9497253342</v>
      </c>
      <c r="DE38" s="32">
        <v>2.3563246745800001E-2</v>
      </c>
      <c r="DF38" s="32">
        <v>1.7823423006099999E-3</v>
      </c>
      <c r="DG38" s="32">
        <v>4.5910303146500002</v>
      </c>
      <c r="DH38" s="32">
        <v>4.8178188644299999E-2</v>
      </c>
      <c r="DI38" s="32">
        <v>16.6417403825</v>
      </c>
      <c r="DJ38" s="32">
        <v>0.75081843187999997</v>
      </c>
      <c r="DK38" s="32">
        <v>9.1931615494100005E-2</v>
      </c>
      <c r="DL38" s="32">
        <v>108.28048227399999</v>
      </c>
      <c r="DM38" s="32">
        <v>0.215273747949</v>
      </c>
      <c r="DN38" s="32">
        <v>1.8711025890599999</v>
      </c>
      <c r="DO38" s="32">
        <v>3.3923756880899999E-3</v>
      </c>
      <c r="DP38" s="32">
        <v>6.9142733014799997</v>
      </c>
      <c r="DQ38" s="32">
        <v>0</v>
      </c>
      <c r="DR38" s="32">
        <v>1.85809743908</v>
      </c>
      <c r="DS38" s="32">
        <v>619.16549628899998</v>
      </c>
      <c r="DT38" s="32">
        <v>1.4920930059399999</v>
      </c>
      <c r="DU38" s="32">
        <v>263.29485243800002</v>
      </c>
      <c r="DV38" s="32">
        <v>5770.8356685099998</v>
      </c>
      <c r="DW38" s="32">
        <v>529.282975706</v>
      </c>
      <c r="DX38" s="32">
        <f t="shared" si="0"/>
        <v>197.75454246705408</v>
      </c>
      <c r="DY38" s="32">
        <f t="shared" si="1"/>
        <v>186.99022808775408</v>
      </c>
    </row>
    <row r="39" spans="1:129" x14ac:dyDescent="0.25">
      <c r="A39" s="34">
        <v>42</v>
      </c>
      <c r="B39" t="s">
        <v>130</v>
      </c>
      <c r="C39" s="32">
        <v>27.624662894299998</v>
      </c>
      <c r="D39" s="32">
        <v>385.21977431800002</v>
      </c>
      <c r="E39" s="32">
        <v>340.48990323999999</v>
      </c>
      <c r="F39" s="32">
        <v>54.9520293446</v>
      </c>
      <c r="G39" s="32">
        <v>28.795348401999998</v>
      </c>
      <c r="H39" s="32">
        <v>4.1550797354000002</v>
      </c>
      <c r="I39" s="32">
        <v>5.3601922699999998</v>
      </c>
      <c r="J39" s="32">
        <v>0.33240959875999998</v>
      </c>
      <c r="K39" s="32">
        <v>1709.7854081</v>
      </c>
      <c r="L39" s="32">
        <v>0</v>
      </c>
      <c r="M39" s="32">
        <v>90.331781809999995</v>
      </c>
      <c r="N39" s="32">
        <v>10.748046929999999</v>
      </c>
      <c r="O39" s="32">
        <v>6.784257846</v>
      </c>
      <c r="P39" s="32">
        <v>0</v>
      </c>
      <c r="Q39" s="32">
        <v>1256.1775302000001</v>
      </c>
      <c r="R39" s="32">
        <v>76.580051209999993</v>
      </c>
      <c r="S39" s="32">
        <v>303.84413133999999</v>
      </c>
      <c r="T39" s="32">
        <v>21.372527961999999</v>
      </c>
      <c r="U39" s="32">
        <v>2.6435257731999999</v>
      </c>
      <c r="V39" s="32">
        <v>10.744864841</v>
      </c>
      <c r="W39" s="32">
        <v>3.1618076666E-2</v>
      </c>
      <c r="X39" s="32">
        <v>53.341484510000001</v>
      </c>
      <c r="Y39" s="32">
        <v>6.2610570140000002E-2</v>
      </c>
      <c r="Z39" s="32">
        <v>0.91439904350000001</v>
      </c>
      <c r="AA39" s="32">
        <v>415.50576554000003</v>
      </c>
      <c r="AB39" s="32">
        <v>542.44545086200003</v>
      </c>
      <c r="AC39" s="32">
        <v>106.437039853</v>
      </c>
      <c r="AD39" s="32">
        <v>2718.55449112</v>
      </c>
      <c r="AE39" s="32">
        <v>260612.62533899999</v>
      </c>
      <c r="AF39" s="32">
        <v>6.5888262526999997</v>
      </c>
      <c r="AG39" s="32">
        <v>430.32256082999999</v>
      </c>
      <c r="AH39" s="32">
        <v>0.48540877692000001</v>
      </c>
      <c r="AI39" s="32">
        <v>802.98619369999994</v>
      </c>
      <c r="AJ39" s="32">
        <v>1239.89676515</v>
      </c>
      <c r="AK39" s="32">
        <v>1465.2272574900001</v>
      </c>
      <c r="AL39" s="32">
        <v>390.42539818500001</v>
      </c>
      <c r="AM39" s="32">
        <v>1579.95677413</v>
      </c>
      <c r="AN39" s="32">
        <v>12.554526851</v>
      </c>
      <c r="AO39" s="32">
        <v>561.60876510000003</v>
      </c>
      <c r="AP39" s="32">
        <v>1.6926141849</v>
      </c>
      <c r="AQ39" s="32">
        <v>3733.1877469999999</v>
      </c>
      <c r="AR39" s="32">
        <v>4307.3544459000004</v>
      </c>
      <c r="AS39" s="32">
        <v>298.98546430800002</v>
      </c>
      <c r="AT39" s="32">
        <v>21.573701876099999</v>
      </c>
      <c r="AU39" s="32">
        <v>515.52722941599995</v>
      </c>
      <c r="AV39" s="32">
        <v>105.853996761</v>
      </c>
      <c r="AW39" s="32">
        <v>258326.96012800001</v>
      </c>
      <c r="AX39" s="32">
        <v>588.02448276999996</v>
      </c>
      <c r="AY39" s="32">
        <v>263.73079457099999</v>
      </c>
      <c r="AZ39" s="32">
        <v>115.967273175</v>
      </c>
      <c r="BA39" s="32">
        <v>39.406992933399998</v>
      </c>
      <c r="BB39" s="32">
        <v>0</v>
      </c>
      <c r="BC39" s="32">
        <v>12829.1651287</v>
      </c>
      <c r="BD39" s="32">
        <v>1550.7837699500001</v>
      </c>
      <c r="BE39" s="32">
        <v>13424.9778038</v>
      </c>
      <c r="BF39" s="32">
        <v>123.72656069</v>
      </c>
      <c r="BG39" s="32">
        <v>31.1047142175</v>
      </c>
      <c r="BH39" s="32">
        <v>45.109133235400002</v>
      </c>
      <c r="BI39" s="32">
        <v>0.216268316746</v>
      </c>
      <c r="BJ39" s="32">
        <v>203.61427930299999</v>
      </c>
      <c r="BK39" s="32">
        <v>2.9082309903699999</v>
      </c>
      <c r="BL39" s="32">
        <v>17.4404485968</v>
      </c>
      <c r="BM39" s="32">
        <v>13564.405942699999</v>
      </c>
      <c r="BN39" s="32">
        <v>12.709223542</v>
      </c>
      <c r="BO39" s="32">
        <v>1.8958401113000001</v>
      </c>
      <c r="BP39" s="32">
        <v>2.4163444184</v>
      </c>
      <c r="BQ39" s="32">
        <v>0.25079061221999999</v>
      </c>
      <c r="BR39" s="32">
        <v>575.91417160000003</v>
      </c>
      <c r="BS39" s="32">
        <v>0</v>
      </c>
      <c r="BT39" s="32">
        <v>38.487692449999997</v>
      </c>
      <c r="BU39" s="32">
        <v>10.933703578999999</v>
      </c>
      <c r="BV39" s="32">
        <v>3.0101533090000001</v>
      </c>
      <c r="BW39" s="32">
        <v>0</v>
      </c>
      <c r="BX39" s="32">
        <v>926.08798830000001</v>
      </c>
      <c r="BY39" s="32">
        <v>429.69680533000002</v>
      </c>
      <c r="BZ39" s="32">
        <v>331.62979747999998</v>
      </c>
      <c r="CA39" s="32">
        <v>1.3584892343999999</v>
      </c>
      <c r="CB39" s="32">
        <v>0.21811111080000001</v>
      </c>
      <c r="CC39" s="32">
        <v>0.81754285459999998</v>
      </c>
      <c r="CD39" s="32">
        <v>2.0098431418E-3</v>
      </c>
      <c r="CE39" s="32">
        <v>4.0634278031999997</v>
      </c>
      <c r="CF39" s="32">
        <v>0.81726855890000005</v>
      </c>
      <c r="CG39" s="32">
        <v>0.34815790211999997</v>
      </c>
      <c r="CH39" s="32">
        <v>203.60706321000001</v>
      </c>
      <c r="CI39" s="32">
        <v>477.395412814</v>
      </c>
      <c r="CJ39" s="32">
        <v>392.549729937</v>
      </c>
      <c r="CK39" s="32">
        <v>137.649090011</v>
      </c>
      <c r="CL39" s="32">
        <v>313.622956332</v>
      </c>
      <c r="CM39" s="32">
        <v>14.831830179400001</v>
      </c>
      <c r="CN39" s="32">
        <v>0</v>
      </c>
      <c r="CO39" s="32">
        <v>51.379449279100001</v>
      </c>
      <c r="CP39" s="32">
        <v>0</v>
      </c>
      <c r="CQ39" s="32">
        <v>0</v>
      </c>
      <c r="CR39" s="32">
        <v>15011.427964300001</v>
      </c>
      <c r="CS39" s="32">
        <v>2057.0581849700002</v>
      </c>
      <c r="CT39" s="32">
        <v>0</v>
      </c>
      <c r="CU39" s="32">
        <v>683.65869495899994</v>
      </c>
      <c r="CV39" s="32">
        <v>0.25307566168899998</v>
      </c>
      <c r="CW39" s="32">
        <v>8417.1983806499993</v>
      </c>
      <c r="CX39" s="32">
        <v>0.64357962841100003</v>
      </c>
      <c r="CY39" s="32">
        <v>0.190486057362</v>
      </c>
      <c r="CZ39" s="32">
        <v>146.45727298700001</v>
      </c>
      <c r="DA39" s="32">
        <v>0.76789565008899996</v>
      </c>
      <c r="DB39" s="32">
        <v>4.0817442933599998E-2</v>
      </c>
      <c r="DC39" s="32">
        <v>33.9662909985</v>
      </c>
      <c r="DD39" s="32">
        <v>56.6713205374</v>
      </c>
      <c r="DE39" s="32">
        <v>9.1791368540199994E-2</v>
      </c>
      <c r="DF39" s="32">
        <v>6.9294403466099996E-3</v>
      </c>
      <c r="DG39" s="32">
        <v>15.1441898745</v>
      </c>
      <c r="DH39" s="32">
        <v>0.18792704365999999</v>
      </c>
      <c r="DI39" s="32">
        <v>35.560391797999998</v>
      </c>
      <c r="DJ39" s="32">
        <v>2.9314092410499999</v>
      </c>
      <c r="DK39" s="32">
        <v>0.24989630673999999</v>
      </c>
      <c r="DL39" s="32">
        <v>261.01761554799998</v>
      </c>
      <c r="DM39" s="32">
        <v>0.84231796972899997</v>
      </c>
      <c r="DN39" s="32">
        <v>3.7880959507099998</v>
      </c>
      <c r="DO39" s="32">
        <v>1.0510795568200001E-2</v>
      </c>
      <c r="DP39" s="32">
        <v>18.702972782</v>
      </c>
      <c r="DQ39" s="32">
        <v>0</v>
      </c>
      <c r="DR39" s="32">
        <v>3.6336300828699999</v>
      </c>
      <c r="DS39" s="32">
        <v>2259.4971381</v>
      </c>
      <c r="DT39" s="32">
        <v>2.4784484803</v>
      </c>
      <c r="DU39" s="32">
        <v>795.86811657199996</v>
      </c>
      <c r="DV39" s="32">
        <v>19730.756761500001</v>
      </c>
      <c r="DW39" s="32">
        <v>1889.5316648999999</v>
      </c>
      <c r="DX39" s="32">
        <f t="shared" si="0"/>
        <v>502.15049232834997</v>
      </c>
      <c r="DY39" s="32">
        <f t="shared" si="1"/>
        <v>468.18420132985</v>
      </c>
    </row>
    <row r="40" spans="1:129" x14ac:dyDescent="0.25">
      <c r="A40" s="34">
        <v>44</v>
      </c>
      <c r="B40" t="s">
        <v>39</v>
      </c>
      <c r="C40" s="32">
        <v>1.5270895907499999</v>
      </c>
      <c r="D40" s="32">
        <v>23.177833401699999</v>
      </c>
      <c r="E40" s="32">
        <v>20.223920535800001</v>
      </c>
      <c r="F40" s="32">
        <v>3.2939481873299998</v>
      </c>
      <c r="G40" s="32">
        <v>0.74970859000000001</v>
      </c>
      <c r="H40" s="32">
        <v>0.108186872</v>
      </c>
      <c r="I40" s="32">
        <v>0.139553026</v>
      </c>
      <c r="J40" s="32">
        <v>8.6542114000000003E-3</v>
      </c>
      <c r="K40" s="32">
        <v>44.514386999999999</v>
      </c>
      <c r="L40" s="32">
        <v>0</v>
      </c>
      <c r="M40" s="32">
        <v>2.3519601099999998</v>
      </c>
      <c r="N40" s="32">
        <v>0.28039915900000001</v>
      </c>
      <c r="O40" s="32">
        <v>0.176614826</v>
      </c>
      <c r="P40" s="32">
        <v>0</v>
      </c>
      <c r="Q40" s="32">
        <v>32.771569999999997</v>
      </c>
      <c r="R40" s="32">
        <v>1.99786811</v>
      </c>
      <c r="S40" s="32">
        <v>7.9107507999999997</v>
      </c>
      <c r="T40" s="32">
        <v>0.55644231</v>
      </c>
      <c r="U40" s="32">
        <v>6.8825154999999999E-2</v>
      </c>
      <c r="V40" s="32">
        <v>0.27974866399999998</v>
      </c>
      <c r="W40" s="32">
        <v>8.2321730999999996E-4</v>
      </c>
      <c r="X40" s="32">
        <v>1.3888115000000001</v>
      </c>
      <c r="Y40" s="32">
        <v>1.6300937E-3</v>
      </c>
      <c r="Z40" s="32">
        <v>2.3805942900000002E-2</v>
      </c>
      <c r="AA40" s="32">
        <v>10.818687199999999</v>
      </c>
      <c r="AB40" s="32">
        <v>35.513916649400002</v>
      </c>
      <c r="AC40" s="32">
        <v>6.6354288271300002</v>
      </c>
      <c r="AD40" s="32">
        <v>167.846093731</v>
      </c>
      <c r="AE40" s="32">
        <v>21957.236862099999</v>
      </c>
      <c r="AF40" s="32">
        <v>0.51736630419999996</v>
      </c>
      <c r="AG40" s="32">
        <v>31.013125209999998</v>
      </c>
      <c r="AH40" s="32">
        <v>3.4968122159999997E-2</v>
      </c>
      <c r="AI40" s="32">
        <v>57.850673880000002</v>
      </c>
      <c r="AJ40" s="32">
        <v>89.381381099999999</v>
      </c>
      <c r="AK40" s="32">
        <v>86.760649496499994</v>
      </c>
      <c r="AL40" s="32">
        <v>23.4767134543</v>
      </c>
      <c r="AM40" s="32">
        <v>108.646135722</v>
      </c>
      <c r="AN40" s="32">
        <v>0.90454892200000003</v>
      </c>
      <c r="AO40" s="32">
        <v>37.904974299999999</v>
      </c>
      <c r="AP40" s="32">
        <v>0.1138574133</v>
      </c>
      <c r="AQ40" s="32">
        <v>251.18164899999999</v>
      </c>
      <c r="AR40" s="32">
        <v>289.99193300000002</v>
      </c>
      <c r="AS40" s="32">
        <v>19.096306983000002</v>
      </c>
      <c r="AT40" s="32">
        <v>1.3625550169</v>
      </c>
      <c r="AU40" s="32">
        <v>33.8805094099</v>
      </c>
      <c r="AV40" s="32">
        <v>6.6192780972299996</v>
      </c>
      <c r="AW40" s="32">
        <v>21895.601353999999</v>
      </c>
      <c r="AX40" s="32">
        <v>39.72832322</v>
      </c>
      <c r="AY40" s="32">
        <v>17.457840399999998</v>
      </c>
      <c r="AZ40" s="32">
        <v>8.4645930079999996</v>
      </c>
      <c r="BA40" s="32">
        <v>2.5493108587000002</v>
      </c>
      <c r="BB40" s="32">
        <v>0</v>
      </c>
      <c r="BC40" s="32">
        <v>928.23718546999999</v>
      </c>
      <c r="BD40" s="32">
        <v>121.378541528</v>
      </c>
      <c r="BE40" s="32">
        <v>829.37059247000002</v>
      </c>
      <c r="BF40" s="32">
        <v>8.6147612990999995</v>
      </c>
      <c r="BG40" s="32">
        <v>2.1662678605600001</v>
      </c>
      <c r="BH40" s="32">
        <v>3.0850437237000001</v>
      </c>
      <c r="BI40" s="32">
        <v>1.4225785097E-2</v>
      </c>
      <c r="BJ40" s="32">
        <v>13.949901286699999</v>
      </c>
      <c r="BK40" s="32">
        <v>0.22589915996599999</v>
      </c>
      <c r="BL40" s="32">
        <v>1.5284957098</v>
      </c>
      <c r="BM40" s="32">
        <v>828.05912725999997</v>
      </c>
      <c r="BN40" s="32">
        <v>0.37783134000000002</v>
      </c>
      <c r="BO40" s="32">
        <v>5.6356900000000001E-2</v>
      </c>
      <c r="BP40" s="32">
        <v>7.1830999000000006E-2</v>
      </c>
      <c r="BQ40" s="32">
        <v>7.4556954999999998E-3</v>
      </c>
      <c r="BR40" s="32">
        <v>17.120376199999999</v>
      </c>
      <c r="BS40" s="32">
        <v>0</v>
      </c>
      <c r="BT40" s="32">
        <v>1.1442196099999999</v>
      </c>
      <c r="BU40" s="32">
        <v>0.32568861999999998</v>
      </c>
      <c r="BV40" s="32">
        <v>8.9483594999999999E-2</v>
      </c>
      <c r="BW40" s="32">
        <v>0</v>
      </c>
      <c r="BX40" s="32">
        <v>27.585917500000001</v>
      </c>
      <c r="BY40" s="32">
        <v>12.799364199999999</v>
      </c>
      <c r="BZ40" s="32">
        <v>9.8581447000000004</v>
      </c>
      <c r="CA40" s="32">
        <v>4.0385334000000002E-2</v>
      </c>
      <c r="CB40" s="32">
        <v>6.4839892999999996E-3</v>
      </c>
      <c r="CC40" s="32">
        <v>2.4304822199999999E-2</v>
      </c>
      <c r="CD40" s="32">
        <v>5.9749669999999999E-5</v>
      </c>
      <c r="CE40" s="32">
        <v>0.12079907300000001</v>
      </c>
      <c r="CF40" s="32">
        <v>2.4291863699999999E-2</v>
      </c>
      <c r="CG40" s="32">
        <v>1.0350363899999999E-2</v>
      </c>
      <c r="CH40" s="32">
        <v>6.0528238999999999</v>
      </c>
      <c r="CI40" s="32">
        <v>26.012691692400001</v>
      </c>
      <c r="CJ40" s="32">
        <v>20.9538242655</v>
      </c>
      <c r="CK40" s="32">
        <v>9.0707105235400007</v>
      </c>
      <c r="CL40" s="32">
        <v>20.0200062135</v>
      </c>
      <c r="CM40" s="32">
        <v>0.90127529256600003</v>
      </c>
      <c r="CN40" s="32">
        <v>0</v>
      </c>
      <c r="CO40" s="32">
        <v>2.9642409368</v>
      </c>
      <c r="CP40" s="32">
        <v>0</v>
      </c>
      <c r="CQ40" s="32">
        <v>0</v>
      </c>
      <c r="CR40" s="32">
        <v>988.59326411400002</v>
      </c>
      <c r="CS40" s="32">
        <v>136.17467820300001</v>
      </c>
      <c r="CT40" s="32">
        <v>0</v>
      </c>
      <c r="CU40" s="32">
        <v>40.9306380656</v>
      </c>
      <c r="CV40" s="32">
        <v>1.75370959826E-2</v>
      </c>
      <c r="CW40" s="32">
        <v>530.19787291600005</v>
      </c>
      <c r="CX40" s="32">
        <v>3.84640563087E-2</v>
      </c>
      <c r="CY40" s="32">
        <v>1.10123984493E-2</v>
      </c>
      <c r="CZ40" s="32">
        <v>9.2115451504300001</v>
      </c>
      <c r="DA40" s="32">
        <v>5.0373593433199998E-2</v>
      </c>
      <c r="DB40" s="32">
        <v>2.4271627856599998E-3</v>
      </c>
      <c r="DC40" s="32">
        <v>2.24153934367</v>
      </c>
      <c r="DD40" s="32">
        <v>3.3890941784500002</v>
      </c>
      <c r="DE40" s="32">
        <v>6.3487659933100004E-3</v>
      </c>
      <c r="DF40" s="32">
        <v>4.8082039518800002E-4</v>
      </c>
      <c r="DG40" s="32">
        <v>1.0046135090699999</v>
      </c>
      <c r="DH40" s="32">
        <v>1.2970160641200001E-2</v>
      </c>
      <c r="DI40" s="32">
        <v>1.98432784086</v>
      </c>
      <c r="DJ40" s="32">
        <v>0.20201183812699999</v>
      </c>
      <c r="DK40" s="32">
        <v>1.5108751112399999E-2</v>
      </c>
      <c r="DL40" s="32">
        <v>15.4595659481</v>
      </c>
      <c r="DM40" s="32">
        <v>5.7841423758999998E-2</v>
      </c>
      <c r="DN40" s="32">
        <v>0.251823922787</v>
      </c>
      <c r="DO40" s="32">
        <v>6.8788047588500001E-4</v>
      </c>
      <c r="DP40" s="32">
        <v>1.56264651863</v>
      </c>
      <c r="DQ40" s="32">
        <v>0</v>
      </c>
      <c r="DR40" s="32">
        <v>0.228100697125</v>
      </c>
      <c r="DS40" s="32">
        <v>142.44217936800001</v>
      </c>
      <c r="DT40" s="32">
        <v>0.141521116142</v>
      </c>
      <c r="DU40" s="32">
        <v>50.409005969299997</v>
      </c>
      <c r="DV40" s="32">
        <v>1224.30086039</v>
      </c>
      <c r="DW40" s="32">
        <v>117.029370008</v>
      </c>
      <c r="DX40" s="32">
        <f t="shared" si="0"/>
        <v>30.568677294549399</v>
      </c>
      <c r="DY40" s="32">
        <f t="shared" si="1"/>
        <v>28.327137950879401</v>
      </c>
    </row>
    <row r="41" spans="1:129" x14ac:dyDescent="0.25">
      <c r="A41" s="34">
        <v>45</v>
      </c>
      <c r="B41" t="s">
        <v>40</v>
      </c>
      <c r="C41" s="32">
        <v>12.099429901100001</v>
      </c>
      <c r="D41" s="32">
        <v>150.255448796</v>
      </c>
      <c r="E41" s="32">
        <v>133.711115742</v>
      </c>
      <c r="F41" s="32">
        <v>22.7186156635</v>
      </c>
      <c r="G41" s="32">
        <v>22.6342499</v>
      </c>
      <c r="H41" s="32">
        <v>3.2661283839999999</v>
      </c>
      <c r="I41" s="32">
        <v>4.2133391229999999</v>
      </c>
      <c r="J41" s="32">
        <v>0.26129456229999998</v>
      </c>
      <c r="K41" s="32">
        <v>1343.9916350000001</v>
      </c>
      <c r="L41" s="32">
        <v>0</v>
      </c>
      <c r="M41" s="32">
        <v>71.006762030000004</v>
      </c>
      <c r="N41" s="32">
        <v>8.1198891750000008</v>
      </c>
      <c r="O41" s="32">
        <v>5.3328174739999996</v>
      </c>
      <c r="P41" s="32">
        <v>0</v>
      </c>
      <c r="Q41" s="32">
        <v>949.01179860000002</v>
      </c>
      <c r="R41" s="32">
        <v>57.85414995</v>
      </c>
      <c r="S41" s="32">
        <v>238.83988769999999</v>
      </c>
      <c r="T41" s="32">
        <v>16.799837960000001</v>
      </c>
      <c r="U41" s="32">
        <v>2.078112693</v>
      </c>
      <c r="V41" s="32">
        <v>8.4457978929999999</v>
      </c>
      <c r="W41" s="32">
        <v>2.4854524820000001E-2</v>
      </c>
      <c r="X41" s="32">
        <v>41.929048729999998</v>
      </c>
      <c r="Y41" s="32">
        <v>4.9215492630000003E-2</v>
      </c>
      <c r="Z41" s="32">
        <v>0.71874386589999995</v>
      </c>
      <c r="AA41" s="32">
        <v>326.61283839999999</v>
      </c>
      <c r="AB41" s="32">
        <v>183.66194533000001</v>
      </c>
      <c r="AC41" s="32">
        <v>38.843647426499999</v>
      </c>
      <c r="AD41" s="32">
        <v>935.63952514200002</v>
      </c>
      <c r="AE41" s="32">
        <v>72048.748393000002</v>
      </c>
      <c r="AF41" s="32">
        <v>2.7792709517</v>
      </c>
      <c r="AG41" s="32">
        <v>201.56510047</v>
      </c>
      <c r="AH41" s="32">
        <v>0.22644269088999999</v>
      </c>
      <c r="AI41" s="32">
        <v>375.66224235999999</v>
      </c>
      <c r="AJ41" s="32">
        <v>580.00545555999997</v>
      </c>
      <c r="AK41" s="32">
        <v>553.68059262400004</v>
      </c>
      <c r="AL41" s="32">
        <v>138.50841272900001</v>
      </c>
      <c r="AM41" s="32">
        <v>562.31751980700005</v>
      </c>
      <c r="AN41" s="32">
        <v>3.4935965929999999</v>
      </c>
      <c r="AO41" s="32">
        <v>162.63409171000001</v>
      </c>
      <c r="AP41" s="32">
        <v>0.4860311537</v>
      </c>
      <c r="AQ41" s="32">
        <v>1073.1356777999999</v>
      </c>
      <c r="AR41" s="32">
        <v>1239.2635780999999</v>
      </c>
      <c r="AS41" s="32">
        <v>99.669740236199999</v>
      </c>
      <c r="AT41" s="32">
        <v>7.1317441735999996</v>
      </c>
      <c r="AU41" s="32">
        <v>171.00770709299999</v>
      </c>
      <c r="AV41" s="32">
        <v>38.357158777800002</v>
      </c>
      <c r="AW41" s="32">
        <v>70187.870571099993</v>
      </c>
      <c r="AX41" s="32">
        <v>198.120810616</v>
      </c>
      <c r="AY41" s="32">
        <v>79.454120498999998</v>
      </c>
      <c r="AZ41" s="32">
        <v>35.3061430749</v>
      </c>
      <c r="BA41" s="32">
        <v>12.489846570799999</v>
      </c>
      <c r="BB41" s="32">
        <v>0</v>
      </c>
      <c r="BC41" s="32">
        <v>3910.3035140500001</v>
      </c>
      <c r="BD41" s="32">
        <v>467.65732725399999</v>
      </c>
      <c r="BE41" s="32">
        <v>4495.7860422399999</v>
      </c>
      <c r="BF41" s="32">
        <v>25.7524718399</v>
      </c>
      <c r="BG41" s="32">
        <v>6.4296561794600002</v>
      </c>
      <c r="BH41" s="32">
        <v>9.8429992263500008</v>
      </c>
      <c r="BI41" s="32">
        <v>7.3532352862600001E-2</v>
      </c>
      <c r="BJ41" s="32">
        <v>41.572800395800002</v>
      </c>
      <c r="BK41" s="32">
        <v>1.0868291718700001</v>
      </c>
      <c r="BL41" s="32">
        <v>5.30198173418</v>
      </c>
      <c r="BM41" s="32">
        <v>4547.4497721999996</v>
      </c>
      <c r="BN41" s="32">
        <v>11.407184259999999</v>
      </c>
      <c r="BO41" s="32">
        <v>1.701526648</v>
      </c>
      <c r="BP41" s="32">
        <v>2.168628548</v>
      </c>
      <c r="BQ41" s="32">
        <v>0.22509458020000001</v>
      </c>
      <c r="BR41" s="32">
        <v>516.87193560000003</v>
      </c>
      <c r="BS41" s="32">
        <v>0</v>
      </c>
      <c r="BT41" s="32">
        <v>34.54205477</v>
      </c>
      <c r="BU41" s="32">
        <v>9.4312946960000001</v>
      </c>
      <c r="BV41" s="32">
        <v>2.7016534999999999</v>
      </c>
      <c r="BW41" s="32">
        <v>0</v>
      </c>
      <c r="BX41" s="32">
        <v>798.82830520000005</v>
      </c>
      <c r="BY41" s="32">
        <v>370.65113939999998</v>
      </c>
      <c r="BZ41" s="32">
        <v>297.64092720000002</v>
      </c>
      <c r="CA41" s="32">
        <v>1.219292539</v>
      </c>
      <c r="CB41" s="32">
        <v>0.1957627394</v>
      </c>
      <c r="CC41" s="32">
        <v>0.73375711789999998</v>
      </c>
      <c r="CD41" s="32">
        <v>1.803809653E-3</v>
      </c>
      <c r="CE41" s="32">
        <v>3.6469967379999999</v>
      </c>
      <c r="CF41" s="32">
        <v>0.7334839433</v>
      </c>
      <c r="CG41" s="32">
        <v>0.31248139120000001</v>
      </c>
      <c r="CH41" s="32">
        <v>182.744392</v>
      </c>
      <c r="CI41" s="32">
        <v>218.265304286</v>
      </c>
      <c r="CJ41" s="32">
        <v>185.00289531999999</v>
      </c>
      <c r="CK41" s="32">
        <v>52.857303852000001</v>
      </c>
      <c r="CL41" s="32">
        <v>114.796204981</v>
      </c>
      <c r="CM41" s="32">
        <v>5.7145880852499999</v>
      </c>
      <c r="CN41" s="32">
        <v>0</v>
      </c>
      <c r="CO41" s="32">
        <v>21.236803985000002</v>
      </c>
      <c r="CP41" s="32">
        <v>0</v>
      </c>
      <c r="CQ41" s="32">
        <v>0</v>
      </c>
      <c r="CR41" s="32">
        <v>5658.1456371900003</v>
      </c>
      <c r="CS41" s="32">
        <v>896.15980462799996</v>
      </c>
      <c r="CT41" s="32">
        <v>0</v>
      </c>
      <c r="CU41" s="32">
        <v>251.56093063899999</v>
      </c>
      <c r="CV41" s="32">
        <v>5.4998408491299999E-2</v>
      </c>
      <c r="CW41" s="32">
        <v>2915.5577935299998</v>
      </c>
      <c r="CX41" s="32">
        <v>0.21945724339299999</v>
      </c>
      <c r="CY41" s="32">
        <v>6.9392324998899996E-2</v>
      </c>
      <c r="CZ41" s="32">
        <v>43.771608483000001</v>
      </c>
      <c r="DA41" s="32">
        <v>0.20267026139300001</v>
      </c>
      <c r="DB41" s="32">
        <v>1.4058818564699999E-2</v>
      </c>
      <c r="DC41" s="32">
        <v>8.7034066275399997</v>
      </c>
      <c r="DD41" s="32">
        <v>19.022566879399999</v>
      </c>
      <c r="DE41" s="32">
        <v>1.9951230197699999E-2</v>
      </c>
      <c r="DF41" s="32">
        <v>1.50573889955E-3</v>
      </c>
      <c r="DG41" s="32">
        <v>3.8501292627799999</v>
      </c>
      <c r="DH41" s="32">
        <v>4.0854016910599998E-2</v>
      </c>
      <c r="DI41" s="32">
        <v>13.726178623099999</v>
      </c>
      <c r="DJ41" s="32">
        <v>0.63734818290899997</v>
      </c>
      <c r="DK41" s="32">
        <v>0.100190454315</v>
      </c>
      <c r="DL41" s="32">
        <v>87.148455607200006</v>
      </c>
      <c r="DM41" s="32">
        <v>0.183190874038</v>
      </c>
      <c r="DN41" s="32">
        <v>1.8695343880099999</v>
      </c>
      <c r="DO41" s="32">
        <v>2.8299079866099999E-3</v>
      </c>
      <c r="DP41" s="32">
        <v>6.33321026589</v>
      </c>
      <c r="DQ41" s="32">
        <v>0</v>
      </c>
      <c r="DR41" s="32">
        <v>1.60932300443</v>
      </c>
      <c r="DS41" s="32">
        <v>756.96887684700005</v>
      </c>
      <c r="DT41" s="32">
        <v>1.2136079607900001</v>
      </c>
      <c r="DU41" s="32">
        <v>281.305837424</v>
      </c>
      <c r="DV41" s="32">
        <v>6876.0619218600004</v>
      </c>
      <c r="DW41" s="32">
        <v>635.663976757</v>
      </c>
      <c r="DX41" s="32">
        <f t="shared" si="0"/>
        <v>160.61576243946502</v>
      </c>
      <c r="DY41" s="32">
        <f t="shared" si="1"/>
        <v>151.91235581192501</v>
      </c>
    </row>
    <row r="42" spans="1:129" x14ac:dyDescent="0.25">
      <c r="A42" s="34">
        <v>46</v>
      </c>
      <c r="B42" t="s">
        <v>41</v>
      </c>
      <c r="C42" s="32">
        <v>2.88751480642</v>
      </c>
      <c r="D42" s="32">
        <v>40.388235846800001</v>
      </c>
      <c r="E42" s="32">
        <v>36.724516401800003</v>
      </c>
      <c r="F42" s="32">
        <v>5.7239547209500001</v>
      </c>
      <c r="G42" s="32">
        <v>1.4870241310000001</v>
      </c>
      <c r="H42" s="32">
        <v>0.21457618449999999</v>
      </c>
      <c r="I42" s="32">
        <v>0.2767998022</v>
      </c>
      <c r="J42" s="32">
        <v>1.71663258E-2</v>
      </c>
      <c r="K42" s="32">
        <v>88.296932299999995</v>
      </c>
      <c r="L42" s="32">
        <v>0</v>
      </c>
      <c r="M42" s="32">
        <v>4.6647834399999999</v>
      </c>
      <c r="N42" s="32">
        <v>0.57138028900000004</v>
      </c>
      <c r="O42" s="32">
        <v>0.35035199299999997</v>
      </c>
      <c r="P42" s="32">
        <v>0</v>
      </c>
      <c r="Q42" s="32">
        <v>66.779471099999995</v>
      </c>
      <c r="R42" s="32">
        <v>4.0710662800000001</v>
      </c>
      <c r="S42" s="32">
        <v>15.69155664</v>
      </c>
      <c r="T42" s="32">
        <v>1.1037262269999999</v>
      </c>
      <c r="U42" s="32">
        <v>0.13651442250000001</v>
      </c>
      <c r="V42" s="32">
        <v>0.55488467200000002</v>
      </c>
      <c r="W42" s="32">
        <v>1.6328388960000001E-3</v>
      </c>
      <c r="X42" s="32">
        <v>2.754503057</v>
      </c>
      <c r="Y42" s="32">
        <v>3.2332654499999999E-3</v>
      </c>
      <c r="Z42" s="32">
        <v>4.7219633300000001E-2</v>
      </c>
      <c r="AA42" s="32">
        <v>21.457891450000002</v>
      </c>
      <c r="AB42" s="32">
        <v>59.4207516596</v>
      </c>
      <c r="AC42" s="32">
        <v>10.248252727600001</v>
      </c>
      <c r="AD42" s="32">
        <v>299.52072791299997</v>
      </c>
      <c r="AE42" s="32">
        <v>31472.736591000001</v>
      </c>
      <c r="AF42" s="32">
        <v>0.55834364683000004</v>
      </c>
      <c r="AG42" s="32">
        <v>31.497361009999999</v>
      </c>
      <c r="AH42" s="32">
        <v>3.5032143260000002E-2</v>
      </c>
      <c r="AI42" s="32">
        <v>57.734690624999999</v>
      </c>
      <c r="AJ42" s="32">
        <v>89.790358979999993</v>
      </c>
      <c r="AK42" s="32">
        <v>155.53886170300001</v>
      </c>
      <c r="AL42" s="32">
        <v>41.846656040500001</v>
      </c>
      <c r="AM42" s="32">
        <v>135.585026196</v>
      </c>
      <c r="AN42" s="32">
        <v>0.95225456320000001</v>
      </c>
      <c r="AO42" s="32">
        <v>40.560474739999997</v>
      </c>
      <c r="AP42" s="32">
        <v>0.11967213657</v>
      </c>
      <c r="AQ42" s="32">
        <v>263.91543630000001</v>
      </c>
      <c r="AR42" s="32">
        <v>305.42632250000003</v>
      </c>
      <c r="AS42" s="32">
        <v>34.488131781900002</v>
      </c>
      <c r="AT42" s="32">
        <v>2.56116801174</v>
      </c>
      <c r="AU42" s="32">
        <v>57.491329364000002</v>
      </c>
      <c r="AV42" s="32">
        <v>10.2162711199</v>
      </c>
      <c r="AW42" s="32">
        <v>31350.492720300001</v>
      </c>
      <c r="AX42" s="32">
        <v>63.527355450000002</v>
      </c>
      <c r="AY42" s="32">
        <v>32.854914295999997</v>
      </c>
      <c r="AZ42" s="32">
        <v>12.0669260565</v>
      </c>
      <c r="BA42" s="32">
        <v>4.5440443857800004</v>
      </c>
      <c r="BB42" s="32">
        <v>0</v>
      </c>
      <c r="BC42" s="32">
        <v>1292.6972869900001</v>
      </c>
      <c r="BD42" s="32">
        <v>203.60233779699999</v>
      </c>
      <c r="BE42" s="32">
        <v>1472.31496975</v>
      </c>
      <c r="BF42" s="32">
        <v>15.320483404599999</v>
      </c>
      <c r="BG42" s="32">
        <v>3.9155034303499998</v>
      </c>
      <c r="BH42" s="32">
        <v>5.4453331604699997</v>
      </c>
      <c r="BI42" s="32">
        <v>1.7847922763900001E-2</v>
      </c>
      <c r="BJ42" s="32">
        <v>25.3831226852</v>
      </c>
      <c r="BK42" s="32">
        <v>0.37517347235699999</v>
      </c>
      <c r="BL42" s="32">
        <v>1.9367355531599999</v>
      </c>
      <c r="BM42" s="32">
        <v>1466.8670386399999</v>
      </c>
      <c r="BN42" s="32">
        <v>0.74929959300000004</v>
      </c>
      <c r="BO42" s="32">
        <v>0.1117733627</v>
      </c>
      <c r="BP42" s="32">
        <v>0.1424556706</v>
      </c>
      <c r="BQ42" s="32">
        <v>1.4781564780000001E-2</v>
      </c>
      <c r="BR42" s="32">
        <v>33.953983800000003</v>
      </c>
      <c r="BS42" s="32">
        <v>0</v>
      </c>
      <c r="BT42" s="32">
        <v>2.2691923319999998</v>
      </c>
      <c r="BU42" s="32">
        <v>0.66360363899999997</v>
      </c>
      <c r="BV42" s="32">
        <v>0.17747017919999999</v>
      </c>
      <c r="BW42" s="32">
        <v>0</v>
      </c>
      <c r="BX42" s="32">
        <v>56.204764500000003</v>
      </c>
      <c r="BY42" s="32">
        <v>26.081384610000001</v>
      </c>
      <c r="BZ42" s="32">
        <v>19.551900929999999</v>
      </c>
      <c r="CA42" s="32">
        <v>8.0041590199999998E-2</v>
      </c>
      <c r="CB42" s="32">
        <v>1.2853920269999999E-2</v>
      </c>
      <c r="CC42" s="32">
        <v>4.81763698E-2</v>
      </c>
      <c r="CD42" s="32">
        <v>1.18422296E-4</v>
      </c>
      <c r="CE42" s="32">
        <v>0.2394573868</v>
      </c>
      <c r="CF42" s="32">
        <v>4.8186921899999999E-2</v>
      </c>
      <c r="CG42" s="32">
        <v>2.0526137270000001E-2</v>
      </c>
      <c r="CH42" s="32">
        <v>12.00270896</v>
      </c>
      <c r="CI42" s="32">
        <v>48.506766289799998</v>
      </c>
      <c r="CJ42" s="32">
        <v>39.788926149399998</v>
      </c>
      <c r="CK42" s="32">
        <v>13.3018878086</v>
      </c>
      <c r="CL42" s="32">
        <v>28.8140612087</v>
      </c>
      <c r="CM42" s="32">
        <v>1.5771031711300001</v>
      </c>
      <c r="CN42" s="32">
        <v>0</v>
      </c>
      <c r="CO42" s="32">
        <v>5.2265382590999998</v>
      </c>
      <c r="CP42" s="32">
        <v>0</v>
      </c>
      <c r="CQ42" s="32">
        <v>0</v>
      </c>
      <c r="CR42" s="32">
        <v>1415.6789944300001</v>
      </c>
      <c r="CS42" s="32">
        <v>233.755093948</v>
      </c>
      <c r="CT42" s="32">
        <v>0</v>
      </c>
      <c r="CU42" s="32">
        <v>71.766756529600002</v>
      </c>
      <c r="CV42" s="32">
        <v>3.1125234630800001E-2</v>
      </c>
      <c r="CW42" s="32">
        <v>787.83870375799995</v>
      </c>
      <c r="CX42" s="32">
        <v>6.8900303741999999E-2</v>
      </c>
      <c r="CY42" s="32">
        <v>1.9739269234799999E-2</v>
      </c>
      <c r="CZ42" s="32">
        <v>16.504237300700002</v>
      </c>
      <c r="DA42" s="32">
        <v>8.9612600165500003E-2</v>
      </c>
      <c r="DB42" s="32">
        <v>4.3476423744100001E-3</v>
      </c>
      <c r="DC42" s="32">
        <v>4.0648842945599997</v>
      </c>
      <c r="DD42" s="32">
        <v>6.0483703384899998</v>
      </c>
      <c r="DE42" s="32">
        <v>1.1256804888799999E-2</v>
      </c>
      <c r="DF42" s="32">
        <v>8.5395653084299999E-4</v>
      </c>
      <c r="DG42" s="32">
        <v>1.78580814658</v>
      </c>
      <c r="DH42" s="32">
        <v>2.2971217263900001E-2</v>
      </c>
      <c r="DI42" s="32">
        <v>3.5528597076300001</v>
      </c>
      <c r="DJ42" s="32">
        <v>0.35749616906300002</v>
      </c>
      <c r="DK42" s="32">
        <v>1.95991977726E-2</v>
      </c>
      <c r="DL42" s="32">
        <v>28.377070335700001</v>
      </c>
      <c r="DM42" s="32">
        <v>0.10216995352</v>
      </c>
      <c r="DN42" s="32">
        <v>0.42659470014700002</v>
      </c>
      <c r="DO42" s="32">
        <v>1.2266995005099999E-3</v>
      </c>
      <c r="DP42" s="32">
        <v>2.00448049844</v>
      </c>
      <c r="DQ42" s="32">
        <v>0</v>
      </c>
      <c r="DR42" s="32">
        <v>0.39657105342299998</v>
      </c>
      <c r="DS42" s="32">
        <v>211.955435306</v>
      </c>
      <c r="DT42" s="32">
        <v>0.259506725429</v>
      </c>
      <c r="DU42" s="32">
        <v>84.244446544799999</v>
      </c>
      <c r="DV42" s="32">
        <v>1895.5470630699999</v>
      </c>
      <c r="DW42" s="32">
        <v>186.73618085300001</v>
      </c>
      <c r="DX42" s="32">
        <f t="shared" si="0"/>
        <v>55.440756167369599</v>
      </c>
      <c r="DY42" s="32">
        <f t="shared" si="1"/>
        <v>51.375871872809597</v>
      </c>
    </row>
    <row r="43" spans="1:129" x14ac:dyDescent="0.25">
      <c r="A43" s="34">
        <v>47</v>
      </c>
      <c r="B43" t="s">
        <v>42</v>
      </c>
      <c r="C43" s="32">
        <v>15.5974567573</v>
      </c>
      <c r="D43" s="32">
        <v>200.105835423</v>
      </c>
      <c r="E43" s="32">
        <v>178.55436814800001</v>
      </c>
      <c r="F43" s="32">
        <v>29.592945634700001</v>
      </c>
      <c r="G43" s="32">
        <v>25.482718267999999</v>
      </c>
      <c r="H43" s="32">
        <v>3.6770627811000001</v>
      </c>
      <c r="I43" s="32">
        <v>4.7433189364999997</v>
      </c>
      <c r="J43" s="32">
        <v>0.29417115554000001</v>
      </c>
      <c r="K43" s="32">
        <v>1513.0788520000001</v>
      </c>
      <c r="L43" s="32">
        <v>0</v>
      </c>
      <c r="M43" s="32">
        <v>79.937236067000001</v>
      </c>
      <c r="N43" s="32">
        <v>9.3485676510999998</v>
      </c>
      <c r="O43" s="32">
        <v>6.0038671173999996</v>
      </c>
      <c r="P43" s="32">
        <v>0</v>
      </c>
      <c r="Q43" s="32">
        <v>1092.6102009700001</v>
      </c>
      <c r="R43" s="32">
        <v>66.608566405999994</v>
      </c>
      <c r="S43" s="32">
        <v>268.89538991000001</v>
      </c>
      <c r="T43" s="32">
        <v>18.913546067999999</v>
      </c>
      <c r="U43" s="32">
        <v>2.3394085108999998</v>
      </c>
      <c r="V43" s="32">
        <v>9.5084754822999997</v>
      </c>
      <c r="W43" s="32">
        <v>2.7981451620999999E-2</v>
      </c>
      <c r="X43" s="32">
        <v>47.203825324999997</v>
      </c>
      <c r="Y43" s="32">
        <v>5.5406736515999998E-2</v>
      </c>
      <c r="Z43" s="32">
        <v>0.80919097936999995</v>
      </c>
      <c r="AA43" s="32">
        <v>367.70629510999999</v>
      </c>
      <c r="AB43" s="32">
        <v>260.72283753099998</v>
      </c>
      <c r="AC43" s="32">
        <v>50.753895843099997</v>
      </c>
      <c r="AD43" s="32">
        <v>1297.4708076300001</v>
      </c>
      <c r="AE43" s="32">
        <v>107578.621204</v>
      </c>
      <c r="AF43" s="32">
        <v>3.4950630555000002</v>
      </c>
      <c r="AG43" s="32">
        <v>246.00448080999999</v>
      </c>
      <c r="AH43" s="32">
        <v>0.27628323371000002</v>
      </c>
      <c r="AI43" s="32">
        <v>457.65774204000002</v>
      </c>
      <c r="AJ43" s="32">
        <v>707.15841906000003</v>
      </c>
      <c r="AK43" s="32">
        <v>745.88321400799998</v>
      </c>
      <c r="AL43" s="32">
        <v>190.46731869199999</v>
      </c>
      <c r="AM43" s="32">
        <v>748.71881975999997</v>
      </c>
      <c r="AN43" s="32">
        <v>4.7372813640000002</v>
      </c>
      <c r="AO43" s="32">
        <v>221.95528231</v>
      </c>
      <c r="AP43" s="32">
        <v>0.66323369239999996</v>
      </c>
      <c r="AQ43" s="32">
        <v>1463.9261509</v>
      </c>
      <c r="AR43" s="32">
        <v>1690.6191541999999</v>
      </c>
      <c r="AS43" s="32">
        <v>140.23029410199999</v>
      </c>
      <c r="AT43" s="32">
        <v>10.004755380600001</v>
      </c>
      <c r="AU43" s="32">
        <v>245.30645598800001</v>
      </c>
      <c r="AV43" s="32">
        <v>50.206504455900003</v>
      </c>
      <c r="AW43" s="32">
        <v>105483.650673</v>
      </c>
      <c r="AX43" s="32">
        <v>280.76047167500002</v>
      </c>
      <c r="AY43" s="32">
        <v>113.453476178</v>
      </c>
      <c r="AZ43" s="32">
        <v>50.348087782299999</v>
      </c>
      <c r="BA43" s="32">
        <v>17.722329922299998</v>
      </c>
      <c r="BB43" s="32">
        <v>0</v>
      </c>
      <c r="BC43" s="32">
        <v>5570.2673481100001</v>
      </c>
      <c r="BD43" s="32">
        <v>672.89145146800001</v>
      </c>
      <c r="BE43" s="32">
        <v>6290.3991278699996</v>
      </c>
      <c r="BF43" s="32">
        <v>40.936582537500001</v>
      </c>
      <c r="BG43" s="32">
        <v>10.265145457499999</v>
      </c>
      <c r="BH43" s="32">
        <v>15.2873448854</v>
      </c>
      <c r="BI43" s="32">
        <v>9.8745244512200001E-2</v>
      </c>
      <c r="BJ43" s="32">
        <v>66.153645369900005</v>
      </c>
      <c r="BK43" s="32">
        <v>1.3917787717700001</v>
      </c>
      <c r="BL43" s="32">
        <v>7.8275908834900001</v>
      </c>
      <c r="BM43" s="32">
        <v>6363.1277776300003</v>
      </c>
      <c r="BN43" s="32">
        <v>12.842000911</v>
      </c>
      <c r="BO43" s="32">
        <v>1.9156607591999999</v>
      </c>
      <c r="BP43" s="32">
        <v>2.4415964932000001</v>
      </c>
      <c r="BQ43" s="32">
        <v>0.25340674783</v>
      </c>
      <c r="BR43" s="32">
        <v>581.91704184000002</v>
      </c>
      <c r="BS43" s="32">
        <v>0</v>
      </c>
      <c r="BT43" s="32">
        <v>38.889316610000002</v>
      </c>
      <c r="BU43" s="32">
        <v>10.8583260414</v>
      </c>
      <c r="BV43" s="32">
        <v>3.0414296310000002</v>
      </c>
      <c r="BW43" s="32">
        <v>0</v>
      </c>
      <c r="BX43" s="32">
        <v>919.69902021999997</v>
      </c>
      <c r="BY43" s="32">
        <v>426.73388499999999</v>
      </c>
      <c r="BZ43" s="32">
        <v>335.09436268000002</v>
      </c>
      <c r="CA43" s="32">
        <v>1.3726420238999999</v>
      </c>
      <c r="CB43" s="32">
        <v>0.22038333577999999</v>
      </c>
      <c r="CC43" s="32">
        <v>0.82601432891000004</v>
      </c>
      <c r="CD43" s="32">
        <v>2.030763133E-3</v>
      </c>
      <c r="CE43" s="32">
        <v>4.1057858194000003</v>
      </c>
      <c r="CF43" s="32">
        <v>0.82579054508000005</v>
      </c>
      <c r="CG43" s="32">
        <v>0.35180167464000001</v>
      </c>
      <c r="CH43" s="32">
        <v>205.73303451999999</v>
      </c>
      <c r="CI43" s="32">
        <v>276.37270001000002</v>
      </c>
      <c r="CJ43" s="32">
        <v>232.28180549199999</v>
      </c>
      <c r="CK43" s="32">
        <v>70.554932585100005</v>
      </c>
      <c r="CL43" s="32">
        <v>152.62483267799999</v>
      </c>
      <c r="CM43" s="32">
        <v>7.7012641962700004</v>
      </c>
      <c r="CN43" s="32">
        <v>0</v>
      </c>
      <c r="CO43" s="32">
        <v>27.707137984700001</v>
      </c>
      <c r="CP43" s="32">
        <v>0</v>
      </c>
      <c r="CQ43" s="32">
        <v>0</v>
      </c>
      <c r="CR43" s="32">
        <v>7582.5791299000002</v>
      </c>
      <c r="CS43" s="32">
        <v>1166.2320622</v>
      </c>
      <c r="CT43" s="32">
        <v>0</v>
      </c>
      <c r="CU43" s="32">
        <v>341.05784381900003</v>
      </c>
      <c r="CV43" s="32">
        <v>8.6170343754399997E-2</v>
      </c>
      <c r="CW43" s="32">
        <v>3943.32675419</v>
      </c>
      <c r="CX43" s="32">
        <v>0.29476158906099997</v>
      </c>
      <c r="CY43" s="32">
        <v>9.1392785671600002E-2</v>
      </c>
      <c r="CZ43" s="32">
        <v>61.222677946600001</v>
      </c>
      <c r="DA43" s="32">
        <v>0.29529196048299999</v>
      </c>
      <c r="DB43" s="32">
        <v>1.8824491601099998E-2</v>
      </c>
      <c r="DC43" s="32">
        <v>12.8249455833</v>
      </c>
      <c r="DD43" s="32">
        <v>25.6218072251</v>
      </c>
      <c r="DE43" s="32">
        <v>3.12312230098E-2</v>
      </c>
      <c r="DF43" s="32">
        <v>2.3606433804400002E-3</v>
      </c>
      <c r="DG43" s="32">
        <v>5.6837579705000003</v>
      </c>
      <c r="DH43" s="32">
        <v>6.3887192664400003E-2</v>
      </c>
      <c r="DI43" s="32">
        <v>17.768265599999999</v>
      </c>
      <c r="DJ43" s="32">
        <v>0.995969670222</v>
      </c>
      <c r="DK43" s="32">
        <v>0.128757300316</v>
      </c>
      <c r="DL43" s="32">
        <v>117.463361922</v>
      </c>
      <c r="DM43" s="32">
        <v>0.28579092444800003</v>
      </c>
      <c r="DN43" s="32">
        <v>2.2729596503099998</v>
      </c>
      <c r="DO43" s="32">
        <v>4.1008521531699996E-3</v>
      </c>
      <c r="DP43" s="32">
        <v>8.9885708763200007</v>
      </c>
      <c r="DQ43" s="32">
        <v>0</v>
      </c>
      <c r="DR43" s="32">
        <v>2.0446978097000001</v>
      </c>
      <c r="DS43" s="32">
        <v>1034.6819375499999</v>
      </c>
      <c r="DT43" s="32">
        <v>1.5081080098399999</v>
      </c>
      <c r="DU43" s="32">
        <v>389.021583937</v>
      </c>
      <c r="DV43" s="32">
        <v>9334.3372933200008</v>
      </c>
      <c r="DW43" s="32">
        <v>875.71978729299997</v>
      </c>
      <c r="DX43" s="32">
        <f t="shared" si="0"/>
        <v>219.53450962762599</v>
      </c>
      <c r="DY43" s="32">
        <f t="shared" si="1"/>
        <v>206.70956404432599</v>
      </c>
    </row>
    <row r="44" spans="1:129" x14ac:dyDescent="0.25">
      <c r="A44" s="34">
        <v>48</v>
      </c>
      <c r="B44" t="s">
        <v>43</v>
      </c>
      <c r="C44" s="32">
        <v>28.236580208100001</v>
      </c>
      <c r="D44" s="32">
        <v>502.94908456399997</v>
      </c>
      <c r="E44" s="32">
        <v>440.99226909599997</v>
      </c>
      <c r="F44" s="32">
        <v>64.764145716200005</v>
      </c>
      <c r="G44" s="32">
        <v>0.98236886777999999</v>
      </c>
      <c r="H44" s="32">
        <v>0.102294553054</v>
      </c>
      <c r="I44" s="32">
        <v>0.28103395659000002</v>
      </c>
      <c r="J44" s="32">
        <v>2.8233447405999999E-2</v>
      </c>
      <c r="K44" s="32">
        <v>57.017134976000001</v>
      </c>
      <c r="L44" s="32">
        <v>0</v>
      </c>
      <c r="M44" s="32">
        <v>3.6808550187</v>
      </c>
      <c r="N44" s="32">
        <v>0.35554172176999999</v>
      </c>
      <c r="O44" s="32">
        <v>6.2322921332999999E-2</v>
      </c>
      <c r="P44" s="32">
        <v>0</v>
      </c>
      <c r="Q44" s="32">
        <v>41.553965239999997</v>
      </c>
      <c r="R44" s="32">
        <v>2.5332320472999998</v>
      </c>
      <c r="S44" s="32">
        <v>12.626195945899999</v>
      </c>
      <c r="T44" s="32">
        <v>0.63663811283000005</v>
      </c>
      <c r="U44" s="32">
        <v>7.0942868084999999E-2</v>
      </c>
      <c r="V44" s="32">
        <v>0.32005724708</v>
      </c>
      <c r="W44" s="32">
        <v>9.4186718791000005E-4</v>
      </c>
      <c r="X44" s="32">
        <v>1.5889109574</v>
      </c>
      <c r="Y44" s="32">
        <v>1.8650623705999999E-3</v>
      </c>
      <c r="Z44" s="32">
        <v>1.2985998287999999E-2</v>
      </c>
      <c r="AA44" s="32">
        <v>17.266381796400001</v>
      </c>
      <c r="AB44" s="32">
        <v>782.85667735100003</v>
      </c>
      <c r="AC44" s="32">
        <v>154.02321413600001</v>
      </c>
      <c r="AD44" s="32">
        <v>2709.0424439399999</v>
      </c>
      <c r="AE44" s="32">
        <v>389669.46359</v>
      </c>
      <c r="AF44" s="32">
        <v>21.6356669175</v>
      </c>
      <c r="AG44" s="32">
        <v>980.69594846899997</v>
      </c>
      <c r="AH44" s="32">
        <v>1.54672102963</v>
      </c>
      <c r="AI44" s="32">
        <v>1821.1611491900001</v>
      </c>
      <c r="AJ44" s="32">
        <v>2817.99720364</v>
      </c>
      <c r="AK44" s="32">
        <v>1629.5624743200001</v>
      </c>
      <c r="AL44" s="32">
        <v>416.04091357700003</v>
      </c>
      <c r="AM44" s="32">
        <v>2147.1378580300002</v>
      </c>
      <c r="AN44" s="32">
        <v>18.074407777499999</v>
      </c>
      <c r="AO44" s="32">
        <v>539.69021488800001</v>
      </c>
      <c r="AP44" s="32">
        <v>2.2649483902599998</v>
      </c>
      <c r="AQ44" s="32">
        <v>3564.2557305099999</v>
      </c>
      <c r="AR44" s="32">
        <v>4117.0340938999998</v>
      </c>
      <c r="AS44" s="32">
        <v>439.504190876</v>
      </c>
      <c r="AT44" s="32">
        <v>28.079604615200001</v>
      </c>
      <c r="AU44" s="32">
        <v>742.71802067099998</v>
      </c>
      <c r="AV44" s="32">
        <v>153.96503947100001</v>
      </c>
      <c r="AW44" s="32">
        <v>389590.37529300002</v>
      </c>
      <c r="AX44" s="32">
        <v>626.75672131299996</v>
      </c>
      <c r="AY44" s="32">
        <v>438.49992745499998</v>
      </c>
      <c r="AZ44" s="32">
        <v>188.09158878599999</v>
      </c>
      <c r="BA44" s="32">
        <v>46.317245557900002</v>
      </c>
      <c r="BB44" s="32">
        <v>0</v>
      </c>
      <c r="BC44" s="32">
        <v>19860.236043699999</v>
      </c>
      <c r="BD44" s="32">
        <v>3463.0962475900001</v>
      </c>
      <c r="BE44" s="32">
        <v>14887.0725229</v>
      </c>
      <c r="BF44" s="32">
        <v>105.153122568</v>
      </c>
      <c r="BG44" s="32">
        <v>23.634626012399998</v>
      </c>
      <c r="BH44" s="32">
        <v>39.642352649800003</v>
      </c>
      <c r="BI44" s="32">
        <v>0.32404556127200002</v>
      </c>
      <c r="BJ44" s="32">
        <v>166.39497265700001</v>
      </c>
      <c r="BK44" s="32">
        <v>9.1731254792500003</v>
      </c>
      <c r="BL44" s="32">
        <v>20.933975300099998</v>
      </c>
      <c r="BM44" s="32">
        <v>14631.4041805</v>
      </c>
      <c r="BN44" s="32">
        <v>0.50725909397000002</v>
      </c>
      <c r="BO44" s="32">
        <v>5.4790769954999999E-2</v>
      </c>
      <c r="BP44" s="32">
        <v>0.149986889333</v>
      </c>
      <c r="BQ44" s="32">
        <v>2.9403739504999998E-2</v>
      </c>
      <c r="BR44" s="32">
        <v>22.394075231999999</v>
      </c>
      <c r="BS44" s="32">
        <v>0</v>
      </c>
      <c r="BT44" s="32">
        <v>1.8066445185</v>
      </c>
      <c r="BU44" s="32">
        <v>0.42287878864</v>
      </c>
      <c r="BV44" s="32">
        <v>3.0117796108699999E-2</v>
      </c>
      <c r="BW44" s="32">
        <v>0</v>
      </c>
      <c r="BX44" s="32">
        <v>36.556490183000001</v>
      </c>
      <c r="BY44" s="32">
        <v>15.880613799000001</v>
      </c>
      <c r="BZ44" s="32">
        <v>16.143203367000002</v>
      </c>
      <c r="CA44" s="32">
        <v>6.2992522980999999E-2</v>
      </c>
      <c r="CB44" s="32">
        <v>8.3242461151999993E-3</v>
      </c>
      <c r="CC44" s="32">
        <v>3.5417350044999997E-2</v>
      </c>
      <c r="CD44" s="32">
        <v>9.3195128191000002E-5</v>
      </c>
      <c r="CE44" s="32">
        <v>0.17596144122999999</v>
      </c>
      <c r="CF44" s="32">
        <v>2.7240090150999999E-2</v>
      </c>
      <c r="CG44" s="32">
        <v>5.9574521326999997E-3</v>
      </c>
      <c r="CH44" s="32">
        <v>10.344917756099999</v>
      </c>
      <c r="CI44" s="32">
        <v>543.78718628599995</v>
      </c>
      <c r="CJ44" s="32">
        <v>443.987266406</v>
      </c>
      <c r="CK44" s="32">
        <v>188.86976805399999</v>
      </c>
      <c r="CL44" s="32">
        <v>406.61123476500001</v>
      </c>
      <c r="CM44" s="32">
        <v>19.8773106955</v>
      </c>
      <c r="CN44" s="32">
        <v>0</v>
      </c>
      <c r="CO44" s="32">
        <v>50.221207383799999</v>
      </c>
      <c r="CP44" s="32">
        <v>0</v>
      </c>
      <c r="CQ44" s="32">
        <v>0</v>
      </c>
      <c r="CR44" s="32">
        <v>19938.343273400002</v>
      </c>
      <c r="CS44" s="32">
        <v>3481.50590427</v>
      </c>
      <c r="CT44" s="32">
        <v>0</v>
      </c>
      <c r="CU44" s="32">
        <v>757.78518618400005</v>
      </c>
      <c r="CV44" s="32">
        <v>0.21019828822100001</v>
      </c>
      <c r="CW44" s="32">
        <v>9450.7478998200004</v>
      </c>
      <c r="CX44" s="32">
        <v>0.43730516098400002</v>
      </c>
      <c r="CY44" s="32">
        <v>0.12561078654999999</v>
      </c>
      <c r="CZ44" s="32">
        <v>105.852990405</v>
      </c>
      <c r="DA44" s="32">
        <v>0.59833143808</v>
      </c>
      <c r="DB44" s="32">
        <v>2.7643732000999999E-2</v>
      </c>
      <c r="DC44" s="32">
        <v>23.713957005200001</v>
      </c>
      <c r="DD44" s="32">
        <v>39.997919748800001</v>
      </c>
      <c r="DE44" s="32">
        <v>7.6858199094599997E-2</v>
      </c>
      <c r="DF44" s="32">
        <v>5.7225648822700004E-3</v>
      </c>
      <c r="DG44" s="32">
        <v>11.9877239811</v>
      </c>
      <c r="DH44" s="32">
        <v>0.158788485259</v>
      </c>
      <c r="DI44" s="32">
        <v>23.142295041000001</v>
      </c>
      <c r="DJ44" s="32">
        <v>2.4926172903300001</v>
      </c>
      <c r="DK44" s="32">
        <v>0.325082079458</v>
      </c>
      <c r="DL44" s="32">
        <v>168.160088788</v>
      </c>
      <c r="DM44" s="32">
        <v>0.72680701224199995</v>
      </c>
      <c r="DN44" s="32">
        <v>9.2022127201099995</v>
      </c>
      <c r="DO44" s="32">
        <v>7.9798965347999996E-3</v>
      </c>
      <c r="DP44" s="32">
        <v>20.9530148264</v>
      </c>
      <c r="DQ44" s="32">
        <v>0</v>
      </c>
      <c r="DR44" s="32">
        <v>4.1414620875199999</v>
      </c>
      <c r="DS44" s="32">
        <v>2445.46814064</v>
      </c>
      <c r="DT44" s="32">
        <v>2.9654415199700002</v>
      </c>
      <c r="DU44" s="32">
        <v>1035.0916497400001</v>
      </c>
      <c r="DV44" s="32">
        <v>21594.002454099998</v>
      </c>
      <c r="DW44" s="32">
        <v>1980.2496710600001</v>
      </c>
      <c r="DX44" s="32">
        <f t="shared" si="0"/>
        <v>347.252250746568</v>
      </c>
      <c r="DY44" s="32">
        <f t="shared" si="1"/>
        <v>323.53829374136797</v>
      </c>
    </row>
    <row r="45" spans="1:129" x14ac:dyDescent="0.25">
      <c r="A45" s="34">
        <v>49</v>
      </c>
      <c r="B45" t="s">
        <v>44</v>
      </c>
      <c r="C45" s="32">
        <v>7.2370219569199996</v>
      </c>
      <c r="D45" s="32">
        <v>101.404950408</v>
      </c>
      <c r="E45" s="32">
        <v>90.465297927199998</v>
      </c>
      <c r="F45" s="32">
        <v>15.334943688199999</v>
      </c>
      <c r="G45" s="32">
        <v>9.6950935699999992</v>
      </c>
      <c r="H45" s="32">
        <v>1.399023277</v>
      </c>
      <c r="I45" s="32">
        <v>1.8047284100000001</v>
      </c>
      <c r="J45" s="32">
        <v>0.111915785</v>
      </c>
      <c r="K45" s="32">
        <v>575.67913599999997</v>
      </c>
      <c r="L45" s="32">
        <v>0</v>
      </c>
      <c r="M45" s="32">
        <v>30.413837059999999</v>
      </c>
      <c r="N45" s="32">
        <v>3.8376537489999998</v>
      </c>
      <c r="O45" s="32">
        <v>2.284281827</v>
      </c>
      <c r="P45" s="32">
        <v>0</v>
      </c>
      <c r="Q45" s="32">
        <v>448.52578560000001</v>
      </c>
      <c r="R45" s="32">
        <v>27.343153579999999</v>
      </c>
      <c r="S45" s="32">
        <v>102.3018441</v>
      </c>
      <c r="T45" s="32">
        <v>7.1961266999999998</v>
      </c>
      <c r="U45" s="32">
        <v>0.89007842500000001</v>
      </c>
      <c r="V45" s="32">
        <v>3.617625447</v>
      </c>
      <c r="W45" s="32">
        <v>1.064595034E-2</v>
      </c>
      <c r="X45" s="32">
        <v>17.959328759999998</v>
      </c>
      <c r="Y45" s="32">
        <v>2.108045624E-2</v>
      </c>
      <c r="Z45" s="32">
        <v>0.30787244920000001</v>
      </c>
      <c r="AA45" s="32">
        <v>139.90274500000001</v>
      </c>
      <c r="AB45" s="32">
        <v>157.90904518799999</v>
      </c>
      <c r="AC45" s="32">
        <v>23.198426140599999</v>
      </c>
      <c r="AD45" s="32">
        <v>740.80055939800002</v>
      </c>
      <c r="AE45" s="32">
        <v>72854.289109100006</v>
      </c>
      <c r="AF45" s="32">
        <v>1.6993476698700001</v>
      </c>
      <c r="AG45" s="32">
        <v>111.813919289</v>
      </c>
      <c r="AH45" s="32">
        <v>0.12710647212100001</v>
      </c>
      <c r="AI45" s="32">
        <v>209.52948739000001</v>
      </c>
      <c r="AJ45" s="32">
        <v>323.04316146000002</v>
      </c>
      <c r="AK45" s="32">
        <v>407.535373392</v>
      </c>
      <c r="AL45" s="32">
        <v>107.366128484</v>
      </c>
      <c r="AM45" s="32">
        <v>382.99079616199998</v>
      </c>
      <c r="AN45" s="32">
        <v>2.5062656218999999</v>
      </c>
      <c r="AO45" s="32">
        <v>115.05559306000001</v>
      </c>
      <c r="AP45" s="32">
        <v>0.34691388540000001</v>
      </c>
      <c r="AQ45" s="32">
        <v>764.96763899999996</v>
      </c>
      <c r="AR45" s="32">
        <v>882.53116230000001</v>
      </c>
      <c r="AS45" s="32">
        <v>75.884377000000001</v>
      </c>
      <c r="AT45" s="32">
        <v>5.1092061655299998</v>
      </c>
      <c r="AU45" s="32">
        <v>150.97420075400001</v>
      </c>
      <c r="AV45" s="32">
        <v>22.990148298000001</v>
      </c>
      <c r="AW45" s="32">
        <v>72057.179107799995</v>
      </c>
      <c r="AX45" s="32">
        <v>156.124057147</v>
      </c>
      <c r="AY45" s="32">
        <v>67.7746566573</v>
      </c>
      <c r="AZ45" s="32">
        <v>28.426809646799999</v>
      </c>
      <c r="BA45" s="32">
        <v>10.4857496603</v>
      </c>
      <c r="BB45" s="32">
        <v>0</v>
      </c>
      <c r="BC45" s="32">
        <v>3145.9704186200001</v>
      </c>
      <c r="BD45" s="32">
        <v>378.97211575699998</v>
      </c>
      <c r="BE45" s="32">
        <v>3638.9693556900002</v>
      </c>
      <c r="BF45" s="32">
        <v>31.6654075515</v>
      </c>
      <c r="BG45" s="32">
        <v>8.0328265945799995</v>
      </c>
      <c r="BH45" s="32">
        <v>11.3274891736</v>
      </c>
      <c r="BI45" s="32">
        <v>4.6064866146399999E-2</v>
      </c>
      <c r="BJ45" s="32">
        <v>51.849630915900001</v>
      </c>
      <c r="BK45" s="32">
        <v>0.68421813013999999</v>
      </c>
      <c r="BL45" s="32">
        <v>4.1374803659900001</v>
      </c>
      <c r="BM45" s="32">
        <v>3690.46916762</v>
      </c>
      <c r="BN45" s="32">
        <v>4.8860673400000003</v>
      </c>
      <c r="BO45" s="32">
        <v>0.72878972600000003</v>
      </c>
      <c r="BP45" s="32">
        <v>0.92896752100000002</v>
      </c>
      <c r="BQ45" s="32">
        <v>9.6422000499999994E-2</v>
      </c>
      <c r="BR45" s="32">
        <v>221.39046049999999</v>
      </c>
      <c r="BS45" s="32">
        <v>0</v>
      </c>
      <c r="BT45" s="32">
        <v>14.79586127</v>
      </c>
      <c r="BU45" s="32">
        <v>4.4574364900000001</v>
      </c>
      <c r="BV45" s="32">
        <v>1.1571827669999999</v>
      </c>
      <c r="BW45" s="32">
        <v>0</v>
      </c>
      <c r="BX45" s="32">
        <v>377.54673589999999</v>
      </c>
      <c r="BY45" s="32">
        <v>175.17731860000001</v>
      </c>
      <c r="BZ45" s="32">
        <v>127.494276</v>
      </c>
      <c r="CA45" s="32">
        <v>0.52226781899999997</v>
      </c>
      <c r="CB45" s="32">
        <v>8.3850903099999999E-2</v>
      </c>
      <c r="CC45" s="32">
        <v>0.31430364960000001</v>
      </c>
      <c r="CD45" s="32">
        <v>7.7269381399999997E-4</v>
      </c>
      <c r="CE45" s="32">
        <v>1.562162831</v>
      </c>
      <c r="CF45" s="32">
        <v>0.31417263719999999</v>
      </c>
      <c r="CG45" s="32">
        <v>0.13385113409999999</v>
      </c>
      <c r="CH45" s="32">
        <v>78.271585400000006</v>
      </c>
      <c r="CI45" s="32">
        <v>136.368220302</v>
      </c>
      <c r="CJ45" s="32">
        <v>112.984038613</v>
      </c>
      <c r="CK45" s="32">
        <v>36.721859591300003</v>
      </c>
      <c r="CL45" s="32">
        <v>80.965939411600004</v>
      </c>
      <c r="CM45" s="32">
        <v>4.0986006611799999</v>
      </c>
      <c r="CN45" s="32">
        <v>0</v>
      </c>
      <c r="CO45" s="32">
        <v>14.400986784200001</v>
      </c>
      <c r="CP45" s="32">
        <v>0</v>
      </c>
      <c r="CQ45" s="32">
        <v>0</v>
      </c>
      <c r="CR45" s="32">
        <v>3972.0168830299999</v>
      </c>
      <c r="CS45" s="32">
        <v>581.48911526699999</v>
      </c>
      <c r="CT45" s="32">
        <v>0</v>
      </c>
      <c r="CU45" s="32">
        <v>188.46323866399999</v>
      </c>
      <c r="CV45" s="32">
        <v>6.4663447838999993E-2</v>
      </c>
      <c r="CW45" s="32">
        <v>2136.20646919</v>
      </c>
      <c r="CX45" s="32">
        <v>0.17490631837500001</v>
      </c>
      <c r="CY45" s="32">
        <v>5.2205775516600002E-2</v>
      </c>
      <c r="CZ45" s="32">
        <v>39.3836216949</v>
      </c>
      <c r="DA45" s="32">
        <v>0.200521424975</v>
      </c>
      <c r="DB45" s="32">
        <v>1.11041310559E-2</v>
      </c>
      <c r="DC45" s="32">
        <v>9.0067450770700006</v>
      </c>
      <c r="DD45" s="32">
        <v>15.259295781500001</v>
      </c>
      <c r="DE45" s="32">
        <v>2.3397098018099999E-2</v>
      </c>
      <c r="DF45" s="32">
        <v>1.7735524825700001E-3</v>
      </c>
      <c r="DG45" s="32">
        <v>3.9345521763</v>
      </c>
      <c r="DH45" s="32">
        <v>4.7770389894099999E-2</v>
      </c>
      <c r="DI45" s="32">
        <v>9.7891852446600005</v>
      </c>
      <c r="DJ45" s="32">
        <v>0.74371570935999998</v>
      </c>
      <c r="DK45" s="32">
        <v>5.7483403850800002E-2</v>
      </c>
      <c r="DL45" s="32">
        <v>71.370948886099995</v>
      </c>
      <c r="DM45" s="32">
        <v>0.21273447773699999</v>
      </c>
      <c r="DN45" s="32">
        <v>1.01946221636</v>
      </c>
      <c r="DO45" s="32">
        <v>2.7650095893299999E-3</v>
      </c>
      <c r="DP45" s="32">
        <v>4.5791600684500002</v>
      </c>
      <c r="DQ45" s="32">
        <v>0</v>
      </c>
      <c r="DR45" s="32">
        <v>1.0169090627399999</v>
      </c>
      <c r="DS45" s="32">
        <v>569.37826981199998</v>
      </c>
      <c r="DT45" s="32">
        <v>0.71926583133900002</v>
      </c>
      <c r="DU45" s="32">
        <v>224.21328745700001</v>
      </c>
      <c r="DV45" s="32">
        <v>5114.1636619700002</v>
      </c>
      <c r="DW45" s="32">
        <v>490.62859308999998</v>
      </c>
      <c r="DX45" s="32">
        <f t="shared" si="0"/>
        <v>136.0975570597808</v>
      </c>
      <c r="DY45" s="32">
        <f t="shared" si="1"/>
        <v>127.09081198271079</v>
      </c>
    </row>
    <row r="46" spans="1:129" x14ac:dyDescent="0.25">
      <c r="A46" s="34">
        <v>50</v>
      </c>
      <c r="B46" t="s">
        <v>45</v>
      </c>
      <c r="C46" s="32">
        <v>1.37732382596</v>
      </c>
      <c r="D46" s="32">
        <v>20.093870392500001</v>
      </c>
      <c r="E46" s="32">
        <v>17.9649455526</v>
      </c>
      <c r="F46" s="32">
        <v>2.71797306746</v>
      </c>
      <c r="G46" s="32">
        <v>0.35002072699999998</v>
      </c>
      <c r="H46" s="32">
        <v>5.0505236100000003E-2</v>
      </c>
      <c r="I46" s="32">
        <v>6.5158602400000001E-2</v>
      </c>
      <c r="J46" s="32">
        <v>4.0405209200000004E-3</v>
      </c>
      <c r="K46" s="32">
        <v>20.782833400000001</v>
      </c>
      <c r="L46" s="32">
        <v>0</v>
      </c>
      <c r="M46" s="32">
        <v>1.0980175000000001</v>
      </c>
      <c r="N46" s="32">
        <v>0.13370061899999999</v>
      </c>
      <c r="O46" s="32">
        <v>8.2464365299999995E-2</v>
      </c>
      <c r="P46" s="32">
        <v>0</v>
      </c>
      <c r="Q46" s="32">
        <v>15.626070199999999</v>
      </c>
      <c r="R46" s="32">
        <v>0.95261013999999999</v>
      </c>
      <c r="S46" s="32">
        <v>3.6932250400000002</v>
      </c>
      <c r="T46" s="32">
        <v>0.25979098499999997</v>
      </c>
      <c r="U46" s="32">
        <v>3.2133850300000003E-2</v>
      </c>
      <c r="V46" s="32">
        <v>0.130601783</v>
      </c>
      <c r="W46" s="32">
        <v>3.8432554199999998E-4</v>
      </c>
      <c r="X46" s="32">
        <v>0.64841139800000003</v>
      </c>
      <c r="Y46" s="32">
        <v>7.6108831299999998E-4</v>
      </c>
      <c r="Z46" s="32">
        <v>1.11149982E-2</v>
      </c>
      <c r="AA46" s="32">
        <v>5.0505236099999999</v>
      </c>
      <c r="AB46" s="32">
        <v>28.5554419674</v>
      </c>
      <c r="AC46" s="32">
        <v>6.1452412572300004</v>
      </c>
      <c r="AD46" s="32">
        <v>150.095326718</v>
      </c>
      <c r="AE46" s="32">
        <v>17859.4025984</v>
      </c>
      <c r="AF46" s="32">
        <v>0.26460149030000002</v>
      </c>
      <c r="AG46" s="32">
        <v>18.79412962</v>
      </c>
      <c r="AH46" s="32">
        <v>2.106685464E-2</v>
      </c>
      <c r="AI46" s="32">
        <v>34.969839649999997</v>
      </c>
      <c r="AJ46" s="32">
        <v>54.028592279999998</v>
      </c>
      <c r="AK46" s="32">
        <v>76.4050458886</v>
      </c>
      <c r="AL46" s="32">
        <v>21.076708493999998</v>
      </c>
      <c r="AM46" s="32">
        <v>78.500503166599998</v>
      </c>
      <c r="AN46" s="32">
        <v>0.57326748400000005</v>
      </c>
      <c r="AO46" s="32">
        <v>26.734239460000001</v>
      </c>
      <c r="AP46" s="32">
        <v>7.9471823799999994E-2</v>
      </c>
      <c r="AQ46" s="32">
        <v>175.5585552</v>
      </c>
      <c r="AR46" s="32">
        <v>202.86521300000001</v>
      </c>
      <c r="AS46" s="32">
        <v>17.438547276600001</v>
      </c>
      <c r="AT46" s="32">
        <v>1.3005046935</v>
      </c>
      <c r="AU46" s="32">
        <v>27.6190363021</v>
      </c>
      <c r="AV46" s="32">
        <v>6.1377320925800003</v>
      </c>
      <c r="AW46" s="32">
        <v>17830.630126</v>
      </c>
      <c r="AX46" s="32">
        <v>32.971832487999997</v>
      </c>
      <c r="AY46" s="32">
        <v>15.980442929000001</v>
      </c>
      <c r="AZ46" s="32">
        <v>6.4682105563999999</v>
      </c>
      <c r="BA46" s="32">
        <v>2.2566849708999999</v>
      </c>
      <c r="BB46" s="32">
        <v>0</v>
      </c>
      <c r="BC46" s="32">
        <v>701.51394263999998</v>
      </c>
      <c r="BD46" s="32">
        <v>100.546749635</v>
      </c>
      <c r="BE46" s="32">
        <v>748.59401590000004</v>
      </c>
      <c r="BF46" s="32">
        <v>9.2378243272000002</v>
      </c>
      <c r="BG46" s="32">
        <v>2.3567744859299999</v>
      </c>
      <c r="BH46" s="32">
        <v>3.2855485304099998</v>
      </c>
      <c r="BI46" s="32">
        <v>1.16589208396E-2</v>
      </c>
      <c r="BJ46" s="32">
        <v>15.211273779200001</v>
      </c>
      <c r="BK46" s="32">
        <v>0.175172590283</v>
      </c>
      <c r="BL46" s="32">
        <v>1.2293355580000001</v>
      </c>
      <c r="BM46" s="32">
        <v>745.74445782999999</v>
      </c>
      <c r="BN46" s="32">
        <v>0.17639775299999999</v>
      </c>
      <c r="BO46" s="32">
        <v>2.6311154900000001E-2</v>
      </c>
      <c r="BP46" s="32">
        <v>3.3534953200000002E-2</v>
      </c>
      <c r="BQ46" s="32">
        <v>3.4808595700000001E-3</v>
      </c>
      <c r="BR46" s="32">
        <v>7.9930997899999996</v>
      </c>
      <c r="BS46" s="32">
        <v>0</v>
      </c>
      <c r="BT46" s="32">
        <v>0.53416204300000003</v>
      </c>
      <c r="BU46" s="32">
        <v>0.155293399</v>
      </c>
      <c r="BV46" s="32">
        <v>4.1778309100000001E-2</v>
      </c>
      <c r="BW46" s="32">
        <v>0</v>
      </c>
      <c r="BX46" s="32">
        <v>13.1534789</v>
      </c>
      <c r="BY46" s="32">
        <v>6.1030924100000004</v>
      </c>
      <c r="BZ46" s="32">
        <v>4.6027398000000002</v>
      </c>
      <c r="CA46" s="32">
        <v>1.8855800299999999E-2</v>
      </c>
      <c r="CB46" s="32">
        <v>3.02721906E-3</v>
      </c>
      <c r="CC46" s="32">
        <v>1.13473933E-2</v>
      </c>
      <c r="CD46" s="32">
        <v>2.78973922E-5</v>
      </c>
      <c r="CE46" s="32">
        <v>5.6395653300000001E-2</v>
      </c>
      <c r="CF46" s="32">
        <v>1.13419783E-2</v>
      </c>
      <c r="CG46" s="32">
        <v>4.8320512800000001E-3</v>
      </c>
      <c r="CH46" s="32">
        <v>2.82586541</v>
      </c>
      <c r="CI46" s="32">
        <v>21.8818079049</v>
      </c>
      <c r="CJ46" s="32">
        <v>17.612604260099999</v>
      </c>
      <c r="CK46" s="32">
        <v>6.7572242072500002</v>
      </c>
      <c r="CL46" s="32">
        <v>15.767846867299999</v>
      </c>
      <c r="CM46" s="32">
        <v>0.74920686115199997</v>
      </c>
      <c r="CN46" s="32">
        <v>0</v>
      </c>
      <c r="CO46" s="32">
        <v>2.4814568328200002</v>
      </c>
      <c r="CP46" s="32">
        <v>0</v>
      </c>
      <c r="CQ46" s="32">
        <v>0</v>
      </c>
      <c r="CR46" s="32">
        <v>730.29335005400003</v>
      </c>
      <c r="CS46" s="32">
        <v>107.602279349</v>
      </c>
      <c r="CT46" s="32">
        <v>0</v>
      </c>
      <c r="CU46" s="32">
        <v>36.109021624599997</v>
      </c>
      <c r="CV46" s="32">
        <v>1.8837675930900001E-2</v>
      </c>
      <c r="CW46" s="32">
        <v>428.19997508</v>
      </c>
      <c r="CX46" s="32">
        <v>3.8957198887100003E-2</v>
      </c>
      <c r="CY46" s="32">
        <v>1.09790574645E-2</v>
      </c>
      <c r="CZ46" s="32">
        <v>9.5164045929200007</v>
      </c>
      <c r="DA46" s="32">
        <v>5.2994611109700003E-2</v>
      </c>
      <c r="DB46" s="32">
        <v>2.4523585589E-3</v>
      </c>
      <c r="DC46" s="32">
        <v>2.3919491439899998</v>
      </c>
      <c r="DD46" s="32">
        <v>3.42748524273</v>
      </c>
      <c r="DE46" s="32">
        <v>6.8116570695499999E-3</v>
      </c>
      <c r="DF46" s="32">
        <v>5.1690193813999999E-4</v>
      </c>
      <c r="DG46" s="32">
        <v>1.0613824994400001</v>
      </c>
      <c r="DH46" s="32">
        <v>1.38973615615E-2</v>
      </c>
      <c r="DI46" s="32">
        <v>1.94190021209</v>
      </c>
      <c r="DJ46" s="32">
        <v>0.21625019463699999</v>
      </c>
      <c r="DK46" s="32">
        <v>1.20711543344E-2</v>
      </c>
      <c r="DL46" s="32">
        <v>15.916090370399999</v>
      </c>
      <c r="DM46" s="32">
        <v>6.17817468897E-2</v>
      </c>
      <c r="DN46" s="32">
        <v>0.18727618011899999</v>
      </c>
      <c r="DO46" s="32">
        <v>7.2377288722499998E-4</v>
      </c>
      <c r="DP46" s="32">
        <v>1.24528460549</v>
      </c>
      <c r="DQ46" s="32">
        <v>0</v>
      </c>
      <c r="DR46" s="32">
        <v>0.17584052589599999</v>
      </c>
      <c r="DS46" s="32">
        <v>116.749381748</v>
      </c>
      <c r="DT46" s="32">
        <v>0.108889515841</v>
      </c>
      <c r="DU46" s="32">
        <v>41.399935564099998</v>
      </c>
      <c r="DV46" s="32">
        <v>1010.51502451</v>
      </c>
      <c r="DW46" s="32">
        <v>100.011458754</v>
      </c>
      <c r="DX46" s="32">
        <f t="shared" si="0"/>
        <v>31.451276684493401</v>
      </c>
      <c r="DY46" s="32">
        <f t="shared" si="1"/>
        <v>29.0593275405034</v>
      </c>
    </row>
    <row r="47" spans="1:129" x14ac:dyDescent="0.25">
      <c r="A47" s="34">
        <v>51</v>
      </c>
      <c r="B47" t="s">
        <v>46</v>
      </c>
      <c r="C47" s="32">
        <v>24.424010428500001</v>
      </c>
      <c r="D47" s="32">
        <v>299.46828101300002</v>
      </c>
      <c r="E47" s="32">
        <v>268.46115736399997</v>
      </c>
      <c r="F47" s="32">
        <v>47.067269830699999</v>
      </c>
      <c r="G47" s="32">
        <v>38.669019357499998</v>
      </c>
      <c r="H47" s="32">
        <v>5.5797981829500003</v>
      </c>
      <c r="I47" s="32">
        <v>7.1981706135500003</v>
      </c>
      <c r="J47" s="32">
        <v>0.44638844391100002</v>
      </c>
      <c r="K47" s="32">
        <v>2296.10029902</v>
      </c>
      <c r="L47" s="32">
        <v>0</v>
      </c>
      <c r="M47" s="32">
        <v>121.30649817</v>
      </c>
      <c r="N47" s="32">
        <v>14.352585942399999</v>
      </c>
      <c r="O47" s="32">
        <v>9.1109451883600006</v>
      </c>
      <c r="P47" s="32">
        <v>0</v>
      </c>
      <c r="Q47" s="32">
        <v>1677.4585287899999</v>
      </c>
      <c r="R47" s="32">
        <v>102.262250389</v>
      </c>
      <c r="S47" s="32">
        <v>408.04974392600002</v>
      </c>
      <c r="T47" s="32">
        <v>28.701472328200001</v>
      </c>
      <c r="U47" s="32">
        <v>3.5499824950400001</v>
      </c>
      <c r="V47" s="32">
        <v>14.428868126899999</v>
      </c>
      <c r="W47" s="32">
        <v>4.2461751552500003E-2</v>
      </c>
      <c r="X47" s="32">
        <v>71.632083318799999</v>
      </c>
      <c r="Y47" s="32">
        <v>8.4079281252899998E-2</v>
      </c>
      <c r="Z47" s="32">
        <v>1.22795554084</v>
      </c>
      <c r="AA47" s="32">
        <v>557.97582439500002</v>
      </c>
      <c r="AB47" s="32">
        <v>371.60752060700003</v>
      </c>
      <c r="AC47" s="32">
        <v>77.396844378599994</v>
      </c>
      <c r="AD47" s="32">
        <v>1879.4681529300001</v>
      </c>
      <c r="AE47" s="32">
        <v>150749.21475799999</v>
      </c>
      <c r="AF47" s="32">
        <v>4.9979987883000003</v>
      </c>
      <c r="AG47" s="32">
        <v>324.05563022799998</v>
      </c>
      <c r="AH47" s="32">
        <v>0.36330099594999998</v>
      </c>
      <c r="AI47" s="32">
        <v>602.59215556000004</v>
      </c>
      <c r="AJ47" s="32">
        <v>931.64799758000004</v>
      </c>
      <c r="AK47" s="32">
        <v>1119.13207917</v>
      </c>
      <c r="AL47" s="32">
        <v>275.26874053900002</v>
      </c>
      <c r="AM47" s="32">
        <v>1067.04772983</v>
      </c>
      <c r="AN47" s="32">
        <v>7.4974084277999999</v>
      </c>
      <c r="AO47" s="32">
        <v>331.95268872999998</v>
      </c>
      <c r="AP47" s="32">
        <v>0.99059646089999998</v>
      </c>
      <c r="AQ47" s="32">
        <v>2187.1302335</v>
      </c>
      <c r="AR47" s="32">
        <v>2526.5729839999999</v>
      </c>
      <c r="AS47" s="32">
        <v>195.66601441</v>
      </c>
      <c r="AT47" s="32">
        <v>13.499179374700001</v>
      </c>
      <c r="AU47" s="32">
        <v>345.21831541</v>
      </c>
      <c r="AV47" s="32">
        <v>75.849272089899998</v>
      </c>
      <c r="AW47" s="32">
        <v>146943.200557</v>
      </c>
      <c r="AX47" s="32">
        <v>411.03939806800003</v>
      </c>
      <c r="AY47" s="32">
        <v>148.19027931599999</v>
      </c>
      <c r="AZ47" s="32">
        <v>69.3953481028</v>
      </c>
      <c r="BA47" s="32">
        <v>24.226181975100001</v>
      </c>
      <c r="BB47" s="32">
        <v>0</v>
      </c>
      <c r="BC47" s="32">
        <v>7705.3347283499998</v>
      </c>
      <c r="BD47" s="32">
        <v>899.69002725200005</v>
      </c>
      <c r="BE47" s="32">
        <v>8767.6698139500004</v>
      </c>
      <c r="BF47" s="32">
        <v>59.945825255199999</v>
      </c>
      <c r="BG47" s="32">
        <v>15.0819778989</v>
      </c>
      <c r="BH47" s="32">
        <v>22.279543302899999</v>
      </c>
      <c r="BI47" s="32">
        <v>0.134697967158</v>
      </c>
      <c r="BJ47" s="32">
        <v>97.4064263904</v>
      </c>
      <c r="BK47" s="32">
        <v>1.6300437238600001</v>
      </c>
      <c r="BL47" s="32">
        <v>10.923470667</v>
      </c>
      <c r="BM47" s="32">
        <v>8919.1352020699997</v>
      </c>
      <c r="BN47" s="32">
        <v>34.125893341999998</v>
      </c>
      <c r="BO47" s="32">
        <v>5.3448666428899996</v>
      </c>
      <c r="BP47" s="32">
        <v>6.6956991704800002</v>
      </c>
      <c r="BQ47" s="32">
        <v>1.1012204321500001</v>
      </c>
      <c r="BR47" s="32">
        <v>1509.9314379699999</v>
      </c>
      <c r="BS47" s="32">
        <v>0</v>
      </c>
      <c r="BT47" s="32">
        <v>97.655021792200003</v>
      </c>
      <c r="BU47" s="32">
        <v>29.054825708700001</v>
      </c>
      <c r="BV47" s="32">
        <v>8.1693170526000003</v>
      </c>
      <c r="BW47" s="32">
        <v>0</v>
      </c>
      <c r="BX47" s="32">
        <v>2702.0142337799998</v>
      </c>
      <c r="BY47" s="32">
        <v>900.80625396300002</v>
      </c>
      <c r="BZ47" s="32">
        <v>884.83591185900002</v>
      </c>
      <c r="CA47" s="32">
        <v>8.7687950604800005</v>
      </c>
      <c r="CB47" s="32">
        <v>1.1504373946699999</v>
      </c>
      <c r="CC47" s="32">
        <v>4.47216406099</v>
      </c>
      <c r="CD47" s="32">
        <v>1.2972453835E-2</v>
      </c>
      <c r="CE47" s="32">
        <v>22.204079743200001</v>
      </c>
      <c r="CF47" s="32">
        <v>1.7730981515099999</v>
      </c>
      <c r="CG47" s="32">
        <v>1.06398017756</v>
      </c>
      <c r="CH47" s="32">
        <v>629.79965788200002</v>
      </c>
      <c r="CI47" s="32">
        <v>434.61785016699997</v>
      </c>
      <c r="CJ47" s="32">
        <v>367.15388986599999</v>
      </c>
      <c r="CK47" s="32">
        <v>112.802870176</v>
      </c>
      <c r="CL47" s="32">
        <v>217.32445360200001</v>
      </c>
      <c r="CM47" s="32">
        <v>11.0394419822</v>
      </c>
      <c r="CN47" s="32">
        <v>0</v>
      </c>
      <c r="CO47" s="32">
        <v>42.860064257300003</v>
      </c>
      <c r="CP47" s="32">
        <v>0</v>
      </c>
      <c r="CQ47" s="32">
        <v>0</v>
      </c>
      <c r="CR47" s="32">
        <v>12084.8012884</v>
      </c>
      <c r="CS47" s="32">
        <v>1902.7528312100001</v>
      </c>
      <c r="CT47" s="32">
        <v>0</v>
      </c>
      <c r="CU47" s="32">
        <v>501.71165727800002</v>
      </c>
      <c r="CV47" s="32">
        <v>0.12589630032499999</v>
      </c>
      <c r="CW47" s="32">
        <v>5755.0899627999997</v>
      </c>
      <c r="CX47" s="32">
        <v>0.47504059218400002</v>
      </c>
      <c r="CY47" s="32">
        <v>0.14914840176700001</v>
      </c>
      <c r="CZ47" s="32">
        <v>97.415427494100001</v>
      </c>
      <c r="DA47" s="32">
        <v>0.45141131747199997</v>
      </c>
      <c r="DB47" s="32">
        <v>3.0396786053199999E-2</v>
      </c>
      <c r="DC47" s="32">
        <v>19.782429477800001</v>
      </c>
      <c r="DD47" s="32">
        <v>41.180596065000003</v>
      </c>
      <c r="DE47" s="32">
        <v>4.5634693200100003E-2</v>
      </c>
      <c r="DF47" s="32">
        <v>3.448658497E-3</v>
      </c>
      <c r="DG47" s="32">
        <v>8.6163415526500007</v>
      </c>
      <c r="DH47" s="32">
        <v>9.3363576701200005E-2</v>
      </c>
      <c r="DI47" s="32">
        <v>29.310216242300001</v>
      </c>
      <c r="DJ47" s="32">
        <v>1.4556269204900001</v>
      </c>
      <c r="DK47" s="32">
        <v>0.19013216730599999</v>
      </c>
      <c r="DL47" s="32">
        <v>191.24223839000001</v>
      </c>
      <c r="DM47" s="32">
        <v>0.41777941728599999</v>
      </c>
      <c r="DN47" s="32">
        <v>3.4872424990800002</v>
      </c>
      <c r="DO47" s="32">
        <v>6.2952694676399997E-3</v>
      </c>
      <c r="DP47" s="32">
        <v>13.215349531699999</v>
      </c>
      <c r="DQ47" s="32">
        <v>0</v>
      </c>
      <c r="DR47" s="32">
        <v>3.4829063580000001</v>
      </c>
      <c r="DS47" s="32">
        <v>1486.9315209700001</v>
      </c>
      <c r="DT47" s="32">
        <v>2.6151181403699999</v>
      </c>
      <c r="DU47" s="32">
        <v>569.139648513</v>
      </c>
      <c r="DV47" s="32">
        <v>13565.139372199999</v>
      </c>
      <c r="DW47" s="32">
        <v>1255.3027652400001</v>
      </c>
      <c r="DX47" s="32">
        <f t="shared" si="0"/>
        <v>353.29806609328602</v>
      </c>
      <c r="DY47" s="32">
        <f t="shared" si="1"/>
        <v>333.51563661548602</v>
      </c>
    </row>
    <row r="48" spans="1:129" x14ac:dyDescent="0.25">
      <c r="A48" s="34">
        <v>53</v>
      </c>
      <c r="B48" t="s">
        <v>47</v>
      </c>
      <c r="C48" s="32">
        <v>18.154704855199999</v>
      </c>
      <c r="D48" s="32">
        <v>286.073804166</v>
      </c>
      <c r="E48" s="32">
        <v>251.46076310999999</v>
      </c>
      <c r="F48" s="32">
        <v>41.315443103299998</v>
      </c>
      <c r="G48" s="32">
        <v>13.611592</v>
      </c>
      <c r="H48" s="32">
        <v>1.9642103862</v>
      </c>
      <c r="I48" s="32">
        <v>2.5339721466</v>
      </c>
      <c r="J48" s="32">
        <v>0.15714001302</v>
      </c>
      <c r="K48" s="32">
        <v>808.28218458000003</v>
      </c>
      <c r="L48" s="32">
        <v>0</v>
      </c>
      <c r="M48" s="32">
        <v>42.704137338999999</v>
      </c>
      <c r="N48" s="32">
        <v>5.2971283295999996</v>
      </c>
      <c r="O48" s="32">
        <v>3.2074349274</v>
      </c>
      <c r="P48" s="32">
        <v>0</v>
      </c>
      <c r="Q48" s="32">
        <v>619.10324012000001</v>
      </c>
      <c r="R48" s="32">
        <v>37.742179471999997</v>
      </c>
      <c r="S48" s="32">
        <v>143.64843769000001</v>
      </c>
      <c r="T48" s="32">
        <v>10.103314674</v>
      </c>
      <c r="U48" s="32">
        <v>1.2497252178</v>
      </c>
      <c r="V48" s="32">
        <v>5.0793622834000001</v>
      </c>
      <c r="W48" s="32">
        <v>1.4947966720000001E-2</v>
      </c>
      <c r="X48" s="32">
        <v>25.216669802999998</v>
      </c>
      <c r="Y48" s="32">
        <v>2.9597492467000001E-2</v>
      </c>
      <c r="Z48" s="32">
        <v>0.43225484749999998</v>
      </c>
      <c r="AA48" s="32">
        <v>196.42245861999999</v>
      </c>
      <c r="AB48" s="32">
        <v>501.009885715</v>
      </c>
      <c r="AC48" s="32">
        <v>73.127244853600004</v>
      </c>
      <c r="AD48" s="32">
        <v>2360.4953877900002</v>
      </c>
      <c r="AE48" s="32">
        <v>185497.769737</v>
      </c>
      <c r="AF48" s="32">
        <v>4.1361707297999999</v>
      </c>
      <c r="AG48" s="32">
        <v>301.45739501999998</v>
      </c>
      <c r="AH48" s="32">
        <v>0.34367077896999998</v>
      </c>
      <c r="AI48" s="32">
        <v>566.43813519000003</v>
      </c>
      <c r="AJ48" s="32">
        <v>872.03074688000004</v>
      </c>
      <c r="AK48" s="32">
        <v>1242.7987860400001</v>
      </c>
      <c r="AL48" s="32">
        <v>345.745303638</v>
      </c>
      <c r="AM48" s="32">
        <v>1199.51845888</v>
      </c>
      <c r="AN48" s="32">
        <v>9.0661071290000006</v>
      </c>
      <c r="AO48" s="32">
        <v>427.15917409000002</v>
      </c>
      <c r="AP48" s="32">
        <v>1.3000568173</v>
      </c>
      <c r="AQ48" s="32">
        <v>2864.4514082000001</v>
      </c>
      <c r="AR48" s="32">
        <v>3300.6785424</v>
      </c>
      <c r="AS48" s="32">
        <v>227.378511675</v>
      </c>
      <c r="AT48" s="32">
        <v>14.5471491765</v>
      </c>
      <c r="AU48" s="32">
        <v>483.22702142000003</v>
      </c>
      <c r="AV48" s="32">
        <v>72.625982175299995</v>
      </c>
      <c r="AW48" s="32">
        <v>184226.17899099999</v>
      </c>
      <c r="AX48" s="32">
        <v>470.90572224800002</v>
      </c>
      <c r="AY48" s="32">
        <v>198.368427107</v>
      </c>
      <c r="AZ48" s="32">
        <v>93.817786884900002</v>
      </c>
      <c r="BA48" s="32">
        <v>32.481254622199998</v>
      </c>
      <c r="BB48" s="32">
        <v>0</v>
      </c>
      <c r="BC48" s="32">
        <v>10645.4112671</v>
      </c>
      <c r="BD48" s="32">
        <v>987.96994772200003</v>
      </c>
      <c r="BE48" s="32">
        <v>11872.1174457</v>
      </c>
      <c r="BF48" s="32">
        <v>85.781512743799993</v>
      </c>
      <c r="BG48" s="32">
        <v>21.6002352183</v>
      </c>
      <c r="BH48" s="32">
        <v>31.1962096297</v>
      </c>
      <c r="BI48" s="32">
        <v>0.14864970791400001</v>
      </c>
      <c r="BJ48" s="32">
        <v>140.807682312</v>
      </c>
      <c r="BK48" s="32">
        <v>1.52480015085</v>
      </c>
      <c r="BL48" s="32">
        <v>11.051955298299999</v>
      </c>
      <c r="BM48" s="32">
        <v>12170.442247700001</v>
      </c>
      <c r="BN48" s="32">
        <v>10.468881793</v>
      </c>
      <c r="BO48" s="32">
        <v>1.6434050849999999</v>
      </c>
      <c r="BP48" s="32">
        <v>2.0572150910999998</v>
      </c>
      <c r="BQ48" s="32">
        <v>0.34404519822000001</v>
      </c>
      <c r="BR48" s="32">
        <v>463.29911718</v>
      </c>
      <c r="BS48" s="32">
        <v>0</v>
      </c>
      <c r="BT48" s="32">
        <v>29.875516292</v>
      </c>
      <c r="BU48" s="32">
        <v>9.3661475319999994</v>
      </c>
      <c r="BV48" s="32">
        <v>2.5070394483</v>
      </c>
      <c r="BW48" s="32">
        <v>0</v>
      </c>
      <c r="BX48" s="32">
        <v>861.66206980000004</v>
      </c>
      <c r="BY48" s="32">
        <v>299.74453899000002</v>
      </c>
      <c r="BZ48" s="32">
        <v>271.59280007000001</v>
      </c>
      <c r="CA48" s="32">
        <v>2.7809101871999999</v>
      </c>
      <c r="CB48" s="32">
        <v>0.36225665283000003</v>
      </c>
      <c r="CC48" s="32">
        <v>1.4080001026</v>
      </c>
      <c r="CD48" s="32">
        <v>4.1142557947000001E-3</v>
      </c>
      <c r="CE48" s="32">
        <v>6.9903185423999998</v>
      </c>
      <c r="CF48" s="32">
        <v>0.54025224392000004</v>
      </c>
      <c r="CG48" s="32">
        <v>0.33009318372000002</v>
      </c>
      <c r="CH48" s="32">
        <v>194.41267708999999</v>
      </c>
      <c r="CI48" s="32">
        <v>339.58554920300003</v>
      </c>
      <c r="CJ48" s="32">
        <v>270.94650856800001</v>
      </c>
      <c r="CK48" s="32">
        <v>108.48066955100001</v>
      </c>
      <c r="CL48" s="32">
        <v>259.03699075100002</v>
      </c>
      <c r="CM48" s="32">
        <v>12.470874477700001</v>
      </c>
      <c r="CN48" s="32">
        <v>0</v>
      </c>
      <c r="CO48" s="32">
        <v>39.838527019399997</v>
      </c>
      <c r="CP48" s="32">
        <v>0</v>
      </c>
      <c r="CQ48" s="32">
        <v>0</v>
      </c>
      <c r="CR48" s="32">
        <v>12126.149027900001</v>
      </c>
      <c r="CS48" s="32">
        <v>1325.45191817</v>
      </c>
      <c r="CT48" s="32">
        <v>0</v>
      </c>
      <c r="CU48" s="32">
        <v>591.21802333200003</v>
      </c>
      <c r="CV48" s="32">
        <v>0.175974034399</v>
      </c>
      <c r="CW48" s="32">
        <v>6990.5229276299997</v>
      </c>
      <c r="CX48" s="32">
        <v>0.427463796013</v>
      </c>
      <c r="CY48" s="32">
        <v>0.12535509775199999</v>
      </c>
      <c r="CZ48" s="32">
        <v>98.666015834600003</v>
      </c>
      <c r="DA48" s="32">
        <v>0.5248088984</v>
      </c>
      <c r="DB48" s="32">
        <v>2.7073134039699999E-2</v>
      </c>
      <c r="DC48" s="32">
        <v>23.212158109099999</v>
      </c>
      <c r="DD48" s="32">
        <v>37.683451502899999</v>
      </c>
      <c r="DE48" s="32">
        <v>6.3806890238699995E-2</v>
      </c>
      <c r="DF48" s="32">
        <v>4.8193577644700001E-3</v>
      </c>
      <c r="DG48" s="32">
        <v>10.3868541746</v>
      </c>
      <c r="DH48" s="32">
        <v>0.130588598956</v>
      </c>
      <c r="DI48" s="32">
        <v>23.188164555099998</v>
      </c>
      <c r="DJ48" s="32">
        <v>2.03651278763</v>
      </c>
      <c r="DK48" s="32">
        <v>0.16771079454400001</v>
      </c>
      <c r="DL48" s="32">
        <v>173.01323104400001</v>
      </c>
      <c r="DM48" s="32">
        <v>0.58484431612900001</v>
      </c>
      <c r="DN48" s="32">
        <v>2.09464350354</v>
      </c>
      <c r="DO48" s="32">
        <v>7.17367675088E-3</v>
      </c>
      <c r="DP48" s="32">
        <v>11.814332695699999</v>
      </c>
      <c r="DQ48" s="32">
        <v>0</v>
      </c>
      <c r="DR48" s="32">
        <v>2.21466246511</v>
      </c>
      <c r="DS48" s="32">
        <v>1920.21255664</v>
      </c>
      <c r="DT48" s="32">
        <v>1.46171710043</v>
      </c>
      <c r="DU48" s="32">
        <v>700.583081053</v>
      </c>
      <c r="DV48" s="32">
        <v>16733.792162099999</v>
      </c>
      <c r="DW48" s="32">
        <v>1647.5135060600001</v>
      </c>
      <c r="DX48" s="32">
        <f t="shared" si="0"/>
        <v>334.83721078868399</v>
      </c>
      <c r="DY48" s="32">
        <f t="shared" si="1"/>
        <v>311.62505267958397</v>
      </c>
    </row>
    <row r="49" spans="1:129" x14ac:dyDescent="0.25">
      <c r="A49" s="34">
        <v>54</v>
      </c>
      <c r="B49" t="s">
        <v>48</v>
      </c>
      <c r="C49" s="32">
        <v>5.4040112831</v>
      </c>
      <c r="D49" s="32">
        <v>66.9019195642</v>
      </c>
      <c r="E49" s="32">
        <v>60.3647488792</v>
      </c>
      <c r="F49" s="32">
        <v>10.270235297899999</v>
      </c>
      <c r="G49" s="32">
        <v>10.460818847700001</v>
      </c>
      <c r="H49" s="32">
        <v>1.5094847534</v>
      </c>
      <c r="I49" s="32">
        <v>1.9472228832</v>
      </c>
      <c r="J49" s="32">
        <v>0.120761757879</v>
      </c>
      <c r="K49" s="32">
        <v>621.15447333999998</v>
      </c>
      <c r="L49" s="32">
        <v>0</v>
      </c>
      <c r="M49" s="32">
        <v>32.818372052000001</v>
      </c>
      <c r="N49" s="32">
        <v>3.8711855547999998</v>
      </c>
      <c r="O49" s="32">
        <v>2.4646913072999999</v>
      </c>
      <c r="P49" s="32">
        <v>0</v>
      </c>
      <c r="Q49" s="32">
        <v>452.44768973999999</v>
      </c>
      <c r="R49" s="32">
        <v>27.582118526999999</v>
      </c>
      <c r="S49" s="32">
        <v>110.387212406</v>
      </c>
      <c r="T49" s="32">
        <v>7.7646530863000001</v>
      </c>
      <c r="U49" s="32">
        <v>0.96037264758999996</v>
      </c>
      <c r="V49" s="32">
        <v>3.9034657746999999</v>
      </c>
      <c r="W49" s="32">
        <v>1.1486923856299999E-2</v>
      </c>
      <c r="X49" s="32">
        <v>19.378888098000001</v>
      </c>
      <c r="Y49" s="32">
        <v>2.2745417930000001E-2</v>
      </c>
      <c r="Z49" s="32">
        <v>0.33218029416</v>
      </c>
      <c r="AA49" s="32">
        <v>150.94861073999999</v>
      </c>
      <c r="AB49" s="32">
        <v>83.563399291799996</v>
      </c>
      <c r="AC49" s="32">
        <v>16.24864899</v>
      </c>
      <c r="AD49" s="32">
        <v>427.958019315</v>
      </c>
      <c r="AE49" s="32">
        <v>35457.734671400001</v>
      </c>
      <c r="AF49" s="32">
        <v>0.90598389219999997</v>
      </c>
      <c r="AG49" s="32">
        <v>66.092014469999995</v>
      </c>
      <c r="AH49" s="32">
        <v>7.4549237779999999E-2</v>
      </c>
      <c r="AI49" s="32">
        <v>123.35827186</v>
      </c>
      <c r="AJ49" s="32">
        <v>190.35606281</v>
      </c>
      <c r="AK49" s="32">
        <v>253.791695148</v>
      </c>
      <c r="AL49" s="32">
        <v>63.314503199299999</v>
      </c>
      <c r="AM49" s="32">
        <v>220.957410047</v>
      </c>
      <c r="AN49" s="32">
        <v>1.3902760032999999</v>
      </c>
      <c r="AO49" s="32">
        <v>66.322971550000005</v>
      </c>
      <c r="AP49" s="32">
        <v>0.19856728479999999</v>
      </c>
      <c r="AQ49" s="32">
        <v>438.26137130000001</v>
      </c>
      <c r="AR49" s="32">
        <v>505.976133</v>
      </c>
      <c r="AS49" s="32">
        <v>44.631895389900002</v>
      </c>
      <c r="AT49" s="32">
        <v>3.10809332984</v>
      </c>
      <c r="AU49" s="32">
        <v>78.317881280099996</v>
      </c>
      <c r="AV49" s="32">
        <v>16.023810539199999</v>
      </c>
      <c r="AW49" s="32">
        <v>34597.702581099998</v>
      </c>
      <c r="AX49" s="32">
        <v>88.542558138999993</v>
      </c>
      <c r="AY49" s="32">
        <v>36.883559106900002</v>
      </c>
      <c r="AZ49" s="32">
        <v>15.718164613000001</v>
      </c>
      <c r="BA49" s="32">
        <v>5.7336113403800004</v>
      </c>
      <c r="BB49" s="32">
        <v>0</v>
      </c>
      <c r="BC49" s="32">
        <v>1744.0429683899999</v>
      </c>
      <c r="BD49" s="32">
        <v>205.011754669</v>
      </c>
      <c r="BE49" s="32">
        <v>2052.71508167</v>
      </c>
      <c r="BF49" s="32">
        <v>14.6806121115</v>
      </c>
      <c r="BG49" s="32">
        <v>3.7182600031100002</v>
      </c>
      <c r="BH49" s="32">
        <v>5.3898438513500002</v>
      </c>
      <c r="BI49" s="32">
        <v>2.8486752623199999E-2</v>
      </c>
      <c r="BJ49" s="32">
        <v>23.974287946600001</v>
      </c>
      <c r="BK49" s="32">
        <v>0.38007609577099999</v>
      </c>
      <c r="BL49" s="32">
        <v>2.4092769558399998</v>
      </c>
      <c r="BM49" s="32">
        <v>2080.0643188200002</v>
      </c>
      <c r="BN49" s="32">
        <v>5.2719643168000001</v>
      </c>
      <c r="BO49" s="32">
        <v>0.78640455302000001</v>
      </c>
      <c r="BP49" s="32">
        <v>1.0023297527299999</v>
      </c>
      <c r="BQ49" s="32">
        <v>0.104033883247</v>
      </c>
      <c r="BR49" s="32">
        <v>238.89125150999999</v>
      </c>
      <c r="BS49" s="32">
        <v>0</v>
      </c>
      <c r="BT49" s="32">
        <v>15.96476874</v>
      </c>
      <c r="BU49" s="32">
        <v>4.4964178595000002</v>
      </c>
      <c r="BV49" s="32">
        <v>1.24857032512</v>
      </c>
      <c r="BW49" s="32">
        <v>0</v>
      </c>
      <c r="BX49" s="32">
        <v>380.84761949</v>
      </c>
      <c r="BY49" s="32">
        <v>176.70887372000001</v>
      </c>
      <c r="BZ49" s="32">
        <v>137.56392922399999</v>
      </c>
      <c r="CA49" s="32">
        <v>0.56355364975</v>
      </c>
      <c r="CB49" s="32">
        <v>9.0475435945999994E-2</v>
      </c>
      <c r="CC49" s="32">
        <v>0.33912177736999999</v>
      </c>
      <c r="CD49" s="32">
        <v>8.3372617104E-4</v>
      </c>
      <c r="CE49" s="32">
        <v>1.6855899475</v>
      </c>
      <c r="CF49" s="32">
        <v>0.33898617236</v>
      </c>
      <c r="CG49" s="32">
        <v>0.14442002868000001</v>
      </c>
      <c r="CH49" s="32">
        <v>84.461451776999994</v>
      </c>
      <c r="CI49" s="32">
        <v>100.69504616099999</v>
      </c>
      <c r="CJ49" s="32">
        <v>85.6649618382</v>
      </c>
      <c r="CK49" s="32">
        <v>24.0857931882</v>
      </c>
      <c r="CL49" s="32">
        <v>47.666394774300002</v>
      </c>
      <c r="CM49" s="32">
        <v>2.5229413268699998</v>
      </c>
      <c r="CN49" s="32">
        <v>0</v>
      </c>
      <c r="CO49" s="32">
        <v>9.7200152650200007</v>
      </c>
      <c r="CP49" s="32">
        <v>0</v>
      </c>
      <c r="CQ49" s="32">
        <v>0</v>
      </c>
      <c r="CR49" s="32">
        <v>2577.3353885900001</v>
      </c>
      <c r="CS49" s="32">
        <v>409.30284804000001</v>
      </c>
      <c r="CT49" s="32">
        <v>0</v>
      </c>
      <c r="CU49" s="32">
        <v>114.209005383</v>
      </c>
      <c r="CV49" s="32">
        <v>3.0639986171899999E-2</v>
      </c>
      <c r="CW49" s="32">
        <v>1263.99054563</v>
      </c>
      <c r="CX49" s="32">
        <v>0.11126313718600001</v>
      </c>
      <c r="CY49" s="32">
        <v>3.4735604323199998E-2</v>
      </c>
      <c r="CZ49" s="32">
        <v>23.008558830399998</v>
      </c>
      <c r="DA49" s="32">
        <v>0.107817062703</v>
      </c>
      <c r="DB49" s="32">
        <v>7.1126381760900003E-3</v>
      </c>
      <c r="DC49" s="32">
        <v>4.7691091723500003</v>
      </c>
      <c r="DD49" s="32">
        <v>9.6323488585899995</v>
      </c>
      <c r="DE49" s="32">
        <v>1.1093147202400001E-2</v>
      </c>
      <c r="DF49" s="32">
        <v>8.4001719020399999E-4</v>
      </c>
      <c r="DG49" s="32">
        <v>2.0645207483400001</v>
      </c>
      <c r="DH49" s="32">
        <v>2.2664752640100001E-2</v>
      </c>
      <c r="DI49" s="32">
        <v>6.7860295703400002</v>
      </c>
      <c r="DJ49" s="32">
        <v>0.35302897747799999</v>
      </c>
      <c r="DK49" s="32">
        <v>4.0807257912899998E-2</v>
      </c>
      <c r="DL49" s="32">
        <v>45.038097729999997</v>
      </c>
      <c r="DM49" s="32">
        <v>0.101096988948</v>
      </c>
      <c r="DN49" s="32">
        <v>0.74181850233699997</v>
      </c>
      <c r="DO49" s="32">
        <v>1.5040399478600001E-3</v>
      </c>
      <c r="DP49" s="32">
        <v>2.88588596568</v>
      </c>
      <c r="DQ49" s="32">
        <v>0</v>
      </c>
      <c r="DR49" s="32">
        <v>0.72500181719199996</v>
      </c>
      <c r="DS49" s="32">
        <v>328.98919651599999</v>
      </c>
      <c r="DT49" s="32">
        <v>0.56178267359599998</v>
      </c>
      <c r="DU49" s="32">
        <v>127.364943669</v>
      </c>
      <c r="DV49" s="32">
        <v>3011.8030588000001</v>
      </c>
      <c r="DW49" s="32">
        <v>282.92569318300002</v>
      </c>
      <c r="DX49" s="32">
        <f t="shared" si="0"/>
        <v>83.230740351589901</v>
      </c>
      <c r="DY49" s="32">
        <f t="shared" si="1"/>
        <v>78.461631179239902</v>
      </c>
    </row>
    <row r="50" spans="1:129" x14ac:dyDescent="0.25">
      <c r="A50" s="34">
        <v>55</v>
      </c>
      <c r="B50" t="s">
        <v>49</v>
      </c>
      <c r="C50" s="32">
        <v>13.9222190577</v>
      </c>
      <c r="D50" s="32">
        <v>193.57011354799999</v>
      </c>
      <c r="E50" s="32">
        <v>175.94452581199999</v>
      </c>
      <c r="F50" s="32">
        <v>28.2405160498</v>
      </c>
      <c r="G50" s="32">
        <v>8.3668973229999999</v>
      </c>
      <c r="H50" s="32">
        <v>1.2072829911</v>
      </c>
      <c r="I50" s="32">
        <v>1.5573975749</v>
      </c>
      <c r="J50" s="32">
        <v>9.6586304949999993E-2</v>
      </c>
      <c r="K50" s="32">
        <v>496.80423003999999</v>
      </c>
      <c r="L50" s="32">
        <v>0</v>
      </c>
      <c r="M50" s="32">
        <v>26.247741602000001</v>
      </c>
      <c r="N50" s="32">
        <v>3.1918849748999998</v>
      </c>
      <c r="O50" s="32">
        <v>1.9712749434000001</v>
      </c>
      <c r="P50" s="32">
        <v>0</v>
      </c>
      <c r="Q50" s="32">
        <v>373.05017548000001</v>
      </c>
      <c r="R50" s="32">
        <v>22.742180870999999</v>
      </c>
      <c r="S50" s="32">
        <v>88.28860143</v>
      </c>
      <c r="T50" s="32">
        <v>6.2100272201999998</v>
      </c>
      <c r="U50" s="32">
        <v>0.76811099241000003</v>
      </c>
      <c r="V50" s="32">
        <v>3.1219667001999998</v>
      </c>
      <c r="W50" s="32">
        <v>9.1876620760000006E-3</v>
      </c>
      <c r="X50" s="32">
        <v>15.498471122</v>
      </c>
      <c r="Y50" s="32">
        <v>1.8192424458000001E-2</v>
      </c>
      <c r="Z50" s="32">
        <v>0.26569106249000002</v>
      </c>
      <c r="AA50" s="32">
        <v>120.72829910999999</v>
      </c>
      <c r="AB50" s="32">
        <v>274.03039684499998</v>
      </c>
      <c r="AC50" s="32">
        <v>48.000408171700002</v>
      </c>
      <c r="AD50" s="32">
        <v>1427.0548856200001</v>
      </c>
      <c r="AE50" s="32">
        <v>166298.92633399999</v>
      </c>
      <c r="AF50" s="32">
        <v>2.7480167025600002</v>
      </c>
      <c r="AG50" s="32">
        <v>154.51222779</v>
      </c>
      <c r="AH50" s="32">
        <v>0.17210325361000001</v>
      </c>
      <c r="AI50" s="32">
        <v>283.79145969000001</v>
      </c>
      <c r="AJ50" s="32">
        <v>441.05123866999998</v>
      </c>
      <c r="AK50" s="32">
        <v>745.64755437099996</v>
      </c>
      <c r="AL50" s="32">
        <v>198.31975203799999</v>
      </c>
      <c r="AM50" s="32">
        <v>651.957237136</v>
      </c>
      <c r="AN50" s="32">
        <v>4.5808229549000004</v>
      </c>
      <c r="AO50" s="32">
        <v>191.82719316000001</v>
      </c>
      <c r="AP50" s="32">
        <v>0.56659131579999999</v>
      </c>
      <c r="AQ50" s="32">
        <v>1249.6729508999999</v>
      </c>
      <c r="AR50" s="32">
        <v>1446.0818188000001</v>
      </c>
      <c r="AS50" s="32">
        <v>163.36126588299999</v>
      </c>
      <c r="AT50" s="32">
        <v>12.0859117549</v>
      </c>
      <c r="AU50" s="32">
        <v>264.34192020900002</v>
      </c>
      <c r="AV50" s="32">
        <v>47.820529211500002</v>
      </c>
      <c r="AW50" s="32">
        <v>165611.06930599999</v>
      </c>
      <c r="AX50" s="32">
        <v>305.61781633300001</v>
      </c>
      <c r="AY50" s="32">
        <v>160.38365288899999</v>
      </c>
      <c r="AZ50" s="32">
        <v>59.464843762599997</v>
      </c>
      <c r="BA50" s="32">
        <v>21.830984287700002</v>
      </c>
      <c r="BB50" s="32">
        <v>0</v>
      </c>
      <c r="BC50" s="32">
        <v>6350.2125165699999</v>
      </c>
      <c r="BD50" s="32">
        <v>1023.41798021</v>
      </c>
      <c r="BE50" s="32">
        <v>6975.36100412</v>
      </c>
      <c r="BF50" s="32">
        <v>66.327323635599996</v>
      </c>
      <c r="BG50" s="32">
        <v>16.942073922500001</v>
      </c>
      <c r="BH50" s="32">
        <v>23.7449992755</v>
      </c>
      <c r="BI50" s="32">
        <v>8.34943358316E-2</v>
      </c>
      <c r="BJ50" s="32">
        <v>110.136421291</v>
      </c>
      <c r="BK50" s="32">
        <v>1.90275278422</v>
      </c>
      <c r="BL50" s="32">
        <v>9.9009564896200004</v>
      </c>
      <c r="BM50" s="32">
        <v>6908.4413056000003</v>
      </c>
      <c r="BN50" s="32">
        <v>4.2166495162000004</v>
      </c>
      <c r="BO50" s="32">
        <v>0.62898267225000004</v>
      </c>
      <c r="BP50" s="32">
        <v>0.80166758041999997</v>
      </c>
      <c r="BQ50" s="32">
        <v>8.3209866517999997E-2</v>
      </c>
      <c r="BR50" s="32">
        <v>191.07088945000001</v>
      </c>
      <c r="BS50" s="32">
        <v>0</v>
      </c>
      <c r="BT50" s="32">
        <v>12.769038123</v>
      </c>
      <c r="BU50" s="32">
        <v>3.7074292887000002</v>
      </c>
      <c r="BV50" s="32">
        <v>0.99864099179999999</v>
      </c>
      <c r="BW50" s="32">
        <v>0</v>
      </c>
      <c r="BX50" s="32">
        <v>314.02126648000001</v>
      </c>
      <c r="BY50" s="32">
        <v>145.70216955999999</v>
      </c>
      <c r="BZ50" s="32">
        <v>110.02212684</v>
      </c>
      <c r="CA50" s="32">
        <v>0.45074819723999998</v>
      </c>
      <c r="CB50" s="32">
        <v>7.2366965399000005E-2</v>
      </c>
      <c r="CC50" s="32">
        <v>0.27124735412000001</v>
      </c>
      <c r="CD50" s="32">
        <v>6.6685997419000005E-4</v>
      </c>
      <c r="CE50" s="32">
        <v>1.3481993785999999</v>
      </c>
      <c r="CF50" s="32">
        <v>0.27113432392999998</v>
      </c>
      <c r="CG50" s="32">
        <v>0.11551147192</v>
      </c>
      <c r="CH50" s="32">
        <v>67.554766612999998</v>
      </c>
      <c r="CI50" s="32">
        <v>241.59027299600001</v>
      </c>
      <c r="CJ50" s="32">
        <v>199.39994679500001</v>
      </c>
      <c r="CK50" s="32">
        <v>66.364062121100005</v>
      </c>
      <c r="CL50" s="32">
        <v>137.335734379</v>
      </c>
      <c r="CM50" s="32">
        <v>7.4932758425100001</v>
      </c>
      <c r="CN50" s="32">
        <v>0</v>
      </c>
      <c r="CO50" s="32">
        <v>25.539643704500001</v>
      </c>
      <c r="CP50" s="32">
        <v>0</v>
      </c>
      <c r="CQ50" s="32">
        <v>0</v>
      </c>
      <c r="CR50" s="32">
        <v>7037.2838652500004</v>
      </c>
      <c r="CS50" s="32">
        <v>1191.85921912</v>
      </c>
      <c r="CT50" s="32">
        <v>0</v>
      </c>
      <c r="CU50" s="32">
        <v>342.28952815899999</v>
      </c>
      <c r="CV50" s="32">
        <v>0.135161913587</v>
      </c>
      <c r="CW50" s="32">
        <v>3751.0200136100002</v>
      </c>
      <c r="CX50" s="32">
        <v>0.309254030427</v>
      </c>
      <c r="CY50" s="32">
        <v>8.9291210422500003E-2</v>
      </c>
      <c r="CZ50" s="32">
        <v>72.988229375900005</v>
      </c>
      <c r="DA50" s="32">
        <v>0.39376419788599998</v>
      </c>
      <c r="DB50" s="32">
        <v>1.9536899565800001E-2</v>
      </c>
      <c r="DC50" s="32">
        <v>17.782525751800002</v>
      </c>
      <c r="DD50" s="32">
        <v>27.1382373038</v>
      </c>
      <c r="DE50" s="32">
        <v>4.8897752001499997E-2</v>
      </c>
      <c r="DF50" s="32">
        <v>3.7075466194600002E-3</v>
      </c>
      <c r="DG50" s="32">
        <v>7.8276425880199998</v>
      </c>
      <c r="DH50" s="32">
        <v>9.9817721976400001E-2</v>
      </c>
      <c r="DI50" s="32">
        <v>16.2076123264</v>
      </c>
      <c r="DJ50" s="32">
        <v>1.5538198868499999</v>
      </c>
      <c r="DK50" s="32">
        <v>9.3348701742399995E-2</v>
      </c>
      <c r="DL50" s="32">
        <v>126.983878679</v>
      </c>
      <c r="DM50" s="32">
        <v>0.44432627392000001</v>
      </c>
      <c r="DN50" s="32">
        <v>2.1920837141499998</v>
      </c>
      <c r="DO50" s="32">
        <v>5.3939649495499996E-3</v>
      </c>
      <c r="DP50" s="32">
        <v>10.282169228700001</v>
      </c>
      <c r="DQ50" s="32">
        <v>0</v>
      </c>
      <c r="DR50" s="32">
        <v>2.0351196582100002</v>
      </c>
      <c r="DS50" s="32">
        <v>1002.86275012</v>
      </c>
      <c r="DT50" s="32">
        <v>1.34375112193</v>
      </c>
      <c r="DU50" s="32">
        <v>395.55709816400002</v>
      </c>
      <c r="DV50" s="32">
        <v>8983.8536504700005</v>
      </c>
      <c r="DW50" s="32">
        <v>882.06724268599999</v>
      </c>
      <c r="DX50" s="32">
        <f t="shared" si="0"/>
        <v>247.17830352639237</v>
      </c>
      <c r="DY50" s="32">
        <f t="shared" si="1"/>
        <v>229.39577777459237</v>
      </c>
    </row>
    <row r="51" spans="1:129" x14ac:dyDescent="0.25">
      <c r="A51" s="34">
        <v>56</v>
      </c>
      <c r="B51" t="s">
        <v>50</v>
      </c>
      <c r="C51" s="32">
        <v>3.26752224128</v>
      </c>
      <c r="D51" s="32">
        <v>39.623780920100003</v>
      </c>
      <c r="E51" s="32">
        <v>36.515732792999998</v>
      </c>
      <c r="F51" s="32">
        <v>6.5716480670599999</v>
      </c>
      <c r="G51" s="32">
        <v>5.3653370599999999</v>
      </c>
      <c r="H51" s="32">
        <v>0.77426510699999995</v>
      </c>
      <c r="I51" s="32">
        <v>0.99880044000000001</v>
      </c>
      <c r="J51" s="32">
        <v>6.1937903500000002E-2</v>
      </c>
      <c r="K51" s="32">
        <v>318.60006399999997</v>
      </c>
      <c r="L51" s="32">
        <v>0</v>
      </c>
      <c r="M51" s="32">
        <v>16.8323824</v>
      </c>
      <c r="N51" s="32">
        <v>2.1136795099999999</v>
      </c>
      <c r="O51" s="32">
        <v>1.26419484</v>
      </c>
      <c r="P51" s="32">
        <v>0</v>
      </c>
      <c r="Q51" s="32">
        <v>247.03634099999999</v>
      </c>
      <c r="R51" s="32">
        <v>15.060089</v>
      </c>
      <c r="S51" s="32">
        <v>56.621525499999997</v>
      </c>
      <c r="T51" s="32">
        <v>3.9823802599999998</v>
      </c>
      <c r="U51" s="32">
        <v>0.49259452199999998</v>
      </c>
      <c r="V51" s="32">
        <v>2.00211162</v>
      </c>
      <c r="W51" s="32">
        <v>5.8920654100000002E-3</v>
      </c>
      <c r="X51" s="32">
        <v>9.9393605899999997</v>
      </c>
      <c r="Y51" s="32">
        <v>1.16658977E-2</v>
      </c>
      <c r="Z51" s="32">
        <v>0.17038594200000001</v>
      </c>
      <c r="AA51" s="32">
        <v>77.426411700000003</v>
      </c>
      <c r="AB51" s="32">
        <v>54.318425519900003</v>
      </c>
      <c r="AC51" s="32">
        <v>8.0439990410700002</v>
      </c>
      <c r="AD51" s="32">
        <v>268.59443333199999</v>
      </c>
      <c r="AE51" s="32">
        <v>28735.5269611</v>
      </c>
      <c r="AF51" s="32">
        <v>0.29390225860000002</v>
      </c>
      <c r="AG51" s="32">
        <v>20.394029060000001</v>
      </c>
      <c r="AH51" s="32">
        <v>2.2725050550000001E-2</v>
      </c>
      <c r="AI51" s="32">
        <v>37.728564579999997</v>
      </c>
      <c r="AJ51" s="32">
        <v>58.41670938</v>
      </c>
      <c r="AK51" s="32">
        <v>154.47596168000001</v>
      </c>
      <c r="AL51" s="32">
        <v>37.8056162902</v>
      </c>
      <c r="AM51" s="32">
        <v>107.750581982</v>
      </c>
      <c r="AN51" s="32">
        <v>0.67297103999999996</v>
      </c>
      <c r="AO51" s="32">
        <v>32.107405300000003</v>
      </c>
      <c r="AP51" s="32">
        <v>9.4979287800000006E-2</v>
      </c>
      <c r="AQ51" s="32">
        <v>209.83477920000001</v>
      </c>
      <c r="AR51" s="32">
        <v>242.61520820000001</v>
      </c>
      <c r="AS51" s="32">
        <v>28.446102541599998</v>
      </c>
      <c r="AT51" s="32">
        <v>2.0899191091599998</v>
      </c>
      <c r="AU51" s="32">
        <v>51.841780554499998</v>
      </c>
      <c r="AV51" s="32">
        <v>7.9286725685799997</v>
      </c>
      <c r="AW51" s="32">
        <v>28294.399166700001</v>
      </c>
      <c r="AX51" s="32">
        <v>55.249515209000002</v>
      </c>
      <c r="AY51" s="32">
        <v>28.848338943800002</v>
      </c>
      <c r="AZ51" s="32">
        <v>10.789987242</v>
      </c>
      <c r="BA51" s="32">
        <v>4.0063113476699996</v>
      </c>
      <c r="BB51" s="32">
        <v>0</v>
      </c>
      <c r="BC51" s="32">
        <v>1148.0720583</v>
      </c>
      <c r="BD51" s="32">
        <v>189.88555447300001</v>
      </c>
      <c r="BE51" s="32">
        <v>1265.98346907</v>
      </c>
      <c r="BF51" s="32">
        <v>12.435804903799999</v>
      </c>
      <c r="BG51" s="32">
        <v>3.1906600584499998</v>
      </c>
      <c r="BH51" s="32">
        <v>4.4366308480600001</v>
      </c>
      <c r="BI51" s="32">
        <v>1.3699129458700001E-2</v>
      </c>
      <c r="BJ51" s="32">
        <v>20.7805068226</v>
      </c>
      <c r="BK51" s="32">
        <v>0.341733875099</v>
      </c>
      <c r="BL51" s="32">
        <v>1.62031174497</v>
      </c>
      <c r="BM51" s="32">
        <v>1255.10829498</v>
      </c>
      <c r="BN51" s="32">
        <v>2.7039534500000002</v>
      </c>
      <c r="BO51" s="32">
        <v>0.403363103</v>
      </c>
      <c r="BP51" s="32">
        <v>0.51409149799999998</v>
      </c>
      <c r="BQ51" s="32">
        <v>5.3355969599999997E-2</v>
      </c>
      <c r="BR51" s="32">
        <v>122.527895</v>
      </c>
      <c r="BS51" s="32">
        <v>0</v>
      </c>
      <c r="BT51" s="32">
        <v>8.1885050899999996</v>
      </c>
      <c r="BU51" s="32">
        <v>2.4549960199999998</v>
      </c>
      <c r="BV51" s="32">
        <v>0.64040515200000003</v>
      </c>
      <c r="BW51" s="32">
        <v>0</v>
      </c>
      <c r="BX51" s="32">
        <v>207.935519</v>
      </c>
      <c r="BY51" s="32">
        <v>96.483683200000002</v>
      </c>
      <c r="BZ51" s="32">
        <v>70.552823200000006</v>
      </c>
      <c r="CA51" s="32">
        <v>0.28897954399999998</v>
      </c>
      <c r="CB51" s="32">
        <v>4.64004056E-2</v>
      </c>
      <c r="CC51" s="32">
        <v>0.17391335199999999</v>
      </c>
      <c r="CD51" s="32">
        <v>4.27529761E-4</v>
      </c>
      <c r="CE51" s="32">
        <v>0.86439484200000005</v>
      </c>
      <c r="CF51" s="32">
        <v>0.17387695</v>
      </c>
      <c r="CG51" s="32">
        <v>7.4071715400000002E-2</v>
      </c>
      <c r="CH51" s="32">
        <v>43.3195148</v>
      </c>
      <c r="CI51" s="32">
        <v>62.961524866700003</v>
      </c>
      <c r="CJ51" s="32">
        <v>53.869160884000003</v>
      </c>
      <c r="CK51" s="32">
        <v>15.358619304499999</v>
      </c>
      <c r="CL51" s="32">
        <v>24.536665147699999</v>
      </c>
      <c r="CM51" s="32">
        <v>1.39916766205</v>
      </c>
      <c r="CN51" s="32">
        <v>0</v>
      </c>
      <c r="CO51" s="32">
        <v>6.0285103194399996</v>
      </c>
      <c r="CP51" s="32">
        <v>0</v>
      </c>
      <c r="CQ51" s="32">
        <v>0</v>
      </c>
      <c r="CR51" s="32">
        <v>1603.03799697</v>
      </c>
      <c r="CS51" s="32">
        <v>301.42978130099999</v>
      </c>
      <c r="CT51" s="32">
        <v>0</v>
      </c>
      <c r="CU51" s="32">
        <v>68.0134880807</v>
      </c>
      <c r="CV51" s="32">
        <v>2.53052235306E-2</v>
      </c>
      <c r="CW51" s="32">
        <v>700.02010641100003</v>
      </c>
      <c r="CX51" s="32">
        <v>7.6117178915600006E-2</v>
      </c>
      <c r="CY51" s="32">
        <v>2.3120376056600001E-2</v>
      </c>
      <c r="CZ51" s="32">
        <v>16.707199353</v>
      </c>
      <c r="DA51" s="32">
        <v>8.1900543117799998E-2</v>
      </c>
      <c r="DB51" s="32">
        <v>4.84505280647E-3</v>
      </c>
      <c r="DC51" s="32">
        <v>3.72965452074</v>
      </c>
      <c r="DD51" s="32">
        <v>6.6126234068300001</v>
      </c>
      <c r="DE51" s="32">
        <v>9.1535821056999995E-3</v>
      </c>
      <c r="DF51" s="32">
        <v>6.9419198864599995E-4</v>
      </c>
      <c r="DG51" s="32">
        <v>1.5931756577</v>
      </c>
      <c r="DH51" s="32">
        <v>1.86830995488E-2</v>
      </c>
      <c r="DI51" s="32">
        <v>4.4045465844200002</v>
      </c>
      <c r="DJ51" s="32">
        <v>0.29080274863099997</v>
      </c>
      <c r="DK51" s="32">
        <v>2.00184594162E-2</v>
      </c>
      <c r="DL51" s="32">
        <v>31.584047335899999</v>
      </c>
      <c r="DM51" s="32">
        <v>8.3137763184299995E-2</v>
      </c>
      <c r="DN51" s="32">
        <v>0.52727593973499998</v>
      </c>
      <c r="DO51" s="32">
        <v>1.1350168133999999E-3</v>
      </c>
      <c r="DP51" s="32">
        <v>1.86476995154</v>
      </c>
      <c r="DQ51" s="32">
        <v>0</v>
      </c>
      <c r="DR51" s="32">
        <v>0.52343671890800003</v>
      </c>
      <c r="DS51" s="32">
        <v>179.98430739299999</v>
      </c>
      <c r="DT51" s="32">
        <v>0.39293621969999998</v>
      </c>
      <c r="DU51" s="32">
        <v>79.919490484600004</v>
      </c>
      <c r="DV51" s="32">
        <v>1676.85645998</v>
      </c>
      <c r="DW51" s="32">
        <v>160.51907805100001</v>
      </c>
      <c r="DX51" s="32">
        <f t="shared" si="0"/>
        <v>59.180819015621196</v>
      </c>
      <c r="DY51" s="32">
        <f t="shared" si="1"/>
        <v>55.451164494881198</v>
      </c>
    </row>
    <row r="52" spans="1:129" s="34" customFormat="1" x14ac:dyDescent="0.2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</row>
    <row r="53" spans="1:129" s="34" customFormat="1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</row>
    <row r="54" spans="1:129" s="34" customFormat="1" x14ac:dyDescent="0.25">
      <c r="B54" s="34" t="s">
        <v>314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</row>
    <row r="55" spans="1:129" s="34" customFormat="1" x14ac:dyDescent="0.25">
      <c r="B55" s="34" t="s">
        <v>1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</row>
    <row r="56" spans="1:129" s="34" customFormat="1" x14ac:dyDescent="0.25">
      <c r="B56" s="34" t="s">
        <v>11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</row>
    <row r="57" spans="1:129" s="34" customFormat="1" x14ac:dyDescent="0.25">
      <c r="B57" s="34" t="s">
        <v>58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</row>
    <row r="58" spans="1:129" s="34" customFormat="1" x14ac:dyDescent="0.25">
      <c r="B58" s="34" t="s">
        <v>75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</row>
    <row r="59" spans="1:129" s="34" customFormat="1" x14ac:dyDescent="0.25">
      <c r="B59" s="34" t="s">
        <v>326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</row>
    <row r="60" spans="1:129" s="34" customFormat="1" x14ac:dyDescent="0.25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</row>
    <row r="61" spans="1:129" x14ac:dyDescent="0.25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</row>
    <row r="62" spans="1:129" x14ac:dyDescent="0.25">
      <c r="B62" s="2" t="s">
        <v>56</v>
      </c>
      <c r="C62" s="1">
        <f>SUM(C3:C51)</f>
        <v>766.41638319644801</v>
      </c>
      <c r="D62" s="1">
        <f t="shared" ref="D62:CJ62" si="2">SUM(D3:D51)</f>
        <v>9826.7957797524268</v>
      </c>
      <c r="E62" s="1">
        <f t="shared" si="2"/>
        <v>8762.410240071149</v>
      </c>
      <c r="F62" s="1">
        <f t="shared" si="2"/>
        <v>1517.9110414650936</v>
      </c>
      <c r="G62" s="1">
        <f t="shared" ref="G62:AA62" si="3">SUM(G3:G51)</f>
        <v>1447.1698153975799</v>
      </c>
      <c r="H62" s="1">
        <f t="shared" si="3"/>
        <v>208.785319931304</v>
      </c>
      <c r="I62" s="1">
        <f t="shared" si="3"/>
        <v>269.48606703753995</v>
      </c>
      <c r="J62" s="1">
        <f t="shared" si="3"/>
        <v>16.722900810529008</v>
      </c>
      <c r="K62" s="1">
        <f t="shared" si="3"/>
        <v>82206.412160366031</v>
      </c>
      <c r="L62" s="1">
        <f t="shared" si="3"/>
        <v>0</v>
      </c>
      <c r="M62" s="1">
        <f t="shared" si="3"/>
        <v>4540.4823836937012</v>
      </c>
      <c r="N62" s="1">
        <f t="shared" si="3"/>
        <v>535.17412333847005</v>
      </c>
      <c r="O62" s="1">
        <f t="shared" si="3"/>
        <v>340.80359051599288</v>
      </c>
      <c r="P62" s="1">
        <f t="shared" si="3"/>
        <v>0</v>
      </c>
      <c r="Q62" s="1">
        <f t="shared" si="3"/>
        <v>62548.445553639984</v>
      </c>
      <c r="R62" s="1">
        <f t="shared" si="3"/>
        <v>3813.1205554653015</v>
      </c>
      <c r="S62" s="1">
        <f t="shared" si="3"/>
        <v>15273.110060391904</v>
      </c>
      <c r="T62" s="1">
        <f t="shared" si="3"/>
        <v>1085.0459358440301</v>
      </c>
      <c r="U62" s="1">
        <f t="shared" si="3"/>
        <v>136.06483107632499</v>
      </c>
      <c r="V62" s="1">
        <f t="shared" si="3"/>
        <v>545.48608749048003</v>
      </c>
      <c r="W62" s="1">
        <f t="shared" si="3"/>
        <v>1.6052239931189103</v>
      </c>
      <c r="X62" s="1">
        <f t="shared" si="3"/>
        <v>2708.0500041142</v>
      </c>
      <c r="Y62" s="1">
        <f t="shared" si="3"/>
        <v>3.178620482189499</v>
      </c>
      <c r="Z62" s="1">
        <f t="shared" si="3"/>
        <v>48.259487877777993</v>
      </c>
      <c r="AA62" s="1">
        <f t="shared" si="3"/>
        <v>20885.678196751403</v>
      </c>
      <c r="AB62" s="1">
        <f t="shared" si="2"/>
        <v>12701.735399565699</v>
      </c>
      <c r="AC62" s="1">
        <f t="shared" si="2"/>
        <v>2246.1844709071311</v>
      </c>
      <c r="AD62" s="1">
        <f t="shared" si="2"/>
        <v>61313.902574857093</v>
      </c>
      <c r="AE62" s="1">
        <f t="shared" si="2"/>
        <v>5653962.0796699403</v>
      </c>
      <c r="AF62" s="1">
        <f t="shared" si="2"/>
        <v>192.33160905449003</v>
      </c>
      <c r="AG62" s="1">
        <f t="shared" si="2"/>
        <v>12410.156086752002</v>
      </c>
      <c r="AH62" s="1">
        <f t="shared" si="2"/>
        <v>14.316423325039001</v>
      </c>
      <c r="AI62" s="1">
        <f t="shared" si="2"/>
        <v>22804.020555478997</v>
      </c>
      <c r="AJ62" s="1">
        <f t="shared" si="2"/>
        <v>35401.005126105003</v>
      </c>
      <c r="AK62" s="1">
        <f t="shared" si="2"/>
        <v>36579.240413915599</v>
      </c>
      <c r="AL62" s="1">
        <f t="shared" si="2"/>
        <v>9050.0819508220902</v>
      </c>
      <c r="AM62" s="1">
        <f t="shared" si="2"/>
        <v>36951.2552639231</v>
      </c>
      <c r="AN62" s="1">
        <f t="shared" si="2"/>
        <v>250.34963559120001</v>
      </c>
      <c r="AO62" s="1">
        <f t="shared" si="2"/>
        <v>11079.455878936998</v>
      </c>
      <c r="AP62" s="1">
        <f t="shared" si="2"/>
        <v>33.602996013059986</v>
      </c>
      <c r="AQ62" s="1">
        <f t="shared" si="2"/>
        <v>72596.82201668997</v>
      </c>
      <c r="AR62" s="1">
        <f t="shared" si="2"/>
        <v>83921.697228570003</v>
      </c>
      <c r="AS62" s="1">
        <f t="shared" si="2"/>
        <v>6623.202979478091</v>
      </c>
      <c r="AT62" s="1">
        <f t="shared" si="2"/>
        <v>453.19092499580404</v>
      </c>
      <c r="AU62" s="1">
        <f t="shared" si="2"/>
        <v>11857.0814022718</v>
      </c>
      <c r="AV62" s="1">
        <f t="shared" si="2"/>
        <v>2213.7185677238904</v>
      </c>
      <c r="AW62" s="1">
        <f t="shared" si="2"/>
        <v>5541991.2658518022</v>
      </c>
      <c r="AX62" s="1">
        <f t="shared" si="2"/>
        <v>13461.937702429999</v>
      </c>
      <c r="AY62" s="1">
        <f t="shared" si="2"/>
        <v>5700.9584933330789</v>
      </c>
      <c r="AZ62" s="1">
        <f t="shared" si="2"/>
        <v>2595.7551959954808</v>
      </c>
      <c r="BA62" s="1">
        <f t="shared" si="2"/>
        <v>855.59338829025194</v>
      </c>
      <c r="BB62" s="1">
        <f t="shared" si="2"/>
        <v>0</v>
      </c>
      <c r="BC62" s="1">
        <f t="shared" si="2"/>
        <v>286586.93917402305</v>
      </c>
      <c r="BD62" s="1">
        <f t="shared" si="2"/>
        <v>35286.411690239511</v>
      </c>
      <c r="BE62" s="1">
        <f t="shared" si="2"/>
        <v>295795.41568151995</v>
      </c>
      <c r="BF62" s="1">
        <f t="shared" si="2"/>
        <v>2371.1093318363992</v>
      </c>
      <c r="BG62" s="1">
        <f t="shared" si="2"/>
        <v>588.04574038083013</v>
      </c>
      <c r="BH62" s="1">
        <f t="shared" si="2"/>
        <v>867.82005438422982</v>
      </c>
      <c r="BI62" s="1">
        <f t="shared" si="2"/>
        <v>4.822756174564601</v>
      </c>
      <c r="BJ62" s="1">
        <f t="shared" si="2"/>
        <v>3839.4596438784997</v>
      </c>
      <c r="BK62" s="1">
        <f t="shared" si="2"/>
        <v>72.146124792805992</v>
      </c>
      <c r="BL62" s="1">
        <f t="shared" si="2"/>
        <v>443.70091873437008</v>
      </c>
      <c r="BM62" s="1">
        <f t="shared" si="2"/>
        <v>298854.89524890599</v>
      </c>
      <c r="BN62" s="1">
        <f t="shared" si="2"/>
        <v>692.07031778517</v>
      </c>
      <c r="BO62" s="1">
        <f t="shared" si="2"/>
        <v>104.44276721592503</v>
      </c>
      <c r="BP62" s="1">
        <f t="shared" si="2"/>
        <v>132.632101704333</v>
      </c>
      <c r="BQ62" s="1">
        <f t="shared" si="2"/>
        <v>15.743755201797001</v>
      </c>
      <c r="BR62" s="1">
        <f t="shared" si="2"/>
        <v>29766.195064911997</v>
      </c>
      <c r="BS62" s="1">
        <f t="shared" si="2"/>
        <v>0</v>
      </c>
      <c r="BT62" s="1">
        <f t="shared" si="2"/>
        <v>2068.5350594031997</v>
      </c>
      <c r="BU62" s="1">
        <f t="shared" si="2"/>
        <v>589.54941434934005</v>
      </c>
      <c r="BV62" s="1">
        <f t="shared" si="2"/>
        <v>164.22845925240861</v>
      </c>
      <c r="BW62" s="1">
        <f t="shared" si="2"/>
        <v>0</v>
      </c>
      <c r="BX62" s="1">
        <f t="shared" si="2"/>
        <v>50923.258450622998</v>
      </c>
      <c r="BY62" s="1">
        <f t="shared" si="2"/>
        <v>22180.781872464002</v>
      </c>
      <c r="BZ62" s="1">
        <f t="shared" si="2"/>
        <v>18039.307310531003</v>
      </c>
      <c r="CA62" s="1">
        <f t="shared" si="2"/>
        <v>99.532432255031011</v>
      </c>
      <c r="CB62" s="1">
        <f t="shared" si="2"/>
        <v>14.9047659365442</v>
      </c>
      <c r="CC62" s="1">
        <f t="shared" si="2"/>
        <v>55.968828213994996</v>
      </c>
      <c r="CD62" s="1">
        <f t="shared" si="2"/>
        <v>0.14724973025240101</v>
      </c>
      <c r="CE62" s="1">
        <f t="shared" si="2"/>
        <v>278.06738907972999</v>
      </c>
      <c r="CF62" s="1">
        <f t="shared" si="2"/>
        <v>42.999070153140998</v>
      </c>
      <c r="CG62" s="1">
        <f t="shared" si="2"/>
        <v>20.610346921855701</v>
      </c>
      <c r="CH62" s="1">
        <f t="shared" si="2"/>
        <v>11490.860227762103</v>
      </c>
      <c r="CI62" s="1">
        <f t="shared" si="2"/>
        <v>14524.650543953054</v>
      </c>
      <c r="CJ62" s="1">
        <f t="shared" si="2"/>
        <v>12309.891030410363</v>
      </c>
      <c r="CK62" s="1">
        <f t="shared" ref="CK62:DY62" si="4">SUM(CK3:CK51)</f>
        <v>3720.4626676738603</v>
      </c>
      <c r="CL62" s="1">
        <f t="shared" si="4"/>
        <v>7380.812470995641</v>
      </c>
      <c r="CM62" s="1">
        <f t="shared" si="4"/>
        <v>392.19549970504704</v>
      </c>
      <c r="CN62" s="1">
        <f t="shared" si="4"/>
        <v>0</v>
      </c>
      <c r="CO62" s="1">
        <f t="shared" si="4"/>
        <v>1408.5266265221665</v>
      </c>
      <c r="CP62" s="1">
        <f t="shared" si="4"/>
        <v>0</v>
      </c>
      <c r="CQ62" s="1">
        <f t="shared" si="4"/>
        <v>0</v>
      </c>
      <c r="CR62" s="1">
        <f t="shared" si="4"/>
        <v>400057.30717474013</v>
      </c>
      <c r="CS62" s="1">
        <f t="shared" si="4"/>
        <v>61279.944474741722</v>
      </c>
      <c r="CT62" s="1">
        <f t="shared" si="4"/>
        <v>0</v>
      </c>
      <c r="CU62" s="1">
        <f t="shared" si="4"/>
        <v>16428.093764024401</v>
      </c>
      <c r="CV62" s="1">
        <f t="shared" si="4"/>
        <v>4.9042417410110186</v>
      </c>
      <c r="CW62" s="1">
        <f t="shared" si="4"/>
        <v>191268.38016439695</v>
      </c>
      <c r="CX62" s="1">
        <f t="shared" si="4"/>
        <v>16.914990888928038</v>
      </c>
      <c r="CY62" s="1">
        <f t="shared" si="4"/>
        <v>5.2494410018305713</v>
      </c>
      <c r="CZ62" s="1">
        <f t="shared" si="4"/>
        <v>3555.6716013927307</v>
      </c>
      <c r="DA62" s="1">
        <f t="shared" si="4"/>
        <v>16.866044208675401</v>
      </c>
      <c r="DB62" s="1">
        <f t="shared" si="4"/>
        <v>1.0803855068102071</v>
      </c>
      <c r="DC62" s="1">
        <f t="shared" si="4"/>
        <v>739.01068292930393</v>
      </c>
      <c r="DD62" s="1">
        <f t="shared" si="4"/>
        <v>1469.267754416511</v>
      </c>
      <c r="DE62" s="1">
        <f t="shared" si="4"/>
        <v>1.7771029276807102</v>
      </c>
      <c r="DF62" s="1">
        <f t="shared" si="4"/>
        <v>0.13437189847234798</v>
      </c>
      <c r="DG62" s="1">
        <f t="shared" si="4"/>
        <v>324.40308771674694</v>
      </c>
      <c r="DH62" s="1">
        <f t="shared" si="4"/>
        <v>3.6344149739772691</v>
      </c>
      <c r="DI62" s="1">
        <f t="shared" si="4"/>
        <v>1021.170999062805</v>
      </c>
      <c r="DJ62" s="1">
        <f t="shared" si="4"/>
        <v>56.649247436722305</v>
      </c>
      <c r="DK62" s="1">
        <f t="shared" si="4"/>
        <v>6.5752411090397418</v>
      </c>
      <c r="DL62" s="1">
        <f t="shared" si="4"/>
        <v>6825.5250023894541</v>
      </c>
      <c r="DM62" s="1">
        <f t="shared" si="4"/>
        <v>16.248998395461303</v>
      </c>
      <c r="DN62" s="1">
        <f t="shared" si="4"/>
        <v>118.32320756606352</v>
      </c>
      <c r="DO62" s="1">
        <f t="shared" si="4"/>
        <v>0.23439759323550596</v>
      </c>
      <c r="DP62" s="1">
        <f t="shared" si="4"/>
        <v>512.57023991310598</v>
      </c>
      <c r="DQ62" s="1">
        <f t="shared" si="4"/>
        <v>0</v>
      </c>
      <c r="DR62" s="1">
        <f t="shared" si="4"/>
        <v>109.9013303719929</v>
      </c>
      <c r="DS62" s="1">
        <f t="shared" si="4"/>
        <v>49380.437869765403</v>
      </c>
      <c r="DT62" s="1">
        <f t="shared" si="4"/>
        <v>83.846787763606102</v>
      </c>
      <c r="DU62" s="1">
        <f t="shared" si="4"/>
        <v>19044.275020783301</v>
      </c>
      <c r="DV62" s="1">
        <f t="shared" si="4"/>
        <v>450550.67148840195</v>
      </c>
      <c r="DW62" s="1">
        <f t="shared" si="4"/>
        <v>41379.627890361997</v>
      </c>
      <c r="DX62" s="1">
        <f t="shared" si="4"/>
        <v>12714.373489803096</v>
      </c>
      <c r="DY62" s="1">
        <f t="shared" si="4"/>
        <v>11975.362806873794</v>
      </c>
    </row>
    <row r="63" spans="1:129" x14ac:dyDescent="0.25">
      <c r="B63" s="34" t="s">
        <v>329</v>
      </c>
      <c r="C63" s="32">
        <f>+C3+C5+C8+C9+C11+C12+C14+C15+C16+C17+C18+C19+C20+C21+C22+C23+C24+C25+C26+C28+C30+C31+C33+C34+C35+C36+C37+C39+C40+C41+C42+C43+C44+C46+C47+C49+C50</f>
        <v>599.66744960397</v>
      </c>
      <c r="D63" s="32">
        <f t="shared" ref="D63:CJ63" si="5">+D3+D5+D8+D9+D11+D12+D14+D15+D16+D17+D18+D19+D20+D21+D22+D23+D24+D25+D26+D28+D30+D31+D33+D34+D35+D36+D37+D39+D40+D41+D42+D43+D44+D46+D47+D49+D50</f>
        <v>7705.1755176699007</v>
      </c>
      <c r="E63" s="32">
        <f t="shared" si="5"/>
        <v>6870.7686640527008</v>
      </c>
      <c r="F63" s="32">
        <f t="shared" si="5"/>
        <v>1167.8841352618899</v>
      </c>
      <c r="G63" s="32">
        <f t="shared" ref="G63:AA63" si="6">+G3+G5+G8+G9+G11+G12+G14+G15+G16+G17+G18+G19+G20+G21+G22+G23+G24+G25+G26+G28+G30+G31+G33+G34+G35+G36+G37+G39+G40+G41+G42+G43+G44+G46+G47+G49+G50</f>
        <v>1103.2455249575801</v>
      </c>
      <c r="H63" s="32">
        <f t="shared" si="6"/>
        <v>159.158245005504</v>
      </c>
      <c r="I63" s="32">
        <f t="shared" si="6"/>
        <v>205.46706847453993</v>
      </c>
      <c r="J63" s="32">
        <f t="shared" si="6"/>
        <v>12.752726557519003</v>
      </c>
      <c r="K63" s="32">
        <f t="shared" si="6"/>
        <v>65507.654202795988</v>
      </c>
      <c r="L63" s="32">
        <f t="shared" si="6"/>
        <v>0</v>
      </c>
      <c r="M63" s="32">
        <f t="shared" si="6"/>
        <v>3461.5711432337002</v>
      </c>
      <c r="N63" s="32">
        <f t="shared" si="6"/>
        <v>406.03262950947004</v>
      </c>
      <c r="O63" s="32">
        <f t="shared" si="6"/>
        <v>259.77064381729298</v>
      </c>
      <c r="P63" s="32">
        <f t="shared" si="6"/>
        <v>0</v>
      </c>
      <c r="Q63" s="32">
        <f t="shared" si="6"/>
        <v>47455.069856269998</v>
      </c>
      <c r="R63" s="32">
        <f t="shared" si="6"/>
        <v>2892.9884740343014</v>
      </c>
      <c r="S63" s="32">
        <f t="shared" si="6"/>
        <v>11643.9855211919</v>
      </c>
      <c r="T63" s="32">
        <f t="shared" si="6"/>
        <v>818.76900118502999</v>
      </c>
      <c r="U63" s="32">
        <f t="shared" si="6"/>
        <v>101.26782565812499</v>
      </c>
      <c r="V63" s="32">
        <f t="shared" si="6"/>
        <v>411.61897231268006</v>
      </c>
      <c r="W63" s="32">
        <f t="shared" si="6"/>
        <v>1.2112923639729103</v>
      </c>
      <c r="X63" s="32">
        <f t="shared" si="6"/>
        <v>2043.4757682162001</v>
      </c>
      <c r="Y63" s="32">
        <f t="shared" si="6"/>
        <v>2.3985578456374985</v>
      </c>
      <c r="Z63" s="32">
        <f t="shared" si="6"/>
        <v>35.015624599978004</v>
      </c>
      <c r="AA63" s="32">
        <f t="shared" si="6"/>
        <v>15922.930793471402</v>
      </c>
      <c r="AB63" s="32">
        <f t="shared" si="5"/>
        <v>9980.8961437397993</v>
      </c>
      <c r="AC63" s="32">
        <f t="shared" si="5"/>
        <v>1853.1447261047197</v>
      </c>
      <c r="AD63" s="32">
        <f t="shared" si="5"/>
        <v>48165.834879022004</v>
      </c>
      <c r="AE63" s="32">
        <f t="shared" si="5"/>
        <v>4537727.8445299007</v>
      </c>
      <c r="AF63" s="32">
        <f t="shared" si="5"/>
        <v>154.02422961171999</v>
      </c>
      <c r="AG63" s="32">
        <f t="shared" si="5"/>
        <v>9749.8779145599983</v>
      </c>
      <c r="AH63" s="32">
        <f t="shared" si="5"/>
        <v>11.438810443949</v>
      </c>
      <c r="AI63" s="32">
        <f t="shared" si="5"/>
        <v>18158.807384014006</v>
      </c>
      <c r="AJ63" s="32">
        <f t="shared" si="5"/>
        <v>28057.212794340001</v>
      </c>
      <c r="AK63" s="32">
        <f t="shared" si="5"/>
        <v>28462.876535376101</v>
      </c>
      <c r="AL63" s="32">
        <f t="shared" si="5"/>
        <v>7108.5604909690992</v>
      </c>
      <c r="AM63" s="32">
        <f t="shared" si="5"/>
        <v>28640.459150472703</v>
      </c>
      <c r="AN63" s="32">
        <f t="shared" si="5"/>
        <v>195.04386188889998</v>
      </c>
      <c r="AO63" s="32">
        <f t="shared" si="5"/>
        <v>8467.6462919269979</v>
      </c>
      <c r="AP63" s="32">
        <f t="shared" si="5"/>
        <v>26.031516353139995</v>
      </c>
      <c r="AQ63" s="32">
        <f t="shared" si="5"/>
        <v>55981.921521179996</v>
      </c>
      <c r="AR63" s="32">
        <f t="shared" si="5"/>
        <v>64639.635014129984</v>
      </c>
      <c r="AS63" s="32">
        <f t="shared" si="5"/>
        <v>5248.9174705425994</v>
      </c>
      <c r="AT63" s="32">
        <f t="shared" si="5"/>
        <v>362.02462095404007</v>
      </c>
      <c r="AU63" s="32">
        <f t="shared" si="5"/>
        <v>9326.8094749341017</v>
      </c>
      <c r="AV63" s="32">
        <f t="shared" si="5"/>
        <v>1828.2128092093903</v>
      </c>
      <c r="AW63" s="32">
        <f t="shared" si="5"/>
        <v>4448871.0906682005</v>
      </c>
      <c r="AX63" s="32">
        <f t="shared" si="5"/>
        <v>10422.950939401999</v>
      </c>
      <c r="AY63" s="32">
        <f t="shared" si="5"/>
        <v>4440.0216994733009</v>
      </c>
      <c r="AZ63" s="32">
        <f t="shared" si="5"/>
        <v>1931.6681755790696</v>
      </c>
      <c r="BA63" s="32">
        <f t="shared" si="5"/>
        <v>667.27617924083995</v>
      </c>
      <c r="BB63" s="32">
        <f t="shared" si="5"/>
        <v>0</v>
      </c>
      <c r="BC63" s="32">
        <f t="shared" si="5"/>
        <v>212733.28235038</v>
      </c>
      <c r="BD63" s="32">
        <f t="shared" si="5"/>
        <v>26793.375746757003</v>
      </c>
      <c r="BE63" s="32">
        <f t="shared" si="5"/>
        <v>233115.06515179001</v>
      </c>
      <c r="BF63" s="32">
        <f t="shared" si="5"/>
        <v>1802.3564812511001</v>
      </c>
      <c r="BG63" s="32">
        <f t="shared" si="5"/>
        <v>450.85771910405003</v>
      </c>
      <c r="BH63" s="32">
        <f t="shared" si="5"/>
        <v>657.32943708453001</v>
      </c>
      <c r="BI63" s="32">
        <f t="shared" si="5"/>
        <v>3.5788794590020996</v>
      </c>
      <c r="BJ63" s="32">
        <f t="shared" si="5"/>
        <v>2915.5088817074998</v>
      </c>
      <c r="BK63" s="32">
        <f t="shared" si="5"/>
        <v>54.841784660374984</v>
      </c>
      <c r="BL63" s="32">
        <f t="shared" si="5"/>
        <v>298.15392090265999</v>
      </c>
      <c r="BM63" s="32">
        <f t="shared" si="5"/>
        <v>235719.8807434999</v>
      </c>
      <c r="BN63" s="32">
        <f t="shared" si="5"/>
        <v>518.60904741797003</v>
      </c>
      <c r="BO63" s="32">
        <f t="shared" si="5"/>
        <v>78.484247115925015</v>
      </c>
      <c r="BP63" s="32">
        <f t="shared" si="5"/>
        <v>99.585780738632977</v>
      </c>
      <c r="BQ63" s="32">
        <f t="shared" si="5"/>
        <v>12.180119532037001</v>
      </c>
      <c r="BR63" s="32">
        <f t="shared" si="5"/>
        <v>23349.317339982001</v>
      </c>
      <c r="BS63" s="32">
        <f t="shared" si="5"/>
        <v>0</v>
      </c>
      <c r="BT63" s="32">
        <f t="shared" si="5"/>
        <v>1545.1322056521999</v>
      </c>
      <c r="BU63" s="32">
        <f t="shared" si="5"/>
        <v>439.47813746223989</v>
      </c>
      <c r="BV63" s="32">
        <f t="shared" si="5"/>
        <v>123.1177516286087</v>
      </c>
      <c r="BW63" s="32">
        <f t="shared" si="5"/>
        <v>0</v>
      </c>
      <c r="BX63" s="32">
        <f t="shared" si="5"/>
        <v>38146.741745892992</v>
      </c>
      <c r="BY63" s="32">
        <f t="shared" si="5"/>
        <v>16348.548931714</v>
      </c>
      <c r="BZ63" s="32">
        <f t="shared" si="5"/>
        <v>13514.863807870997</v>
      </c>
      <c r="CA63" s="32">
        <f t="shared" si="5"/>
        <v>78.488387855431014</v>
      </c>
      <c r="CB63" s="32">
        <f t="shared" si="5"/>
        <v>11.437216230644202</v>
      </c>
      <c r="CC63" s="32">
        <f t="shared" si="5"/>
        <v>43.577268155494991</v>
      </c>
      <c r="CD63" s="32">
        <f t="shared" si="5"/>
        <v>0.11611644020400101</v>
      </c>
      <c r="CE63" s="32">
        <f t="shared" si="5"/>
        <v>216.48523536192997</v>
      </c>
      <c r="CF63" s="32">
        <f t="shared" si="5"/>
        <v>31.501153073441003</v>
      </c>
      <c r="CG63" s="32">
        <f t="shared" si="5"/>
        <v>14.804723943205698</v>
      </c>
      <c r="CH63" s="32">
        <f t="shared" si="5"/>
        <v>8684.6649246320994</v>
      </c>
      <c r="CI63" s="32">
        <f t="shared" si="5"/>
        <v>11157.444043921398</v>
      </c>
      <c r="CJ63" s="32">
        <f t="shared" si="5"/>
        <v>9446.7139083210022</v>
      </c>
      <c r="CK63" s="32">
        <f t="shared" ref="CK63:DY63" si="7">+CK3+CK5+CK8+CK9+CK11+CK12+CK14+CK15+CK16+CK17+CK18+CK19+CK20+CK21+CK22+CK23+CK24+CK25+CK26+CK28+CK30+CK31+CK33+CK34+CK35+CK36+CK37+CK39+CK40+CK41+CK42+CK43+CK44+CK46+CK47+CK49+CK50</f>
        <v>2777.1759896746898</v>
      </c>
      <c r="CL63" s="32">
        <f t="shared" si="7"/>
        <v>5808.8185874229011</v>
      </c>
      <c r="CM63" s="32">
        <f t="shared" si="7"/>
        <v>297.11508634004798</v>
      </c>
      <c r="CN63" s="32">
        <f t="shared" si="7"/>
        <v>0</v>
      </c>
      <c r="CO63" s="32">
        <f t="shared" si="7"/>
        <v>1087.6300941633201</v>
      </c>
      <c r="CP63" s="32">
        <f t="shared" si="7"/>
        <v>0</v>
      </c>
      <c r="CQ63" s="32">
        <f t="shared" si="7"/>
        <v>0</v>
      </c>
      <c r="CR63" s="32">
        <f t="shared" si="7"/>
        <v>298334.93941001798</v>
      </c>
      <c r="CS63" s="32">
        <f t="shared" si="7"/>
        <v>46034.844155986</v>
      </c>
      <c r="CT63" s="32">
        <f t="shared" si="7"/>
        <v>0</v>
      </c>
      <c r="CU63" s="32">
        <f t="shared" si="7"/>
        <v>12879.7438787234</v>
      </c>
      <c r="CV63" s="32">
        <f t="shared" si="7"/>
        <v>3.7176854312821006</v>
      </c>
      <c r="CW63" s="32">
        <f t="shared" si="7"/>
        <v>149526.26145705598</v>
      </c>
      <c r="CX63" s="32">
        <f t="shared" si="7"/>
        <v>12.813996214409899</v>
      </c>
      <c r="CY63" s="32">
        <f t="shared" si="7"/>
        <v>3.9756010596567002</v>
      </c>
      <c r="CZ63" s="32">
        <f t="shared" si="7"/>
        <v>2699.6104665358507</v>
      </c>
      <c r="DA63" s="32">
        <f t="shared" si="7"/>
        <v>12.779504823506901</v>
      </c>
      <c r="DB63" s="32">
        <f t="shared" si="7"/>
        <v>0.81839895372559013</v>
      </c>
      <c r="DC63" s="32">
        <f t="shared" si="7"/>
        <v>563.56055015524009</v>
      </c>
      <c r="DD63" s="32">
        <f t="shared" si="7"/>
        <v>1112.5263225211199</v>
      </c>
      <c r="DE63" s="32">
        <f t="shared" si="7"/>
        <v>1.3468401189699999</v>
      </c>
      <c r="DF63" s="32">
        <f t="shared" si="7"/>
        <v>0.101877338595975</v>
      </c>
      <c r="DG63" s="32">
        <f t="shared" si="7"/>
        <v>245.81104541813997</v>
      </c>
      <c r="DH63" s="32">
        <f t="shared" si="7"/>
        <v>2.7537681997543997</v>
      </c>
      <c r="DI63" s="32">
        <f t="shared" si="7"/>
        <v>773.0105153630999</v>
      </c>
      <c r="DJ63" s="32">
        <f t="shared" si="7"/>
        <v>42.915004640769006</v>
      </c>
      <c r="DK63" s="32">
        <f t="shared" si="7"/>
        <v>4.9063112083657021</v>
      </c>
      <c r="DL63" s="32">
        <f t="shared" si="7"/>
        <v>5175.4547595619015</v>
      </c>
      <c r="DM63" s="32">
        <f t="shared" si="7"/>
        <v>12.304358997787501</v>
      </c>
      <c r="DN63" s="32">
        <f t="shared" si="7"/>
        <v>88.741500696709025</v>
      </c>
      <c r="DO63" s="32">
        <f t="shared" si="7"/>
        <v>0.17766845861337396</v>
      </c>
      <c r="DP63" s="32">
        <f t="shared" si="7"/>
        <v>347.97433746433001</v>
      </c>
      <c r="DQ63" s="32">
        <f t="shared" si="7"/>
        <v>0</v>
      </c>
      <c r="DR63" s="32">
        <f t="shared" si="7"/>
        <v>83.297577923452991</v>
      </c>
      <c r="DS63" s="32">
        <f t="shared" si="7"/>
        <v>38791.564091433</v>
      </c>
      <c r="DT63" s="32">
        <f t="shared" si="7"/>
        <v>62.933715655953989</v>
      </c>
      <c r="DU63" s="32">
        <f t="shared" si="7"/>
        <v>14901.469710009404</v>
      </c>
      <c r="DV63" s="32">
        <f t="shared" si="7"/>
        <v>353023.89615038992</v>
      </c>
      <c r="DW63" s="32">
        <f t="shared" si="7"/>
        <v>32595.328648965999</v>
      </c>
      <c r="DX63" s="32">
        <f t="shared" si="7"/>
        <v>9644.7999106791831</v>
      </c>
      <c r="DY63" s="32">
        <f t="shared" si="7"/>
        <v>9081.2393605239431</v>
      </c>
    </row>
    <row r="65" spans="6:6" x14ac:dyDescent="0.25">
      <c r="F65" s="32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85" zoomScaleNormal="85" workbookViewId="0">
      <pane xSplit="2" ySplit="2" topLeftCell="R3" activePane="bottomRight" state="frozen"/>
      <selection pane="topRight" activeCell="B1" sqref="B1"/>
      <selection pane="bottomLeft" activeCell="A3" sqref="A3"/>
      <selection pane="bottomRight" activeCell="R7" sqref="R7"/>
    </sheetView>
  </sheetViews>
  <sheetFormatPr defaultRowHeight="15" x14ac:dyDescent="0.25"/>
  <cols>
    <col min="1" max="1" width="9.140625" style="34"/>
    <col min="2" max="2" width="18.7109375" bestFit="1" customWidth="1"/>
    <col min="3" max="3" width="6.5703125" customWidth="1"/>
    <col min="4" max="4" width="5.5703125" bestFit="1" customWidth="1"/>
    <col min="5" max="5" width="9" bestFit="1" customWidth="1"/>
    <col min="6" max="7" width="4.5703125" bestFit="1" customWidth="1"/>
    <col min="8" max="8" width="5.7109375" bestFit="1" customWidth="1"/>
    <col min="9" max="9" width="6.7109375" bestFit="1" customWidth="1"/>
    <col min="10" max="10" width="6.42578125" bestFit="1" customWidth="1"/>
    <col min="11" max="11" width="5.7109375" bestFit="1" customWidth="1"/>
    <col min="12" max="12" width="5.140625" bestFit="1" customWidth="1"/>
    <col min="13" max="13" width="6.5703125" bestFit="1" customWidth="1"/>
    <col min="14" max="14" width="14.140625" bestFit="1" customWidth="1"/>
    <col min="15" max="15" width="6" bestFit="1" customWidth="1"/>
    <col min="16" max="16" width="5.7109375" bestFit="1" customWidth="1"/>
    <col min="17" max="17" width="7.7109375" bestFit="1" customWidth="1"/>
    <col min="18" max="18" width="14.28515625" bestFit="1" customWidth="1"/>
    <col min="19" max="19" width="10.85546875" bestFit="1" customWidth="1"/>
    <col min="20" max="20" width="13.5703125" bestFit="1" customWidth="1"/>
    <col min="21" max="21" width="18" bestFit="1" customWidth="1"/>
    <col min="22" max="22" width="14.28515625" bestFit="1" customWidth="1"/>
    <col min="23" max="23" width="5.28515625" bestFit="1" customWidth="1"/>
    <col min="24" max="24" width="5.7109375" bestFit="1" customWidth="1"/>
    <col min="25" max="25" width="4.85546875" bestFit="1" customWidth="1"/>
    <col min="26" max="26" width="5.7109375" bestFit="1" customWidth="1"/>
    <col min="27" max="27" width="9.140625" bestFit="1" customWidth="1"/>
    <col min="28" max="28" width="5.7109375" bestFit="1" customWidth="1"/>
  </cols>
  <sheetData>
    <row r="1" spans="1:30" x14ac:dyDescent="0.25">
      <c r="C1" s="34" t="s">
        <v>427</v>
      </c>
    </row>
    <row r="2" spans="1:30" x14ac:dyDescent="0.25">
      <c r="A2" s="34" t="s">
        <v>311</v>
      </c>
      <c r="B2" t="s">
        <v>178</v>
      </c>
      <c r="C2" t="s">
        <v>131</v>
      </c>
      <c r="D2" t="s">
        <v>133</v>
      </c>
      <c r="E2" t="s">
        <v>64</v>
      </c>
      <c r="F2" t="s">
        <v>134</v>
      </c>
      <c r="G2" t="s">
        <v>136</v>
      </c>
      <c r="H2" t="s">
        <v>137</v>
      </c>
      <c r="I2" t="s">
        <v>138</v>
      </c>
      <c r="J2" t="s">
        <v>139</v>
      </c>
      <c r="K2" t="s">
        <v>142</v>
      </c>
      <c r="L2" t="s">
        <v>143</v>
      </c>
      <c r="M2" t="s">
        <v>144</v>
      </c>
      <c r="N2" t="s">
        <v>214</v>
      </c>
      <c r="O2" t="s">
        <v>147</v>
      </c>
      <c r="P2" t="s">
        <v>148</v>
      </c>
      <c r="Q2" t="s">
        <v>150</v>
      </c>
      <c r="R2" t="s">
        <v>238</v>
      </c>
      <c r="S2" t="s">
        <v>239</v>
      </c>
      <c r="T2" t="s">
        <v>240</v>
      </c>
      <c r="U2" t="s">
        <v>241</v>
      </c>
      <c r="V2" t="s">
        <v>242</v>
      </c>
      <c r="W2" t="s">
        <v>171</v>
      </c>
      <c r="X2" t="s">
        <v>172</v>
      </c>
      <c r="Y2" t="s">
        <v>173</v>
      </c>
      <c r="Z2" t="s">
        <v>174</v>
      </c>
      <c r="AA2" t="s">
        <v>175</v>
      </c>
      <c r="AB2" t="s">
        <v>176</v>
      </c>
    </row>
    <row r="3" spans="1:30" x14ac:dyDescent="0.25">
      <c r="A3" s="34">
        <v>1</v>
      </c>
      <c r="B3" t="s">
        <v>0</v>
      </c>
      <c r="C3" s="32">
        <v>15.9487240833</v>
      </c>
      <c r="D3" s="32">
        <v>2.2104534450000002</v>
      </c>
      <c r="E3" s="32">
        <v>3.4570049853999998</v>
      </c>
      <c r="F3" s="32">
        <v>9.8568540347300004E-2</v>
      </c>
      <c r="G3" s="32">
        <v>0</v>
      </c>
      <c r="H3" s="32">
        <v>0</v>
      </c>
      <c r="I3" s="32">
        <v>157.80246408400001</v>
      </c>
      <c r="J3" s="32">
        <v>4.7364058827799997</v>
      </c>
      <c r="K3" s="32">
        <v>67.309527235800005</v>
      </c>
      <c r="L3" s="32">
        <v>0.51357418664999999</v>
      </c>
      <c r="M3" s="32">
        <v>0</v>
      </c>
      <c r="N3" s="32">
        <v>0.47404094684699999</v>
      </c>
      <c r="O3" s="32">
        <v>0</v>
      </c>
      <c r="P3" s="32">
        <v>17.334842541899999</v>
      </c>
      <c r="Q3" s="32">
        <v>1126.53813111</v>
      </c>
      <c r="R3" s="32">
        <v>3.4570025963700002</v>
      </c>
      <c r="S3" s="32">
        <v>157.80255749</v>
      </c>
      <c r="T3" s="32">
        <v>0.474040806732</v>
      </c>
      <c r="U3" s="32">
        <v>1445.60173128</v>
      </c>
      <c r="V3" s="32">
        <v>1606.8620804499999</v>
      </c>
      <c r="W3" s="32">
        <v>4.9403387653099999</v>
      </c>
      <c r="X3" s="32">
        <v>87.445569002699997</v>
      </c>
      <c r="Y3" s="32">
        <v>0</v>
      </c>
      <c r="Z3" s="32">
        <v>26.379212910100001</v>
      </c>
      <c r="AA3" s="32">
        <v>1606.86122488</v>
      </c>
      <c r="AB3" s="32">
        <v>95.698600305799999</v>
      </c>
      <c r="AD3" s="32">
        <f>AA3+'onroad_rfl RPV'!AA3</f>
        <v>1657.8052718162</v>
      </c>
    </row>
    <row r="4" spans="1:30" x14ac:dyDescent="0.25">
      <c r="A4" s="34">
        <v>4</v>
      </c>
      <c r="B4" t="s">
        <v>2</v>
      </c>
      <c r="C4" s="32">
        <v>12.5243797794</v>
      </c>
      <c r="D4" s="32">
        <v>1.7020337196899999</v>
      </c>
      <c r="E4" s="32">
        <v>2.7496890989299998</v>
      </c>
      <c r="F4" s="32">
        <v>7.9208868886700007E-2</v>
      </c>
      <c r="G4" s="32">
        <v>0</v>
      </c>
      <c r="H4" s="32">
        <v>0</v>
      </c>
      <c r="I4" s="32">
        <v>125.454409219</v>
      </c>
      <c r="J4" s="32">
        <v>3.71421926906</v>
      </c>
      <c r="K4" s="32">
        <v>52.988956674900002</v>
      </c>
      <c r="L4" s="32">
        <v>0.40138511471600002</v>
      </c>
      <c r="M4" s="32">
        <v>0</v>
      </c>
      <c r="N4" s="32">
        <v>0.36837230783699998</v>
      </c>
      <c r="O4" s="32">
        <v>0</v>
      </c>
      <c r="P4" s="32">
        <v>13.292027770900001</v>
      </c>
      <c r="Q4" s="32">
        <v>867.55653420399995</v>
      </c>
      <c r="R4" s="32">
        <v>2.74968956799</v>
      </c>
      <c r="S4" s="32">
        <v>125.454569342</v>
      </c>
      <c r="T4" s="32">
        <v>0.368372819681</v>
      </c>
      <c r="U4" s="32">
        <v>1117.79358366</v>
      </c>
      <c r="V4" s="32">
        <v>1245.9966365099999</v>
      </c>
      <c r="W4" s="32">
        <v>3.78988911202</v>
      </c>
      <c r="X4" s="32">
        <v>71.238478048299996</v>
      </c>
      <c r="Y4" s="32">
        <v>0</v>
      </c>
      <c r="Z4" s="32">
        <v>20.450390914</v>
      </c>
      <c r="AA4" s="32">
        <v>1245.9993742300001</v>
      </c>
      <c r="AB4" s="32">
        <v>72.870833014200002</v>
      </c>
      <c r="AD4" s="32">
        <f>AA4+'onroad_rfl RPV'!AA4</f>
        <v>1282.9793572709</v>
      </c>
    </row>
    <row r="5" spans="1:30" x14ac:dyDescent="0.25">
      <c r="A5" s="34">
        <v>5</v>
      </c>
      <c r="B5" t="s">
        <v>3</v>
      </c>
      <c r="C5" s="32">
        <v>7.9465924995200004</v>
      </c>
      <c r="D5" s="32">
        <v>1.3090418257500001</v>
      </c>
      <c r="E5" s="32">
        <v>1.7037680819700001</v>
      </c>
      <c r="F5" s="32">
        <v>4.5689223363900001E-2</v>
      </c>
      <c r="G5" s="32">
        <v>0</v>
      </c>
      <c r="H5" s="32">
        <v>0</v>
      </c>
      <c r="I5" s="32">
        <v>74.469801631600006</v>
      </c>
      <c r="J5" s="32">
        <v>2.3772102966099999</v>
      </c>
      <c r="K5" s="32">
        <v>33.735469391999999</v>
      </c>
      <c r="L5" s="32">
        <v>0.29102065564200003</v>
      </c>
      <c r="M5" s="32">
        <v>0</v>
      </c>
      <c r="N5" s="32">
        <v>0.22026122284800001</v>
      </c>
      <c r="O5" s="32">
        <v>0</v>
      </c>
      <c r="P5" s="32">
        <v>9.1553540274900005</v>
      </c>
      <c r="Q5" s="32">
        <v>605.68887238800005</v>
      </c>
      <c r="R5" s="32">
        <v>1.70376988183</v>
      </c>
      <c r="S5" s="32">
        <v>74.469750343900003</v>
      </c>
      <c r="T5" s="32">
        <v>0.220260991786</v>
      </c>
      <c r="U5" s="32">
        <v>770.93990198300003</v>
      </c>
      <c r="V5" s="32">
        <v>847.11318874100004</v>
      </c>
      <c r="W5" s="32">
        <v>2.9796202695399998</v>
      </c>
      <c r="X5" s="32">
        <v>44.878545131000003</v>
      </c>
      <c r="Y5" s="32">
        <v>0</v>
      </c>
      <c r="Z5" s="32">
        <v>14.3783281734</v>
      </c>
      <c r="AA5" s="32">
        <v>847.11400977300002</v>
      </c>
      <c r="AB5" s="32">
        <v>49.920258678899998</v>
      </c>
      <c r="AD5" s="32">
        <f>AA5+'onroad_rfl RPV'!AA5</f>
        <v>874.60006288800002</v>
      </c>
    </row>
    <row r="6" spans="1:30" x14ac:dyDescent="0.25">
      <c r="A6" s="34">
        <v>6</v>
      </c>
      <c r="B6" t="s">
        <v>4</v>
      </c>
      <c r="C6" s="32">
        <v>19.272328671099999</v>
      </c>
      <c r="D6" s="32">
        <v>2.83160665121</v>
      </c>
      <c r="E6" s="32">
        <v>3.9997338181100002</v>
      </c>
      <c r="F6" s="32">
        <v>0.115072098419</v>
      </c>
      <c r="G6" s="32">
        <v>0</v>
      </c>
      <c r="H6" s="32">
        <v>0</v>
      </c>
      <c r="I6" s="32">
        <v>202.389858487</v>
      </c>
      <c r="J6" s="32">
        <v>5.7272127314999999</v>
      </c>
      <c r="K6" s="32">
        <v>81.998015364699995</v>
      </c>
      <c r="L6" s="32">
        <v>0.66142001700700004</v>
      </c>
      <c r="M6" s="32">
        <v>0</v>
      </c>
      <c r="N6" s="32">
        <v>0.54143290827799995</v>
      </c>
      <c r="O6" s="32">
        <v>0</v>
      </c>
      <c r="P6" s="32">
        <v>20.5804241845</v>
      </c>
      <c r="Q6" s="32">
        <v>1364.9716707</v>
      </c>
      <c r="R6" s="32">
        <v>3.9997353924699999</v>
      </c>
      <c r="S6" s="32">
        <v>202.38943316300001</v>
      </c>
      <c r="T6" s="32">
        <v>0.54143163680999995</v>
      </c>
      <c r="U6" s="32">
        <v>1757.8022484099999</v>
      </c>
      <c r="V6" s="32">
        <v>1964.1927599400001</v>
      </c>
      <c r="W6" s="32">
        <v>6.3760890076800001</v>
      </c>
      <c r="X6" s="32">
        <v>115.66068806299999</v>
      </c>
      <c r="Y6" s="32">
        <v>0</v>
      </c>
      <c r="Z6" s="32">
        <v>32.447352774499997</v>
      </c>
      <c r="AA6" s="32">
        <v>1964.1911497599999</v>
      </c>
      <c r="AB6" s="32">
        <v>111.283708066</v>
      </c>
      <c r="AD6" s="32">
        <f>AA6+'onroad_rfl RPV'!AA6</f>
        <v>2046.4400877513999</v>
      </c>
    </row>
    <row r="7" spans="1:30" x14ac:dyDescent="0.25">
      <c r="A7" s="34">
        <v>8</v>
      </c>
      <c r="B7" t="s">
        <v>5</v>
      </c>
      <c r="C7" s="32">
        <v>9.7948801546700004</v>
      </c>
      <c r="D7" s="32">
        <v>1.2120572992900001</v>
      </c>
      <c r="E7" s="32">
        <v>2.2077743552600002</v>
      </c>
      <c r="F7" s="32">
        <v>6.2557927884699993E-2</v>
      </c>
      <c r="G7" s="32">
        <v>0</v>
      </c>
      <c r="H7" s="32">
        <v>0</v>
      </c>
      <c r="I7" s="32">
        <v>100.87251295999999</v>
      </c>
      <c r="J7" s="32">
        <v>2.8960575030700002</v>
      </c>
      <c r="K7" s="32">
        <v>41.231208114099999</v>
      </c>
      <c r="L7" s="32">
        <v>0.291757661738</v>
      </c>
      <c r="M7" s="32">
        <v>0</v>
      </c>
      <c r="N7" s="32">
        <v>0.30106711703799999</v>
      </c>
      <c r="O7" s="32">
        <v>0</v>
      </c>
      <c r="P7" s="32">
        <v>10.233385781200001</v>
      </c>
      <c r="Q7" s="32">
        <v>658.87055907199999</v>
      </c>
      <c r="R7" s="32">
        <v>2.2077750513100001</v>
      </c>
      <c r="S7" s="32">
        <v>100.872379749</v>
      </c>
      <c r="T7" s="32">
        <v>0.30106708026200002</v>
      </c>
      <c r="U7" s="32">
        <v>850.57631997999999</v>
      </c>
      <c r="V7" s="32">
        <v>953.65583483800003</v>
      </c>
      <c r="W7" s="32">
        <v>2.6727502381699999</v>
      </c>
      <c r="X7" s="32">
        <v>53.368584948299997</v>
      </c>
      <c r="Y7" s="32">
        <v>0</v>
      </c>
      <c r="Z7" s="32">
        <v>15.3817633321</v>
      </c>
      <c r="AA7" s="32">
        <v>953.656157979</v>
      </c>
      <c r="AB7" s="32">
        <v>56.817353496400003</v>
      </c>
      <c r="AD7" s="32">
        <f>AA7+'onroad_rfl RPV'!AA7</f>
        <v>1005.0418080775</v>
      </c>
    </row>
    <row r="8" spans="1:30" x14ac:dyDescent="0.25">
      <c r="A8" s="34">
        <v>9</v>
      </c>
      <c r="B8" t="s">
        <v>6</v>
      </c>
      <c r="C8" s="32">
        <v>1.8495593665800001</v>
      </c>
      <c r="D8" s="32">
        <v>0.22781513275000001</v>
      </c>
      <c r="E8" s="32">
        <v>0.45604401925600002</v>
      </c>
      <c r="F8" s="32">
        <v>1.1843554155299999E-2</v>
      </c>
      <c r="G8" s="32">
        <v>0</v>
      </c>
      <c r="H8" s="32">
        <v>0</v>
      </c>
      <c r="I8" s="32">
        <v>19.983980321299999</v>
      </c>
      <c r="J8" s="32">
        <v>0.54679759911799997</v>
      </c>
      <c r="K8" s="32">
        <v>7.7835170583100002</v>
      </c>
      <c r="L8" s="32">
        <v>5.4879581162E-2</v>
      </c>
      <c r="M8" s="32">
        <v>0</v>
      </c>
      <c r="N8" s="32">
        <v>5.7220202273499998E-2</v>
      </c>
      <c r="O8" s="32">
        <v>0</v>
      </c>
      <c r="P8" s="32">
        <v>1.93149505416</v>
      </c>
      <c r="Q8" s="32">
        <v>124.26274852500001</v>
      </c>
      <c r="R8" s="32">
        <v>0.45604383079999999</v>
      </c>
      <c r="S8" s="32">
        <v>19.983986855800001</v>
      </c>
      <c r="T8" s="32">
        <v>5.7220304660999997E-2</v>
      </c>
      <c r="U8" s="32">
        <v>160.41769917299999</v>
      </c>
      <c r="V8" s="32">
        <v>180.857643857</v>
      </c>
      <c r="W8" s="32">
        <v>0.502000386902</v>
      </c>
      <c r="X8" s="32">
        <v>10.0502654736</v>
      </c>
      <c r="Y8" s="32">
        <v>0</v>
      </c>
      <c r="Z8" s="32">
        <v>2.9312725665900001</v>
      </c>
      <c r="AA8" s="32">
        <v>180.857913588</v>
      </c>
      <c r="AB8" s="32">
        <v>10.7311787565</v>
      </c>
      <c r="AD8" s="32">
        <f>AA8+'onroad_rfl RPV'!AA8</f>
        <v>191.89576681919999</v>
      </c>
    </row>
    <row r="9" spans="1:30" x14ac:dyDescent="0.25">
      <c r="A9" s="34">
        <v>10</v>
      </c>
      <c r="B9" t="s">
        <v>7</v>
      </c>
      <c r="C9" s="32">
        <v>0.67095219503000003</v>
      </c>
      <c r="D9" s="32">
        <v>9.3226846923399997E-2</v>
      </c>
      <c r="E9" s="32">
        <v>0.159096420515</v>
      </c>
      <c r="F9" s="32">
        <v>4.1433244344999997E-3</v>
      </c>
      <c r="G9" s="32">
        <v>0</v>
      </c>
      <c r="H9" s="32">
        <v>0</v>
      </c>
      <c r="I9" s="32">
        <v>6.9856780981300002</v>
      </c>
      <c r="J9" s="32">
        <v>0.19927774891899999</v>
      </c>
      <c r="K9" s="32">
        <v>2.8318492529500001</v>
      </c>
      <c r="L9" s="32">
        <v>2.1644190669600001E-2</v>
      </c>
      <c r="M9" s="32">
        <v>0</v>
      </c>
      <c r="N9" s="32">
        <v>2.00162886171E-2</v>
      </c>
      <c r="O9" s="32">
        <v>0</v>
      </c>
      <c r="P9" s="32">
        <v>0.72991314233100002</v>
      </c>
      <c r="Q9" s="32">
        <v>47.447554629499997</v>
      </c>
      <c r="R9" s="32">
        <v>0.159096614</v>
      </c>
      <c r="S9" s="32">
        <v>6.9856915070000003</v>
      </c>
      <c r="T9" s="32">
        <v>2.001635853E-2</v>
      </c>
      <c r="U9" s="32">
        <v>60.875067358999999</v>
      </c>
      <c r="V9" s="32">
        <v>68.019720219000007</v>
      </c>
      <c r="W9" s="32">
        <v>0.20841981552300001</v>
      </c>
      <c r="X9" s="32">
        <v>3.6795210217199998</v>
      </c>
      <c r="Y9" s="32">
        <v>0</v>
      </c>
      <c r="Z9" s="32">
        <v>1.1225698719299999</v>
      </c>
      <c r="AA9" s="32">
        <v>68.019681864000006</v>
      </c>
      <c r="AB9" s="32">
        <v>4.0289927626099997</v>
      </c>
      <c r="AD9" s="32">
        <f>AA9+'onroad_rfl RPV'!AA9</f>
        <v>72.068637673400005</v>
      </c>
    </row>
    <row r="10" spans="1:30" x14ac:dyDescent="0.25">
      <c r="A10" s="34">
        <v>11</v>
      </c>
      <c r="B10" t="s">
        <v>8</v>
      </c>
      <c r="C10" s="32">
        <v>0.26249933635599998</v>
      </c>
      <c r="D10" s="32">
        <v>3.2974065001200002E-2</v>
      </c>
      <c r="E10" s="32">
        <v>6.4587452993300001E-2</v>
      </c>
      <c r="F10" s="32">
        <v>1.6716236967799999E-3</v>
      </c>
      <c r="G10" s="32">
        <v>0</v>
      </c>
      <c r="H10" s="32">
        <v>0</v>
      </c>
      <c r="I10" s="32">
        <v>2.8209609090800001</v>
      </c>
      <c r="J10" s="32">
        <v>7.7660155362800007E-2</v>
      </c>
      <c r="K10" s="32">
        <v>1.1051804250599999</v>
      </c>
      <c r="L10" s="32">
        <v>7.8939910563099996E-3</v>
      </c>
      <c r="M10" s="32">
        <v>0</v>
      </c>
      <c r="N10" s="32">
        <v>8.0763684294899996E-3</v>
      </c>
      <c r="O10" s="32">
        <v>0</v>
      </c>
      <c r="P10" s="32">
        <v>0.27589971320500001</v>
      </c>
      <c r="Q10" s="32">
        <v>17.779691110400002</v>
      </c>
      <c r="R10" s="32">
        <v>6.4586747700000002E-2</v>
      </c>
      <c r="S10" s="32">
        <v>2.82095436</v>
      </c>
      <c r="T10" s="32">
        <v>8.0764007999999995E-3</v>
      </c>
      <c r="U10" s="32">
        <v>22.929771590000001</v>
      </c>
      <c r="V10" s="32">
        <v>25.815391989999998</v>
      </c>
      <c r="W10" s="32">
        <v>7.28410072735E-2</v>
      </c>
      <c r="X10" s="32">
        <v>1.42842755921</v>
      </c>
      <c r="Y10" s="32">
        <v>0</v>
      </c>
      <c r="Z10" s="32">
        <v>0.419816305088</v>
      </c>
      <c r="AA10" s="32">
        <v>25.815377398300001</v>
      </c>
      <c r="AB10" s="32">
        <v>1.53127404747</v>
      </c>
      <c r="AD10" s="32">
        <f>AA10+'onroad_rfl RPV'!AA10</f>
        <v>26.555702257309999</v>
      </c>
    </row>
    <row r="11" spans="1:30" x14ac:dyDescent="0.25">
      <c r="A11" s="34">
        <v>12</v>
      </c>
      <c r="B11" t="s">
        <v>9</v>
      </c>
      <c r="C11" s="32">
        <v>34.460538559900002</v>
      </c>
      <c r="D11" s="32">
        <v>4.1657316529199999</v>
      </c>
      <c r="E11" s="32">
        <v>7.6765256404600004</v>
      </c>
      <c r="F11" s="32">
        <v>0.22180683118700001</v>
      </c>
      <c r="G11" s="32">
        <v>0</v>
      </c>
      <c r="H11" s="32">
        <v>0</v>
      </c>
      <c r="I11" s="32">
        <v>357.38676055600001</v>
      </c>
      <c r="J11" s="32">
        <v>10.1809467472</v>
      </c>
      <c r="K11" s="32">
        <v>144.95894048100001</v>
      </c>
      <c r="L11" s="32">
        <v>1.0095684814300001</v>
      </c>
      <c r="M11" s="32">
        <v>0</v>
      </c>
      <c r="N11" s="32">
        <v>1.0672279099899999</v>
      </c>
      <c r="O11" s="32">
        <v>0</v>
      </c>
      <c r="P11" s="32">
        <v>35.769278542499997</v>
      </c>
      <c r="Q11" s="32">
        <v>2297.4272491199999</v>
      </c>
      <c r="R11" s="32">
        <v>7.6765267857900001</v>
      </c>
      <c r="S11" s="32">
        <v>357.387053321</v>
      </c>
      <c r="T11" s="32">
        <v>1.06722722843</v>
      </c>
      <c r="U11" s="32">
        <v>2968.88672477</v>
      </c>
      <c r="V11" s="32">
        <v>3333.9479896799999</v>
      </c>
      <c r="W11" s="32">
        <v>9.1570861135899992</v>
      </c>
      <c r="X11" s="32">
        <v>187.003307097</v>
      </c>
      <c r="Y11" s="32">
        <v>0</v>
      </c>
      <c r="Z11" s="32">
        <v>53.450545370599997</v>
      </c>
      <c r="AA11" s="32">
        <v>3333.95209759</v>
      </c>
      <c r="AB11" s="32">
        <v>198.92652251999999</v>
      </c>
      <c r="AD11" s="32">
        <f>AA11+'onroad_rfl RPV'!AA11</f>
        <v>3433.4656745268999</v>
      </c>
    </row>
    <row r="12" spans="1:30" x14ac:dyDescent="0.25">
      <c r="A12" s="34">
        <v>13</v>
      </c>
      <c r="B12" t="s">
        <v>10</v>
      </c>
      <c r="C12" s="32">
        <v>22.2372799113</v>
      </c>
      <c r="D12" s="32">
        <v>3.4134147381600002</v>
      </c>
      <c r="E12" s="32">
        <v>4.7921179222500001</v>
      </c>
      <c r="F12" s="32">
        <v>0.132640867375</v>
      </c>
      <c r="G12" s="32">
        <v>0</v>
      </c>
      <c r="H12" s="32">
        <v>0</v>
      </c>
      <c r="I12" s="32">
        <v>212.96065900599999</v>
      </c>
      <c r="J12" s="32">
        <v>6.6327602393499996</v>
      </c>
      <c r="K12" s="32">
        <v>94.108703835300005</v>
      </c>
      <c r="L12" s="32">
        <v>0.77042673374299997</v>
      </c>
      <c r="M12" s="32">
        <v>0</v>
      </c>
      <c r="N12" s="32">
        <v>0.63810848549499999</v>
      </c>
      <c r="O12" s="32">
        <v>0</v>
      </c>
      <c r="P12" s="32">
        <v>25.0853832755</v>
      </c>
      <c r="Q12" s="32">
        <v>1644.95531151</v>
      </c>
      <c r="R12" s="32">
        <v>4.7921153395899996</v>
      </c>
      <c r="S12" s="32">
        <v>212.960589449</v>
      </c>
      <c r="T12" s="32">
        <v>0.63810906680400004</v>
      </c>
      <c r="U12" s="32">
        <v>2099.54747404</v>
      </c>
      <c r="V12" s="32">
        <v>2317.2983827500002</v>
      </c>
      <c r="W12" s="32">
        <v>7.7121554013100004</v>
      </c>
      <c r="X12" s="32">
        <v>122.97900158900001</v>
      </c>
      <c r="Y12" s="32">
        <v>0</v>
      </c>
      <c r="Z12" s="32">
        <v>38.776520065299998</v>
      </c>
      <c r="AA12" s="32">
        <v>2317.3018913000001</v>
      </c>
      <c r="AB12" s="32">
        <v>137.694181106</v>
      </c>
      <c r="AD12" s="32">
        <f>AA12+'onroad_rfl RPV'!AA12</f>
        <v>2395.2344915575</v>
      </c>
    </row>
    <row r="13" spans="1:30" x14ac:dyDescent="0.25">
      <c r="A13" s="34">
        <v>16</v>
      </c>
      <c r="B13" t="s">
        <v>12</v>
      </c>
      <c r="C13" s="32">
        <v>5.6112533842600003</v>
      </c>
      <c r="D13" s="32">
        <v>0.79240542118900004</v>
      </c>
      <c r="E13" s="32">
        <v>1.17943035132</v>
      </c>
      <c r="F13" s="32">
        <v>3.4421655074899998E-2</v>
      </c>
      <c r="G13" s="32">
        <v>0</v>
      </c>
      <c r="H13" s="32">
        <v>0</v>
      </c>
      <c r="I13" s="32">
        <v>53.616768612400001</v>
      </c>
      <c r="J13" s="32">
        <v>1.6676064616599999</v>
      </c>
      <c r="K13" s="32">
        <v>23.6968929461</v>
      </c>
      <c r="L13" s="32">
        <v>0.18321722006300001</v>
      </c>
      <c r="M13" s="32">
        <v>0</v>
      </c>
      <c r="N13" s="32">
        <v>0.16519256744399999</v>
      </c>
      <c r="O13" s="32">
        <v>0</v>
      </c>
      <c r="P13" s="32">
        <v>6.1335624232099999</v>
      </c>
      <c r="Q13" s="32">
        <v>399.40762440600002</v>
      </c>
      <c r="R13" s="32">
        <v>1.17943071652</v>
      </c>
      <c r="S13" s="32">
        <v>53.616806379300002</v>
      </c>
      <c r="T13" s="32">
        <v>0.165192689664</v>
      </c>
      <c r="U13" s="32">
        <v>512.12215791300002</v>
      </c>
      <c r="V13" s="32">
        <v>566.91809716</v>
      </c>
      <c r="W13" s="32">
        <v>1.7749006336099999</v>
      </c>
      <c r="X13" s="32">
        <v>30.882511409599999</v>
      </c>
      <c r="Y13" s="32">
        <v>0</v>
      </c>
      <c r="Z13" s="32">
        <v>9.3382520015899999</v>
      </c>
      <c r="AA13" s="32">
        <v>566.91752478299998</v>
      </c>
      <c r="AB13" s="32">
        <v>33.812164971900003</v>
      </c>
      <c r="AD13" s="32">
        <f>AA13+'onroad_rfl RPV'!AA13</f>
        <v>600.94302857330001</v>
      </c>
    </row>
    <row r="14" spans="1:30" x14ac:dyDescent="0.25">
      <c r="A14" s="34">
        <v>17</v>
      </c>
      <c r="B14" t="s">
        <v>13</v>
      </c>
      <c r="C14" s="32">
        <v>13.401258521600001</v>
      </c>
      <c r="D14" s="32">
        <v>2.2071436502399999</v>
      </c>
      <c r="E14" s="32">
        <v>2.7373387510199998</v>
      </c>
      <c r="F14" s="32">
        <v>7.7536402302500002E-2</v>
      </c>
      <c r="G14" s="32">
        <v>0</v>
      </c>
      <c r="H14" s="32">
        <v>0</v>
      </c>
      <c r="I14" s="32">
        <v>130.571589268</v>
      </c>
      <c r="J14" s="32">
        <v>4.00982971061</v>
      </c>
      <c r="K14" s="32">
        <v>56.851154140799999</v>
      </c>
      <c r="L14" s="32">
        <v>0.489490167207</v>
      </c>
      <c r="M14" s="32">
        <v>0</v>
      </c>
      <c r="N14" s="32">
        <v>0.37452772698699999</v>
      </c>
      <c r="O14" s="32">
        <v>0</v>
      </c>
      <c r="P14" s="32">
        <v>15.501887140299999</v>
      </c>
      <c r="Q14" s="32">
        <v>1023.7523523900001</v>
      </c>
      <c r="R14" s="32">
        <v>2.7373373220700001</v>
      </c>
      <c r="S14" s="32">
        <v>130.57148673</v>
      </c>
      <c r="T14" s="32">
        <v>0.37452792036600002</v>
      </c>
      <c r="U14" s="32">
        <v>1302.2398138900001</v>
      </c>
      <c r="V14" s="32">
        <v>1435.54881776</v>
      </c>
      <c r="W14" s="32">
        <v>5.0217431883200003</v>
      </c>
      <c r="X14" s="32">
        <v>74.943531393900003</v>
      </c>
      <c r="Y14" s="32">
        <v>0</v>
      </c>
      <c r="Z14" s="32">
        <v>24.1491951822</v>
      </c>
      <c r="AA14" s="32">
        <v>1435.5479675500001</v>
      </c>
      <c r="AB14" s="32">
        <v>84.674716946999993</v>
      </c>
      <c r="AD14" s="32">
        <f>AA14+'onroad_rfl RPV'!AA14</f>
        <v>1488.6749491473001</v>
      </c>
    </row>
    <row r="15" spans="1:30" x14ac:dyDescent="0.25">
      <c r="A15" s="34">
        <v>18</v>
      </c>
      <c r="B15" t="s">
        <v>14</v>
      </c>
      <c r="C15" s="32">
        <v>16.421027878299999</v>
      </c>
      <c r="D15" s="32">
        <v>2.1829319304700001</v>
      </c>
      <c r="E15" s="32">
        <v>3.2760499434899999</v>
      </c>
      <c r="F15" s="32">
        <v>0.102529629478</v>
      </c>
      <c r="G15" s="32">
        <v>0</v>
      </c>
      <c r="H15" s="32">
        <v>0</v>
      </c>
      <c r="I15" s="32">
        <v>164.903797728</v>
      </c>
      <c r="J15" s="32">
        <v>4.8680183007000002</v>
      </c>
      <c r="K15" s="32">
        <v>69.255737139900006</v>
      </c>
      <c r="L15" s="32">
        <v>0.51430340978199995</v>
      </c>
      <c r="M15" s="32">
        <v>0</v>
      </c>
      <c r="N15" s="32">
        <v>0.49325627077599998</v>
      </c>
      <c r="O15" s="32">
        <v>0</v>
      </c>
      <c r="P15" s="32">
        <v>17.551262490100001</v>
      </c>
      <c r="Q15" s="32">
        <v>1137.49025949</v>
      </c>
      <c r="R15" s="32">
        <v>3.2760442303800001</v>
      </c>
      <c r="S15" s="32">
        <v>164.90367231600001</v>
      </c>
      <c r="T15" s="32">
        <v>0.49325621476100001</v>
      </c>
      <c r="U15" s="32">
        <v>1463.4506535800001</v>
      </c>
      <c r="V15" s="32">
        <v>1631.62988251</v>
      </c>
      <c r="W15" s="32">
        <v>4.8567641867600004</v>
      </c>
      <c r="X15" s="32">
        <v>90.206655601999998</v>
      </c>
      <c r="Y15" s="32">
        <v>0</v>
      </c>
      <c r="Z15" s="32">
        <v>26.346752442900002</v>
      </c>
      <c r="AA15" s="32">
        <v>1631.62955085</v>
      </c>
      <c r="AB15" s="32">
        <v>97.0244207163</v>
      </c>
      <c r="AD15" s="32">
        <f>AA15+'onroad_rfl RPV'!AA15</f>
        <v>1698.7692508888999</v>
      </c>
    </row>
    <row r="16" spans="1:30" x14ac:dyDescent="0.25">
      <c r="A16" s="34">
        <v>19</v>
      </c>
      <c r="B16" t="s">
        <v>15</v>
      </c>
      <c r="C16" s="32">
        <v>6.3464866928100001</v>
      </c>
      <c r="D16" s="32">
        <v>0.95317372410400003</v>
      </c>
      <c r="E16" s="32">
        <v>1.41427284795</v>
      </c>
      <c r="F16" s="32">
        <v>3.7811978657100002E-2</v>
      </c>
      <c r="G16" s="32">
        <v>0</v>
      </c>
      <c r="H16" s="32">
        <v>0</v>
      </c>
      <c r="I16" s="32">
        <v>61.702717708900003</v>
      </c>
      <c r="J16" s="32">
        <v>1.89049890372</v>
      </c>
      <c r="K16" s="32">
        <v>26.8714466132</v>
      </c>
      <c r="L16" s="32">
        <v>0.217316850309</v>
      </c>
      <c r="M16" s="32">
        <v>0</v>
      </c>
      <c r="N16" s="32">
        <v>0.182305174736</v>
      </c>
      <c r="O16" s="32">
        <v>0</v>
      </c>
      <c r="P16" s="32">
        <v>7.0553167887699999</v>
      </c>
      <c r="Q16" s="32">
        <v>463.00607085299998</v>
      </c>
      <c r="R16" s="32">
        <v>1.41427460591</v>
      </c>
      <c r="S16" s="32">
        <v>61.702722050200002</v>
      </c>
      <c r="T16" s="32">
        <v>0.18230515576600001</v>
      </c>
      <c r="U16" s="32">
        <v>592.27122586200005</v>
      </c>
      <c r="V16" s="32">
        <v>655.38818394199996</v>
      </c>
      <c r="W16" s="32">
        <v>2.1502797081599998</v>
      </c>
      <c r="X16" s="32">
        <v>35.567208062399999</v>
      </c>
      <c r="Y16" s="32">
        <v>0</v>
      </c>
      <c r="Z16" s="32">
        <v>10.965003385699999</v>
      </c>
      <c r="AA16" s="32">
        <v>655.38848953900003</v>
      </c>
      <c r="AB16" s="32">
        <v>38.669101013199999</v>
      </c>
      <c r="AD16" s="32">
        <f>AA16+'onroad_rfl RPV'!AA16</f>
        <v>694.49907642240009</v>
      </c>
    </row>
    <row r="17" spans="1:30" x14ac:dyDescent="0.25">
      <c r="A17" s="34">
        <v>20</v>
      </c>
      <c r="B17" t="s">
        <v>16</v>
      </c>
      <c r="C17" s="32">
        <v>6.7498656194400004</v>
      </c>
      <c r="D17" s="32">
        <v>0.96664891298400002</v>
      </c>
      <c r="E17" s="32">
        <v>1.57179249777</v>
      </c>
      <c r="F17" s="32">
        <v>4.0890468959200003E-2</v>
      </c>
      <c r="G17" s="32">
        <v>0</v>
      </c>
      <c r="H17" s="32">
        <v>0</v>
      </c>
      <c r="I17" s="32">
        <v>66.750736627199998</v>
      </c>
      <c r="J17" s="32">
        <v>2.0065523787799999</v>
      </c>
      <c r="K17" s="32">
        <v>28.543071572399999</v>
      </c>
      <c r="L17" s="32">
        <v>0.22341879173099999</v>
      </c>
      <c r="M17" s="32">
        <v>0</v>
      </c>
      <c r="N17" s="32">
        <v>0.19717138172099999</v>
      </c>
      <c r="O17" s="32">
        <v>0</v>
      </c>
      <c r="P17" s="32">
        <v>7.3727927384000003</v>
      </c>
      <c r="Q17" s="32">
        <v>481.86216712700002</v>
      </c>
      <c r="R17" s="32">
        <v>1.57179243345</v>
      </c>
      <c r="S17" s="32">
        <v>66.750827188000002</v>
      </c>
      <c r="T17" s="32">
        <v>0.197171181695</v>
      </c>
      <c r="U17" s="32">
        <v>617.95324487200003</v>
      </c>
      <c r="V17" s="32">
        <v>686.27608325899996</v>
      </c>
      <c r="W17" s="32">
        <v>2.1698609271499998</v>
      </c>
      <c r="X17" s="32">
        <v>37.687605973899998</v>
      </c>
      <c r="Y17" s="32">
        <v>0</v>
      </c>
      <c r="Z17" s="32">
        <v>11.430999849799999</v>
      </c>
      <c r="AA17" s="32">
        <v>686.27573794800003</v>
      </c>
      <c r="AB17" s="32">
        <v>40.514644130199997</v>
      </c>
      <c r="AD17" s="32">
        <f>AA17+'onroad_rfl RPV'!AA17</f>
        <v>712.14452437440002</v>
      </c>
    </row>
    <row r="18" spans="1:30" x14ac:dyDescent="0.25">
      <c r="A18" s="34">
        <v>21</v>
      </c>
      <c r="B18" t="s">
        <v>17</v>
      </c>
      <c r="C18" s="32">
        <v>9.5100966872699999</v>
      </c>
      <c r="D18" s="32">
        <v>1.3835653650399999</v>
      </c>
      <c r="E18" s="32">
        <v>1.85494575283</v>
      </c>
      <c r="F18" s="32">
        <v>5.7658132197999999E-2</v>
      </c>
      <c r="G18" s="32">
        <v>0</v>
      </c>
      <c r="H18" s="32">
        <v>0</v>
      </c>
      <c r="I18" s="32">
        <v>92.706721916800007</v>
      </c>
      <c r="J18" s="32">
        <v>2.82965104681</v>
      </c>
      <c r="K18" s="32">
        <v>40.201756441699999</v>
      </c>
      <c r="L18" s="32">
        <v>0.317414633527</v>
      </c>
      <c r="M18" s="32">
        <v>0</v>
      </c>
      <c r="N18" s="32">
        <v>0.27738417190699999</v>
      </c>
      <c r="O18" s="32">
        <v>0</v>
      </c>
      <c r="P18" s="32">
        <v>10.495008482599999</v>
      </c>
      <c r="Q18" s="32">
        <v>685.51734215199997</v>
      </c>
      <c r="R18" s="32">
        <v>1.85494503364</v>
      </c>
      <c r="S18" s="32">
        <v>92.706725129099993</v>
      </c>
      <c r="T18" s="32">
        <v>0.27738375892</v>
      </c>
      <c r="U18" s="32">
        <v>877.80005273200004</v>
      </c>
      <c r="V18" s="32">
        <v>972.36083000999997</v>
      </c>
      <c r="W18" s="32">
        <v>3.1094205377600002</v>
      </c>
      <c r="X18" s="32">
        <v>52.614062496599999</v>
      </c>
      <c r="Y18" s="32">
        <v>0</v>
      </c>
      <c r="Z18" s="32">
        <v>15.9505982437</v>
      </c>
      <c r="AA18" s="32">
        <v>972.36164748099998</v>
      </c>
      <c r="AB18" s="32">
        <v>57.730875129499999</v>
      </c>
      <c r="AD18" s="32">
        <f>AA18+'onroad_rfl RPV'!AA18</f>
        <v>1007.3497500627</v>
      </c>
    </row>
    <row r="19" spans="1:30" x14ac:dyDescent="0.25">
      <c r="A19" s="34">
        <v>22</v>
      </c>
      <c r="B19" t="s">
        <v>18</v>
      </c>
      <c r="C19" s="32">
        <v>11.0062656156</v>
      </c>
      <c r="D19" s="32">
        <v>1.46694666469</v>
      </c>
      <c r="E19" s="32">
        <v>2.4226167090700002</v>
      </c>
      <c r="F19" s="32">
        <v>6.8868524630600003E-2</v>
      </c>
      <c r="G19" s="32">
        <v>0</v>
      </c>
      <c r="H19" s="32">
        <v>0</v>
      </c>
      <c r="I19" s="32">
        <v>110.127966864</v>
      </c>
      <c r="J19" s="32">
        <v>3.2635260265100001</v>
      </c>
      <c r="K19" s="32">
        <v>46.404781316600001</v>
      </c>
      <c r="L19" s="32">
        <v>0.34482539056299999</v>
      </c>
      <c r="M19" s="32">
        <v>0</v>
      </c>
      <c r="N19" s="32">
        <v>0.33117901015000001</v>
      </c>
      <c r="O19" s="32">
        <v>0</v>
      </c>
      <c r="P19" s="32">
        <v>11.8012411597</v>
      </c>
      <c r="Q19" s="32">
        <v>764.33203678899997</v>
      </c>
      <c r="R19" s="32">
        <v>2.4226161358799998</v>
      </c>
      <c r="S19" s="32">
        <v>110.128027496</v>
      </c>
      <c r="T19" s="32">
        <v>0.33117902360599999</v>
      </c>
      <c r="U19" s="32">
        <v>982.79573409700004</v>
      </c>
      <c r="V19" s="32">
        <v>1095.34683111</v>
      </c>
      <c r="W19" s="32">
        <v>3.26392111437</v>
      </c>
      <c r="X19" s="32">
        <v>60.160469413199998</v>
      </c>
      <c r="Y19" s="32">
        <v>0</v>
      </c>
      <c r="Z19" s="32">
        <v>17.8787002153</v>
      </c>
      <c r="AA19" s="32">
        <v>1095.3467943600001</v>
      </c>
      <c r="AB19" s="32">
        <v>65.289650396799999</v>
      </c>
      <c r="AD19" s="32">
        <f>AA19+'onroad_rfl RPV'!AA19</f>
        <v>1133.1053071627</v>
      </c>
    </row>
    <row r="20" spans="1:30" x14ac:dyDescent="0.25">
      <c r="A20" s="34">
        <v>23</v>
      </c>
      <c r="B20" t="s">
        <v>19</v>
      </c>
      <c r="C20" s="32">
        <v>1.6399496328000001</v>
      </c>
      <c r="D20" s="32">
        <v>0.26646736784800001</v>
      </c>
      <c r="E20" s="32">
        <v>0.36316338965200001</v>
      </c>
      <c r="F20" s="32">
        <v>9.5688316674699993E-3</v>
      </c>
      <c r="G20" s="32">
        <v>0</v>
      </c>
      <c r="H20" s="32">
        <v>0</v>
      </c>
      <c r="I20" s="32">
        <v>15.200089375799999</v>
      </c>
      <c r="J20" s="32">
        <v>0.49043164417200003</v>
      </c>
      <c r="K20" s="32">
        <v>6.9518274656900001</v>
      </c>
      <c r="L20" s="32">
        <v>5.9234086184900003E-2</v>
      </c>
      <c r="M20" s="32">
        <v>0</v>
      </c>
      <c r="N20" s="32">
        <v>4.60021272021E-2</v>
      </c>
      <c r="O20" s="32">
        <v>0</v>
      </c>
      <c r="P20" s="32">
        <v>1.8906983745299999</v>
      </c>
      <c r="Q20" s="32">
        <v>124.613605683</v>
      </c>
      <c r="R20" s="32">
        <v>0.36316363474800001</v>
      </c>
      <c r="S20" s="32">
        <v>15.2001115574</v>
      </c>
      <c r="T20" s="32">
        <v>4.6002205237700003E-2</v>
      </c>
      <c r="U20" s="32">
        <v>158.56998772399999</v>
      </c>
      <c r="V20" s="32">
        <v>174.13345903699999</v>
      </c>
      <c r="W20" s="32">
        <v>0.60538859061200001</v>
      </c>
      <c r="X20" s="32">
        <v>9.1162833372800005</v>
      </c>
      <c r="Y20" s="32">
        <v>0</v>
      </c>
      <c r="Z20" s="32">
        <v>2.95760446808</v>
      </c>
      <c r="AA20" s="32">
        <v>174.13326266000001</v>
      </c>
      <c r="AB20" s="32">
        <v>10.344147467299999</v>
      </c>
      <c r="AD20" s="32">
        <f>AA20+'onroad_rfl RPV'!AA20</f>
        <v>183.03147907514003</v>
      </c>
    </row>
    <row r="21" spans="1:30" x14ac:dyDescent="0.25">
      <c r="A21" s="34">
        <v>24</v>
      </c>
      <c r="B21" t="s">
        <v>20</v>
      </c>
      <c r="C21" s="32">
        <v>4.2927896529399998</v>
      </c>
      <c r="D21" s="32">
        <v>0.55765400779899998</v>
      </c>
      <c r="E21" s="32">
        <v>0.98710907195099995</v>
      </c>
      <c r="F21" s="32">
        <v>2.70706346268E-2</v>
      </c>
      <c r="G21" s="32">
        <v>0</v>
      </c>
      <c r="H21" s="32">
        <v>0</v>
      </c>
      <c r="I21" s="32">
        <v>44.298363055899998</v>
      </c>
      <c r="J21" s="32">
        <v>1.2716174280700001</v>
      </c>
      <c r="K21" s="32">
        <v>18.0879845937</v>
      </c>
      <c r="L21" s="32">
        <v>0.13211434161300001</v>
      </c>
      <c r="M21" s="32">
        <v>0</v>
      </c>
      <c r="N21" s="32">
        <v>0.13043472694800001</v>
      </c>
      <c r="O21" s="32">
        <v>0</v>
      </c>
      <c r="P21" s="32">
        <v>4.5627952446600002</v>
      </c>
      <c r="Q21" s="32">
        <v>294.87270910900003</v>
      </c>
      <c r="R21" s="32">
        <v>0.98710974554300002</v>
      </c>
      <c r="S21" s="32">
        <v>44.298367055600004</v>
      </c>
      <c r="T21" s="32">
        <v>0.130434796789</v>
      </c>
      <c r="U21" s="32">
        <v>379.64770770199999</v>
      </c>
      <c r="V21" s="32">
        <v>424.93347093699998</v>
      </c>
      <c r="W21" s="32">
        <v>1.2369804658700001</v>
      </c>
      <c r="X21" s="32">
        <v>23.418358090000002</v>
      </c>
      <c r="Y21" s="32">
        <v>0</v>
      </c>
      <c r="Z21" s="32">
        <v>6.9200661022799999</v>
      </c>
      <c r="AA21" s="32">
        <v>424.93328900300003</v>
      </c>
      <c r="AB21" s="32">
        <v>25.2785163703</v>
      </c>
      <c r="AD21" s="32">
        <f>AA21+'onroad_rfl RPV'!AA21</f>
        <v>443.79831391190004</v>
      </c>
    </row>
    <row r="22" spans="1:30" x14ac:dyDescent="0.25">
      <c r="A22" s="34">
        <v>25</v>
      </c>
      <c r="B22" t="s">
        <v>129</v>
      </c>
      <c r="C22" s="32">
        <v>3.1211071224200002</v>
      </c>
      <c r="D22" s="32">
        <v>0.41543545247300001</v>
      </c>
      <c r="E22" s="32">
        <v>0.75282560980400004</v>
      </c>
      <c r="F22" s="32">
        <v>1.95374583517E-2</v>
      </c>
      <c r="G22" s="32">
        <v>0</v>
      </c>
      <c r="H22" s="32">
        <v>0</v>
      </c>
      <c r="I22" s="32">
        <v>33.442491882900001</v>
      </c>
      <c r="J22" s="32">
        <v>0.92540800890999997</v>
      </c>
      <c r="K22" s="32">
        <v>13.158826039299999</v>
      </c>
      <c r="L22" s="32">
        <v>9.7693062984000004E-2</v>
      </c>
      <c r="M22" s="32">
        <v>0</v>
      </c>
      <c r="N22" s="32">
        <v>9.4506069214799995E-2</v>
      </c>
      <c r="O22" s="32">
        <v>0</v>
      </c>
      <c r="P22" s="32">
        <v>3.3450104974200001</v>
      </c>
      <c r="Q22" s="32">
        <v>216.632638098</v>
      </c>
      <c r="R22" s="32">
        <v>0.75282565854299999</v>
      </c>
      <c r="S22" s="32">
        <v>33.442503113900003</v>
      </c>
      <c r="T22" s="32">
        <v>9.4506062064400001E-2</v>
      </c>
      <c r="U22" s="32">
        <v>278.55606848799999</v>
      </c>
      <c r="V22" s="32">
        <v>312.75129400200001</v>
      </c>
      <c r="W22" s="32">
        <v>0.924189244774</v>
      </c>
      <c r="X22" s="32">
        <v>17.058270791399998</v>
      </c>
      <c r="Y22" s="32">
        <v>0</v>
      </c>
      <c r="Z22" s="32">
        <v>5.1214397617399996</v>
      </c>
      <c r="AA22" s="32">
        <v>312.75173251799998</v>
      </c>
      <c r="AB22" s="32">
        <v>18.5074101867</v>
      </c>
      <c r="AD22" s="32">
        <f>AA22+'onroad_rfl RPV'!AA22</f>
        <v>329.95429977509997</v>
      </c>
    </row>
    <row r="23" spans="1:30" x14ac:dyDescent="0.25">
      <c r="A23" s="34">
        <v>26</v>
      </c>
      <c r="B23" t="s">
        <v>22</v>
      </c>
      <c r="C23" s="32">
        <v>28.953550138200001</v>
      </c>
      <c r="D23" s="32">
        <v>3.1888089537500002</v>
      </c>
      <c r="E23" s="32">
        <v>6.2721405644299999</v>
      </c>
      <c r="F23" s="32">
        <v>0.19030022641</v>
      </c>
      <c r="G23" s="32">
        <v>0</v>
      </c>
      <c r="H23" s="32">
        <v>0</v>
      </c>
      <c r="I23" s="32">
        <v>302.48402138699998</v>
      </c>
      <c r="J23" s="32">
        <v>8.5258680065700005</v>
      </c>
      <c r="K23" s="32">
        <v>121.597883704</v>
      </c>
      <c r="L23" s="32">
        <v>0.798620452541</v>
      </c>
      <c r="M23" s="32">
        <v>0</v>
      </c>
      <c r="N23" s="32">
        <v>0.91473358289999995</v>
      </c>
      <c r="O23" s="32">
        <v>0</v>
      </c>
      <c r="P23" s="32">
        <v>29.119041860999999</v>
      </c>
      <c r="Q23" s="32">
        <v>1857.69667261</v>
      </c>
      <c r="R23" s="32">
        <v>6.2721396451300002</v>
      </c>
      <c r="S23" s="32">
        <v>302.484450009</v>
      </c>
      <c r="T23" s="32">
        <v>0.91473380345300004</v>
      </c>
      <c r="U23" s="32">
        <v>2412.9950268900002</v>
      </c>
      <c r="V23" s="32">
        <v>2721.74894275</v>
      </c>
      <c r="W23" s="32">
        <v>6.9224041670299998</v>
      </c>
      <c r="X23" s="32">
        <v>156.99655144900001</v>
      </c>
      <c r="Y23" s="32">
        <v>0</v>
      </c>
      <c r="Z23" s="32">
        <v>42.844056737499997</v>
      </c>
      <c r="AA23" s="32">
        <v>2721.74844029</v>
      </c>
      <c r="AB23" s="32">
        <v>162.554717563</v>
      </c>
      <c r="AD23" s="32">
        <f>AA23+'onroad_rfl RPV'!AA23</f>
        <v>2829.0648878269999</v>
      </c>
    </row>
    <row r="24" spans="1:30" x14ac:dyDescent="0.25">
      <c r="A24" s="34">
        <v>27</v>
      </c>
      <c r="B24" t="s">
        <v>23</v>
      </c>
      <c r="C24" s="32">
        <v>14.228472941</v>
      </c>
      <c r="D24" s="32">
        <v>1.8840383753800001</v>
      </c>
      <c r="E24" s="32">
        <v>3.40380765449</v>
      </c>
      <c r="F24" s="32">
        <v>9.2235145471499996E-2</v>
      </c>
      <c r="G24" s="32">
        <v>0</v>
      </c>
      <c r="H24" s="32">
        <v>0</v>
      </c>
      <c r="I24" s="32">
        <v>141.427102432</v>
      </c>
      <c r="J24" s="32">
        <v>4.2180309968099996</v>
      </c>
      <c r="K24" s="32">
        <v>60.038027668600002</v>
      </c>
      <c r="L24" s="32">
        <v>0.44416700229299999</v>
      </c>
      <c r="M24" s="32">
        <v>0</v>
      </c>
      <c r="N24" s="32">
        <v>0.42731032576799999</v>
      </c>
      <c r="O24" s="32">
        <v>0</v>
      </c>
      <c r="P24" s="32">
        <v>15.1549301255</v>
      </c>
      <c r="Q24" s="32">
        <v>981.87043411800005</v>
      </c>
      <c r="R24" s="32">
        <v>3.40380663448</v>
      </c>
      <c r="S24" s="32">
        <v>141.427239552</v>
      </c>
      <c r="T24" s="32">
        <v>0.42731001459599999</v>
      </c>
      <c r="U24" s="32">
        <v>1264.01830537</v>
      </c>
      <c r="V24" s="32">
        <v>1408.8506081</v>
      </c>
      <c r="W24" s="32">
        <v>4.1757938620399999</v>
      </c>
      <c r="X24" s="32">
        <v>78.543928757499998</v>
      </c>
      <c r="Y24" s="32">
        <v>0</v>
      </c>
      <c r="Z24" s="32">
        <v>23.215760895599999</v>
      </c>
      <c r="AA24" s="32">
        <v>1408.8495793699999</v>
      </c>
      <c r="AB24" s="32">
        <v>83.637661820100007</v>
      </c>
      <c r="AD24" s="32">
        <f>AA24+'onroad_rfl RPV'!AA24</f>
        <v>1499.2065580946999</v>
      </c>
    </row>
    <row r="25" spans="1:30" x14ac:dyDescent="0.25">
      <c r="A25" s="34">
        <v>28</v>
      </c>
      <c r="B25" t="s">
        <v>24</v>
      </c>
      <c r="C25" s="32">
        <v>9.1945940822499992</v>
      </c>
      <c r="D25" s="32">
        <v>1.2534277438799999</v>
      </c>
      <c r="E25" s="32">
        <v>1.96824400671</v>
      </c>
      <c r="F25" s="32">
        <v>5.7128311572899999E-2</v>
      </c>
      <c r="G25" s="32">
        <v>0</v>
      </c>
      <c r="H25" s="32">
        <v>0</v>
      </c>
      <c r="I25" s="32">
        <v>91.863616076</v>
      </c>
      <c r="J25" s="32">
        <v>2.7287659420099999</v>
      </c>
      <c r="K25" s="32">
        <v>38.788240277200003</v>
      </c>
      <c r="L25" s="32">
        <v>0.29264935195500003</v>
      </c>
      <c r="M25" s="32">
        <v>0</v>
      </c>
      <c r="N25" s="32">
        <v>0.27482616486700001</v>
      </c>
      <c r="O25" s="32">
        <v>0</v>
      </c>
      <c r="P25" s="32">
        <v>9.9359125907199992</v>
      </c>
      <c r="Q25" s="32">
        <v>644.770669935</v>
      </c>
      <c r="R25" s="32">
        <v>1.96824289098</v>
      </c>
      <c r="S25" s="32">
        <v>91.863577203700004</v>
      </c>
      <c r="T25" s="32">
        <v>0.27482614596400001</v>
      </c>
      <c r="U25" s="32">
        <v>828.10391236800001</v>
      </c>
      <c r="V25" s="32">
        <v>921.93582793600001</v>
      </c>
      <c r="W25" s="32">
        <v>2.7961435217999999</v>
      </c>
      <c r="X25" s="32">
        <v>50.3467027234</v>
      </c>
      <c r="Y25" s="32">
        <v>0</v>
      </c>
      <c r="Z25" s="32">
        <v>15.0597665875</v>
      </c>
      <c r="AA25" s="32">
        <v>921.93566078399999</v>
      </c>
      <c r="AB25" s="32">
        <v>54.902133216499998</v>
      </c>
      <c r="AD25" s="32">
        <f>AA25+'onroad_rfl RPV'!AA25</f>
        <v>943.69155816429998</v>
      </c>
    </row>
    <row r="26" spans="1:30" x14ac:dyDescent="0.25">
      <c r="A26" s="34">
        <v>29</v>
      </c>
      <c r="B26" t="s">
        <v>25</v>
      </c>
      <c r="C26" s="32">
        <v>12.612075840199999</v>
      </c>
      <c r="D26" s="32">
        <v>2.4868070561</v>
      </c>
      <c r="E26" s="32">
        <v>2.5412815849700001</v>
      </c>
      <c r="F26" s="32">
        <v>6.6682188836899997E-2</v>
      </c>
      <c r="G26" s="32">
        <v>0</v>
      </c>
      <c r="H26" s="32">
        <v>0</v>
      </c>
      <c r="I26" s="32">
        <v>106.58337514500001</v>
      </c>
      <c r="J26" s="32">
        <v>3.8086082759700002</v>
      </c>
      <c r="K26" s="32">
        <v>53.854317044299997</v>
      </c>
      <c r="L26" s="32">
        <v>0.52877494612200004</v>
      </c>
      <c r="M26" s="32">
        <v>0</v>
      </c>
      <c r="N26" s="32">
        <v>0.32097247796799999</v>
      </c>
      <c r="O26" s="32">
        <v>0</v>
      </c>
      <c r="P26" s="32">
        <v>15.6725543207</v>
      </c>
      <c r="Q26" s="32">
        <v>1053.37079498</v>
      </c>
      <c r="R26" s="32">
        <v>2.54128059628</v>
      </c>
      <c r="S26" s="32">
        <v>106.583370324</v>
      </c>
      <c r="T26" s="32">
        <v>0.320972515254</v>
      </c>
      <c r="U26" s="32">
        <v>1327.63618466</v>
      </c>
      <c r="V26" s="32">
        <v>1436.7610177500001</v>
      </c>
      <c r="W26" s="32">
        <v>5.74596001886</v>
      </c>
      <c r="X26" s="32">
        <v>72.393224384800007</v>
      </c>
      <c r="Y26" s="32">
        <v>0</v>
      </c>
      <c r="Z26" s="32">
        <v>25.1810983118</v>
      </c>
      <c r="AA26" s="32">
        <v>1436.7618150400001</v>
      </c>
      <c r="AB26" s="32">
        <v>84.581769843800004</v>
      </c>
      <c r="AD26" s="32">
        <f>AA26+'onroad_rfl RPV'!AA26</f>
        <v>1491.2541993702</v>
      </c>
    </row>
    <row r="27" spans="1:30" x14ac:dyDescent="0.25">
      <c r="A27" s="34">
        <v>30</v>
      </c>
      <c r="B27" t="s">
        <v>26</v>
      </c>
      <c r="C27" s="32">
        <v>2.4249936340099998</v>
      </c>
      <c r="D27" s="32">
        <v>0.36531232978599998</v>
      </c>
      <c r="E27" s="32">
        <v>0.49454492756099999</v>
      </c>
      <c r="F27" s="32">
        <v>1.4545639963599999E-2</v>
      </c>
      <c r="G27" s="32">
        <v>0</v>
      </c>
      <c r="H27" s="32">
        <v>0</v>
      </c>
      <c r="I27" s="32">
        <v>23.438846167600001</v>
      </c>
      <c r="J27" s="32">
        <v>0.72267043183900004</v>
      </c>
      <c r="K27" s="32">
        <v>10.258833453899999</v>
      </c>
      <c r="L27" s="32">
        <v>8.2928781492000003E-2</v>
      </c>
      <c r="M27" s="32">
        <v>0</v>
      </c>
      <c r="N27" s="32">
        <v>6.9990926438300002E-2</v>
      </c>
      <c r="O27" s="32">
        <v>0</v>
      </c>
      <c r="P27" s="32">
        <v>2.71392988292</v>
      </c>
      <c r="Q27" s="32">
        <v>177.73051649000001</v>
      </c>
      <c r="R27" s="32">
        <v>0.49454536548400002</v>
      </c>
      <c r="S27" s="32">
        <v>23.4388555291</v>
      </c>
      <c r="T27" s="32">
        <v>6.9990966608600005E-2</v>
      </c>
      <c r="U27" s="32">
        <v>227.114948583</v>
      </c>
      <c r="V27" s="32">
        <v>251.04845631699999</v>
      </c>
      <c r="W27" s="32">
        <v>0.823886153467</v>
      </c>
      <c r="X27" s="32">
        <v>13.4184065194</v>
      </c>
      <c r="Y27" s="32">
        <v>0</v>
      </c>
      <c r="Z27" s="32">
        <v>4.1623671350300002</v>
      </c>
      <c r="AA27" s="32">
        <v>251.04838703499999</v>
      </c>
      <c r="AB27" s="32">
        <v>14.9069335281</v>
      </c>
      <c r="AD27" s="32">
        <f>AA27+'onroad_rfl RPV'!AA27</f>
        <v>266.8893774714</v>
      </c>
    </row>
    <row r="28" spans="1:30" x14ac:dyDescent="0.25">
      <c r="A28" s="34">
        <v>31</v>
      </c>
      <c r="B28" t="s">
        <v>27</v>
      </c>
      <c r="C28" s="32">
        <v>4.1608000114500001</v>
      </c>
      <c r="D28" s="32">
        <v>0.64523748568999995</v>
      </c>
      <c r="E28" s="32">
        <v>0.91661090180299998</v>
      </c>
      <c r="F28" s="32">
        <v>2.4498427575400002E-2</v>
      </c>
      <c r="G28" s="32">
        <v>0</v>
      </c>
      <c r="H28" s="32">
        <v>0</v>
      </c>
      <c r="I28" s="32">
        <v>40.036401285399997</v>
      </c>
      <c r="J28" s="32">
        <v>1.2411958056600001</v>
      </c>
      <c r="K28" s="32">
        <v>17.632772152400001</v>
      </c>
      <c r="L28" s="32">
        <v>0.145802002411</v>
      </c>
      <c r="M28" s="32">
        <v>0</v>
      </c>
      <c r="N28" s="32">
        <v>0.118129934124</v>
      </c>
      <c r="O28" s="32">
        <v>0</v>
      </c>
      <c r="P28" s="32">
        <v>4.6820299812200004</v>
      </c>
      <c r="Q28" s="32">
        <v>308.11527597399999</v>
      </c>
      <c r="R28" s="32">
        <v>0.91661033598099995</v>
      </c>
      <c r="S28" s="32">
        <v>40.036383521099999</v>
      </c>
      <c r="T28" s="32">
        <v>0.11812979321600001</v>
      </c>
      <c r="U28" s="32">
        <v>393.46004529999999</v>
      </c>
      <c r="V28" s="32">
        <v>434.41377318000002</v>
      </c>
      <c r="W28" s="32">
        <v>1.4602696070100001</v>
      </c>
      <c r="X28" s="32">
        <v>23.3786234556</v>
      </c>
      <c r="Y28" s="32">
        <v>0</v>
      </c>
      <c r="Z28" s="32">
        <v>7.3038843504499997</v>
      </c>
      <c r="AA28" s="32">
        <v>434.41291370900001</v>
      </c>
      <c r="AB28" s="32">
        <v>25.6159467636</v>
      </c>
      <c r="AD28" s="32">
        <f>AA28+'onroad_rfl RPV'!AA28</f>
        <v>454.43538760720003</v>
      </c>
    </row>
    <row r="29" spans="1:30" x14ac:dyDescent="0.25">
      <c r="A29" s="34">
        <v>32</v>
      </c>
      <c r="B29" t="s">
        <v>28</v>
      </c>
      <c r="C29" s="32">
        <v>2.4970274295900001</v>
      </c>
      <c r="D29" s="32">
        <v>0.38739429333300002</v>
      </c>
      <c r="E29" s="32">
        <v>0.57802761606499997</v>
      </c>
      <c r="F29" s="32">
        <v>1.55206280156E-2</v>
      </c>
      <c r="G29" s="32">
        <v>0</v>
      </c>
      <c r="H29" s="32">
        <v>0</v>
      </c>
      <c r="I29" s="32">
        <v>24.456834837900001</v>
      </c>
      <c r="J29" s="32">
        <v>0.74550754373200001</v>
      </c>
      <c r="K29" s="32">
        <v>10.5654006356</v>
      </c>
      <c r="L29" s="32">
        <v>8.6805398916500007E-2</v>
      </c>
      <c r="M29" s="32">
        <v>0</v>
      </c>
      <c r="N29" s="32">
        <v>7.1992695900100004E-2</v>
      </c>
      <c r="O29" s="32">
        <v>0</v>
      </c>
      <c r="P29" s="32">
        <v>2.8402500483900002</v>
      </c>
      <c r="Q29" s="32">
        <v>185.94240084899999</v>
      </c>
      <c r="R29" s="32">
        <v>0.57802850248600002</v>
      </c>
      <c r="S29" s="32">
        <v>24.456805656099998</v>
      </c>
      <c r="T29" s="32">
        <v>7.1992848528999995E-2</v>
      </c>
      <c r="U29" s="32">
        <v>237.05145854599999</v>
      </c>
      <c r="V29" s="32">
        <v>262.08658279299999</v>
      </c>
      <c r="W29" s="32">
        <v>0.87327430271499995</v>
      </c>
      <c r="X29" s="32">
        <v>13.6863052509</v>
      </c>
      <c r="Y29" s="32">
        <v>0</v>
      </c>
      <c r="Z29" s="32">
        <v>4.4106795984799998</v>
      </c>
      <c r="AA29" s="32">
        <v>262.08633675700003</v>
      </c>
      <c r="AB29" s="32">
        <v>15.594439767800001</v>
      </c>
      <c r="AD29" s="32">
        <f>AA29+'onroad_rfl RPV'!AA29</f>
        <v>273.25825540750003</v>
      </c>
    </row>
    <row r="30" spans="1:30" x14ac:dyDescent="0.25">
      <c r="A30" s="34">
        <v>33</v>
      </c>
      <c r="B30" t="s">
        <v>29</v>
      </c>
      <c r="C30" s="32">
        <v>1.61860147328</v>
      </c>
      <c r="D30" s="32">
        <v>0.18864639152000001</v>
      </c>
      <c r="E30" s="32">
        <v>0.37589105677399998</v>
      </c>
      <c r="F30" s="32">
        <v>1.05196897209E-2</v>
      </c>
      <c r="G30" s="32">
        <v>0</v>
      </c>
      <c r="H30" s="32">
        <v>0</v>
      </c>
      <c r="I30" s="32">
        <v>16.6235534381</v>
      </c>
      <c r="J30" s="32">
        <v>0.47758619916200001</v>
      </c>
      <c r="K30" s="32">
        <v>6.8031916022400001</v>
      </c>
      <c r="L30" s="32">
        <v>4.6268278591299998E-2</v>
      </c>
      <c r="M30" s="32">
        <v>0</v>
      </c>
      <c r="N30" s="32">
        <v>5.05427460979E-2</v>
      </c>
      <c r="O30" s="32">
        <v>0</v>
      </c>
      <c r="P30" s="32">
        <v>1.66068863899</v>
      </c>
      <c r="Q30" s="32">
        <v>106.340332823</v>
      </c>
      <c r="R30" s="32">
        <v>0.37589053584799997</v>
      </c>
      <c r="S30" s="32">
        <v>16.6235381748</v>
      </c>
      <c r="T30" s="32">
        <v>5.0542754955599997E-2</v>
      </c>
      <c r="U30" s="32">
        <v>137.670491895</v>
      </c>
      <c r="V30" s="32">
        <v>154.66999342899999</v>
      </c>
      <c r="W30" s="32">
        <v>0.41266119476200003</v>
      </c>
      <c r="X30" s="32">
        <v>8.7611765450900005</v>
      </c>
      <c r="Y30" s="32">
        <v>0</v>
      </c>
      <c r="Z30" s="32">
        <v>2.48057079829</v>
      </c>
      <c r="AA30" s="32">
        <v>154.66970214299999</v>
      </c>
      <c r="AB30" s="32">
        <v>9.2532788538700004</v>
      </c>
      <c r="AD30" s="32">
        <f>AA30+'onroad_rfl RPV'!AA30</f>
        <v>162.60053209298999</v>
      </c>
    </row>
    <row r="31" spans="1:30" x14ac:dyDescent="0.25">
      <c r="A31" s="34">
        <v>34</v>
      </c>
      <c r="B31" t="s">
        <v>30</v>
      </c>
      <c r="C31" s="32">
        <v>4.5434855484399996</v>
      </c>
      <c r="D31" s="32">
        <v>0.56058622336599995</v>
      </c>
      <c r="E31" s="32">
        <v>1.11361901193</v>
      </c>
      <c r="F31" s="32">
        <v>2.9080178111399999E-2</v>
      </c>
      <c r="G31" s="32">
        <v>0</v>
      </c>
      <c r="H31" s="32">
        <v>0</v>
      </c>
      <c r="I31" s="32">
        <v>49.136431503799997</v>
      </c>
      <c r="J31" s="32">
        <v>1.3433041131300001</v>
      </c>
      <c r="K31" s="32">
        <v>19.121144043800001</v>
      </c>
      <c r="L31" s="32">
        <v>0.134969298569</v>
      </c>
      <c r="M31" s="32">
        <v>0</v>
      </c>
      <c r="N31" s="32">
        <v>0.14050995010600001</v>
      </c>
      <c r="O31" s="32">
        <v>0</v>
      </c>
      <c r="P31" s="32">
        <v>4.74739508505</v>
      </c>
      <c r="Q31" s="32">
        <v>305.466779159</v>
      </c>
      <c r="R31" s="32">
        <v>1.1136190239999999</v>
      </c>
      <c r="S31" s="32">
        <v>49.136516757599999</v>
      </c>
      <c r="T31" s="32">
        <v>0.14050977348800001</v>
      </c>
      <c r="U31" s="32">
        <v>394.31238280700001</v>
      </c>
      <c r="V31" s="32">
        <v>444.562544016</v>
      </c>
      <c r="W31" s="32">
        <v>1.2355449358099999</v>
      </c>
      <c r="X31" s="32">
        <v>24.691743196800001</v>
      </c>
      <c r="Y31" s="32">
        <v>0</v>
      </c>
      <c r="Z31" s="32">
        <v>7.20099662295</v>
      </c>
      <c r="AA31" s="32">
        <v>444.56180225399999</v>
      </c>
      <c r="AB31" s="32">
        <v>26.373658431799999</v>
      </c>
      <c r="AD31" s="32">
        <f>AA31+'onroad_rfl RPV'!AA31</f>
        <v>465.57028290479997</v>
      </c>
    </row>
    <row r="32" spans="1:30" x14ac:dyDescent="0.25">
      <c r="A32" s="34">
        <v>35</v>
      </c>
      <c r="B32" t="s">
        <v>31</v>
      </c>
      <c r="C32" s="32">
        <v>5.8590404539699996</v>
      </c>
      <c r="D32" s="32">
        <v>0.93452105273999997</v>
      </c>
      <c r="E32" s="32">
        <v>1.2709510017100001</v>
      </c>
      <c r="F32" s="32">
        <v>3.4125891647700003E-2</v>
      </c>
      <c r="G32" s="32">
        <v>0</v>
      </c>
      <c r="H32" s="32">
        <v>0</v>
      </c>
      <c r="I32" s="32">
        <v>55.529573697799997</v>
      </c>
      <c r="J32" s="32">
        <v>1.75005239243</v>
      </c>
      <c r="K32" s="32">
        <v>24.8496210498</v>
      </c>
      <c r="L32" s="32">
        <v>0.20955535554099999</v>
      </c>
      <c r="M32" s="32">
        <v>0</v>
      </c>
      <c r="N32" s="32">
        <v>0.16449317190599999</v>
      </c>
      <c r="O32" s="32">
        <v>0</v>
      </c>
      <c r="P32" s="32">
        <v>6.6650917605100002</v>
      </c>
      <c r="Q32" s="32">
        <v>439.69398225100002</v>
      </c>
      <c r="R32" s="32">
        <v>1.2709493831700001</v>
      </c>
      <c r="S32" s="32">
        <v>55.529550812499998</v>
      </c>
      <c r="T32" s="32">
        <v>0.16449289304600001</v>
      </c>
      <c r="U32" s="32">
        <v>560.63524296499997</v>
      </c>
      <c r="V32" s="32">
        <v>617.43690951600001</v>
      </c>
      <c r="W32" s="32">
        <v>2.12072730509</v>
      </c>
      <c r="X32" s="32">
        <v>32.9978525744</v>
      </c>
      <c r="Y32" s="32">
        <v>0</v>
      </c>
      <c r="Z32" s="32">
        <v>10.426625222</v>
      </c>
      <c r="AA32" s="32">
        <v>617.43627591100005</v>
      </c>
      <c r="AB32" s="32">
        <v>36.408123379300001</v>
      </c>
      <c r="AD32" s="32">
        <f>AA32+'onroad_rfl RPV'!AA32</f>
        <v>638.36763240160008</v>
      </c>
    </row>
    <row r="33" spans="1:30" x14ac:dyDescent="0.25">
      <c r="A33" s="34">
        <v>36</v>
      </c>
      <c r="B33" t="s">
        <v>32</v>
      </c>
      <c r="C33" s="32">
        <v>17.346418993499999</v>
      </c>
      <c r="D33" s="32">
        <v>2.0806313737900002</v>
      </c>
      <c r="E33" s="32">
        <v>4.1237167327700002</v>
      </c>
      <c r="F33" s="32">
        <v>0.11188642957100001</v>
      </c>
      <c r="G33" s="32">
        <v>0</v>
      </c>
      <c r="H33" s="32">
        <v>0</v>
      </c>
      <c r="I33" s="32">
        <v>181.70593476600001</v>
      </c>
      <c r="J33" s="32">
        <v>5.12337418178</v>
      </c>
      <c r="K33" s="32">
        <v>72.9553419123</v>
      </c>
      <c r="L33" s="32">
        <v>0.50551763995400001</v>
      </c>
      <c r="M33" s="32">
        <v>0</v>
      </c>
      <c r="N33" s="32">
        <v>0.53879121722500001</v>
      </c>
      <c r="O33" s="32">
        <v>0</v>
      </c>
      <c r="P33" s="32">
        <v>17.960242532399999</v>
      </c>
      <c r="Q33" s="32">
        <v>1152.8565235000001</v>
      </c>
      <c r="R33" s="32">
        <v>4.1237181026899998</v>
      </c>
      <c r="S33" s="32">
        <v>181.70602878599999</v>
      </c>
      <c r="T33" s="32">
        <v>0.53879065170600005</v>
      </c>
      <c r="U33" s="32">
        <v>1490.32720655</v>
      </c>
      <c r="V33" s="32">
        <v>1676.15676319</v>
      </c>
      <c r="W33" s="32">
        <v>4.56894571569</v>
      </c>
      <c r="X33" s="32">
        <v>94.080194642699993</v>
      </c>
      <c r="Y33" s="32">
        <v>0</v>
      </c>
      <c r="Z33" s="32">
        <v>27.022577616900001</v>
      </c>
      <c r="AA33" s="32">
        <v>1676.1577881000001</v>
      </c>
      <c r="AB33" s="32">
        <v>99.924431870199996</v>
      </c>
      <c r="AD33" s="32">
        <f>AA33+'onroad_rfl RPV'!AA33</f>
        <v>1755.0110167861001</v>
      </c>
    </row>
    <row r="34" spans="1:30" x14ac:dyDescent="0.25">
      <c r="A34" s="34">
        <v>37</v>
      </c>
      <c r="B34" t="s">
        <v>33</v>
      </c>
      <c r="C34" s="32">
        <v>32.711211260500001</v>
      </c>
      <c r="D34" s="32">
        <v>3.55687641918</v>
      </c>
      <c r="E34" s="32">
        <v>7.5768650277300003</v>
      </c>
      <c r="F34" s="32">
        <v>0.216295048824</v>
      </c>
      <c r="G34" s="32">
        <v>0</v>
      </c>
      <c r="H34" s="32">
        <v>0</v>
      </c>
      <c r="I34" s="32">
        <v>344.60974412299998</v>
      </c>
      <c r="J34" s="32">
        <v>9.6295960930900009</v>
      </c>
      <c r="K34" s="32">
        <v>137.28964521500001</v>
      </c>
      <c r="L34" s="32">
        <v>0.89314255215299998</v>
      </c>
      <c r="M34" s="32">
        <v>0</v>
      </c>
      <c r="N34" s="32">
        <v>1.0398156788099999</v>
      </c>
      <c r="O34" s="32">
        <v>0</v>
      </c>
      <c r="P34" s="32">
        <v>32.855736225400001</v>
      </c>
      <c r="Q34" s="32">
        <v>2091.8434223099998</v>
      </c>
      <c r="R34" s="32">
        <v>7.5768588207800001</v>
      </c>
      <c r="S34" s="32">
        <v>344.60972427299998</v>
      </c>
      <c r="T34" s="32">
        <v>1.0398155120599999</v>
      </c>
      <c r="U34" s="32">
        <v>2717.5103156</v>
      </c>
      <c r="V34" s="32">
        <v>3069.6953300300002</v>
      </c>
      <c r="W34" s="32">
        <v>7.7042946907600003</v>
      </c>
      <c r="X34" s="32">
        <v>176.24675829500001</v>
      </c>
      <c r="Y34" s="32">
        <v>0</v>
      </c>
      <c r="Z34" s="32">
        <v>48.557357903499998</v>
      </c>
      <c r="AA34" s="32">
        <v>3069.6951260599999</v>
      </c>
      <c r="AB34" s="32">
        <v>183.717732232</v>
      </c>
      <c r="AD34" s="32">
        <f>AA34+'onroad_rfl RPV'!AA34</f>
        <v>3188.2940356979998</v>
      </c>
    </row>
    <row r="35" spans="1:30" x14ac:dyDescent="0.25">
      <c r="A35" s="34">
        <v>38</v>
      </c>
      <c r="B35" t="s">
        <v>34</v>
      </c>
      <c r="C35" s="32">
        <v>2.0222213098699999</v>
      </c>
      <c r="D35" s="32">
        <v>0.32904123749600001</v>
      </c>
      <c r="E35" s="32">
        <v>0.45042238948500002</v>
      </c>
      <c r="F35" s="32">
        <v>1.2192614836300001E-2</v>
      </c>
      <c r="G35" s="32">
        <v>0</v>
      </c>
      <c r="H35" s="32">
        <v>0</v>
      </c>
      <c r="I35" s="32">
        <v>18.967345297000001</v>
      </c>
      <c r="J35" s="32">
        <v>0.604810737215</v>
      </c>
      <c r="K35" s="32">
        <v>8.5802439542699993</v>
      </c>
      <c r="L35" s="32">
        <v>7.3172571005800005E-2</v>
      </c>
      <c r="M35" s="32">
        <v>0</v>
      </c>
      <c r="N35" s="32">
        <v>5.6551518625799997E-2</v>
      </c>
      <c r="O35" s="32">
        <v>0</v>
      </c>
      <c r="P35" s="32">
        <v>2.3238254364099999</v>
      </c>
      <c r="Q35" s="32">
        <v>153.30160288299999</v>
      </c>
      <c r="R35" s="32">
        <v>0.450421941514</v>
      </c>
      <c r="S35" s="32">
        <v>18.967369644200001</v>
      </c>
      <c r="T35" s="32">
        <v>5.6551601538999997E-2</v>
      </c>
      <c r="U35" s="32">
        <v>195.20414776800001</v>
      </c>
      <c r="V35" s="32">
        <v>214.62198491300001</v>
      </c>
      <c r="W35" s="32">
        <v>0.74594267052600005</v>
      </c>
      <c r="X35" s="32">
        <v>11.34984832</v>
      </c>
      <c r="Y35" s="32">
        <v>0</v>
      </c>
      <c r="Z35" s="32">
        <v>3.6456101426499998</v>
      </c>
      <c r="AA35" s="32">
        <v>214.621941784</v>
      </c>
      <c r="AB35" s="32">
        <v>12.68103157</v>
      </c>
      <c r="AD35" s="32">
        <f>AA35+'onroad_rfl RPV'!AA35</f>
        <v>225.39988423810001</v>
      </c>
    </row>
    <row r="36" spans="1:30" x14ac:dyDescent="0.25">
      <c r="A36" s="34">
        <v>39</v>
      </c>
      <c r="B36" t="s">
        <v>35</v>
      </c>
      <c r="C36" s="32">
        <v>26.928575860799999</v>
      </c>
      <c r="D36" s="32">
        <v>3.6440766448100002</v>
      </c>
      <c r="E36" s="32">
        <v>5.3074803785500002</v>
      </c>
      <c r="F36" s="32">
        <v>0.16720905945699999</v>
      </c>
      <c r="G36" s="32">
        <v>0</v>
      </c>
      <c r="H36" s="32">
        <v>0</v>
      </c>
      <c r="I36" s="32">
        <v>263.72694925799999</v>
      </c>
      <c r="J36" s="32">
        <v>7.9885791206899999</v>
      </c>
      <c r="K36" s="32">
        <v>113.62143643</v>
      </c>
      <c r="L36" s="32">
        <v>0.85394058182999999</v>
      </c>
      <c r="M36" s="32">
        <v>0</v>
      </c>
      <c r="N36" s="32">
        <v>0.80316264783799995</v>
      </c>
      <c r="O36" s="32">
        <v>0</v>
      </c>
      <c r="P36" s="32">
        <v>28.960081906399999</v>
      </c>
      <c r="Q36" s="32">
        <v>1879.76218586</v>
      </c>
      <c r="R36" s="32">
        <v>5.3074752343</v>
      </c>
      <c r="S36" s="32">
        <v>263.72664747099998</v>
      </c>
      <c r="T36" s="32">
        <v>0.80316203458500002</v>
      </c>
      <c r="U36" s="32">
        <v>2416.19969029</v>
      </c>
      <c r="V36" s="32">
        <v>2685.2304914299998</v>
      </c>
      <c r="W36" s="32">
        <v>8.1244284619799991</v>
      </c>
      <c r="X36" s="32">
        <v>148.12876373399999</v>
      </c>
      <c r="Y36" s="32">
        <v>0</v>
      </c>
      <c r="Z36" s="32">
        <v>43.5436065715</v>
      </c>
      <c r="AA36" s="32">
        <v>2685.22934317</v>
      </c>
      <c r="AB36" s="32">
        <v>159.938825471</v>
      </c>
      <c r="AD36" s="32">
        <f>AA36+'onroad_rfl RPV'!AA36</f>
        <v>2802.1924552820001</v>
      </c>
    </row>
    <row r="37" spans="1:30" x14ac:dyDescent="0.25">
      <c r="A37" s="34">
        <v>40</v>
      </c>
      <c r="B37" t="s">
        <v>36</v>
      </c>
      <c r="C37" s="32">
        <v>11.6502777386</v>
      </c>
      <c r="D37" s="32">
        <v>1.64603002793</v>
      </c>
      <c r="E37" s="32">
        <v>2.6474079110300002</v>
      </c>
      <c r="F37" s="32">
        <v>7.0898088152399993E-2</v>
      </c>
      <c r="G37" s="32">
        <v>0</v>
      </c>
      <c r="H37" s="32">
        <v>0</v>
      </c>
      <c r="I37" s="32">
        <v>115.19353771500001</v>
      </c>
      <c r="J37" s="32">
        <v>3.4613591634300001</v>
      </c>
      <c r="K37" s="32">
        <v>49.248102383599999</v>
      </c>
      <c r="L37" s="32">
        <v>0.38195362743299999</v>
      </c>
      <c r="M37" s="32">
        <v>0</v>
      </c>
      <c r="N37" s="32">
        <v>0.34170416391800001</v>
      </c>
      <c r="O37" s="32">
        <v>0</v>
      </c>
      <c r="P37" s="32">
        <v>12.663157483599999</v>
      </c>
      <c r="Q37" s="32">
        <v>826.64956861799999</v>
      </c>
      <c r="R37" s="32">
        <v>2.6474048083900001</v>
      </c>
      <c r="S37" s="32">
        <v>115.193791237</v>
      </c>
      <c r="T37" s="32">
        <v>0.34170374645200002</v>
      </c>
      <c r="U37" s="32">
        <v>1060.89793543</v>
      </c>
      <c r="V37" s="32">
        <v>1178.73981856</v>
      </c>
      <c r="W37" s="32">
        <v>3.6894887853</v>
      </c>
      <c r="X37" s="32">
        <v>64.982161804399993</v>
      </c>
      <c r="Y37" s="32">
        <v>0</v>
      </c>
      <c r="Z37" s="32">
        <v>19.5386863156</v>
      </c>
      <c r="AA37" s="32">
        <v>1178.73892458</v>
      </c>
      <c r="AB37" s="32">
        <v>69.637109247500007</v>
      </c>
      <c r="AD37" s="32">
        <f>AA37+'onroad_rfl RPV'!AA37</f>
        <v>1214.3955426878999</v>
      </c>
    </row>
    <row r="38" spans="1:30" x14ac:dyDescent="0.25">
      <c r="A38" s="34">
        <v>41</v>
      </c>
      <c r="B38" t="s">
        <v>37</v>
      </c>
      <c r="C38" s="32">
        <v>5.3603638721399998</v>
      </c>
      <c r="D38" s="32">
        <v>0.73955689478099995</v>
      </c>
      <c r="E38" s="32">
        <v>1.1340372639</v>
      </c>
      <c r="F38" s="32">
        <v>3.3134232245700002E-2</v>
      </c>
      <c r="G38" s="32">
        <v>0</v>
      </c>
      <c r="H38" s="32">
        <v>0</v>
      </c>
      <c r="I38" s="32">
        <v>53.963197642099999</v>
      </c>
      <c r="J38" s="32">
        <v>1.5915303092199999</v>
      </c>
      <c r="K38" s="32">
        <v>22.6237665218</v>
      </c>
      <c r="L38" s="32">
        <v>0.172169157342</v>
      </c>
      <c r="M38" s="32">
        <v>0</v>
      </c>
      <c r="N38" s="32">
        <v>0.159575176889</v>
      </c>
      <c r="O38" s="32">
        <v>0</v>
      </c>
      <c r="P38" s="32">
        <v>5.81115689685</v>
      </c>
      <c r="Q38" s="32">
        <v>377.64667639800001</v>
      </c>
      <c r="R38" s="32">
        <v>1.1340365970899999</v>
      </c>
      <c r="S38" s="32">
        <v>53.963183494900001</v>
      </c>
      <c r="T38" s="32">
        <v>0.15957511390599999</v>
      </c>
      <c r="U38" s="32">
        <v>484.809533859</v>
      </c>
      <c r="V38" s="32">
        <v>539.90571037699999</v>
      </c>
      <c r="W38" s="32">
        <v>1.6522384160300001</v>
      </c>
      <c r="X38" s="32">
        <v>29.446814340900001</v>
      </c>
      <c r="Y38" s="32">
        <v>0</v>
      </c>
      <c r="Z38" s="32">
        <v>8.8206808903200002</v>
      </c>
      <c r="AA38" s="32">
        <v>539.90647376100003</v>
      </c>
      <c r="AB38" s="32">
        <v>32.076005219099997</v>
      </c>
      <c r="AD38" s="32">
        <f>AA38+'onroad_rfl RPV'!AA38</f>
        <v>568.85018953740007</v>
      </c>
    </row>
    <row r="39" spans="1:30" x14ac:dyDescent="0.25">
      <c r="A39" s="34">
        <v>42</v>
      </c>
      <c r="B39" t="s">
        <v>130</v>
      </c>
      <c r="C39" s="32">
        <v>16.9397863913</v>
      </c>
      <c r="D39" s="32">
        <v>2.5201480629400002</v>
      </c>
      <c r="E39" s="32">
        <v>3.5609068961400001</v>
      </c>
      <c r="F39" s="32">
        <v>0.10214379276299999</v>
      </c>
      <c r="G39" s="32">
        <v>0</v>
      </c>
      <c r="H39" s="32">
        <v>0</v>
      </c>
      <c r="I39" s="32">
        <v>162.53581943099999</v>
      </c>
      <c r="J39" s="32">
        <v>5.0455963880299999</v>
      </c>
      <c r="K39" s="32">
        <v>71.631780693600007</v>
      </c>
      <c r="L39" s="32">
        <v>0.57389876628400005</v>
      </c>
      <c r="M39" s="32">
        <v>0</v>
      </c>
      <c r="N39" s="32">
        <v>0.49099611595499998</v>
      </c>
      <c r="O39" s="32">
        <v>0</v>
      </c>
      <c r="P39" s="32">
        <v>18.880544202599999</v>
      </c>
      <c r="Q39" s="32">
        <v>1234.83592299</v>
      </c>
      <c r="R39" s="32">
        <v>3.56090472134</v>
      </c>
      <c r="S39" s="32">
        <v>162.53593810199999</v>
      </c>
      <c r="T39" s="32">
        <v>0.49099607216899999</v>
      </c>
      <c r="U39" s="32">
        <v>1578.8226899199999</v>
      </c>
      <c r="V39" s="32">
        <v>1744.9196521599999</v>
      </c>
      <c r="W39" s="32">
        <v>5.6760203834</v>
      </c>
      <c r="X39" s="32">
        <v>93.515760624999999</v>
      </c>
      <c r="Y39" s="32">
        <v>0</v>
      </c>
      <c r="Z39" s="32">
        <v>28.974093762300001</v>
      </c>
      <c r="AA39" s="32">
        <v>1744.9208177400001</v>
      </c>
      <c r="AB39" s="32">
        <v>103.802690912</v>
      </c>
      <c r="AD39" s="32">
        <f>AA39+'onroad_rfl RPV'!AA39</f>
        <v>1839.0585280326002</v>
      </c>
    </row>
    <row r="40" spans="1:30" x14ac:dyDescent="0.25">
      <c r="A40" s="34">
        <v>44</v>
      </c>
      <c r="B40" t="s">
        <v>39</v>
      </c>
      <c r="C40" s="32">
        <v>0.514957379539</v>
      </c>
      <c r="D40" s="32">
        <v>6.0471297953700001E-2</v>
      </c>
      <c r="E40" s="32">
        <v>0.12713137531499999</v>
      </c>
      <c r="F40" s="32">
        <v>3.3402798401399999E-3</v>
      </c>
      <c r="G40" s="32">
        <v>0</v>
      </c>
      <c r="H40" s="32">
        <v>0</v>
      </c>
      <c r="I40" s="32">
        <v>5.4642441004400002</v>
      </c>
      <c r="J40" s="32">
        <v>0.15198328233</v>
      </c>
      <c r="K40" s="32">
        <v>2.1647873291900002</v>
      </c>
      <c r="L40" s="32">
        <v>1.47946203588E-2</v>
      </c>
      <c r="M40" s="32">
        <v>0</v>
      </c>
      <c r="N40" s="32">
        <v>1.6096313127300001E-2</v>
      </c>
      <c r="O40" s="32">
        <v>0</v>
      </c>
      <c r="P40" s="32">
        <v>0.52960031170199995</v>
      </c>
      <c r="Q40" s="32">
        <v>33.9350433834</v>
      </c>
      <c r="R40" s="32">
        <v>0.127131642771</v>
      </c>
      <c r="S40" s="32">
        <v>5.4642400893599996</v>
      </c>
      <c r="T40" s="32">
        <v>1.6096312244299998E-2</v>
      </c>
      <c r="U40" s="32">
        <v>43.9145271732</v>
      </c>
      <c r="V40" s="32">
        <v>49.505927225100002</v>
      </c>
      <c r="W40" s="32">
        <v>0.132415558579</v>
      </c>
      <c r="X40" s="32">
        <v>2.78880630408</v>
      </c>
      <c r="Y40" s="32">
        <v>0</v>
      </c>
      <c r="Z40" s="32">
        <v>0.79824079502699996</v>
      </c>
      <c r="AA40" s="32">
        <v>49.506008496699998</v>
      </c>
      <c r="AB40" s="32">
        <v>2.9497612536500002</v>
      </c>
      <c r="AD40" s="32">
        <f>AA40+'onroad_rfl RPV'!AA40</f>
        <v>52.488028049899995</v>
      </c>
    </row>
    <row r="41" spans="1:30" x14ac:dyDescent="0.25">
      <c r="A41" s="34">
        <v>45</v>
      </c>
      <c r="B41" t="s">
        <v>40</v>
      </c>
      <c r="C41" s="32">
        <v>12.442185756000001</v>
      </c>
      <c r="D41" s="32">
        <v>1.78603114006</v>
      </c>
      <c r="E41" s="32">
        <v>2.6124990990599999</v>
      </c>
      <c r="F41" s="32">
        <v>7.6006306824800002E-2</v>
      </c>
      <c r="G41" s="32">
        <v>0</v>
      </c>
      <c r="H41" s="32">
        <v>0</v>
      </c>
      <c r="I41" s="32">
        <v>121.21729081300001</v>
      </c>
      <c r="J41" s="32">
        <v>3.70039486752</v>
      </c>
      <c r="K41" s="32">
        <v>52.558787316100002</v>
      </c>
      <c r="L41" s="32">
        <v>0.41075722563700001</v>
      </c>
      <c r="M41" s="32">
        <v>0</v>
      </c>
      <c r="N41" s="32">
        <v>0.36540016597199998</v>
      </c>
      <c r="O41" s="32">
        <v>0</v>
      </c>
      <c r="P41" s="32">
        <v>13.6936465937</v>
      </c>
      <c r="Q41" s="32">
        <v>892.63239810899995</v>
      </c>
      <c r="R41" s="32">
        <v>2.6124985593400001</v>
      </c>
      <c r="S41" s="32">
        <v>121.21719653300001</v>
      </c>
      <c r="T41" s="32">
        <v>0.36540012418399997</v>
      </c>
      <c r="U41" s="32">
        <v>1143.3653876799999</v>
      </c>
      <c r="V41" s="32">
        <v>1267.1945826900001</v>
      </c>
      <c r="W41" s="32">
        <v>4.00722237992</v>
      </c>
      <c r="X41" s="32">
        <v>68.415311686400003</v>
      </c>
      <c r="Y41" s="32">
        <v>0</v>
      </c>
      <c r="Z41" s="32">
        <v>20.8842451997</v>
      </c>
      <c r="AA41" s="32">
        <v>1267.19562172</v>
      </c>
      <c r="AB41" s="32">
        <v>75.449888914200002</v>
      </c>
      <c r="AD41" s="32">
        <f>AA41+'onroad_rfl RPV'!AA41</f>
        <v>1308.3389607637</v>
      </c>
    </row>
    <row r="42" spans="1:30" x14ac:dyDescent="0.25">
      <c r="A42" s="34">
        <v>46</v>
      </c>
      <c r="B42" t="s">
        <v>41</v>
      </c>
      <c r="C42" s="32">
        <v>2.0177102874699999</v>
      </c>
      <c r="D42" s="32">
        <v>0.29188249557200002</v>
      </c>
      <c r="E42" s="32">
        <v>0.46811490838100001</v>
      </c>
      <c r="F42" s="32">
        <v>1.27101438813E-2</v>
      </c>
      <c r="G42" s="32">
        <v>0</v>
      </c>
      <c r="H42" s="32">
        <v>0</v>
      </c>
      <c r="I42" s="32">
        <v>19.746044019399999</v>
      </c>
      <c r="J42" s="32">
        <v>0.60029703731600004</v>
      </c>
      <c r="K42" s="32">
        <v>8.5329609994600002</v>
      </c>
      <c r="L42" s="32">
        <v>6.7037641268599998E-2</v>
      </c>
      <c r="M42" s="32">
        <v>0</v>
      </c>
      <c r="N42" s="32">
        <v>5.89449468409E-2</v>
      </c>
      <c r="O42" s="32">
        <v>0</v>
      </c>
      <c r="P42" s="32">
        <v>2.2176214837999999</v>
      </c>
      <c r="Q42" s="32">
        <v>144.78350462500001</v>
      </c>
      <c r="R42" s="32">
        <v>0.46811494278799998</v>
      </c>
      <c r="S42" s="32">
        <v>19.746035299300001</v>
      </c>
      <c r="T42" s="32">
        <v>5.8944932641800001E-2</v>
      </c>
      <c r="U42" s="32">
        <v>185.52111981100001</v>
      </c>
      <c r="V42" s="32">
        <v>205.73516875000001</v>
      </c>
      <c r="W42" s="32">
        <v>0.65364614431800006</v>
      </c>
      <c r="X42" s="32">
        <v>11.2134857851</v>
      </c>
      <c r="Y42" s="32">
        <v>0</v>
      </c>
      <c r="Z42" s="32">
        <v>3.4308101792999999</v>
      </c>
      <c r="AA42" s="32">
        <v>205.735518305</v>
      </c>
      <c r="AB42" s="32">
        <v>12.180713190500001</v>
      </c>
      <c r="AD42" s="32">
        <f>AA42+'onroad_rfl RPV'!AA42</f>
        <v>219.5629470017</v>
      </c>
    </row>
    <row r="43" spans="1:30" x14ac:dyDescent="0.25">
      <c r="A43" s="34">
        <v>47</v>
      </c>
      <c r="B43" t="s">
        <v>42</v>
      </c>
      <c r="C43" s="32">
        <v>16.6403268866</v>
      </c>
      <c r="D43" s="32">
        <v>2.4757129253699999</v>
      </c>
      <c r="E43" s="32">
        <v>3.4270744701</v>
      </c>
      <c r="F43" s="32">
        <v>0.100227500513</v>
      </c>
      <c r="G43" s="32">
        <v>0</v>
      </c>
      <c r="H43" s="32">
        <v>0</v>
      </c>
      <c r="I43" s="32">
        <v>161.131367512</v>
      </c>
      <c r="J43" s="32">
        <v>4.9562057451300001</v>
      </c>
      <c r="K43" s="32">
        <v>70.374789656800004</v>
      </c>
      <c r="L43" s="32">
        <v>0.56404964700899995</v>
      </c>
      <c r="M43" s="32">
        <v>0</v>
      </c>
      <c r="N43" s="32">
        <v>0.482184661402</v>
      </c>
      <c r="O43" s="32">
        <v>0</v>
      </c>
      <c r="P43" s="32">
        <v>18.532678595</v>
      </c>
      <c r="Q43" s="32">
        <v>1212.4682880800001</v>
      </c>
      <c r="R43" s="32">
        <v>3.4270831094499998</v>
      </c>
      <c r="S43" s="32">
        <v>161.13152009000001</v>
      </c>
      <c r="T43" s="32">
        <v>0.48218435379699998</v>
      </c>
      <c r="U43" s="32">
        <v>1550.43578065</v>
      </c>
      <c r="V43" s="32">
        <v>1714.99408225</v>
      </c>
      <c r="W43" s="32">
        <v>5.5764306295099999</v>
      </c>
      <c r="X43" s="32">
        <v>92.031045203700003</v>
      </c>
      <c r="Y43" s="32">
        <v>0</v>
      </c>
      <c r="Z43" s="32">
        <v>28.399587560699999</v>
      </c>
      <c r="AA43" s="32">
        <v>1714.9953273399999</v>
      </c>
      <c r="AB43" s="32">
        <v>101.85677203900001</v>
      </c>
      <c r="AD43" s="32">
        <f>AA43+'onroad_rfl RPV'!AA43</f>
        <v>1772.1519976223999</v>
      </c>
    </row>
    <row r="44" spans="1:30" x14ac:dyDescent="0.25">
      <c r="A44" s="34">
        <v>48</v>
      </c>
      <c r="B44" t="s">
        <v>43</v>
      </c>
      <c r="C44" s="32">
        <v>45.994170588300001</v>
      </c>
      <c r="D44" s="32">
        <v>6.5655756645899999</v>
      </c>
      <c r="E44" s="32">
        <v>10.673990828100001</v>
      </c>
      <c r="F44" s="32">
        <v>0.28033516981200002</v>
      </c>
      <c r="G44" s="32">
        <v>0</v>
      </c>
      <c r="H44" s="32">
        <v>0</v>
      </c>
      <c r="I44" s="32">
        <v>451.57698831800002</v>
      </c>
      <c r="J44" s="32">
        <v>13.673611555200001</v>
      </c>
      <c r="K44" s="32">
        <v>194.36016564900001</v>
      </c>
      <c r="L44" s="32">
        <v>1.5153553040100001</v>
      </c>
      <c r="M44" s="32">
        <v>0</v>
      </c>
      <c r="N44" s="32">
        <v>1.3494764368300001</v>
      </c>
      <c r="O44" s="32">
        <v>0</v>
      </c>
      <c r="P44" s="32">
        <v>50.3649696417</v>
      </c>
      <c r="Q44" s="32">
        <v>3285.7686840199999</v>
      </c>
      <c r="R44" s="32">
        <v>10.673985396899999</v>
      </c>
      <c r="S44" s="32">
        <v>451.57709678700002</v>
      </c>
      <c r="T44" s="32">
        <v>1.3494776094700001</v>
      </c>
      <c r="U44" s="32">
        <v>4211.8914443699996</v>
      </c>
      <c r="V44" s="32">
        <v>4674.1450078600001</v>
      </c>
      <c r="W44" s="32">
        <v>14.7268604049</v>
      </c>
      <c r="X44" s="32">
        <v>254.584276429</v>
      </c>
      <c r="Y44" s="32">
        <v>0</v>
      </c>
      <c r="Z44" s="32">
        <v>77.782573601400003</v>
      </c>
      <c r="AA44" s="32">
        <v>4674.1439932399999</v>
      </c>
      <c r="AB44" s="32">
        <v>277.23790733599998</v>
      </c>
      <c r="AD44" s="32">
        <f>AA44+'onroad_rfl RPV'!AA44</f>
        <v>4834.6422624770003</v>
      </c>
    </row>
    <row r="45" spans="1:30" x14ac:dyDescent="0.25">
      <c r="A45" s="34">
        <v>49</v>
      </c>
      <c r="B45" t="s">
        <v>44</v>
      </c>
      <c r="C45" s="32">
        <v>7.4627688731999999</v>
      </c>
      <c r="D45" s="32">
        <v>1.03709917505</v>
      </c>
      <c r="E45" s="32">
        <v>1.6040830509899999</v>
      </c>
      <c r="F45" s="32">
        <v>4.6021879951400002E-2</v>
      </c>
      <c r="G45" s="32">
        <v>0</v>
      </c>
      <c r="H45" s="32">
        <v>0</v>
      </c>
      <c r="I45" s="32">
        <v>74.248190749399996</v>
      </c>
      <c r="J45" s="32">
        <v>2.2163989201300001</v>
      </c>
      <c r="K45" s="32">
        <v>31.5029377219</v>
      </c>
      <c r="L45" s="32">
        <v>0.24092230931899999</v>
      </c>
      <c r="M45" s="32">
        <v>0</v>
      </c>
      <c r="N45" s="32">
        <v>0.22148643169000001</v>
      </c>
      <c r="O45" s="32">
        <v>0</v>
      </c>
      <c r="P45" s="32">
        <v>8.1110444343099992</v>
      </c>
      <c r="Q45" s="32">
        <v>527.44337098200003</v>
      </c>
      <c r="R45" s="32">
        <v>1.6040883075800001</v>
      </c>
      <c r="S45" s="32">
        <v>74.248391019400003</v>
      </c>
      <c r="T45" s="32">
        <v>0.22148581292799999</v>
      </c>
      <c r="U45" s="32">
        <v>676.85305423</v>
      </c>
      <c r="V45" s="32">
        <v>752.70537850999995</v>
      </c>
      <c r="W45" s="32">
        <v>2.3188580990699998</v>
      </c>
      <c r="X45" s="32">
        <v>41.0197912601</v>
      </c>
      <c r="Y45" s="32">
        <v>0</v>
      </c>
      <c r="Z45" s="32">
        <v>12.3468910338</v>
      </c>
      <c r="AA45" s="32">
        <v>752.70506855799999</v>
      </c>
      <c r="AB45" s="32">
        <v>44.752941217599997</v>
      </c>
      <c r="AD45" s="32">
        <f>AA45+'onroad_rfl RPV'!AA45</f>
        <v>784.49141829890004</v>
      </c>
    </row>
    <row r="46" spans="1:30" x14ac:dyDescent="0.25">
      <c r="A46" s="34">
        <v>50</v>
      </c>
      <c r="B46" t="s">
        <v>45</v>
      </c>
      <c r="C46" s="32">
        <v>0.42816030634500002</v>
      </c>
      <c r="D46" s="32">
        <v>6.7959923356299995E-2</v>
      </c>
      <c r="E46" s="32">
        <v>8.7436126158400004E-2</v>
      </c>
      <c r="F46" s="32">
        <v>2.5215260129799999E-3</v>
      </c>
      <c r="G46" s="32">
        <v>0</v>
      </c>
      <c r="H46" s="32">
        <v>0</v>
      </c>
      <c r="I46" s="32">
        <v>4.1417768152100001</v>
      </c>
      <c r="J46" s="32">
        <v>0.12790272027499999</v>
      </c>
      <c r="K46" s="32">
        <v>1.8137340818600001</v>
      </c>
      <c r="L46" s="32">
        <v>1.52008897291E-2</v>
      </c>
      <c r="M46" s="32">
        <v>0</v>
      </c>
      <c r="N46" s="32">
        <v>1.21513056313E-2</v>
      </c>
      <c r="O46" s="32">
        <v>0</v>
      </c>
      <c r="P46" s="32">
        <v>0.489179070883</v>
      </c>
      <c r="Q46" s="32">
        <v>32.172583273000001</v>
      </c>
      <c r="R46" s="32">
        <v>8.7436195765999994E-2</v>
      </c>
      <c r="S46" s="32">
        <v>4.1417681414</v>
      </c>
      <c r="T46" s="32">
        <v>1.21513244237E-2</v>
      </c>
      <c r="U46" s="32">
        <v>40.9919444059</v>
      </c>
      <c r="V46" s="32">
        <v>45.221187296899998</v>
      </c>
      <c r="W46" s="32">
        <v>0.15405373731999999</v>
      </c>
      <c r="X46" s="32">
        <v>2.3749729187500002</v>
      </c>
      <c r="Y46" s="32">
        <v>0</v>
      </c>
      <c r="Z46" s="32">
        <v>0.75621748572299996</v>
      </c>
      <c r="AA46" s="32">
        <v>45.221096029999998</v>
      </c>
      <c r="AB46" s="32">
        <v>2.67996179937</v>
      </c>
      <c r="AD46" s="32">
        <f>AA46+'onroad_rfl RPV'!AA46</f>
        <v>47.700877609439999</v>
      </c>
    </row>
    <row r="47" spans="1:30" x14ac:dyDescent="0.25">
      <c r="A47" s="34">
        <v>51</v>
      </c>
      <c r="B47" t="s">
        <v>46</v>
      </c>
      <c r="C47" s="32">
        <v>9.5194641838499994</v>
      </c>
      <c r="D47" s="32">
        <v>1.45539243765</v>
      </c>
      <c r="E47" s="32">
        <v>2.0051118957399998</v>
      </c>
      <c r="F47" s="32">
        <v>5.6866194853199999E-2</v>
      </c>
      <c r="G47" s="32">
        <v>0</v>
      </c>
      <c r="H47" s="32">
        <v>0</v>
      </c>
      <c r="I47" s="32">
        <v>90.552254669299998</v>
      </c>
      <c r="J47" s="32">
        <v>2.8388829032</v>
      </c>
      <c r="K47" s="32">
        <v>40.282025734699999</v>
      </c>
      <c r="L47" s="32">
        <v>0.32885058106199999</v>
      </c>
      <c r="M47" s="32">
        <v>0</v>
      </c>
      <c r="N47" s="32">
        <v>0.27337193883499999</v>
      </c>
      <c r="O47" s="32">
        <v>0</v>
      </c>
      <c r="P47" s="32">
        <v>10.7225583683</v>
      </c>
      <c r="Q47" s="32">
        <v>702.86581757199997</v>
      </c>
      <c r="R47" s="32">
        <v>2.0051116902300001</v>
      </c>
      <c r="S47" s="32">
        <v>90.552197675499997</v>
      </c>
      <c r="T47" s="32">
        <v>0.27337178656099997</v>
      </c>
      <c r="U47" s="32">
        <v>897.30662363600004</v>
      </c>
      <c r="V47" s="32">
        <v>989.863953595</v>
      </c>
      <c r="W47" s="32">
        <v>3.28694143851</v>
      </c>
      <c r="X47" s="32">
        <v>52.626985036599997</v>
      </c>
      <c r="Y47" s="32">
        <v>0</v>
      </c>
      <c r="Z47" s="32">
        <v>16.525479250699998</v>
      </c>
      <c r="AA47" s="32">
        <v>989.864602182</v>
      </c>
      <c r="AB47" s="32">
        <v>58.869796024499998</v>
      </c>
      <c r="AD47" s="32">
        <f>AA47+'onroad_rfl RPV'!AA47</f>
        <v>1040.5213796958999</v>
      </c>
    </row>
    <row r="48" spans="1:30" x14ac:dyDescent="0.25">
      <c r="A48" s="34">
        <v>53</v>
      </c>
      <c r="B48" t="s">
        <v>47</v>
      </c>
      <c r="C48" s="32">
        <v>11.985819685199999</v>
      </c>
      <c r="D48" s="32">
        <v>1.5318104319900001</v>
      </c>
      <c r="E48" s="32">
        <v>2.5342572593999999</v>
      </c>
      <c r="F48" s="32">
        <v>7.5848466000299999E-2</v>
      </c>
      <c r="G48" s="32">
        <v>0</v>
      </c>
      <c r="H48" s="32">
        <v>0</v>
      </c>
      <c r="I48" s="32">
        <v>118.649685017</v>
      </c>
      <c r="J48" s="32">
        <v>3.5480823537099999</v>
      </c>
      <c r="K48" s="32">
        <v>50.491844157199999</v>
      </c>
      <c r="L48" s="32">
        <v>0.36499338420499999</v>
      </c>
      <c r="M48" s="32">
        <v>0</v>
      </c>
      <c r="N48" s="32">
        <v>0.36409644123700002</v>
      </c>
      <c r="O48" s="32">
        <v>0</v>
      </c>
      <c r="P48" s="32">
        <v>12.6568943065</v>
      </c>
      <c r="Q48" s="32">
        <v>817.11763372600001</v>
      </c>
      <c r="R48" s="32">
        <v>2.5342577306399998</v>
      </c>
      <c r="S48" s="32">
        <v>118.649679199</v>
      </c>
      <c r="T48" s="32">
        <v>0.3640962552</v>
      </c>
      <c r="U48" s="32">
        <v>1053.15797049</v>
      </c>
      <c r="V48" s="32">
        <v>1174.34213615</v>
      </c>
      <c r="W48" s="32">
        <v>3.3915100958700002</v>
      </c>
      <c r="X48" s="32">
        <v>65.459421921300006</v>
      </c>
      <c r="Y48" s="32">
        <v>0</v>
      </c>
      <c r="Z48" s="32">
        <v>18.979336761399999</v>
      </c>
      <c r="AA48" s="32">
        <v>1174.34394774</v>
      </c>
      <c r="AB48" s="32">
        <v>70.152837727800005</v>
      </c>
      <c r="AD48" s="32">
        <f>AA48+'onroad_rfl RPV'!AA48</f>
        <v>1231.6748832332</v>
      </c>
    </row>
    <row r="49" spans="1:30" x14ac:dyDescent="0.25">
      <c r="A49" s="34">
        <v>54</v>
      </c>
      <c r="B49" t="s">
        <v>48</v>
      </c>
      <c r="C49" s="32">
        <v>3.9308428775699999</v>
      </c>
      <c r="D49" s="32">
        <v>0.56075813052599999</v>
      </c>
      <c r="E49" s="32">
        <v>0.80421466273499997</v>
      </c>
      <c r="F49" s="32">
        <v>2.4015377393500001E-2</v>
      </c>
      <c r="G49" s="32">
        <v>0</v>
      </c>
      <c r="H49" s="32">
        <v>0</v>
      </c>
      <c r="I49" s="32">
        <v>38.2214437266</v>
      </c>
      <c r="J49" s="32">
        <v>1.1686661728700001</v>
      </c>
      <c r="K49" s="32">
        <v>16.606132369099999</v>
      </c>
      <c r="L49" s="32">
        <v>0.12931756441200001</v>
      </c>
      <c r="M49" s="32">
        <v>0</v>
      </c>
      <c r="N49" s="32">
        <v>0.115434366951</v>
      </c>
      <c r="O49" s="32">
        <v>0</v>
      </c>
      <c r="P49" s="32">
        <v>4.3102159700099998</v>
      </c>
      <c r="Q49" s="32">
        <v>280.97825765699997</v>
      </c>
      <c r="R49" s="32">
        <v>0.80421404140599995</v>
      </c>
      <c r="S49" s="32">
        <v>38.221497689800003</v>
      </c>
      <c r="T49" s="32">
        <v>0.115434545929</v>
      </c>
      <c r="U49" s="32">
        <v>360.11218226400001</v>
      </c>
      <c r="V49" s="32">
        <v>399.13812662499998</v>
      </c>
      <c r="W49" s="32">
        <v>1.2574970243300001</v>
      </c>
      <c r="X49" s="32">
        <v>21.6770174537</v>
      </c>
      <c r="Y49" s="32">
        <v>0</v>
      </c>
      <c r="Z49" s="32">
        <v>6.5572515744200004</v>
      </c>
      <c r="AA49" s="32">
        <v>399.138658077</v>
      </c>
      <c r="AB49" s="32">
        <v>23.742418796300001</v>
      </c>
      <c r="AD49" s="32">
        <f>AA49+'onroad_rfl RPV'!AA49</f>
        <v>417.17882248500001</v>
      </c>
    </row>
    <row r="50" spans="1:30" x14ac:dyDescent="0.25">
      <c r="A50" s="34">
        <v>55</v>
      </c>
      <c r="B50" t="s">
        <v>49</v>
      </c>
      <c r="C50" s="32">
        <v>12.1759995209</v>
      </c>
      <c r="D50" s="32">
        <v>1.68947630632</v>
      </c>
      <c r="E50" s="32">
        <v>2.8676783285999998</v>
      </c>
      <c r="F50" s="32">
        <v>7.7423664271199996E-2</v>
      </c>
      <c r="G50" s="32">
        <v>0</v>
      </c>
      <c r="H50" s="32">
        <v>0</v>
      </c>
      <c r="I50" s="32">
        <v>120.11218999800001</v>
      </c>
      <c r="J50" s="32">
        <v>3.6162151858799998</v>
      </c>
      <c r="K50" s="32">
        <v>51.433365607299997</v>
      </c>
      <c r="L50" s="32">
        <v>0.39278062906400002</v>
      </c>
      <c r="M50" s="32">
        <v>0</v>
      </c>
      <c r="N50" s="32">
        <v>0.36057232442499998</v>
      </c>
      <c r="O50" s="32">
        <v>0</v>
      </c>
      <c r="P50" s="32">
        <v>13.186409256099999</v>
      </c>
      <c r="Q50" s="32">
        <v>857.79773645</v>
      </c>
      <c r="R50" s="32">
        <v>2.86768312392</v>
      </c>
      <c r="S50" s="32">
        <v>120.11217503899999</v>
      </c>
      <c r="T50" s="32">
        <v>0.36057228655700002</v>
      </c>
      <c r="U50" s="32">
        <v>1101.51462857</v>
      </c>
      <c r="V50" s="32">
        <v>1224.4954649199999</v>
      </c>
      <c r="W50" s="32">
        <v>3.7670513874</v>
      </c>
      <c r="X50" s="32">
        <v>67.405953187500003</v>
      </c>
      <c r="Y50" s="32">
        <v>0</v>
      </c>
      <c r="Z50" s="32">
        <v>20.304524607400001</v>
      </c>
      <c r="AA50" s="32">
        <v>1224.4944085100001</v>
      </c>
      <c r="AB50" s="32">
        <v>72.609395295200002</v>
      </c>
      <c r="AD50" s="32">
        <f>AA50+'onroad_rfl RPV'!AA50</f>
        <v>1286.4373242188001</v>
      </c>
    </row>
    <row r="51" spans="1:30" x14ac:dyDescent="0.25">
      <c r="A51" s="34">
        <v>56</v>
      </c>
      <c r="B51" t="s">
        <v>50</v>
      </c>
      <c r="C51" s="32">
        <v>2.0057777753499999</v>
      </c>
      <c r="D51" s="32">
        <v>0.387004713221</v>
      </c>
      <c r="E51" s="32">
        <v>0.36853308486000003</v>
      </c>
      <c r="F51" s="32">
        <v>1.08055164729E-2</v>
      </c>
      <c r="G51" s="32">
        <v>0</v>
      </c>
      <c r="H51" s="32">
        <v>0</v>
      </c>
      <c r="I51" s="32">
        <v>17.438917215699998</v>
      </c>
      <c r="J51" s="32">
        <v>0.60511662016599999</v>
      </c>
      <c r="K51" s="32">
        <v>8.5515733272500007</v>
      </c>
      <c r="L51" s="32">
        <v>8.2504162736800002E-2</v>
      </c>
      <c r="M51" s="32">
        <v>0</v>
      </c>
      <c r="N51" s="32">
        <v>5.2001056966900001E-2</v>
      </c>
      <c r="O51" s="32">
        <v>0</v>
      </c>
      <c r="P51" s="32">
        <v>2.4793611426700002</v>
      </c>
      <c r="Q51" s="32">
        <v>166.01075265899999</v>
      </c>
      <c r="R51" s="32">
        <v>0.36853258421000001</v>
      </c>
      <c r="S51" s="32">
        <v>17.438886608800001</v>
      </c>
      <c r="T51" s="32">
        <v>5.2001142532999999E-2</v>
      </c>
      <c r="U51" s="32">
        <v>209.354451713</v>
      </c>
      <c r="V51" s="32">
        <v>227.16184182999999</v>
      </c>
      <c r="W51" s="32">
        <v>0.892384958088</v>
      </c>
      <c r="X51" s="32">
        <v>11.3660527523</v>
      </c>
      <c r="Y51" s="32">
        <v>0</v>
      </c>
      <c r="Z51" s="32">
        <v>3.92612034276</v>
      </c>
      <c r="AA51" s="32">
        <v>227.161625929</v>
      </c>
      <c r="AB51" s="32">
        <v>13.42274447</v>
      </c>
      <c r="AD51" s="32">
        <f>AA51+'onroad_rfl RPV'!AA51</f>
        <v>238.05402712599999</v>
      </c>
    </row>
    <row r="52" spans="1:30" s="34" customFormat="1" x14ac:dyDescent="0.2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30" s="34" customFormat="1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30" s="34" customFormat="1" x14ac:dyDescent="0.25">
      <c r="B54" s="34" t="s">
        <v>314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30" s="34" customFormat="1" x14ac:dyDescent="0.25">
      <c r="B55" s="34" t="s">
        <v>1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30" s="34" customFormat="1" x14ac:dyDescent="0.25">
      <c r="B56" s="34" t="s">
        <v>11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30" s="34" customFormat="1" x14ac:dyDescent="0.25">
      <c r="B57" s="34" t="s">
        <v>58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30" s="34" customFormat="1" x14ac:dyDescent="0.25">
      <c r="B58" s="34" t="s">
        <v>75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30" s="34" customFormat="1" x14ac:dyDescent="0.25">
      <c r="B59" s="34" t="s">
        <v>326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30" s="34" customFormat="1" x14ac:dyDescent="0.25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1:30" x14ac:dyDescent="0.25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1:30" x14ac:dyDescent="0.25">
      <c r="B62" s="2" t="s">
        <v>56</v>
      </c>
      <c r="C62" s="1">
        <f>SUM(C3:C51)</f>
        <v>527.2375164640199</v>
      </c>
      <c r="D62" s="1">
        <f t="shared" ref="D62:AB62" si="0">SUM(D3:D51)</f>
        <v>72.711043081662609</v>
      </c>
      <c r="E62" s="1">
        <f t="shared" si="0"/>
        <v>115.14196673548868</v>
      </c>
      <c r="F62" s="1">
        <f t="shared" si="0"/>
        <v>3.2636141946984694</v>
      </c>
      <c r="G62" s="1">
        <f t="shared" si="0"/>
        <v>0</v>
      </c>
      <c r="H62" s="1">
        <f t="shared" si="0"/>
        <v>0</v>
      </c>
      <c r="I62" s="1">
        <f t="shared" si="0"/>
        <v>5249.2310054687596</v>
      </c>
      <c r="J62" s="1">
        <f t="shared" si="0"/>
        <v>156.52188114740682</v>
      </c>
      <c r="K62" s="1">
        <f t="shared" si="0"/>
        <v>2226.2076987957794</v>
      </c>
      <c r="L62" s="1">
        <f t="shared" si="0"/>
        <v>16.953498291022708</v>
      </c>
      <c r="M62" s="1">
        <f t="shared" si="0"/>
        <v>0</v>
      </c>
      <c r="N62" s="1">
        <f t="shared" si="0"/>
        <v>15.643097869983489</v>
      </c>
      <c r="O62" s="1">
        <f t="shared" si="0"/>
        <v>0</v>
      </c>
      <c r="P62" s="1">
        <f t="shared" si="0"/>
        <v>570.03832752671087</v>
      </c>
      <c r="Q62" s="1">
        <f t="shared" si="0"/>
        <v>37078.852960750286</v>
      </c>
      <c r="R62" s="1">
        <f t="shared" si="0"/>
        <v>115.14195178947799</v>
      </c>
      <c r="S62" s="1">
        <f t="shared" si="0"/>
        <v>5249.2318693157604</v>
      </c>
      <c r="T62" s="1">
        <f t="shared" si="0"/>
        <v>15.643094431361103</v>
      </c>
      <c r="U62" s="1">
        <f t="shared" si="0"/>
        <v>47621.965802899089</v>
      </c>
      <c r="V62" s="1">
        <f t="shared" si="0"/>
        <v>52986.333842850996</v>
      </c>
      <c r="W62" s="1">
        <f t="shared" si="0"/>
        <v>162.41753476478954</v>
      </c>
      <c r="X62" s="1">
        <f t="shared" si="0"/>
        <v>2913.3152810615306</v>
      </c>
      <c r="Y62" s="1">
        <f t="shared" si="0"/>
        <v>0</v>
      </c>
      <c r="Z62" s="1">
        <f t="shared" si="0"/>
        <v>869.87608179159793</v>
      </c>
      <c r="AA62" s="1">
        <f t="shared" si="0"/>
        <v>52986.342079670016</v>
      </c>
      <c r="AB62" s="1">
        <f t="shared" si="0"/>
        <v>3142.8601778368702</v>
      </c>
    </row>
    <row r="63" spans="1:30" x14ac:dyDescent="0.25">
      <c r="B63" s="34" t="s">
        <v>329</v>
      </c>
      <c r="C63" s="32">
        <f>+C3+C5+C8+C9+C11+C12+C14+C15+C16+C17+C18+C19+C20+C21+C22+C23+C24+C25+C26+C28+C30+C31+C33+C34+C35+C36+C37+C39+C40+C41+C42+C43+C44+C46+C47+C49+C50</f>
        <v>442.17638341477402</v>
      </c>
      <c r="D63" s="32">
        <f t="shared" ref="D63:AB63" si="1">+D3+D5+D8+D9+D11+D12+D14+D15+D16+D17+D18+D19+D20+D21+D22+D23+D24+D25+D26+D28+D30+D31+D33+D34+D35+D36+D37+D39+D40+D41+D42+D43+D44+D46+D47+D49+D50</f>
        <v>60.757267034381393</v>
      </c>
      <c r="E63" s="32">
        <f t="shared" si="1"/>
        <v>96.956317454389392</v>
      </c>
      <c r="F63" s="32">
        <f t="shared" si="1"/>
        <v>2.74067976643919</v>
      </c>
      <c r="G63" s="32">
        <f t="shared" si="1"/>
        <v>0</v>
      </c>
      <c r="H63" s="32">
        <f t="shared" si="1"/>
        <v>0</v>
      </c>
      <c r="I63" s="32">
        <f t="shared" si="1"/>
        <v>4396.3512499537792</v>
      </c>
      <c r="J63" s="32">
        <f t="shared" si="1"/>
        <v>131.25976645552703</v>
      </c>
      <c r="K63" s="32">
        <f t="shared" si="1"/>
        <v>1866.3434684034698</v>
      </c>
      <c r="L63" s="32">
        <f t="shared" si="1"/>
        <v>14.167945736890099</v>
      </c>
      <c r="M63" s="32">
        <f t="shared" si="1"/>
        <v>0</v>
      </c>
      <c r="N63" s="32">
        <f t="shared" si="1"/>
        <v>13.155320699929698</v>
      </c>
      <c r="O63" s="32">
        <f t="shared" si="1"/>
        <v>0</v>
      </c>
      <c r="P63" s="32">
        <f t="shared" si="1"/>
        <v>478.24529918154582</v>
      </c>
      <c r="Q63" s="32">
        <f t="shared" si="1"/>
        <v>31078.681547902899</v>
      </c>
      <c r="R63" s="32">
        <f t="shared" si="1"/>
        <v>96.956295842828013</v>
      </c>
      <c r="S63" s="32">
        <f t="shared" si="1"/>
        <v>4396.3523740026603</v>
      </c>
      <c r="T63" s="32">
        <f t="shared" si="1"/>
        <v>13.155318771393503</v>
      </c>
      <c r="U63" s="32">
        <f t="shared" si="1"/>
        <v>39911.765060960097</v>
      </c>
      <c r="V63" s="32">
        <f t="shared" si="1"/>
        <v>44405.06810692</v>
      </c>
      <c r="W63" s="32">
        <f t="shared" si="1"/>
        <v>135.658185435706</v>
      </c>
      <c r="X63" s="32">
        <f t="shared" si="1"/>
        <v>2433.3419464138196</v>
      </c>
      <c r="Y63" s="32">
        <f t="shared" si="1"/>
        <v>0</v>
      </c>
      <c r="Z63" s="32">
        <f t="shared" si="1"/>
        <v>728.76580548053005</v>
      </c>
      <c r="AA63" s="32">
        <f t="shared" si="1"/>
        <v>44405.074379828708</v>
      </c>
      <c r="AB63" s="32">
        <f t="shared" si="1"/>
        <v>2639.2308189311998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zoomScale="85" zoomScaleNormal="85" workbookViewId="0">
      <pane xSplit="2" ySplit="2" topLeftCell="P3" activePane="bottomRight" state="frozen"/>
      <selection pane="topRight" activeCell="B1" sqref="B1"/>
      <selection pane="bottomLeft" activeCell="A3" sqref="A3"/>
      <selection pane="bottomRight" activeCell="V13" sqref="V13"/>
    </sheetView>
  </sheetViews>
  <sheetFormatPr defaultRowHeight="15" x14ac:dyDescent="0.25"/>
  <cols>
    <col min="1" max="1" width="9.140625" style="34"/>
    <col min="2" max="2" width="18.7109375" bestFit="1" customWidth="1"/>
    <col min="3" max="3" width="5.85546875" customWidth="1"/>
    <col min="4" max="4" width="5.5703125" bestFit="1" customWidth="1"/>
    <col min="5" max="5" width="9" bestFit="1" customWidth="1"/>
    <col min="6" max="7" width="4.5703125" bestFit="1" customWidth="1"/>
    <col min="8" max="8" width="5.7109375" bestFit="1" customWidth="1"/>
    <col min="9" max="9" width="5.85546875" bestFit="1" customWidth="1"/>
    <col min="10" max="10" width="6.42578125" bestFit="1" customWidth="1"/>
    <col min="11" max="11" width="5" bestFit="1" customWidth="1"/>
    <col min="12" max="12" width="5.140625" bestFit="1" customWidth="1"/>
    <col min="13" max="13" width="6.5703125" bestFit="1" customWidth="1"/>
    <col min="14" max="14" width="14.140625" bestFit="1" customWidth="1"/>
    <col min="15" max="15" width="6" bestFit="1" customWidth="1"/>
    <col min="16" max="16" width="4.28515625" bestFit="1" customWidth="1"/>
    <col min="17" max="17" width="5.7109375" bestFit="1" customWidth="1"/>
    <col min="18" max="18" width="14.28515625" bestFit="1" customWidth="1"/>
    <col min="19" max="19" width="10.85546875" bestFit="1" customWidth="1"/>
    <col min="20" max="20" width="13.5703125" bestFit="1" customWidth="1"/>
    <col min="21" max="21" width="18" bestFit="1" customWidth="1"/>
    <col min="22" max="22" width="14.28515625" bestFit="1" customWidth="1"/>
    <col min="23" max="23" width="5.28515625" bestFit="1" customWidth="1"/>
    <col min="24" max="24" width="4.28515625" bestFit="1" customWidth="1"/>
    <col min="25" max="25" width="4.85546875" bestFit="1" customWidth="1"/>
    <col min="26" max="26" width="5" bestFit="1" customWidth="1"/>
    <col min="27" max="27" width="9.140625" bestFit="1" customWidth="1"/>
    <col min="28" max="28" width="4.140625" bestFit="1" customWidth="1"/>
  </cols>
  <sheetData>
    <row r="1" spans="1:28" x14ac:dyDescent="0.25">
      <c r="C1" s="34" t="s">
        <v>427</v>
      </c>
    </row>
    <row r="2" spans="1:28" x14ac:dyDescent="0.25">
      <c r="A2" s="34" t="s">
        <v>311</v>
      </c>
      <c r="B2" t="s">
        <v>178</v>
      </c>
      <c r="C2" s="32" t="s">
        <v>131</v>
      </c>
      <c r="D2" s="32" t="s">
        <v>133</v>
      </c>
      <c r="E2" s="32" t="s">
        <v>64</v>
      </c>
      <c r="F2" s="32" t="s">
        <v>134</v>
      </c>
      <c r="G2" s="32" t="s">
        <v>136</v>
      </c>
      <c r="H2" s="32" t="s">
        <v>137</v>
      </c>
      <c r="I2" s="32" t="s">
        <v>138</v>
      </c>
      <c r="J2" s="32" t="s">
        <v>139</v>
      </c>
      <c r="K2" s="32" t="s">
        <v>142</v>
      </c>
      <c r="L2" s="32" t="s">
        <v>143</v>
      </c>
      <c r="M2" s="32" t="s">
        <v>144</v>
      </c>
      <c r="N2" s="32" t="s">
        <v>214</v>
      </c>
      <c r="O2" s="32" t="s">
        <v>147</v>
      </c>
      <c r="P2" s="32" t="s">
        <v>148</v>
      </c>
      <c r="Q2" s="32" t="s">
        <v>150</v>
      </c>
      <c r="R2" s="32" t="s">
        <v>238</v>
      </c>
      <c r="S2" s="32" t="s">
        <v>239</v>
      </c>
      <c r="T2" s="32" t="s">
        <v>240</v>
      </c>
      <c r="U2" s="32" t="s">
        <v>241</v>
      </c>
      <c r="V2" s="32" t="s">
        <v>242</v>
      </c>
      <c r="W2" s="32" t="s">
        <v>171</v>
      </c>
      <c r="X2" s="32" t="s">
        <v>172</v>
      </c>
      <c r="Y2" s="32" t="s">
        <v>173</v>
      </c>
      <c r="Z2" s="32" t="s">
        <v>174</v>
      </c>
      <c r="AA2" s="32" t="s">
        <v>175</v>
      </c>
      <c r="AB2" s="32" t="s">
        <v>176</v>
      </c>
    </row>
    <row r="3" spans="1:28" x14ac:dyDescent="0.25">
      <c r="A3" s="34">
        <v>1</v>
      </c>
      <c r="B3" t="s">
        <v>0</v>
      </c>
      <c r="C3" s="32">
        <v>0.53848725146999998</v>
      </c>
      <c r="D3" s="32">
        <v>5.9864531524400001E-2</v>
      </c>
      <c r="E3" s="32">
        <v>0.11763172018</v>
      </c>
      <c r="F3" s="32">
        <v>3.54164280512E-3</v>
      </c>
      <c r="G3" s="32">
        <v>0</v>
      </c>
      <c r="H3" s="32">
        <v>0</v>
      </c>
      <c r="I3" s="32">
        <v>5.7588771036099997</v>
      </c>
      <c r="J3" s="32">
        <v>0.158635016903</v>
      </c>
      <c r="K3" s="32">
        <v>2.2610679057800001</v>
      </c>
      <c r="L3" s="32">
        <v>1.4917920481600001E-2</v>
      </c>
      <c r="M3" s="32">
        <v>0</v>
      </c>
      <c r="N3" s="32">
        <v>1.7051121459599999E-2</v>
      </c>
      <c r="O3" s="32">
        <v>0</v>
      </c>
      <c r="P3" s="32">
        <v>0.54449009631400003</v>
      </c>
      <c r="Q3" s="32">
        <v>34.728323301000003</v>
      </c>
      <c r="R3" s="32">
        <v>0.11763174338600001</v>
      </c>
      <c r="S3" s="32">
        <v>5.7588814509999997</v>
      </c>
      <c r="T3" s="32">
        <v>1.7051129161999998E-2</v>
      </c>
      <c r="U3" s="32">
        <v>45.067527372199997</v>
      </c>
      <c r="V3" s="32">
        <v>50.944050995200001</v>
      </c>
      <c r="W3" s="32">
        <v>0.13008812454499999</v>
      </c>
      <c r="X3" s="32">
        <v>2.9055197796000001</v>
      </c>
      <c r="Y3" s="32">
        <v>0</v>
      </c>
      <c r="Z3" s="32">
        <v>0.801423690272</v>
      </c>
      <c r="AA3" s="32">
        <v>50.944046936200003</v>
      </c>
      <c r="AB3" s="32">
        <v>3.04120460631</v>
      </c>
    </row>
    <row r="4" spans="1:28" x14ac:dyDescent="0.25">
      <c r="A4" s="34">
        <v>4</v>
      </c>
      <c r="B4" t="s">
        <v>2</v>
      </c>
      <c r="C4" s="32">
        <v>0.40964715199399998</v>
      </c>
      <c r="D4" s="32">
        <v>3.9025152516500003E-2</v>
      </c>
      <c r="E4" s="32">
        <v>9.4240177781700005E-2</v>
      </c>
      <c r="F4" s="32">
        <v>2.8465664315800001E-3</v>
      </c>
      <c r="G4" s="32">
        <v>0</v>
      </c>
      <c r="H4" s="32">
        <v>0</v>
      </c>
      <c r="I4" s="32">
        <v>4.51995496261</v>
      </c>
      <c r="J4" s="32">
        <v>0.120051145052</v>
      </c>
      <c r="K4" s="32">
        <v>1.7197415275600001</v>
      </c>
      <c r="L4" s="32">
        <v>1.03827248304E-2</v>
      </c>
      <c r="M4" s="32">
        <v>0</v>
      </c>
      <c r="N4" s="32">
        <v>1.32347482718E-2</v>
      </c>
      <c r="O4" s="32">
        <v>0</v>
      </c>
      <c r="P4" s="32">
        <v>0.38946912127299999</v>
      </c>
      <c r="Q4" s="32">
        <v>24.672908511500001</v>
      </c>
      <c r="R4" s="32">
        <v>9.4240454609999996E-2</v>
      </c>
      <c r="S4" s="32">
        <v>4.5199537811999999</v>
      </c>
      <c r="T4" s="32">
        <v>1.3234735831999999E-2</v>
      </c>
      <c r="U4" s="32">
        <v>32.365683096300003</v>
      </c>
      <c r="V4" s="32">
        <v>36.979890395300004</v>
      </c>
      <c r="W4" s="32">
        <v>8.2514611574199995E-2</v>
      </c>
      <c r="X4" s="32">
        <v>2.26910951166</v>
      </c>
      <c r="Y4" s="32">
        <v>0</v>
      </c>
      <c r="Z4" s="32">
        <v>0.57115689741200004</v>
      </c>
      <c r="AA4" s="32">
        <v>36.979983040900002</v>
      </c>
      <c r="AB4" s="32">
        <v>2.1745811427200001</v>
      </c>
    </row>
    <row r="5" spans="1:28" x14ac:dyDescent="0.25">
      <c r="A5" s="34">
        <v>5</v>
      </c>
      <c r="B5" t="s">
        <v>3</v>
      </c>
      <c r="C5" s="32">
        <v>0.282734160693</v>
      </c>
      <c r="D5" s="32">
        <v>3.4818999938500003E-2</v>
      </c>
      <c r="E5" s="32">
        <v>6.4336099574499997E-2</v>
      </c>
      <c r="F5" s="32">
        <v>1.7940764781100001E-3</v>
      </c>
      <c r="G5" s="32">
        <v>0</v>
      </c>
      <c r="H5" s="32">
        <v>0</v>
      </c>
      <c r="I5" s="32">
        <v>2.97747200932</v>
      </c>
      <c r="J5" s="32">
        <v>8.3554960974299999E-2</v>
      </c>
      <c r="K5" s="32">
        <v>1.19122277245</v>
      </c>
      <c r="L5" s="32">
        <v>8.4301400738300003E-3</v>
      </c>
      <c r="M5" s="32">
        <v>0</v>
      </c>
      <c r="N5" s="32">
        <v>8.66061832501E-3</v>
      </c>
      <c r="O5" s="32">
        <v>0</v>
      </c>
      <c r="P5" s="32">
        <v>0.29306093994600002</v>
      </c>
      <c r="Q5" s="32">
        <v>18.909597153100002</v>
      </c>
      <c r="R5" s="32">
        <v>6.4336096189999997E-2</v>
      </c>
      <c r="S5" s="32">
        <v>2.9774751518000002</v>
      </c>
      <c r="T5" s="32">
        <v>8.6606195680000008E-3</v>
      </c>
      <c r="U5" s="32">
        <v>24.4442199878</v>
      </c>
      <c r="V5" s="32">
        <v>27.486027723799999</v>
      </c>
      <c r="W5" s="32">
        <v>7.6793337845500007E-2</v>
      </c>
      <c r="X5" s="32">
        <v>1.5617524228299999</v>
      </c>
      <c r="Y5" s="32">
        <v>0</v>
      </c>
      <c r="Z5" s="32">
        <v>0.442976336395</v>
      </c>
      <c r="AA5" s="32">
        <v>27.486053115000001</v>
      </c>
      <c r="AB5" s="32">
        <v>1.62334424838</v>
      </c>
    </row>
    <row r="6" spans="1:28" x14ac:dyDescent="0.25">
      <c r="A6" s="34">
        <v>6</v>
      </c>
      <c r="B6" t="s">
        <v>4</v>
      </c>
      <c r="C6" s="32">
        <v>0.87980924059800003</v>
      </c>
      <c r="D6" s="32">
        <v>9.6952269295800003E-2</v>
      </c>
      <c r="E6" s="32">
        <v>0.18632839293299999</v>
      </c>
      <c r="F6" s="32">
        <v>5.7137283126300004E-3</v>
      </c>
      <c r="G6" s="32">
        <v>0</v>
      </c>
      <c r="H6" s="32">
        <v>0</v>
      </c>
      <c r="I6" s="32">
        <v>10.1216076932</v>
      </c>
      <c r="J6" s="32">
        <v>0.25860651483899999</v>
      </c>
      <c r="K6" s="32">
        <v>3.7202017144399999</v>
      </c>
      <c r="L6" s="32">
        <v>2.4952761273200001E-2</v>
      </c>
      <c r="M6" s="32">
        <v>0</v>
      </c>
      <c r="N6" s="32">
        <v>2.6895973092100001E-2</v>
      </c>
      <c r="O6" s="32">
        <v>0</v>
      </c>
      <c r="P6" s="32">
        <v>0.84701441046299997</v>
      </c>
      <c r="Q6" s="32">
        <v>54.946849720899998</v>
      </c>
      <c r="R6" s="32">
        <v>0.18632837345799999</v>
      </c>
      <c r="S6" s="32">
        <v>10.1216047942</v>
      </c>
      <c r="T6" s="32">
        <v>2.6895944220600002E-2</v>
      </c>
      <c r="U6" s="32">
        <v>71.941052552399995</v>
      </c>
      <c r="V6" s="32">
        <v>82.248999378999997</v>
      </c>
      <c r="W6" s="32">
        <v>0.21076914836899999</v>
      </c>
      <c r="X6" s="32">
        <v>5.2152616701200003</v>
      </c>
      <c r="Y6" s="32">
        <v>0</v>
      </c>
      <c r="Z6" s="32">
        <v>1.2864339734300001</v>
      </c>
      <c r="AA6" s="32">
        <v>82.248937991399998</v>
      </c>
      <c r="AB6" s="32">
        <v>4.6389729202899996</v>
      </c>
    </row>
    <row r="7" spans="1:28" x14ac:dyDescent="0.25">
      <c r="A7" s="34">
        <v>8</v>
      </c>
      <c r="B7" t="s">
        <v>5</v>
      </c>
      <c r="C7" s="32">
        <v>0.56767540081000001</v>
      </c>
      <c r="D7" s="32">
        <v>5.2924238890400002E-2</v>
      </c>
      <c r="E7" s="32">
        <v>0.12455854150700001</v>
      </c>
      <c r="F7" s="32">
        <v>3.8758498356299999E-3</v>
      </c>
      <c r="G7" s="32">
        <v>0</v>
      </c>
      <c r="H7" s="32">
        <v>0</v>
      </c>
      <c r="I7" s="32">
        <v>6.3545535056300002</v>
      </c>
      <c r="J7" s="32">
        <v>0.16633897547900001</v>
      </c>
      <c r="K7" s="32">
        <v>2.3760927807400001</v>
      </c>
      <c r="L7" s="32">
        <v>1.40689841636E-2</v>
      </c>
      <c r="M7" s="32">
        <v>0</v>
      </c>
      <c r="N7" s="32">
        <v>1.86728284939E-2</v>
      </c>
      <c r="O7" s="32">
        <v>0</v>
      </c>
      <c r="P7" s="32">
        <v>0.54519392927400001</v>
      </c>
      <c r="Q7" s="32">
        <v>34.303631011199997</v>
      </c>
      <c r="R7" s="32">
        <v>0.124558623874</v>
      </c>
      <c r="S7" s="32">
        <v>6.3545562166999998</v>
      </c>
      <c r="T7" s="32">
        <v>1.8672846899199999E-2</v>
      </c>
      <c r="U7" s="32">
        <v>44.9065530556</v>
      </c>
      <c r="V7" s="32">
        <v>51.3856426105</v>
      </c>
      <c r="W7" s="32">
        <v>0.11183965412999999</v>
      </c>
      <c r="X7" s="32">
        <v>3.0384712384400001</v>
      </c>
      <c r="Y7" s="32">
        <v>0</v>
      </c>
      <c r="Z7" s="32">
        <v>0.78307348192100001</v>
      </c>
      <c r="AA7" s="32">
        <v>51.385650098500001</v>
      </c>
      <c r="AB7" s="32">
        <v>3.0698145723099999</v>
      </c>
    </row>
    <row r="8" spans="1:28" x14ac:dyDescent="0.25">
      <c r="A8" s="34">
        <v>9</v>
      </c>
      <c r="B8" t="s">
        <v>6</v>
      </c>
      <c r="C8" s="32">
        <v>0.123561893486</v>
      </c>
      <c r="D8" s="32">
        <v>1.0755994299399999E-2</v>
      </c>
      <c r="E8" s="32">
        <v>2.9732456817199999E-2</v>
      </c>
      <c r="F8" s="32">
        <v>8.5578230002700002E-4</v>
      </c>
      <c r="G8" s="32">
        <v>0</v>
      </c>
      <c r="H8" s="32">
        <v>0</v>
      </c>
      <c r="I8" s="32">
        <v>1.4219421564800001</v>
      </c>
      <c r="J8" s="32">
        <v>3.6141542127799998E-2</v>
      </c>
      <c r="K8" s="32">
        <v>0.51649636298699997</v>
      </c>
      <c r="L8" s="32">
        <v>2.9342255071100002E-3</v>
      </c>
      <c r="M8" s="32">
        <v>0</v>
      </c>
      <c r="N8" s="32">
        <v>4.1279364574100001E-3</v>
      </c>
      <c r="O8" s="32">
        <v>0</v>
      </c>
      <c r="P8" s="32">
        <v>0.11670545318099999</v>
      </c>
      <c r="Q8" s="32">
        <v>7.3016365032100001</v>
      </c>
      <c r="R8" s="32">
        <v>2.973252224E-2</v>
      </c>
      <c r="S8" s="32">
        <v>1.4219430019999999</v>
      </c>
      <c r="T8" s="32">
        <v>4.1279314949999998E-3</v>
      </c>
      <c r="U8" s="32">
        <v>9.5861721789000001</v>
      </c>
      <c r="V8" s="32">
        <v>11.0378624289</v>
      </c>
      <c r="W8" s="32">
        <v>2.24401392321E-2</v>
      </c>
      <c r="X8" s="32">
        <v>0.65722569915499995</v>
      </c>
      <c r="Y8" s="32">
        <v>0</v>
      </c>
      <c r="Z8" s="32">
        <v>0.16801651801600001</v>
      </c>
      <c r="AA8" s="32">
        <v>11.0378532312</v>
      </c>
      <c r="AB8" s="32">
        <v>0.65950621589900005</v>
      </c>
    </row>
    <row r="9" spans="1:28" x14ac:dyDescent="0.25">
      <c r="A9" s="34">
        <v>10</v>
      </c>
      <c r="B9" t="s">
        <v>7</v>
      </c>
      <c r="C9" s="32">
        <v>4.5193106372899999E-2</v>
      </c>
      <c r="D9" s="32">
        <v>3.9743876610899998E-3</v>
      </c>
      <c r="E9" s="32">
        <v>1.0851869038000001E-2</v>
      </c>
      <c r="F9" s="32">
        <v>3.1241926177300001E-4</v>
      </c>
      <c r="G9" s="32">
        <v>0</v>
      </c>
      <c r="H9" s="32">
        <v>0</v>
      </c>
      <c r="I9" s="32">
        <v>0.52171054012999996</v>
      </c>
      <c r="J9" s="32">
        <v>1.3222380991399999E-2</v>
      </c>
      <c r="K9" s="32">
        <v>0.18894154930900001</v>
      </c>
      <c r="L9" s="32">
        <v>1.0798204461299999E-3</v>
      </c>
      <c r="M9" s="32">
        <v>0</v>
      </c>
      <c r="N9" s="32">
        <v>1.50761049933E-3</v>
      </c>
      <c r="O9" s="32">
        <v>0</v>
      </c>
      <c r="P9" s="32">
        <v>4.2796829262599999E-2</v>
      </c>
      <c r="Q9" s="32">
        <v>2.6796275872800002</v>
      </c>
      <c r="R9" s="32">
        <v>1.0851870600000001E-2</v>
      </c>
      <c r="S9" s="32">
        <v>0.52171234</v>
      </c>
      <c r="T9" s="32">
        <v>1.50761656E-3</v>
      </c>
      <c r="U9" s="32">
        <v>3.51637412</v>
      </c>
      <c r="V9" s="32">
        <v>4.0489375499999998</v>
      </c>
      <c r="W9" s="32">
        <v>8.3078705597399993E-3</v>
      </c>
      <c r="X9" s="32">
        <v>0.24051057290399999</v>
      </c>
      <c r="Y9" s="32">
        <v>0</v>
      </c>
      <c r="Z9" s="32">
        <v>6.1679381107300001E-2</v>
      </c>
      <c r="AA9" s="32">
        <v>4.0489558093999998</v>
      </c>
      <c r="AB9" s="32">
        <v>0.24173514174899999</v>
      </c>
    </row>
    <row r="10" spans="1:28" x14ac:dyDescent="0.25">
      <c r="A10" s="34">
        <v>11</v>
      </c>
      <c r="B10" t="s">
        <v>8</v>
      </c>
      <c r="C10" s="32">
        <v>8.2927237220499998E-3</v>
      </c>
      <c r="D10" s="32">
        <v>7.1607062796900001E-4</v>
      </c>
      <c r="E10" s="32">
        <v>2.0105958776000001E-3</v>
      </c>
      <c r="F10" s="32">
        <v>5.75189794928E-5</v>
      </c>
      <c r="G10" s="32">
        <v>0</v>
      </c>
      <c r="H10" s="32">
        <v>0</v>
      </c>
      <c r="I10" s="32">
        <v>9.6419718685599995E-2</v>
      </c>
      <c r="J10" s="32">
        <v>2.4250979080200001E-3</v>
      </c>
      <c r="K10" s="32">
        <v>3.4659591312799998E-2</v>
      </c>
      <c r="L10" s="32">
        <v>1.9597581728600001E-4</v>
      </c>
      <c r="M10" s="32">
        <v>0</v>
      </c>
      <c r="N10" s="32">
        <v>2.7765491049700001E-4</v>
      </c>
      <c r="O10" s="32">
        <v>0</v>
      </c>
      <c r="P10" s="32">
        <v>7.8165194379899994E-3</v>
      </c>
      <c r="Q10" s="32">
        <v>0.48874354966200001</v>
      </c>
      <c r="R10" s="32">
        <v>2.0106067499999999E-3</v>
      </c>
      <c r="S10" s="32">
        <v>9.6419570100000004E-2</v>
      </c>
      <c r="T10" s="32">
        <v>2.7765503799999998E-4</v>
      </c>
      <c r="U10" s="32">
        <v>0.64189492500000001</v>
      </c>
      <c r="V10" s="32">
        <v>0.74033033299999995</v>
      </c>
      <c r="W10" s="32">
        <v>1.4916085017899999E-3</v>
      </c>
      <c r="X10" s="32">
        <v>4.4090560051200003E-2</v>
      </c>
      <c r="Y10" s="32">
        <v>0</v>
      </c>
      <c r="Z10" s="32">
        <v>1.12534631717E-2</v>
      </c>
      <c r="AA10" s="32">
        <v>0.74032485901</v>
      </c>
      <c r="AB10" s="32">
        <v>4.4187350490900001E-2</v>
      </c>
    </row>
    <row r="11" spans="1:28" x14ac:dyDescent="0.25">
      <c r="A11" s="34">
        <v>12</v>
      </c>
      <c r="B11" t="s">
        <v>9</v>
      </c>
      <c r="C11" s="32">
        <v>1.0801863405100001</v>
      </c>
      <c r="D11" s="32">
        <v>0.10857399439900001</v>
      </c>
      <c r="E11" s="32">
        <v>0.24199553850200001</v>
      </c>
      <c r="F11" s="32">
        <v>7.2709222179599999E-3</v>
      </c>
      <c r="G11" s="32">
        <v>0</v>
      </c>
      <c r="H11" s="32">
        <v>0</v>
      </c>
      <c r="I11" s="32">
        <v>11.784053828399999</v>
      </c>
      <c r="J11" s="32">
        <v>0.31721576432800003</v>
      </c>
      <c r="K11" s="32">
        <v>4.5266197858200004</v>
      </c>
      <c r="L11" s="32">
        <v>2.8036681006E-2</v>
      </c>
      <c r="M11" s="32">
        <v>0</v>
      </c>
      <c r="N11" s="32">
        <v>3.4996549499499999E-2</v>
      </c>
      <c r="O11" s="32">
        <v>0</v>
      </c>
      <c r="P11" s="32">
        <v>1.06042558586</v>
      </c>
      <c r="Q11" s="32">
        <v>67.086184713899996</v>
      </c>
      <c r="R11" s="32">
        <v>0.24199520196999999</v>
      </c>
      <c r="S11" s="32">
        <v>11.7840554912</v>
      </c>
      <c r="T11" s="32">
        <v>3.4996524984999999E-2</v>
      </c>
      <c r="U11" s="32">
        <v>87.487571633499996</v>
      </c>
      <c r="V11" s="32">
        <v>99.513659286500001</v>
      </c>
      <c r="W11" s="32">
        <v>0.232331842924</v>
      </c>
      <c r="X11" s="32">
        <v>5.7917621969899997</v>
      </c>
      <c r="Y11" s="32">
        <v>0</v>
      </c>
      <c r="Z11" s="32">
        <v>1.5425011636199999</v>
      </c>
      <c r="AA11" s="32">
        <v>99.513576936899995</v>
      </c>
      <c r="AB11" s="32">
        <v>5.9524957337100002</v>
      </c>
    </row>
    <row r="12" spans="1:28" x14ac:dyDescent="0.25">
      <c r="A12" s="34">
        <v>13</v>
      </c>
      <c r="B12" t="s">
        <v>10</v>
      </c>
      <c r="C12" s="32">
        <v>0.82623724966199996</v>
      </c>
      <c r="D12" s="32">
        <v>9.1042694533799998E-2</v>
      </c>
      <c r="E12" s="32">
        <v>0.185996389367</v>
      </c>
      <c r="F12" s="32">
        <v>5.4459175174299997E-3</v>
      </c>
      <c r="G12" s="32">
        <v>0</v>
      </c>
      <c r="H12" s="32">
        <v>0</v>
      </c>
      <c r="I12" s="32">
        <v>8.8020327076400005</v>
      </c>
      <c r="J12" s="32">
        <v>0.243333869364</v>
      </c>
      <c r="K12" s="32">
        <v>3.4686741431099999</v>
      </c>
      <c r="L12" s="32">
        <v>2.2756487788000001E-2</v>
      </c>
      <c r="M12" s="32">
        <v>0</v>
      </c>
      <c r="N12" s="32">
        <v>2.62086138682E-2</v>
      </c>
      <c r="O12" s="32">
        <v>0</v>
      </c>
      <c r="P12" s="32">
        <v>0.83320597629699999</v>
      </c>
      <c r="Q12" s="32">
        <v>53.105162975900001</v>
      </c>
      <c r="R12" s="32">
        <v>0.18599650958399999</v>
      </c>
      <c r="S12" s="32">
        <v>8.8020354293099992</v>
      </c>
      <c r="T12" s="32">
        <v>2.62086303221E-2</v>
      </c>
      <c r="U12" s="32">
        <v>68.944590648599998</v>
      </c>
      <c r="V12" s="32">
        <v>77.932583934799993</v>
      </c>
      <c r="W12" s="32">
        <v>0.19758551106200001</v>
      </c>
      <c r="X12" s="32">
        <v>4.4555544213699996</v>
      </c>
      <c r="Y12" s="32">
        <v>0</v>
      </c>
      <c r="Z12" s="32">
        <v>1.2293214682</v>
      </c>
      <c r="AA12" s="32">
        <v>77.932600257499999</v>
      </c>
      <c r="AB12" s="32">
        <v>4.6558887014300003</v>
      </c>
    </row>
    <row r="13" spans="1:28" x14ac:dyDescent="0.25">
      <c r="A13" s="34">
        <v>16</v>
      </c>
      <c r="B13" t="s">
        <v>12</v>
      </c>
      <c r="C13" s="32">
        <v>0.38295752119699999</v>
      </c>
      <c r="D13" s="32">
        <v>3.35531470678E-2</v>
      </c>
      <c r="E13" s="32">
        <v>8.1963827931500005E-2</v>
      </c>
      <c r="F13" s="32">
        <v>2.6457249594199999E-3</v>
      </c>
      <c r="G13" s="32">
        <v>0</v>
      </c>
      <c r="H13" s="32">
        <v>0</v>
      </c>
      <c r="I13" s="32">
        <v>4.1941051279600003</v>
      </c>
      <c r="J13" s="32">
        <v>0.11202646003199999</v>
      </c>
      <c r="K13" s="32">
        <v>1.60124975239</v>
      </c>
      <c r="L13" s="32">
        <v>9.1385307042999991E-3</v>
      </c>
      <c r="M13" s="32">
        <v>0</v>
      </c>
      <c r="N13" s="32">
        <v>1.27108310723E-2</v>
      </c>
      <c r="O13" s="32">
        <v>0</v>
      </c>
      <c r="P13" s="32">
        <v>0.36184695240199999</v>
      </c>
      <c r="Q13" s="32">
        <v>22.659342802800001</v>
      </c>
      <c r="R13" s="32">
        <v>8.1963737629500003E-2</v>
      </c>
      <c r="S13" s="32">
        <v>4.1941005488799998</v>
      </c>
      <c r="T13" s="32">
        <v>1.2710852134699999E-2</v>
      </c>
      <c r="U13" s="32">
        <v>29.749477994500001</v>
      </c>
      <c r="V13" s="32">
        <v>34.025501202599997</v>
      </c>
      <c r="W13" s="32">
        <v>7.0103111074799995E-2</v>
      </c>
      <c r="X13" s="32">
        <v>2.0429989959500001</v>
      </c>
      <c r="Y13" s="32">
        <v>0</v>
      </c>
      <c r="Z13" s="32">
        <v>0.513444327581</v>
      </c>
      <c r="AA13" s="32">
        <v>34.0255037903</v>
      </c>
      <c r="AB13" s="32">
        <v>2.0432264368399999</v>
      </c>
    </row>
    <row r="14" spans="1:28" x14ac:dyDescent="0.25">
      <c r="A14" s="34">
        <v>17</v>
      </c>
      <c r="B14" t="s">
        <v>13</v>
      </c>
      <c r="C14" s="32">
        <v>0.56049615489799998</v>
      </c>
      <c r="D14" s="32">
        <v>6.1919033328500003E-2</v>
      </c>
      <c r="E14" s="32">
        <v>0.117035396123</v>
      </c>
      <c r="F14" s="32">
        <v>3.6812000789000002E-3</v>
      </c>
      <c r="G14" s="32">
        <v>0</v>
      </c>
      <c r="H14" s="32">
        <v>0</v>
      </c>
      <c r="I14" s="32">
        <v>6.2503187915699998</v>
      </c>
      <c r="J14" s="32">
        <v>0.16506409913100001</v>
      </c>
      <c r="K14" s="32">
        <v>2.3540943647899999</v>
      </c>
      <c r="L14" s="32">
        <v>1.54909844155E-2</v>
      </c>
      <c r="M14" s="32">
        <v>0</v>
      </c>
      <c r="N14" s="32">
        <v>1.77882348056E-2</v>
      </c>
      <c r="O14" s="32">
        <v>0</v>
      </c>
      <c r="P14" s="32">
        <v>0.56422192506199997</v>
      </c>
      <c r="Q14" s="32">
        <v>36.003782290799997</v>
      </c>
      <c r="R14" s="32">
        <v>0.117035542661</v>
      </c>
      <c r="S14" s="32">
        <v>6.2503244335000003</v>
      </c>
      <c r="T14" s="32">
        <v>1.7788227719300002E-2</v>
      </c>
      <c r="U14" s="32">
        <v>46.759597751999998</v>
      </c>
      <c r="V14" s="32">
        <v>53.126969928599998</v>
      </c>
      <c r="W14" s="32">
        <v>0.13447600434400001</v>
      </c>
      <c r="X14" s="32">
        <v>3.0397983367300001</v>
      </c>
      <c r="Y14" s="32">
        <v>0</v>
      </c>
      <c r="Z14" s="32">
        <v>0.82689220189599999</v>
      </c>
      <c r="AA14" s="32">
        <v>53.126981597300002</v>
      </c>
      <c r="AB14" s="32">
        <v>3.1492429015800001</v>
      </c>
    </row>
    <row r="15" spans="1:28" x14ac:dyDescent="0.25">
      <c r="A15" s="34">
        <v>18</v>
      </c>
      <c r="B15" t="s">
        <v>14</v>
      </c>
      <c r="C15" s="32">
        <v>0.72403953802900001</v>
      </c>
      <c r="D15" s="32">
        <v>7.50260707232E-2</v>
      </c>
      <c r="E15" s="32">
        <v>0.13926101796400001</v>
      </c>
      <c r="F15" s="32">
        <v>4.8268398209800004E-3</v>
      </c>
      <c r="G15" s="32">
        <v>0</v>
      </c>
      <c r="H15" s="32">
        <v>0</v>
      </c>
      <c r="I15" s="32">
        <v>7.8546102318399997</v>
      </c>
      <c r="J15" s="32">
        <v>0.21279556713799999</v>
      </c>
      <c r="K15" s="32">
        <v>3.0371188357799999</v>
      </c>
      <c r="L15" s="32">
        <v>1.9198017630300001E-2</v>
      </c>
      <c r="M15" s="32">
        <v>0</v>
      </c>
      <c r="N15" s="32">
        <v>2.3236767551100001E-2</v>
      </c>
      <c r="O15" s="32">
        <v>0</v>
      </c>
      <c r="P15" s="32">
        <v>0.71512274934700004</v>
      </c>
      <c r="Q15" s="32">
        <v>45.395042096099999</v>
      </c>
      <c r="R15" s="32">
        <v>0.13926103142999999</v>
      </c>
      <c r="S15" s="32">
        <v>7.8546036805000004</v>
      </c>
      <c r="T15" s="32">
        <v>2.3236766302E-2</v>
      </c>
      <c r="U15" s="32">
        <v>59.145855596799997</v>
      </c>
      <c r="V15" s="32">
        <v>67.139735564800006</v>
      </c>
      <c r="W15" s="32">
        <v>0.16138383110400001</v>
      </c>
      <c r="X15" s="32">
        <v>3.91131401118</v>
      </c>
      <c r="Y15" s="32">
        <v>0</v>
      </c>
      <c r="Z15" s="32">
        <v>1.0279979860199999</v>
      </c>
      <c r="AA15" s="32">
        <v>67.139700038900003</v>
      </c>
      <c r="AB15" s="32">
        <v>4.0041334038500001</v>
      </c>
    </row>
    <row r="16" spans="1:28" x14ac:dyDescent="0.25">
      <c r="A16" s="34">
        <v>19</v>
      </c>
      <c r="B16" t="s">
        <v>15</v>
      </c>
      <c r="C16" s="32">
        <v>0.42885526167900001</v>
      </c>
      <c r="D16" s="32">
        <v>4.1583439613199998E-2</v>
      </c>
      <c r="E16" s="32">
        <v>0.10311566465700001</v>
      </c>
      <c r="F16" s="32">
        <v>2.8822394254699999E-3</v>
      </c>
      <c r="G16" s="32">
        <v>0</v>
      </c>
      <c r="H16" s="32">
        <v>0</v>
      </c>
      <c r="I16" s="32">
        <v>4.78196803259</v>
      </c>
      <c r="J16" s="32">
        <v>0.125758650606</v>
      </c>
      <c r="K16" s="32">
        <v>1.79820730676</v>
      </c>
      <c r="L16" s="32">
        <v>1.0948785782799999E-2</v>
      </c>
      <c r="M16" s="32">
        <v>0</v>
      </c>
      <c r="N16" s="32">
        <v>1.39131090559E-2</v>
      </c>
      <c r="O16" s="32">
        <v>0</v>
      </c>
      <c r="P16" s="32">
        <v>0.41329925908100001</v>
      </c>
      <c r="Q16" s="32">
        <v>26.160240376400001</v>
      </c>
      <c r="R16" s="32">
        <v>0.10311568392000001</v>
      </c>
      <c r="S16" s="32">
        <v>4.7819634000000004</v>
      </c>
      <c r="T16" s="32">
        <v>1.3913106588000001E-2</v>
      </c>
      <c r="U16" s="32">
        <v>34.225501507200001</v>
      </c>
      <c r="V16" s="32">
        <v>39.110577280199998</v>
      </c>
      <c r="W16" s="32">
        <v>8.8567397758999994E-2</v>
      </c>
      <c r="X16" s="32">
        <v>2.3354581521500002</v>
      </c>
      <c r="Y16" s="32">
        <v>0</v>
      </c>
      <c r="Z16" s="32">
        <v>0.60803224933300004</v>
      </c>
      <c r="AA16" s="32">
        <v>39.110586883400003</v>
      </c>
      <c r="AB16" s="32">
        <v>2.3163556916900001</v>
      </c>
    </row>
    <row r="17" spans="1:28" x14ac:dyDescent="0.25">
      <c r="A17" s="34">
        <v>20</v>
      </c>
      <c r="B17" t="s">
        <v>16</v>
      </c>
      <c r="C17" s="32">
        <v>0.27716144194600001</v>
      </c>
      <c r="D17" s="32">
        <v>2.9452236681199999E-2</v>
      </c>
      <c r="E17" s="32">
        <v>6.6376124976299994E-2</v>
      </c>
      <c r="F17" s="32">
        <v>1.8257991368000001E-3</v>
      </c>
      <c r="G17" s="32">
        <v>0</v>
      </c>
      <c r="H17" s="32">
        <v>0</v>
      </c>
      <c r="I17" s="32">
        <v>3.0285249991400001</v>
      </c>
      <c r="J17" s="32">
        <v>8.1500206807900002E-2</v>
      </c>
      <c r="K17" s="32">
        <v>1.16413595605</v>
      </c>
      <c r="L17" s="32">
        <v>7.4979033664499999E-3</v>
      </c>
      <c r="M17" s="32">
        <v>0</v>
      </c>
      <c r="N17" s="32">
        <v>8.8137461079599994E-3</v>
      </c>
      <c r="O17" s="32">
        <v>0</v>
      </c>
      <c r="P17" s="32">
        <v>0.27427339907999998</v>
      </c>
      <c r="Q17" s="32">
        <v>17.4859332901</v>
      </c>
      <c r="R17" s="32">
        <v>6.6376150861000002E-2</v>
      </c>
      <c r="S17" s="32">
        <v>3.0285259617600002</v>
      </c>
      <c r="T17" s="32">
        <v>8.8137482291000008E-3</v>
      </c>
      <c r="U17" s="32">
        <v>22.773893774200001</v>
      </c>
      <c r="V17" s="32">
        <v>25.868817897300001</v>
      </c>
      <c r="W17" s="32">
        <v>6.3646247157600006E-2</v>
      </c>
      <c r="X17" s="32">
        <v>1.5170376857500001</v>
      </c>
      <c r="Y17" s="32">
        <v>0</v>
      </c>
      <c r="Z17" s="32">
        <v>0.408458398093</v>
      </c>
      <c r="AA17" s="32">
        <v>25.8687864264</v>
      </c>
      <c r="AB17" s="32">
        <v>1.53051883955</v>
      </c>
    </row>
    <row r="18" spans="1:28" x14ac:dyDescent="0.25">
      <c r="A18" s="34">
        <v>21</v>
      </c>
      <c r="B18" t="s">
        <v>17</v>
      </c>
      <c r="C18" s="32">
        <v>0.37634419966799998</v>
      </c>
      <c r="D18" s="32">
        <v>3.9365446247200002E-2</v>
      </c>
      <c r="E18" s="32">
        <v>7.3627841185199994E-2</v>
      </c>
      <c r="F18" s="32">
        <v>2.5036051800400002E-3</v>
      </c>
      <c r="G18" s="32">
        <v>0</v>
      </c>
      <c r="H18" s="32">
        <v>0</v>
      </c>
      <c r="I18" s="32">
        <v>4.0780876291599997</v>
      </c>
      <c r="J18" s="32">
        <v>0.110639789562</v>
      </c>
      <c r="K18" s="32">
        <v>1.5789327208199999</v>
      </c>
      <c r="L18" s="32">
        <v>1.00391707048E-2</v>
      </c>
      <c r="M18" s="32">
        <v>0</v>
      </c>
      <c r="N18" s="32">
        <v>1.20540949597E-2</v>
      </c>
      <c r="O18" s="32">
        <v>0</v>
      </c>
      <c r="P18" s="32">
        <v>0.37272834201600002</v>
      </c>
      <c r="Q18" s="32">
        <v>23.678359860699999</v>
      </c>
      <c r="R18" s="32">
        <v>7.3627905494000001E-2</v>
      </c>
      <c r="S18" s="32">
        <v>4.07808564696</v>
      </c>
      <c r="T18" s="32">
        <v>1.2054101614400001E-2</v>
      </c>
      <c r="U18" s="32">
        <v>30.836405570899998</v>
      </c>
      <c r="V18" s="32">
        <v>34.988122902199997</v>
      </c>
      <c r="W18" s="32">
        <v>8.4799792288200004E-2</v>
      </c>
      <c r="X18" s="32">
        <v>2.0341856065199999</v>
      </c>
      <c r="Y18" s="32">
        <v>0</v>
      </c>
      <c r="Z18" s="32">
        <v>0.53761571126200003</v>
      </c>
      <c r="AA18" s="32">
        <v>34.988102581699998</v>
      </c>
      <c r="AB18" s="32">
        <v>2.0860349003700001</v>
      </c>
    </row>
    <row r="19" spans="1:28" x14ac:dyDescent="0.25">
      <c r="A19" s="34">
        <v>22</v>
      </c>
      <c r="B19" t="s">
        <v>18</v>
      </c>
      <c r="C19" s="32">
        <v>0.40244035193400002</v>
      </c>
      <c r="D19" s="32">
        <v>4.3267913532199997E-2</v>
      </c>
      <c r="E19" s="32">
        <v>8.9222423205100002E-2</v>
      </c>
      <c r="F19" s="32">
        <v>2.6681534102199998E-3</v>
      </c>
      <c r="G19" s="32">
        <v>0</v>
      </c>
      <c r="H19" s="32">
        <v>0</v>
      </c>
      <c r="I19" s="32">
        <v>4.3608160653699999</v>
      </c>
      <c r="J19" s="32">
        <v>0.118428540325</v>
      </c>
      <c r="K19" s="32">
        <v>1.68866595752</v>
      </c>
      <c r="L19" s="32">
        <v>1.09075330189E-2</v>
      </c>
      <c r="M19" s="32">
        <v>0</v>
      </c>
      <c r="N19" s="32">
        <v>1.2851298187400001E-2</v>
      </c>
      <c r="O19" s="32">
        <v>0</v>
      </c>
      <c r="P19" s="32">
        <v>0.40286010630300001</v>
      </c>
      <c r="Q19" s="32">
        <v>25.624834914200001</v>
      </c>
      <c r="R19" s="32">
        <v>8.9222406224999995E-2</v>
      </c>
      <c r="S19" s="32">
        <v>4.3608117069999999</v>
      </c>
      <c r="T19" s="32">
        <v>1.28513072426E-2</v>
      </c>
      <c r="U19" s="32">
        <v>33.308509576399999</v>
      </c>
      <c r="V19" s="32">
        <v>37.758561339000003</v>
      </c>
      <c r="W19" s="32">
        <v>9.3562193623000001E-2</v>
      </c>
      <c r="X19" s="32">
        <v>2.1667694284899999</v>
      </c>
      <c r="Y19" s="32">
        <v>0</v>
      </c>
      <c r="Z19" s="32">
        <v>0.59106822307200002</v>
      </c>
      <c r="AA19" s="32">
        <v>37.758512802699997</v>
      </c>
      <c r="AB19" s="32">
        <v>2.25392374245</v>
      </c>
    </row>
    <row r="20" spans="1:28" x14ac:dyDescent="0.25">
      <c r="A20" s="34">
        <v>23</v>
      </c>
      <c r="B20" t="s">
        <v>19</v>
      </c>
      <c r="C20" s="32">
        <v>9.6587513932599997E-2</v>
      </c>
      <c r="D20" s="32">
        <v>9.5192568278099996E-3</v>
      </c>
      <c r="E20" s="32">
        <v>2.2718732318899999E-2</v>
      </c>
      <c r="F20" s="32">
        <v>6.5288357728E-4</v>
      </c>
      <c r="G20" s="32">
        <v>0</v>
      </c>
      <c r="H20" s="32">
        <v>0</v>
      </c>
      <c r="I20" s="32">
        <v>1.1005052935099999</v>
      </c>
      <c r="J20" s="32">
        <v>2.8348187679900001E-2</v>
      </c>
      <c r="K20" s="32">
        <v>0.40461089571600001</v>
      </c>
      <c r="L20" s="32">
        <v>2.4759460125899999E-3</v>
      </c>
      <c r="M20" s="32">
        <v>0</v>
      </c>
      <c r="N20" s="32">
        <v>3.1530049284000002E-3</v>
      </c>
      <c r="O20" s="32">
        <v>0</v>
      </c>
      <c r="P20" s="32">
        <v>9.4297997283400006E-2</v>
      </c>
      <c r="Q20" s="32">
        <v>5.9564854777100003</v>
      </c>
      <c r="R20" s="32">
        <v>2.2718733110999999E-2</v>
      </c>
      <c r="S20" s="32">
        <v>1.1005044138</v>
      </c>
      <c r="T20" s="32">
        <v>3.1530092489999999E-3</v>
      </c>
      <c r="U20" s="32">
        <v>7.7750066346000004</v>
      </c>
      <c r="V20" s="32">
        <v>8.8982171335999993</v>
      </c>
      <c r="W20" s="32">
        <v>2.0304265304000001E-2</v>
      </c>
      <c r="X20" s="32">
        <v>0.51728303832</v>
      </c>
      <c r="Y20" s="32">
        <v>0</v>
      </c>
      <c r="Z20" s="32">
        <v>0.13767391565100001</v>
      </c>
      <c r="AA20" s="32">
        <v>8.8982164151400003</v>
      </c>
      <c r="AB20" s="32">
        <v>0.52982438691199996</v>
      </c>
    </row>
    <row r="21" spans="1:28" x14ac:dyDescent="0.25">
      <c r="A21" s="34">
        <v>24</v>
      </c>
      <c r="B21" t="s">
        <v>20</v>
      </c>
      <c r="C21" s="32">
        <v>0.210266152668</v>
      </c>
      <c r="D21" s="32">
        <v>1.8893220164699999E-2</v>
      </c>
      <c r="E21" s="32">
        <v>4.8764954173299999E-2</v>
      </c>
      <c r="F21" s="32">
        <v>1.44775732978E-3</v>
      </c>
      <c r="G21" s="32">
        <v>0</v>
      </c>
      <c r="H21" s="32">
        <v>0</v>
      </c>
      <c r="I21" s="32">
        <v>2.3540129385299999</v>
      </c>
      <c r="J21" s="32">
        <v>6.1553582698700003E-2</v>
      </c>
      <c r="K21" s="32">
        <v>0.87938676171999997</v>
      </c>
      <c r="L21" s="32">
        <v>5.0899100839000002E-3</v>
      </c>
      <c r="M21" s="32">
        <v>0</v>
      </c>
      <c r="N21" s="32">
        <v>6.9704466575100004E-3</v>
      </c>
      <c r="O21" s="32">
        <v>0</v>
      </c>
      <c r="P21" s="32">
        <v>0.20022743896100001</v>
      </c>
      <c r="Q21" s="32">
        <v>12.5570183953</v>
      </c>
      <c r="R21" s="32">
        <v>4.8764968450000001E-2</v>
      </c>
      <c r="S21" s="32">
        <v>2.3540145033000002</v>
      </c>
      <c r="T21" s="32">
        <v>6.9704591409999999E-3</v>
      </c>
      <c r="U21" s="32">
        <v>16.462223437900001</v>
      </c>
      <c r="V21" s="32">
        <v>18.865045357900001</v>
      </c>
      <c r="W21" s="32">
        <v>3.9652507759799997E-2</v>
      </c>
      <c r="X21" s="32">
        <v>1.1202807425400001</v>
      </c>
      <c r="Y21" s="32">
        <v>0</v>
      </c>
      <c r="Z21" s="32">
        <v>0.28798243373900001</v>
      </c>
      <c r="AA21" s="32">
        <v>18.865024908900001</v>
      </c>
      <c r="AB21" s="32">
        <v>1.12986976745</v>
      </c>
    </row>
    <row r="22" spans="1:28" x14ac:dyDescent="0.25">
      <c r="A22" s="34">
        <v>25</v>
      </c>
      <c r="B22" t="s">
        <v>129</v>
      </c>
      <c r="C22" s="32">
        <v>0.18962500922100001</v>
      </c>
      <c r="D22" s="32">
        <v>1.7504098886500001E-2</v>
      </c>
      <c r="E22" s="32">
        <v>4.5542683242699999E-2</v>
      </c>
      <c r="F22" s="32">
        <v>1.2989054335400001E-3</v>
      </c>
      <c r="G22" s="32">
        <v>0</v>
      </c>
      <c r="H22" s="32">
        <v>0</v>
      </c>
      <c r="I22" s="32">
        <v>2.1928787225000002</v>
      </c>
      <c r="J22" s="32">
        <v>5.55515155228E-2</v>
      </c>
      <c r="K22" s="32">
        <v>0.79342424495399999</v>
      </c>
      <c r="L22" s="32">
        <v>4.66661303218E-3</v>
      </c>
      <c r="M22" s="32">
        <v>0</v>
      </c>
      <c r="N22" s="32">
        <v>6.27383896772E-3</v>
      </c>
      <c r="O22" s="32">
        <v>0</v>
      </c>
      <c r="P22" s="32">
        <v>0.18185793981000001</v>
      </c>
      <c r="Q22" s="32">
        <v>11.4288812525</v>
      </c>
      <c r="R22" s="32">
        <v>4.5542657777999998E-2</v>
      </c>
      <c r="S22" s="32">
        <v>2.1928719550000002</v>
      </c>
      <c r="T22" s="32">
        <v>6.2738433990999999E-3</v>
      </c>
      <c r="U22" s="32">
        <v>14.964159863800001</v>
      </c>
      <c r="V22" s="32">
        <v>17.202571680799998</v>
      </c>
      <c r="W22" s="32">
        <v>3.6917417661599998E-2</v>
      </c>
      <c r="X22" s="32">
        <v>1.0117869237799999</v>
      </c>
      <c r="Y22" s="32">
        <v>0</v>
      </c>
      <c r="Z22" s="32">
        <v>0.26385307267300001</v>
      </c>
      <c r="AA22" s="32">
        <v>17.2025672571</v>
      </c>
      <c r="AB22" s="32">
        <v>1.0249419694299999</v>
      </c>
    </row>
    <row r="23" spans="1:28" x14ac:dyDescent="0.25">
      <c r="A23" s="34">
        <v>26</v>
      </c>
      <c r="B23" t="s">
        <v>22</v>
      </c>
      <c r="C23" s="32">
        <v>1.21834383508</v>
      </c>
      <c r="D23" s="32">
        <v>0.10051893287700001</v>
      </c>
      <c r="E23" s="32">
        <v>0.25258435782299998</v>
      </c>
      <c r="F23" s="32">
        <v>8.4931664074799993E-3</v>
      </c>
      <c r="G23" s="32">
        <v>0</v>
      </c>
      <c r="H23" s="32">
        <v>0</v>
      </c>
      <c r="I23" s="32">
        <v>14.061601177</v>
      </c>
      <c r="J23" s="32">
        <v>0.35583413149799997</v>
      </c>
      <c r="K23" s="32">
        <v>5.09054617387</v>
      </c>
      <c r="L23" s="32">
        <v>2.80877194949E-2</v>
      </c>
      <c r="M23" s="32">
        <v>0</v>
      </c>
      <c r="N23" s="32">
        <v>4.0947452762999999E-2</v>
      </c>
      <c r="O23" s="32">
        <v>0</v>
      </c>
      <c r="P23" s="32">
        <v>1.1321223256599999</v>
      </c>
      <c r="Q23" s="32">
        <v>70.621138428899997</v>
      </c>
      <c r="R23" s="32">
        <v>0.25258431743799997</v>
      </c>
      <c r="S23" s="32">
        <v>14.0616170021</v>
      </c>
      <c r="T23" s="32">
        <v>4.0947409019900002E-2</v>
      </c>
      <c r="U23" s="32">
        <v>93.002041940300003</v>
      </c>
      <c r="V23" s="32">
        <v>107.31639107300001</v>
      </c>
      <c r="W23" s="32">
        <v>0.20760438063100001</v>
      </c>
      <c r="X23" s="32">
        <v>6.5014614432700002</v>
      </c>
      <c r="Y23" s="32">
        <v>0</v>
      </c>
      <c r="Z23" s="32">
        <v>1.5882070234200001</v>
      </c>
      <c r="AA23" s="32">
        <v>107.316447537</v>
      </c>
      <c r="AB23" s="32">
        <v>6.4057671215400003</v>
      </c>
    </row>
    <row r="24" spans="1:28" x14ac:dyDescent="0.25">
      <c r="A24" s="34">
        <v>27</v>
      </c>
      <c r="B24" t="s">
        <v>23</v>
      </c>
      <c r="C24" s="32">
        <v>1.0024102236200001</v>
      </c>
      <c r="D24" s="32">
        <v>9.5824287655099996E-2</v>
      </c>
      <c r="E24" s="32">
        <v>0.213915231022</v>
      </c>
      <c r="F24" s="32">
        <v>7.0500017442100002E-3</v>
      </c>
      <c r="G24" s="32">
        <v>0</v>
      </c>
      <c r="H24" s="32">
        <v>0</v>
      </c>
      <c r="I24" s="32">
        <v>10.4616974866</v>
      </c>
      <c r="J24" s="32">
        <v>0.29395806017300002</v>
      </c>
      <c r="K24" s="32">
        <v>4.2012220606600001</v>
      </c>
      <c r="L24" s="32">
        <v>2.5241111358100001E-2</v>
      </c>
      <c r="M24" s="32">
        <v>0</v>
      </c>
      <c r="N24" s="32">
        <v>3.25588013841E-2</v>
      </c>
      <c r="O24" s="32">
        <v>0</v>
      </c>
      <c r="P24" s="32">
        <v>0.96532057525100001</v>
      </c>
      <c r="Q24" s="32">
        <v>60.881556740900002</v>
      </c>
      <c r="R24" s="32">
        <v>0.213915106908</v>
      </c>
      <c r="S24" s="32">
        <v>10.4616964968</v>
      </c>
      <c r="T24" s="32">
        <v>3.2558748481400002E-2</v>
      </c>
      <c r="U24" s="32">
        <v>79.681202277899999</v>
      </c>
      <c r="V24" s="32">
        <v>90.356897188900007</v>
      </c>
      <c r="W24" s="32">
        <v>0.20235447352300001</v>
      </c>
      <c r="X24" s="32">
        <v>5.4209811110999997</v>
      </c>
      <c r="Y24" s="32">
        <v>0</v>
      </c>
      <c r="Z24" s="32">
        <v>1.38880777681</v>
      </c>
      <c r="AA24" s="32">
        <v>90.356978724699999</v>
      </c>
      <c r="AB24" s="32">
        <v>5.4140656081499996</v>
      </c>
    </row>
    <row r="25" spans="1:28" x14ac:dyDescent="0.25">
      <c r="A25" s="34">
        <v>28</v>
      </c>
      <c r="B25" t="s">
        <v>24</v>
      </c>
      <c r="C25" s="32">
        <v>0.22912809665600001</v>
      </c>
      <c r="D25" s="32">
        <v>2.5863552315399999E-2</v>
      </c>
      <c r="E25" s="32">
        <v>4.9158461277100003E-2</v>
      </c>
      <c r="F25" s="32">
        <v>1.50132690265E-3</v>
      </c>
      <c r="G25" s="32">
        <v>0</v>
      </c>
      <c r="H25" s="32">
        <v>0</v>
      </c>
      <c r="I25" s="32">
        <v>2.4313062747299998</v>
      </c>
      <c r="J25" s="32">
        <v>6.7533691304900001E-2</v>
      </c>
      <c r="K25" s="32">
        <v>0.96239755707399999</v>
      </c>
      <c r="L25" s="32">
        <v>6.4117466749099997E-3</v>
      </c>
      <c r="M25" s="32">
        <v>0</v>
      </c>
      <c r="N25" s="32">
        <v>7.2254139309799997E-3</v>
      </c>
      <c r="O25" s="32">
        <v>0</v>
      </c>
      <c r="P25" s="32">
        <v>0.232762395747</v>
      </c>
      <c r="Q25" s="32">
        <v>14.864445545000001</v>
      </c>
      <c r="R25" s="32">
        <v>4.9158422120800002E-2</v>
      </c>
      <c r="S25" s="32">
        <v>2.4313065735800001</v>
      </c>
      <c r="T25" s="32">
        <v>7.2254127229999998E-3</v>
      </c>
      <c r="U25" s="32">
        <v>19.2754414037</v>
      </c>
      <c r="V25" s="32">
        <v>21.7559058171</v>
      </c>
      <c r="W25" s="32">
        <v>5.6324953011800002E-2</v>
      </c>
      <c r="X25" s="32">
        <v>1.2375516601200001</v>
      </c>
      <c r="Y25" s="32">
        <v>0</v>
      </c>
      <c r="Z25" s="32">
        <v>0.342645783323</v>
      </c>
      <c r="AA25" s="32">
        <v>21.755897380299999</v>
      </c>
      <c r="AB25" s="32">
        <v>1.2990708566</v>
      </c>
    </row>
    <row r="26" spans="1:28" x14ac:dyDescent="0.25">
      <c r="A26" s="34">
        <v>29</v>
      </c>
      <c r="B26" t="s">
        <v>25</v>
      </c>
      <c r="C26" s="32">
        <v>0.55727477758599997</v>
      </c>
      <c r="D26" s="32">
        <v>6.9839486564700001E-2</v>
      </c>
      <c r="E26" s="32">
        <v>0.12811069337799999</v>
      </c>
      <c r="F26" s="32">
        <v>3.52095464522E-3</v>
      </c>
      <c r="G26" s="32">
        <v>0</v>
      </c>
      <c r="H26" s="32">
        <v>0</v>
      </c>
      <c r="I26" s="32">
        <v>5.8668022330999996</v>
      </c>
      <c r="J26" s="32">
        <v>0.164798075869</v>
      </c>
      <c r="K26" s="32">
        <v>2.34867596476</v>
      </c>
      <c r="L26" s="32">
        <v>1.68086680442E-2</v>
      </c>
      <c r="M26" s="32">
        <v>0</v>
      </c>
      <c r="N26" s="32">
        <v>1.7002315616700001E-2</v>
      </c>
      <c r="O26" s="32">
        <v>0</v>
      </c>
      <c r="P26" s="32">
        <v>0.58127802106100002</v>
      </c>
      <c r="Q26" s="32">
        <v>37.554265048300003</v>
      </c>
      <c r="R26" s="32">
        <v>0.12811073228200001</v>
      </c>
      <c r="S26" s="32">
        <v>5.8668048724000004</v>
      </c>
      <c r="T26" s="32">
        <v>1.7002320772599999E-2</v>
      </c>
      <c r="U26" s="32">
        <v>48.497468645799998</v>
      </c>
      <c r="V26" s="32">
        <v>54.492395436999999</v>
      </c>
      <c r="W26" s="32">
        <v>0.15436103978599999</v>
      </c>
      <c r="X26" s="32">
        <v>3.0785423564199998</v>
      </c>
      <c r="Y26" s="32">
        <v>0</v>
      </c>
      <c r="Z26" s="32">
        <v>0.88166144914199995</v>
      </c>
      <c r="AA26" s="32">
        <v>54.492384330199997</v>
      </c>
      <c r="AB26" s="32">
        <v>3.2175895687299998</v>
      </c>
    </row>
    <row r="27" spans="1:28" x14ac:dyDescent="0.25">
      <c r="A27" s="34">
        <v>30</v>
      </c>
      <c r="B27" t="s">
        <v>26</v>
      </c>
      <c r="C27" s="32">
        <v>0.17377406746499999</v>
      </c>
      <c r="D27" s="32">
        <v>1.66552536794E-2</v>
      </c>
      <c r="E27" s="32">
        <v>3.7062915491500002E-2</v>
      </c>
      <c r="F27" s="32">
        <v>1.17989276818E-3</v>
      </c>
      <c r="G27" s="32">
        <v>0</v>
      </c>
      <c r="H27" s="32">
        <v>0</v>
      </c>
      <c r="I27" s="32">
        <v>1.9422151002300001</v>
      </c>
      <c r="J27" s="32">
        <v>5.0958389106E-2</v>
      </c>
      <c r="K27" s="32">
        <v>0.72771266299500004</v>
      </c>
      <c r="L27" s="32">
        <v>4.3812282070200001E-3</v>
      </c>
      <c r="M27" s="32">
        <v>0</v>
      </c>
      <c r="N27" s="32">
        <v>5.6859105809999996E-3</v>
      </c>
      <c r="O27" s="32">
        <v>0</v>
      </c>
      <c r="P27" s="32">
        <v>0.168148388835</v>
      </c>
      <c r="Q27" s="32">
        <v>10.602494387</v>
      </c>
      <c r="R27" s="32">
        <v>3.7062948764E-2</v>
      </c>
      <c r="S27" s="32">
        <v>1.9422123688999999</v>
      </c>
      <c r="T27" s="32">
        <v>5.6859059881E-3</v>
      </c>
      <c r="U27" s="32">
        <v>13.861717923200001</v>
      </c>
      <c r="V27" s="32">
        <v>15.8409765172</v>
      </c>
      <c r="W27" s="32">
        <v>3.5365314529700001E-2</v>
      </c>
      <c r="X27" s="32">
        <v>0.93155379440599995</v>
      </c>
      <c r="Y27" s="32">
        <v>0</v>
      </c>
      <c r="Z27" s="32">
        <v>0.241591054611</v>
      </c>
      <c r="AA27" s="32">
        <v>15.8409904364</v>
      </c>
      <c r="AB27" s="32">
        <v>0.94556878412000001</v>
      </c>
    </row>
    <row r="28" spans="1:28" x14ac:dyDescent="0.25">
      <c r="A28" s="34">
        <v>31</v>
      </c>
      <c r="B28" t="s">
        <v>27</v>
      </c>
      <c r="C28" s="32">
        <v>0.21079585387700001</v>
      </c>
      <c r="D28" s="32">
        <v>2.3888616513000002E-2</v>
      </c>
      <c r="E28" s="32">
        <v>4.8967002448900003E-2</v>
      </c>
      <c r="F28" s="32">
        <v>1.36728032684E-3</v>
      </c>
      <c r="G28" s="32">
        <v>0</v>
      </c>
      <c r="H28" s="32">
        <v>0</v>
      </c>
      <c r="I28" s="32">
        <v>2.2747404952300001</v>
      </c>
      <c r="J28" s="32">
        <v>6.2114915333899998E-2</v>
      </c>
      <c r="K28" s="32">
        <v>0.88653419516400001</v>
      </c>
      <c r="L28" s="32">
        <v>5.9462061926999999E-3</v>
      </c>
      <c r="M28" s="32">
        <v>0</v>
      </c>
      <c r="N28" s="32">
        <v>6.60163002287E-3</v>
      </c>
      <c r="O28" s="32">
        <v>0</v>
      </c>
      <c r="P28" s="32">
        <v>0.21273770413199999</v>
      </c>
      <c r="Q28" s="32">
        <v>13.633156254199999</v>
      </c>
      <c r="R28" s="32">
        <v>4.8966985189999999E-2</v>
      </c>
      <c r="S28" s="32">
        <v>2.2747422657</v>
      </c>
      <c r="T28" s="32">
        <v>6.6016107437999998E-3</v>
      </c>
      <c r="U28" s="32">
        <v>17.698777295599999</v>
      </c>
      <c r="V28" s="32">
        <v>20.0224814402</v>
      </c>
      <c r="W28" s="32">
        <v>5.2106424835399998E-2</v>
      </c>
      <c r="X28" s="32">
        <v>1.15821832748</v>
      </c>
      <c r="Y28" s="32">
        <v>0</v>
      </c>
      <c r="Z28" s="32">
        <v>0.31846963115299998</v>
      </c>
      <c r="AA28" s="32">
        <v>20.022473898200001</v>
      </c>
      <c r="AB28" s="32">
        <v>1.1833875114000001</v>
      </c>
    </row>
    <row r="29" spans="1:28" x14ac:dyDescent="0.25">
      <c r="A29" s="34">
        <v>32</v>
      </c>
      <c r="B29" t="s">
        <v>28</v>
      </c>
      <c r="C29" s="32">
        <v>0.11682791116000001</v>
      </c>
      <c r="D29" s="32">
        <v>1.3296024246599999E-2</v>
      </c>
      <c r="E29" s="32">
        <v>2.8593878462E-2</v>
      </c>
      <c r="F29" s="32">
        <v>7.9923379210600004E-4</v>
      </c>
      <c r="G29" s="32">
        <v>0</v>
      </c>
      <c r="H29" s="32">
        <v>0</v>
      </c>
      <c r="I29" s="32">
        <v>1.27455159798</v>
      </c>
      <c r="J29" s="32">
        <v>3.4461988736400002E-2</v>
      </c>
      <c r="K29" s="32">
        <v>0.49052083007800001</v>
      </c>
      <c r="L29" s="32">
        <v>3.2675573099200002E-3</v>
      </c>
      <c r="M29" s="32">
        <v>0</v>
      </c>
      <c r="N29" s="32">
        <v>3.7103860765600001E-3</v>
      </c>
      <c r="O29" s="32">
        <v>0</v>
      </c>
      <c r="P29" s="32">
        <v>0.119603234728</v>
      </c>
      <c r="Q29" s="32">
        <v>7.6198183571499998</v>
      </c>
      <c r="R29" s="32">
        <v>2.8593900740000001E-2</v>
      </c>
      <c r="S29" s="32">
        <v>1.2745507087000001</v>
      </c>
      <c r="T29" s="32">
        <v>3.7104086049999999E-3</v>
      </c>
      <c r="U29" s="32">
        <v>9.8687655300799992</v>
      </c>
      <c r="V29" s="32">
        <v>11.171909875100001</v>
      </c>
      <c r="W29" s="32">
        <v>2.8838781504099999E-2</v>
      </c>
      <c r="X29" s="32">
        <v>0.62434235364000001</v>
      </c>
      <c r="Y29" s="32">
        <v>0</v>
      </c>
      <c r="Z29" s="32">
        <v>0.17822150596200001</v>
      </c>
      <c r="AA29" s="32">
        <v>11.1719186505</v>
      </c>
      <c r="AB29" s="32">
        <v>0.66788801284699995</v>
      </c>
    </row>
    <row r="30" spans="1:28" x14ac:dyDescent="0.25">
      <c r="A30" s="34">
        <v>33</v>
      </c>
      <c r="B30" t="s">
        <v>29</v>
      </c>
      <c r="C30" s="32">
        <v>8.9090058710599995E-2</v>
      </c>
      <c r="D30" s="32">
        <v>7.7775914376599998E-3</v>
      </c>
      <c r="E30" s="32">
        <v>2.0543957754900002E-2</v>
      </c>
      <c r="F30" s="32">
        <v>6.1670774855799996E-4</v>
      </c>
      <c r="G30" s="32">
        <v>0</v>
      </c>
      <c r="H30" s="32">
        <v>0</v>
      </c>
      <c r="I30" s="32">
        <v>0.99283823782699998</v>
      </c>
      <c r="J30" s="32">
        <v>2.60605709773E-2</v>
      </c>
      <c r="K30" s="32">
        <v>0.37241957940100001</v>
      </c>
      <c r="L30" s="32">
        <v>2.1192909842100002E-3</v>
      </c>
      <c r="M30" s="32">
        <v>0</v>
      </c>
      <c r="N30" s="32">
        <v>2.9667673970700001E-3</v>
      </c>
      <c r="O30" s="32">
        <v>0</v>
      </c>
      <c r="P30" s="32">
        <v>8.4208229477099994E-2</v>
      </c>
      <c r="Q30" s="32">
        <v>5.2694513751200001</v>
      </c>
      <c r="R30" s="32">
        <v>2.0543957630000002E-2</v>
      </c>
      <c r="S30" s="32">
        <v>0.99284058900000005</v>
      </c>
      <c r="T30" s="32">
        <v>2.9667699980000001E-3</v>
      </c>
      <c r="U30" s="32">
        <v>6.9174484342999998</v>
      </c>
      <c r="V30" s="32">
        <v>7.9308336842999996</v>
      </c>
      <c r="W30" s="32">
        <v>1.6235244392100001E-2</v>
      </c>
      <c r="X30" s="32">
        <v>0.47394121159000002</v>
      </c>
      <c r="Y30" s="32">
        <v>0</v>
      </c>
      <c r="Z30" s="32">
        <v>0.120534096438</v>
      </c>
      <c r="AA30" s="32">
        <v>7.9308299499899997</v>
      </c>
      <c r="AB30" s="32">
        <v>0.47580173247399998</v>
      </c>
    </row>
    <row r="31" spans="1:28" x14ac:dyDescent="0.25">
      <c r="A31" s="34">
        <v>34</v>
      </c>
      <c r="B31" t="s">
        <v>30</v>
      </c>
      <c r="C31" s="32">
        <v>0.234456786823</v>
      </c>
      <c r="D31" s="32">
        <v>2.0439718515899999E-2</v>
      </c>
      <c r="E31" s="32">
        <v>5.6884527374699997E-2</v>
      </c>
      <c r="F31" s="32">
        <v>1.6233924026E-3</v>
      </c>
      <c r="G31" s="32">
        <v>0</v>
      </c>
      <c r="H31" s="32">
        <v>0</v>
      </c>
      <c r="I31" s="32">
        <v>2.7542670187599998</v>
      </c>
      <c r="J31" s="32">
        <v>6.8580688183599997E-2</v>
      </c>
      <c r="K31" s="32">
        <v>0.98006804574700002</v>
      </c>
      <c r="L31" s="32">
        <v>5.5726474347800002E-3</v>
      </c>
      <c r="M31" s="32">
        <v>0</v>
      </c>
      <c r="N31" s="32">
        <v>7.8443810519099998E-3</v>
      </c>
      <c r="O31" s="32">
        <v>0</v>
      </c>
      <c r="P31" s="32">
        <v>0.221530782684</v>
      </c>
      <c r="Q31" s="32">
        <v>13.8616254077</v>
      </c>
      <c r="R31" s="32">
        <v>5.6884527999999997E-2</v>
      </c>
      <c r="S31" s="32">
        <v>2.7542676696999999</v>
      </c>
      <c r="T31" s="32">
        <v>7.8443876179999997E-3</v>
      </c>
      <c r="U31" s="32">
        <v>18.197325409899999</v>
      </c>
      <c r="V31" s="32">
        <v>21.0084546609</v>
      </c>
      <c r="W31" s="32">
        <v>4.2655350774100001E-2</v>
      </c>
      <c r="X31" s="32">
        <v>1.24717264963</v>
      </c>
      <c r="Y31" s="32">
        <v>0</v>
      </c>
      <c r="Z31" s="32">
        <v>0.31938360437500002</v>
      </c>
      <c r="AA31" s="32">
        <v>21.008480650799999</v>
      </c>
      <c r="AB31" s="32">
        <v>1.25179392452</v>
      </c>
    </row>
    <row r="32" spans="1:28" x14ac:dyDescent="0.25">
      <c r="A32" s="34">
        <v>35</v>
      </c>
      <c r="B32" t="s">
        <v>31</v>
      </c>
      <c r="C32" s="32">
        <v>0.22193747685000001</v>
      </c>
      <c r="D32" s="32">
        <v>2.4523943392200001E-2</v>
      </c>
      <c r="E32" s="32">
        <v>5.1984481409300003E-2</v>
      </c>
      <c r="F32" s="32">
        <v>1.44853851652E-3</v>
      </c>
      <c r="G32" s="32">
        <v>0</v>
      </c>
      <c r="H32" s="32">
        <v>0</v>
      </c>
      <c r="I32" s="32">
        <v>2.40443619794</v>
      </c>
      <c r="J32" s="32">
        <v>6.5343335266599994E-2</v>
      </c>
      <c r="K32" s="32">
        <v>0.93290812327999995</v>
      </c>
      <c r="L32" s="32">
        <v>6.1578148465200001E-3</v>
      </c>
      <c r="M32" s="32">
        <v>0</v>
      </c>
      <c r="N32" s="32">
        <v>6.9926960902099997E-3</v>
      </c>
      <c r="O32" s="32">
        <v>0</v>
      </c>
      <c r="P32" s="32">
        <v>0.22223797665200001</v>
      </c>
      <c r="Q32" s="32">
        <v>14.2128698386</v>
      </c>
      <c r="R32" s="32">
        <v>5.1984421278000001E-2</v>
      </c>
      <c r="S32" s="32">
        <v>2.4044349240599998</v>
      </c>
      <c r="T32" s="32">
        <v>6.9927024113999999E-3</v>
      </c>
      <c r="U32" s="32">
        <v>18.474941044099999</v>
      </c>
      <c r="V32" s="32">
        <v>20.931367974899999</v>
      </c>
      <c r="W32" s="32">
        <v>5.3301300209299997E-2</v>
      </c>
      <c r="X32" s="32">
        <v>1.21756826815</v>
      </c>
      <c r="Y32" s="32">
        <v>0</v>
      </c>
      <c r="Z32" s="32">
        <v>0.33183442762900001</v>
      </c>
      <c r="AA32" s="32">
        <v>20.931356490599999</v>
      </c>
      <c r="AB32" s="32">
        <v>1.23778202194</v>
      </c>
    </row>
    <row r="33" spans="1:28" x14ac:dyDescent="0.25">
      <c r="A33" s="34">
        <v>36</v>
      </c>
      <c r="B33" t="s">
        <v>32</v>
      </c>
      <c r="C33" s="32">
        <v>0.84655866339800001</v>
      </c>
      <c r="D33" s="32">
        <v>8.8361257446399999E-2</v>
      </c>
      <c r="E33" s="32">
        <v>0.19223852481600001</v>
      </c>
      <c r="F33" s="32">
        <v>5.6510324508999999E-3</v>
      </c>
      <c r="G33" s="32">
        <v>0</v>
      </c>
      <c r="H33" s="32">
        <v>0</v>
      </c>
      <c r="I33" s="32">
        <v>9.2672462558599999</v>
      </c>
      <c r="J33" s="32">
        <v>0.24889108704400001</v>
      </c>
      <c r="K33" s="32">
        <v>3.5501391249099998</v>
      </c>
      <c r="L33" s="32">
        <v>2.2509135848399999E-2</v>
      </c>
      <c r="M33" s="32">
        <v>0</v>
      </c>
      <c r="N33" s="32">
        <v>2.7227359003099999E-2</v>
      </c>
      <c r="O33" s="32">
        <v>0</v>
      </c>
      <c r="P33" s="32">
        <v>0.84010570409200003</v>
      </c>
      <c r="Q33" s="32">
        <v>53.309400630299997</v>
      </c>
      <c r="R33" s="32">
        <v>0.19223849594199999</v>
      </c>
      <c r="S33" s="32">
        <v>9.2672409701999996</v>
      </c>
      <c r="T33" s="32">
        <v>2.7227366231E-2</v>
      </c>
      <c r="U33" s="32">
        <v>69.393691486700007</v>
      </c>
      <c r="V33" s="32">
        <v>78.853197755699995</v>
      </c>
      <c r="W33" s="32">
        <v>0.190212007239</v>
      </c>
      <c r="X33" s="32">
        <v>4.5494921224500002</v>
      </c>
      <c r="Y33" s="32">
        <v>0</v>
      </c>
      <c r="Z33" s="32">
        <v>1.23096162789</v>
      </c>
      <c r="AA33" s="32">
        <v>78.853228686099996</v>
      </c>
      <c r="AB33" s="32">
        <v>4.7071186088800001</v>
      </c>
    </row>
    <row r="34" spans="1:28" x14ac:dyDescent="0.25">
      <c r="A34" s="34">
        <v>37</v>
      </c>
      <c r="B34" t="s">
        <v>33</v>
      </c>
      <c r="C34" s="32">
        <v>1.33489358957</v>
      </c>
      <c r="D34" s="32">
        <v>0.11738168844999999</v>
      </c>
      <c r="E34" s="32">
        <v>0.30191667972800001</v>
      </c>
      <c r="F34" s="32">
        <v>9.2283086475500008E-3</v>
      </c>
      <c r="G34" s="32">
        <v>0</v>
      </c>
      <c r="H34" s="32">
        <v>0</v>
      </c>
      <c r="I34" s="32">
        <v>14.434368109599999</v>
      </c>
      <c r="J34" s="32">
        <v>0.39055563094899998</v>
      </c>
      <c r="K34" s="32">
        <v>5.5808610619900003</v>
      </c>
      <c r="L34" s="32">
        <v>3.1893294309600001E-2</v>
      </c>
      <c r="M34" s="32">
        <v>0</v>
      </c>
      <c r="N34" s="32">
        <v>4.4290956221000002E-2</v>
      </c>
      <c r="O34" s="32">
        <v>0</v>
      </c>
      <c r="P34" s="32">
        <v>1.2640799927799999</v>
      </c>
      <c r="Q34" s="32">
        <v>79.143858242899995</v>
      </c>
      <c r="R34" s="32">
        <v>0.30191651028400002</v>
      </c>
      <c r="S34" s="32">
        <v>14.4343826053</v>
      </c>
      <c r="T34" s="32">
        <v>4.4290940358100002E-2</v>
      </c>
      <c r="U34" s="32">
        <v>103.86265626799999</v>
      </c>
      <c r="V34" s="32">
        <v>118.598827609</v>
      </c>
      <c r="W34" s="32">
        <v>0.24536416021400001</v>
      </c>
      <c r="X34" s="32">
        <v>7.1040506269000003</v>
      </c>
      <c r="Y34" s="32">
        <v>0</v>
      </c>
      <c r="Z34" s="32">
        <v>1.8062670511200001</v>
      </c>
      <c r="AA34" s="32">
        <v>118.59890963799999</v>
      </c>
      <c r="AB34" s="32">
        <v>7.1401111094600003</v>
      </c>
    </row>
    <row r="35" spans="1:28" x14ac:dyDescent="0.25">
      <c r="A35" s="34">
        <v>38</v>
      </c>
      <c r="B35" t="s">
        <v>34</v>
      </c>
      <c r="C35" s="32">
        <v>0.11492701018699999</v>
      </c>
      <c r="D35" s="32">
        <v>1.2486107178399999E-2</v>
      </c>
      <c r="E35" s="32">
        <v>2.43214585857E-2</v>
      </c>
      <c r="F35" s="32">
        <v>7.8585956329500003E-4</v>
      </c>
      <c r="G35" s="32">
        <v>0</v>
      </c>
      <c r="H35" s="32">
        <v>0</v>
      </c>
      <c r="I35" s="32">
        <v>1.2373429230599999</v>
      </c>
      <c r="J35" s="32">
        <v>3.3832796856599998E-2</v>
      </c>
      <c r="K35" s="32">
        <v>0.48283179188999997</v>
      </c>
      <c r="L35" s="32">
        <v>3.1397920722099999E-3</v>
      </c>
      <c r="M35" s="32">
        <v>0</v>
      </c>
      <c r="N35" s="32">
        <v>3.6465051068100001E-3</v>
      </c>
      <c r="O35" s="32">
        <v>0</v>
      </c>
      <c r="P35" s="32">
        <v>0.114834081637</v>
      </c>
      <c r="Q35" s="32">
        <v>7.3168660723899999</v>
      </c>
      <c r="R35" s="32">
        <v>2.4321440840999999E-2</v>
      </c>
      <c r="S35" s="32">
        <v>1.2373430522</v>
      </c>
      <c r="T35" s="32">
        <v>3.6465038967999999E-3</v>
      </c>
      <c r="U35" s="32">
        <v>9.5162904828400006</v>
      </c>
      <c r="V35" s="32">
        <v>10.777932698800001</v>
      </c>
      <c r="W35" s="32">
        <v>2.69318402252E-2</v>
      </c>
      <c r="X35" s="32">
        <v>0.62609141267000001</v>
      </c>
      <c r="Y35" s="32">
        <v>0</v>
      </c>
      <c r="Z35" s="32">
        <v>0.168208663515</v>
      </c>
      <c r="AA35" s="32">
        <v>10.7779424541</v>
      </c>
      <c r="AB35" s="32">
        <v>0.64016204524999998</v>
      </c>
    </row>
    <row r="36" spans="1:28" x14ac:dyDescent="0.25">
      <c r="A36" s="34">
        <v>39</v>
      </c>
      <c r="B36" t="s">
        <v>35</v>
      </c>
      <c r="C36" s="32">
        <v>1.2952730321899999</v>
      </c>
      <c r="D36" s="32">
        <v>0.124196412839</v>
      </c>
      <c r="E36" s="32">
        <v>0.24607028131399999</v>
      </c>
      <c r="F36" s="32">
        <v>8.7795161059600006E-3</v>
      </c>
      <c r="G36" s="32">
        <v>0</v>
      </c>
      <c r="H36" s="32">
        <v>0</v>
      </c>
      <c r="I36" s="32">
        <v>13.4486584679</v>
      </c>
      <c r="J36" s="32">
        <v>0.37980976142900003</v>
      </c>
      <c r="K36" s="32">
        <v>5.4254659035800001</v>
      </c>
      <c r="L36" s="32">
        <v>3.2701777500699997E-2</v>
      </c>
      <c r="M36" s="32">
        <v>0</v>
      </c>
      <c r="N36" s="32">
        <v>4.2062099760599998E-2</v>
      </c>
      <c r="O36" s="32">
        <v>0</v>
      </c>
      <c r="P36" s="32">
        <v>1.25158031258</v>
      </c>
      <c r="Q36" s="32">
        <v>78.9621917602</v>
      </c>
      <c r="R36" s="32">
        <v>0.24607047369999999</v>
      </c>
      <c r="S36" s="32">
        <v>13.4486550003</v>
      </c>
      <c r="T36" s="32">
        <v>4.2062046608000003E-2</v>
      </c>
      <c r="U36" s="32">
        <v>103.268513183</v>
      </c>
      <c r="V36" s="32">
        <v>116.963000837</v>
      </c>
      <c r="W36" s="32">
        <v>0.26379508221600001</v>
      </c>
      <c r="X36" s="32">
        <v>6.9659497038099998</v>
      </c>
      <c r="Y36" s="32">
        <v>0</v>
      </c>
      <c r="Z36" s="32">
        <v>1.77540536056</v>
      </c>
      <c r="AA36" s="32">
        <v>116.963112112</v>
      </c>
      <c r="AB36" s="32">
        <v>7.0338849207800003</v>
      </c>
    </row>
    <row r="37" spans="1:28" x14ac:dyDescent="0.25">
      <c r="A37" s="34">
        <v>40</v>
      </c>
      <c r="B37" t="s">
        <v>36</v>
      </c>
      <c r="C37" s="32">
        <v>0.37402439797100001</v>
      </c>
      <c r="D37" s="32">
        <v>4.31058183752E-2</v>
      </c>
      <c r="E37" s="32">
        <v>8.62443027113E-2</v>
      </c>
      <c r="F37" s="32">
        <v>2.4157159262400002E-3</v>
      </c>
      <c r="G37" s="32">
        <v>0</v>
      </c>
      <c r="H37" s="32">
        <v>0</v>
      </c>
      <c r="I37" s="32">
        <v>3.9840409247699999</v>
      </c>
      <c r="J37" s="32">
        <v>0.110275893364</v>
      </c>
      <c r="K37" s="32">
        <v>1.5735709464000001</v>
      </c>
      <c r="L37" s="32">
        <v>1.06683420392E-2</v>
      </c>
      <c r="M37" s="32">
        <v>0</v>
      </c>
      <c r="N37" s="32">
        <v>1.1655319804099999E-2</v>
      </c>
      <c r="O37" s="32">
        <v>0</v>
      </c>
      <c r="P37" s="32">
        <v>0.37946910584900001</v>
      </c>
      <c r="Q37" s="32">
        <v>24.351375219600001</v>
      </c>
      <c r="R37" s="32">
        <v>8.6244188474999997E-2</v>
      </c>
      <c r="S37" s="32">
        <v>3.9840437203999999</v>
      </c>
      <c r="T37" s="32">
        <v>1.16553273921E-2</v>
      </c>
      <c r="U37" s="32">
        <v>31.5863491635</v>
      </c>
      <c r="V37" s="32">
        <v>35.656601760599997</v>
      </c>
      <c r="W37" s="32">
        <v>9.4242282727500001E-2</v>
      </c>
      <c r="X37" s="32">
        <v>2.05721841653</v>
      </c>
      <c r="Y37" s="32">
        <v>0</v>
      </c>
      <c r="Z37" s="32">
        <v>0.56892723624399999</v>
      </c>
      <c r="AA37" s="32">
        <v>35.656618107900002</v>
      </c>
      <c r="AB37" s="32">
        <v>2.10908260751</v>
      </c>
    </row>
    <row r="38" spans="1:28" x14ac:dyDescent="0.25">
      <c r="A38" s="34">
        <v>41</v>
      </c>
      <c r="B38" t="s">
        <v>37</v>
      </c>
      <c r="C38" s="32">
        <v>0.31738094943200001</v>
      </c>
      <c r="D38" s="32">
        <v>3.0466694402900001E-2</v>
      </c>
      <c r="E38" s="32">
        <v>6.9179672838600006E-2</v>
      </c>
      <c r="F38" s="32">
        <v>2.1542647444300002E-3</v>
      </c>
      <c r="G38" s="32">
        <v>0</v>
      </c>
      <c r="H38" s="32">
        <v>0</v>
      </c>
      <c r="I38" s="32">
        <v>3.5454628857600001</v>
      </c>
      <c r="J38" s="32">
        <v>9.3074531221299994E-2</v>
      </c>
      <c r="K38" s="32">
        <v>1.32913144739</v>
      </c>
      <c r="L38" s="32">
        <v>8.0096614891999995E-3</v>
      </c>
      <c r="M38" s="32">
        <v>0</v>
      </c>
      <c r="N38" s="32">
        <v>1.0381898030199999E-2</v>
      </c>
      <c r="O38" s="32">
        <v>0</v>
      </c>
      <c r="P38" s="32">
        <v>0.30723761385499998</v>
      </c>
      <c r="Q38" s="32">
        <v>19.375281784799999</v>
      </c>
      <c r="R38" s="32">
        <v>6.9179693777000006E-2</v>
      </c>
      <c r="S38" s="32">
        <v>3.5454658564999999</v>
      </c>
      <c r="T38" s="32">
        <v>1.0381914123299999E-2</v>
      </c>
      <c r="U38" s="32">
        <v>25.329088933000001</v>
      </c>
      <c r="V38" s="32">
        <v>28.943747730999998</v>
      </c>
      <c r="W38" s="32">
        <v>6.4709388205499999E-2</v>
      </c>
      <c r="X38" s="32">
        <v>1.7015392647200001</v>
      </c>
      <c r="Y38" s="32">
        <v>0</v>
      </c>
      <c r="Z38" s="32">
        <v>0.44277143055500001</v>
      </c>
      <c r="AA38" s="32">
        <v>28.943715776400001</v>
      </c>
      <c r="AB38" s="32">
        <v>1.7275987155300001</v>
      </c>
    </row>
    <row r="39" spans="1:28" x14ac:dyDescent="0.25">
      <c r="A39" s="34">
        <v>42</v>
      </c>
      <c r="B39" t="s">
        <v>130</v>
      </c>
      <c r="C39" s="32">
        <v>1.0434234529299999</v>
      </c>
      <c r="D39" s="32">
        <v>9.6945462038400002E-2</v>
      </c>
      <c r="E39" s="32">
        <v>0.23284241308799999</v>
      </c>
      <c r="F39" s="32">
        <v>7.13427031969E-3</v>
      </c>
      <c r="G39" s="32">
        <v>0</v>
      </c>
      <c r="H39" s="32">
        <v>0</v>
      </c>
      <c r="I39" s="32">
        <v>11.422931015</v>
      </c>
      <c r="J39" s="32">
        <v>0.30572289028499999</v>
      </c>
      <c r="K39" s="32">
        <v>4.3666912742599999</v>
      </c>
      <c r="L39" s="32">
        <v>2.5791345156200001E-2</v>
      </c>
      <c r="M39" s="32">
        <v>0</v>
      </c>
      <c r="N39" s="32">
        <v>3.43040185784E-2</v>
      </c>
      <c r="O39" s="32">
        <v>0</v>
      </c>
      <c r="P39" s="32">
        <v>1.00189816912</v>
      </c>
      <c r="Q39" s="32">
        <v>63.005851015200001</v>
      </c>
      <c r="R39" s="32">
        <v>0.23284231514199999</v>
      </c>
      <c r="S39" s="32">
        <v>11.4229379108</v>
      </c>
      <c r="T39" s="32">
        <v>3.4304020714000003E-2</v>
      </c>
      <c r="U39" s="32">
        <v>82.481928776700002</v>
      </c>
      <c r="V39" s="32">
        <v>94.137751746700005</v>
      </c>
      <c r="W39" s="32">
        <v>0.20471838607000001</v>
      </c>
      <c r="X39" s="32">
        <v>5.5754965165000003</v>
      </c>
      <c r="Y39" s="32">
        <v>0</v>
      </c>
      <c r="Z39" s="32">
        <v>1.4407540109400001</v>
      </c>
      <c r="AA39" s="32">
        <v>94.137710292600005</v>
      </c>
      <c r="AB39" s="32">
        <v>5.6438180424300004</v>
      </c>
    </row>
    <row r="40" spans="1:28" x14ac:dyDescent="0.25">
      <c r="A40" s="34">
        <v>44</v>
      </c>
      <c r="B40" t="s">
        <v>39</v>
      </c>
      <c r="C40" s="32">
        <v>3.3009725932299998E-2</v>
      </c>
      <c r="D40" s="32">
        <v>3.0147927215E-3</v>
      </c>
      <c r="E40" s="32">
        <v>7.9157996694000001E-3</v>
      </c>
      <c r="F40" s="32">
        <v>2.2657958083400001E-4</v>
      </c>
      <c r="G40" s="32">
        <v>0</v>
      </c>
      <c r="H40" s="32">
        <v>0</v>
      </c>
      <c r="I40" s="32">
        <v>0.37734505566400001</v>
      </c>
      <c r="J40" s="32">
        <v>9.6675479607000007E-3</v>
      </c>
      <c r="K40" s="32">
        <v>0.13809327773399999</v>
      </c>
      <c r="L40" s="32">
        <v>8.0706316630300002E-4</v>
      </c>
      <c r="M40" s="32">
        <v>0</v>
      </c>
      <c r="N40" s="32">
        <v>1.09314939465E-3</v>
      </c>
      <c r="O40" s="32">
        <v>0</v>
      </c>
      <c r="P40" s="32">
        <v>3.15684118276E-2</v>
      </c>
      <c r="Q40" s="32">
        <v>1.9822912394700001</v>
      </c>
      <c r="R40" s="32">
        <v>7.9158111079999996E-3</v>
      </c>
      <c r="S40" s="32">
        <v>0.377345661</v>
      </c>
      <c r="T40" s="32">
        <v>1.0931564880000001E-3</v>
      </c>
      <c r="U40" s="32">
        <v>2.5967697895000001</v>
      </c>
      <c r="V40" s="32">
        <v>2.9820186545</v>
      </c>
      <c r="W40" s="32">
        <v>6.3462349820500004E-3</v>
      </c>
      <c r="X40" s="32">
        <v>0.17602812827600001</v>
      </c>
      <c r="Y40" s="32">
        <v>0</v>
      </c>
      <c r="Z40" s="32">
        <v>4.5724270913399999E-2</v>
      </c>
      <c r="AA40" s="32">
        <v>2.9820195531999998</v>
      </c>
      <c r="AB40" s="32">
        <v>0.17800536837100001</v>
      </c>
    </row>
    <row r="41" spans="1:28" x14ac:dyDescent="0.25">
      <c r="A41" s="34">
        <v>45</v>
      </c>
      <c r="B41" t="s">
        <v>40</v>
      </c>
      <c r="C41" s="32">
        <v>0.44324677557800002</v>
      </c>
      <c r="D41" s="32">
        <v>4.5983467778599997E-2</v>
      </c>
      <c r="E41" s="32">
        <v>9.6835851897199995E-2</v>
      </c>
      <c r="F41" s="32">
        <v>2.96287764326E-3</v>
      </c>
      <c r="G41" s="32">
        <v>0</v>
      </c>
      <c r="H41" s="32">
        <v>0</v>
      </c>
      <c r="I41" s="32">
        <v>4.7841383345599997</v>
      </c>
      <c r="J41" s="32">
        <v>0.13029159647999999</v>
      </c>
      <c r="K41" s="32">
        <v>1.85858499277</v>
      </c>
      <c r="L41" s="32">
        <v>1.17393406796E-2</v>
      </c>
      <c r="M41" s="32">
        <v>0</v>
      </c>
      <c r="N41" s="32">
        <v>1.42559489207E-2</v>
      </c>
      <c r="O41" s="32">
        <v>0</v>
      </c>
      <c r="P41" s="32">
        <v>0.43909093363599999</v>
      </c>
      <c r="Q41" s="32">
        <v>27.8484361603</v>
      </c>
      <c r="R41" s="32">
        <v>9.6835862070000001E-2</v>
      </c>
      <c r="S41" s="32">
        <v>4.7841381310999997</v>
      </c>
      <c r="T41" s="32">
        <v>1.4255964582E-2</v>
      </c>
      <c r="U41" s="32">
        <v>36.262357543100002</v>
      </c>
      <c r="V41" s="32">
        <v>41.143336269099997</v>
      </c>
      <c r="W41" s="32">
        <v>9.8893065354600004E-2</v>
      </c>
      <c r="X41" s="32">
        <v>2.3811583628199999</v>
      </c>
      <c r="Y41" s="32">
        <v>0</v>
      </c>
      <c r="Z41" s="32">
        <v>0.63961955744599996</v>
      </c>
      <c r="AA41" s="32">
        <v>41.143339043700003</v>
      </c>
      <c r="AB41" s="32">
        <v>2.4609665922700001</v>
      </c>
    </row>
    <row r="42" spans="1:28" x14ac:dyDescent="0.25">
      <c r="A42" s="34">
        <v>46</v>
      </c>
      <c r="B42" t="s">
        <v>41</v>
      </c>
      <c r="C42" s="32">
        <v>0.152590565998</v>
      </c>
      <c r="D42" s="32">
        <v>1.44860841596E-2</v>
      </c>
      <c r="E42" s="32">
        <v>3.3396484971300003E-2</v>
      </c>
      <c r="F42" s="32">
        <v>1.07468255725E-3</v>
      </c>
      <c r="G42" s="32">
        <v>0</v>
      </c>
      <c r="H42" s="32">
        <v>0</v>
      </c>
      <c r="I42" s="32">
        <v>1.6901943045400001</v>
      </c>
      <c r="J42" s="32">
        <v>4.4738639729699999E-2</v>
      </c>
      <c r="K42" s="32">
        <v>0.63944766413200005</v>
      </c>
      <c r="L42" s="32">
        <v>3.8257960900100001E-3</v>
      </c>
      <c r="M42" s="32">
        <v>0</v>
      </c>
      <c r="N42" s="32">
        <v>4.9862879303300004E-3</v>
      </c>
      <c r="O42" s="32">
        <v>0</v>
      </c>
      <c r="P42" s="32">
        <v>0.14666555621499999</v>
      </c>
      <c r="Q42" s="32">
        <v>9.2451551677800001</v>
      </c>
      <c r="R42" s="32">
        <v>3.3396509225000003E-2</v>
      </c>
      <c r="S42" s="32">
        <v>1.6901944831</v>
      </c>
      <c r="T42" s="32">
        <v>4.9862945926999998E-3</v>
      </c>
      <c r="U42" s="32">
        <v>12.103826332000001</v>
      </c>
      <c r="V42" s="32">
        <v>13.827433788</v>
      </c>
      <c r="W42" s="32">
        <v>3.0552756435700001E-2</v>
      </c>
      <c r="X42" s="32">
        <v>0.82489499881399997</v>
      </c>
      <c r="Y42" s="32">
        <v>0</v>
      </c>
      <c r="Z42" s="32">
        <v>0.21148998697400001</v>
      </c>
      <c r="AA42" s="32">
        <v>13.8274286967</v>
      </c>
      <c r="AB42" s="32">
        <v>0.82284495524500001</v>
      </c>
    </row>
    <row r="43" spans="1:28" x14ac:dyDescent="0.25">
      <c r="A43" s="34">
        <v>47</v>
      </c>
      <c r="B43" t="s">
        <v>42</v>
      </c>
      <c r="C43" s="32">
        <v>0.61165201994200002</v>
      </c>
      <c r="D43" s="32">
        <v>6.5197443532700003E-2</v>
      </c>
      <c r="E43" s="32">
        <v>0.128763777903</v>
      </c>
      <c r="F43" s="32">
        <v>4.0567645370999999E-3</v>
      </c>
      <c r="G43" s="32">
        <v>0</v>
      </c>
      <c r="H43" s="32">
        <v>0</v>
      </c>
      <c r="I43" s="32">
        <v>6.5772227503199998</v>
      </c>
      <c r="J43" s="32">
        <v>0.17993303810399999</v>
      </c>
      <c r="K43" s="32">
        <v>2.5666493888100002</v>
      </c>
      <c r="L43" s="32">
        <v>1.6502243963399998E-2</v>
      </c>
      <c r="M43" s="32">
        <v>0</v>
      </c>
      <c r="N43" s="32">
        <v>1.9525663032600001E-2</v>
      </c>
      <c r="O43" s="32">
        <v>0</v>
      </c>
      <c r="P43" s="32">
        <v>0.60985963805300003</v>
      </c>
      <c r="Q43" s="32">
        <v>38.785208453700001</v>
      </c>
      <c r="R43" s="32">
        <v>0.12876375339500001</v>
      </c>
      <c r="S43" s="32">
        <v>6.5772152304000002</v>
      </c>
      <c r="T43" s="32">
        <v>1.9525684982999999E-2</v>
      </c>
      <c r="U43" s="32">
        <v>50.450649244099999</v>
      </c>
      <c r="V43" s="32">
        <v>57.156668692099998</v>
      </c>
      <c r="W43" s="32">
        <v>0.140827872179</v>
      </c>
      <c r="X43" s="32">
        <v>3.3015689516600002</v>
      </c>
      <c r="Y43" s="32">
        <v>0</v>
      </c>
      <c r="Z43" s="32">
        <v>0.88896502964199997</v>
      </c>
      <c r="AA43" s="32">
        <v>57.1566702824</v>
      </c>
      <c r="AB43" s="32">
        <v>3.4115865523900002</v>
      </c>
    </row>
    <row r="44" spans="1:28" x14ac:dyDescent="0.25">
      <c r="A44" s="34">
        <v>48</v>
      </c>
      <c r="B44" t="s">
        <v>43</v>
      </c>
      <c r="C44" s="32">
        <v>1.8385273841700001</v>
      </c>
      <c r="D44" s="32">
        <v>0.148949823053</v>
      </c>
      <c r="E44" s="32">
        <v>0.45242637944800002</v>
      </c>
      <c r="F44" s="32">
        <v>1.28411762429E-2</v>
      </c>
      <c r="G44" s="32">
        <v>0</v>
      </c>
      <c r="H44" s="32">
        <v>0</v>
      </c>
      <c r="I44" s="32">
        <v>20.464618379600001</v>
      </c>
      <c r="J44" s="32">
        <v>0.53670130940600003</v>
      </c>
      <c r="K44" s="32">
        <v>7.6809506647000001</v>
      </c>
      <c r="L44" s="32">
        <v>4.1974493175000002E-2</v>
      </c>
      <c r="M44" s="32">
        <v>0</v>
      </c>
      <c r="N44" s="32">
        <v>6.1747024445900002E-2</v>
      </c>
      <c r="O44" s="32">
        <v>0</v>
      </c>
      <c r="P44" s="32">
        <v>1.6988794929</v>
      </c>
      <c r="Q44" s="32">
        <v>105.89301777</v>
      </c>
      <c r="R44" s="32">
        <v>0.45242617481399999</v>
      </c>
      <c r="S44" s="32">
        <v>20.464617432099999</v>
      </c>
      <c r="T44" s="32">
        <v>6.1747021051699998E-2</v>
      </c>
      <c r="U44" s="32">
        <v>139.581096347</v>
      </c>
      <c r="V44" s="32">
        <v>160.498152199</v>
      </c>
      <c r="W44" s="32">
        <v>0.30654161004800001</v>
      </c>
      <c r="X44" s="32">
        <v>9.8252748623000006</v>
      </c>
      <c r="Y44" s="32">
        <v>0</v>
      </c>
      <c r="Z44" s="32">
        <v>2.4388324913599999</v>
      </c>
      <c r="AA44" s="32">
        <v>160.49826923699999</v>
      </c>
      <c r="AB44" s="32">
        <v>9.61594734076</v>
      </c>
    </row>
    <row r="45" spans="1:28" x14ac:dyDescent="0.25">
      <c r="A45" s="34">
        <v>49</v>
      </c>
      <c r="B45" t="s">
        <v>44</v>
      </c>
      <c r="C45" s="32">
        <v>0.35110078382600002</v>
      </c>
      <c r="D45" s="32">
        <v>3.3202798278899999E-2</v>
      </c>
      <c r="E45" s="32">
        <v>7.5326121711000005E-2</v>
      </c>
      <c r="F45" s="32">
        <v>2.3903804020500002E-3</v>
      </c>
      <c r="G45" s="32">
        <v>0</v>
      </c>
      <c r="H45" s="32">
        <v>0</v>
      </c>
      <c r="I45" s="32">
        <v>3.8178007462700001</v>
      </c>
      <c r="J45" s="32">
        <v>0.10291960143499999</v>
      </c>
      <c r="K45" s="32">
        <v>1.4699526574599999</v>
      </c>
      <c r="L45" s="32">
        <v>8.77852880531E-3</v>
      </c>
      <c r="M45" s="32">
        <v>0</v>
      </c>
      <c r="N45" s="32">
        <v>1.14914263479E-2</v>
      </c>
      <c r="O45" s="32">
        <v>0</v>
      </c>
      <c r="P45" s="32">
        <v>0.33849507164600001</v>
      </c>
      <c r="Q45" s="32">
        <v>21.321377590200001</v>
      </c>
      <c r="R45" s="32">
        <v>7.5326135461999996E-2</v>
      </c>
      <c r="S45" s="32">
        <v>3.81779585495</v>
      </c>
      <c r="T45" s="32">
        <v>1.14914277365E-2</v>
      </c>
      <c r="U45" s="32">
        <v>27.8932700451</v>
      </c>
      <c r="V45" s="32">
        <v>31.786293541100001</v>
      </c>
      <c r="W45" s="32">
        <v>7.0339361694100003E-2</v>
      </c>
      <c r="X45" s="32">
        <v>1.8807396535700001</v>
      </c>
      <c r="Y45" s="32">
        <v>0</v>
      </c>
      <c r="Z45" s="32">
        <v>0.48575825527400002</v>
      </c>
      <c r="AA45" s="32">
        <v>31.7863497409</v>
      </c>
      <c r="AB45" s="32">
        <v>1.9046953721</v>
      </c>
    </row>
    <row r="46" spans="1:28" x14ac:dyDescent="0.25">
      <c r="A46" s="34">
        <v>50</v>
      </c>
      <c r="B46" t="s">
        <v>45</v>
      </c>
      <c r="C46" s="32">
        <v>2.7179077241999999E-2</v>
      </c>
      <c r="D46" s="32">
        <v>2.56567686529E-3</v>
      </c>
      <c r="E46" s="32">
        <v>6.1212643351400003E-3</v>
      </c>
      <c r="F46" s="32">
        <v>1.8535119407899999E-4</v>
      </c>
      <c r="G46" s="32">
        <v>0</v>
      </c>
      <c r="H46" s="32">
        <v>0</v>
      </c>
      <c r="I46" s="32">
        <v>0.31445013962700002</v>
      </c>
      <c r="J46" s="32">
        <v>7.9671727306000004E-3</v>
      </c>
      <c r="K46" s="32">
        <v>0.113766421205</v>
      </c>
      <c r="L46" s="32">
        <v>6.7818418235700002E-4</v>
      </c>
      <c r="M46" s="32">
        <v>0</v>
      </c>
      <c r="N46" s="32">
        <v>8.9547094830699997E-4</v>
      </c>
      <c r="O46" s="32">
        <v>0</v>
      </c>
      <c r="P46" s="32">
        <v>2.6222718639300001E-2</v>
      </c>
      <c r="Q46" s="32">
        <v>1.6507641132199999</v>
      </c>
      <c r="R46" s="32">
        <v>6.1212636420000001E-3</v>
      </c>
      <c r="S46" s="32">
        <v>0.31444982370000002</v>
      </c>
      <c r="T46" s="32">
        <v>8.9546963890000005E-4</v>
      </c>
      <c r="U46" s="32">
        <v>2.15920625016</v>
      </c>
      <c r="V46" s="32">
        <v>2.4797780512599998</v>
      </c>
      <c r="W46" s="32">
        <v>5.43261793686E-3</v>
      </c>
      <c r="X46" s="32">
        <v>0.145200679336</v>
      </c>
      <c r="Y46" s="32">
        <v>0</v>
      </c>
      <c r="Z46" s="32">
        <v>3.7825721260700003E-2</v>
      </c>
      <c r="AA46" s="32">
        <v>2.47978157944</v>
      </c>
      <c r="AB46" s="32">
        <v>0.14763604276</v>
      </c>
    </row>
    <row r="47" spans="1:28" x14ac:dyDescent="0.25">
      <c r="A47" s="34">
        <v>51</v>
      </c>
      <c r="B47" t="s">
        <v>46</v>
      </c>
      <c r="C47" s="32">
        <v>0.550037647633</v>
      </c>
      <c r="D47" s="32">
        <v>5.49469250908E-2</v>
      </c>
      <c r="E47" s="32">
        <v>0.123517489774</v>
      </c>
      <c r="F47" s="32">
        <v>3.7073128967700002E-3</v>
      </c>
      <c r="G47" s="32">
        <v>0</v>
      </c>
      <c r="H47" s="32">
        <v>0</v>
      </c>
      <c r="I47" s="32">
        <v>6.0701019725399998</v>
      </c>
      <c r="J47" s="32">
        <v>0.16149874980600001</v>
      </c>
      <c r="K47" s="32">
        <v>2.3047176995299998</v>
      </c>
      <c r="L47" s="32">
        <v>1.4220760228700001E-2</v>
      </c>
      <c r="M47" s="32">
        <v>0</v>
      </c>
      <c r="N47" s="32">
        <v>1.7858883468399998E-2</v>
      </c>
      <c r="O47" s="32">
        <v>0</v>
      </c>
      <c r="P47" s="32">
        <v>0.53903715447099998</v>
      </c>
      <c r="Q47" s="32">
        <v>34.084687550300004</v>
      </c>
      <c r="R47" s="32">
        <v>0.123517506708</v>
      </c>
      <c r="S47" s="32">
        <v>6.0700989269300001</v>
      </c>
      <c r="T47" s="32">
        <v>1.7858891032400001E-2</v>
      </c>
      <c r="U47" s="32">
        <v>44.463150647699997</v>
      </c>
      <c r="V47" s="32">
        <v>50.656799356400001</v>
      </c>
      <c r="W47" s="32">
        <v>0.117460525052</v>
      </c>
      <c r="X47" s="32">
        <v>2.9481214842900001</v>
      </c>
      <c r="Y47" s="32">
        <v>0</v>
      </c>
      <c r="Z47" s="32">
        <v>0.78362502801800005</v>
      </c>
      <c r="AA47" s="32">
        <v>50.656777513900003</v>
      </c>
      <c r="AB47" s="32">
        <v>3.0266806744100001</v>
      </c>
    </row>
    <row r="48" spans="1:28" x14ac:dyDescent="0.25">
      <c r="A48" s="34">
        <v>53</v>
      </c>
      <c r="B48" t="s">
        <v>47</v>
      </c>
      <c r="C48" s="32">
        <v>0.64821141557899997</v>
      </c>
      <c r="D48" s="32">
        <v>5.5686243180399997E-2</v>
      </c>
      <c r="E48" s="32">
        <v>0.13997787615400001</v>
      </c>
      <c r="F48" s="32">
        <v>4.4942655958000004E-3</v>
      </c>
      <c r="G48" s="32">
        <v>0</v>
      </c>
      <c r="H48" s="32">
        <v>0</v>
      </c>
      <c r="I48" s="32">
        <v>7.1163378107300002</v>
      </c>
      <c r="J48" s="32">
        <v>0.189524828452</v>
      </c>
      <c r="K48" s="32">
        <v>2.7094844255699999</v>
      </c>
      <c r="L48" s="32">
        <v>1.5286719934299999E-2</v>
      </c>
      <c r="M48" s="32">
        <v>0</v>
      </c>
      <c r="N48" s="32">
        <v>2.1590153931999999E-2</v>
      </c>
      <c r="O48" s="32">
        <v>0</v>
      </c>
      <c r="P48" s="32">
        <v>0.609416858738</v>
      </c>
      <c r="Q48" s="32">
        <v>38.106296927800003</v>
      </c>
      <c r="R48" s="32">
        <v>0.139977898016</v>
      </c>
      <c r="S48" s="32">
        <v>7.1163274117600004</v>
      </c>
      <c r="T48" s="32">
        <v>2.1590174197599999E-2</v>
      </c>
      <c r="U48" s="32">
        <v>50.074551285299997</v>
      </c>
      <c r="V48" s="32">
        <v>57.330924664100003</v>
      </c>
      <c r="W48" s="32">
        <v>0.115906805532</v>
      </c>
      <c r="X48" s="32">
        <v>3.4545839867599999</v>
      </c>
      <c r="Y48" s="32">
        <v>0</v>
      </c>
      <c r="Z48" s="32">
        <v>0.86336571659799999</v>
      </c>
      <c r="AA48" s="32">
        <v>57.330935493200002</v>
      </c>
      <c r="AB48" s="32">
        <v>3.4441950870400002</v>
      </c>
    </row>
    <row r="49" spans="1:28" x14ac:dyDescent="0.25">
      <c r="A49" s="34">
        <v>54</v>
      </c>
      <c r="B49" t="s">
        <v>48</v>
      </c>
      <c r="C49" s="32">
        <v>0.19830398728199999</v>
      </c>
      <c r="D49" s="32">
        <v>1.9044602038E-2</v>
      </c>
      <c r="E49" s="32">
        <v>4.2268791283599998E-2</v>
      </c>
      <c r="F49" s="32">
        <v>1.34498843189E-3</v>
      </c>
      <c r="G49" s="32">
        <v>0</v>
      </c>
      <c r="H49" s="32">
        <v>0</v>
      </c>
      <c r="I49" s="32">
        <v>2.1739619857800001</v>
      </c>
      <c r="J49" s="32">
        <v>5.8153296137400001E-2</v>
      </c>
      <c r="K49" s="32">
        <v>0.83054270835900001</v>
      </c>
      <c r="L49" s="32">
        <v>5.0082565981400002E-3</v>
      </c>
      <c r="M49" s="32">
        <v>0</v>
      </c>
      <c r="N49" s="32">
        <v>6.4717655204999999E-3</v>
      </c>
      <c r="O49" s="32">
        <v>0</v>
      </c>
      <c r="P49" s="32">
        <v>0.19187052022699999</v>
      </c>
      <c r="Q49" s="32">
        <v>12.103133877199999</v>
      </c>
      <c r="R49" s="32">
        <v>4.2268817509000002E-2</v>
      </c>
      <c r="S49" s="32">
        <v>2.1739598932000002</v>
      </c>
      <c r="T49" s="32">
        <v>6.4717621069999998E-3</v>
      </c>
      <c r="U49" s="32">
        <v>15.8239643154</v>
      </c>
      <c r="V49" s="32">
        <v>18.0401419634</v>
      </c>
      <c r="W49" s="32">
        <v>4.0456474885299999E-2</v>
      </c>
      <c r="X49" s="32">
        <v>1.0645658758800001</v>
      </c>
      <c r="Y49" s="32">
        <v>0</v>
      </c>
      <c r="Z49" s="32">
        <v>0.27587304861099998</v>
      </c>
      <c r="AA49" s="32">
        <v>18.040164407999999</v>
      </c>
      <c r="AB49" s="32">
        <v>1.0786063297599999</v>
      </c>
    </row>
    <row r="50" spans="1:28" x14ac:dyDescent="0.25">
      <c r="A50" s="34">
        <v>55</v>
      </c>
      <c r="B50" t="s">
        <v>49</v>
      </c>
      <c r="C50" s="32">
        <v>0.68492200739700004</v>
      </c>
      <c r="D50" s="32">
        <v>6.4539179392900006E-2</v>
      </c>
      <c r="E50" s="32">
        <v>0.152449002232</v>
      </c>
      <c r="F50" s="32">
        <v>4.8102923251600004E-3</v>
      </c>
      <c r="G50" s="32">
        <v>0</v>
      </c>
      <c r="H50" s="32">
        <v>0</v>
      </c>
      <c r="I50" s="32">
        <v>7.5700127880699997</v>
      </c>
      <c r="J50" s="32">
        <v>0.20076896468399999</v>
      </c>
      <c r="K50" s="32">
        <v>2.8696458889400001</v>
      </c>
      <c r="L50" s="32">
        <v>1.7094882664399999E-2</v>
      </c>
      <c r="M50" s="32">
        <v>0</v>
      </c>
      <c r="N50" s="32">
        <v>2.241224679E-2</v>
      </c>
      <c r="O50" s="32">
        <v>0</v>
      </c>
      <c r="P50" s="32">
        <v>0.65719031386299998</v>
      </c>
      <c r="Q50" s="32">
        <v>41.4036304137</v>
      </c>
      <c r="R50" s="32">
        <v>0.15244906853000001</v>
      </c>
      <c r="S50" s="32">
        <v>7.5700150315999997</v>
      </c>
      <c r="T50" s="32">
        <v>2.2412259481999999E-2</v>
      </c>
      <c r="U50" s="32">
        <v>54.220437934000003</v>
      </c>
      <c r="V50" s="32">
        <v>61.942956397000003</v>
      </c>
      <c r="W50" s="32">
        <v>0.13602571577600001</v>
      </c>
      <c r="X50" s="32">
        <v>3.6986114288900001</v>
      </c>
      <c r="Y50" s="32">
        <v>0</v>
      </c>
      <c r="Z50" s="32">
        <v>0.94871575719300005</v>
      </c>
      <c r="AA50" s="32">
        <v>61.942915708800001</v>
      </c>
      <c r="AB50" s="32">
        <v>3.6893029367799999</v>
      </c>
    </row>
    <row r="51" spans="1:28" x14ac:dyDescent="0.25">
      <c r="A51" s="34">
        <v>56</v>
      </c>
      <c r="B51" t="s">
        <v>50</v>
      </c>
      <c r="C51" s="32">
        <v>0.11638269597799999</v>
      </c>
      <c r="D51" s="32">
        <v>1.2365443384E-2</v>
      </c>
      <c r="E51" s="32">
        <v>2.42952260765E-2</v>
      </c>
      <c r="F51" s="32">
        <v>7.7272689001899996E-4</v>
      </c>
      <c r="G51" s="32">
        <v>0</v>
      </c>
      <c r="H51" s="32">
        <v>0</v>
      </c>
      <c r="I51" s="32">
        <v>1.2775832760700001</v>
      </c>
      <c r="J51" s="32">
        <v>3.4233907566199998E-2</v>
      </c>
      <c r="K51" s="32">
        <v>0.488319973174</v>
      </c>
      <c r="L51" s="32">
        <v>3.1327984794000002E-3</v>
      </c>
      <c r="M51" s="32">
        <v>0</v>
      </c>
      <c r="N51" s="32">
        <v>3.7251212439599998E-3</v>
      </c>
      <c r="O51" s="32">
        <v>0</v>
      </c>
      <c r="P51" s="32">
        <v>0.115962862289</v>
      </c>
      <c r="Q51" s="32">
        <v>7.3721001638699999</v>
      </c>
      <c r="R51" s="32">
        <v>2.429523037E-2</v>
      </c>
      <c r="S51" s="32">
        <v>1.2775834080999999</v>
      </c>
      <c r="T51" s="32">
        <v>3.7251216290000002E-3</v>
      </c>
      <c r="U51" s="32">
        <v>9.5905266367500008</v>
      </c>
      <c r="V51" s="32">
        <v>10.892392988799999</v>
      </c>
      <c r="W51" s="32">
        <v>2.6695521734499999E-2</v>
      </c>
      <c r="X51" s="32">
        <v>0.62770970357699996</v>
      </c>
      <c r="Y51" s="32">
        <v>0</v>
      </c>
      <c r="Z51" s="32">
        <v>0.16874203856</v>
      </c>
      <c r="AA51" s="32">
        <v>10.892401197</v>
      </c>
      <c r="AB51" s="32">
        <v>0.64887660724600005</v>
      </c>
    </row>
    <row r="52" spans="1:28" s="34" customFormat="1" x14ac:dyDescent="0.2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s="34" customFormat="1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s="34" customFormat="1" x14ac:dyDescent="0.25">
      <c r="B54" s="34" t="s">
        <v>314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s="34" customFormat="1" x14ac:dyDescent="0.25">
      <c r="B55" s="34" t="s">
        <v>1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 s="34" customFormat="1" x14ac:dyDescent="0.25">
      <c r="B56" s="34" t="s">
        <v>11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s="34" customFormat="1" x14ac:dyDescent="0.25">
      <c r="B57" s="34" t="s">
        <v>58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28" s="34" customFormat="1" x14ac:dyDescent="0.25">
      <c r="B58" s="34" t="s">
        <v>75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 s="34" customFormat="1" x14ac:dyDescent="0.25">
      <c r="B59" s="34" t="s">
        <v>326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 s="34" customFormat="1" x14ac:dyDescent="0.25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2" spans="1:28" x14ac:dyDescent="0.25">
      <c r="B62" s="2" t="s">
        <v>56</v>
      </c>
      <c r="C62" s="1">
        <f>SUM(C3:C51)</f>
        <v>23.446281934553443</v>
      </c>
      <c r="D62" s="1">
        <f t="shared" ref="D62:AB62" si="0">SUM(D3:D51)</f>
        <v>2.3002855241621196</v>
      </c>
      <c r="E62" s="1">
        <f t="shared" si="0"/>
        <v>5.1692233523331392</v>
      </c>
      <c r="F62" s="1">
        <f t="shared" si="0"/>
        <v>0.15876439380172377</v>
      </c>
      <c r="G62" s="1">
        <f t="shared" si="0"/>
        <v>0</v>
      </c>
      <c r="H62" s="1">
        <f t="shared" si="0"/>
        <v>0</v>
      </c>
      <c r="I62" s="1">
        <f t="shared" si="0"/>
        <v>256.59272600299357</v>
      </c>
      <c r="J62" s="1">
        <f t="shared" si="0"/>
        <v>6.8793969575590213</v>
      </c>
      <c r="K62" s="1">
        <f t="shared" si="0"/>
        <v>98.275397435841811</v>
      </c>
      <c r="L62" s="1">
        <f t="shared" si="0"/>
        <v>0.60096552306856588</v>
      </c>
      <c r="M62" s="1">
        <f t="shared" si="0"/>
        <v>0</v>
      </c>
      <c r="N62" s="1">
        <f t="shared" si="0"/>
        <v>0.76055608056479385</v>
      </c>
      <c r="O62" s="1">
        <f t="shared" si="0"/>
        <v>0</v>
      </c>
      <c r="P62" s="1">
        <f t="shared" si="0"/>
        <v>22.764329117298992</v>
      </c>
      <c r="Q62" s="1">
        <f t="shared" si="0"/>
        <v>1439.5543313200619</v>
      </c>
      <c r="R62" s="1">
        <f t="shared" si="0"/>
        <v>5.1692232895822983</v>
      </c>
      <c r="S62" s="1">
        <f t="shared" si="0"/>
        <v>256.59272735278995</v>
      </c>
      <c r="T62" s="1">
        <f t="shared" si="0"/>
        <v>0.76055607890639976</v>
      </c>
      <c r="U62" s="1">
        <f t="shared" si="0"/>
        <v>1881.0357258473305</v>
      </c>
      <c r="V62" s="1">
        <f t="shared" si="0"/>
        <v>2142.7976752961604</v>
      </c>
      <c r="W62" s="1">
        <f t="shared" si="0"/>
        <v>4.9021735885231408</v>
      </c>
      <c r="X62" s="1">
        <f t="shared" si="0"/>
        <v>126.67580035008923</v>
      </c>
      <c r="Y62" s="1">
        <f t="shared" si="0"/>
        <v>0</v>
      </c>
      <c r="Z62" s="1">
        <f t="shared" si="0"/>
        <v>33.034043528402108</v>
      </c>
      <c r="AA62" s="1">
        <f t="shared" si="0"/>
        <v>2142.7980125478794</v>
      </c>
      <c r="AB62" s="1">
        <f t="shared" si="0"/>
        <v>127.6996377247039</v>
      </c>
    </row>
    <row r="63" spans="1:28" x14ac:dyDescent="0.25">
      <c r="B63" s="34" t="s">
        <v>329</v>
      </c>
      <c r="C63" s="32">
        <f>+C3+C5+C8+C9+C11+C12+C14+C15+C16+C17+C18+C19+C20+C21+C22+C23+C24+C25+C26+C28+C30+C31+C33+C34+C35+C36+C37+C39+C40+C41+C42+C43+C44+C46+C47+C49+C50</f>
        <v>19.252284595942399</v>
      </c>
      <c r="D63" s="32">
        <f t="shared" ref="D63:AB63" si="1">+D3+D5+D8+D9+D11+D12+D14+D15+D16+D17+D18+D19+D20+D21+D22+D23+D24+D25+D26+D28+D30+D31+D33+D34+D35+D36+D37+D39+D40+D41+D42+D43+D44+D46+D47+D49+D50</f>
        <v>1.8909182451992497</v>
      </c>
      <c r="E63" s="32">
        <f t="shared" si="1"/>
        <v>4.2537016441594409</v>
      </c>
      <c r="F63" s="32">
        <f t="shared" si="1"/>
        <v>0.130385702573866</v>
      </c>
      <c r="G63" s="32">
        <f t="shared" si="1"/>
        <v>0</v>
      </c>
      <c r="H63" s="32">
        <f t="shared" si="1"/>
        <v>0</v>
      </c>
      <c r="I63" s="32">
        <f t="shared" si="1"/>
        <v>209.92769737992802</v>
      </c>
      <c r="J63" s="32">
        <f t="shared" si="1"/>
        <v>5.6494321824655023</v>
      </c>
      <c r="K63" s="32">
        <f t="shared" si="1"/>
        <v>80.675421949452002</v>
      </c>
      <c r="L63" s="32">
        <f t="shared" si="1"/>
        <v>0.49321223720810992</v>
      </c>
      <c r="M63" s="32">
        <f t="shared" si="1"/>
        <v>0</v>
      </c>
      <c r="N63" s="32">
        <f t="shared" si="1"/>
        <v>0.62518645242236692</v>
      </c>
      <c r="O63" s="32">
        <f t="shared" si="1"/>
        <v>0</v>
      </c>
      <c r="P63" s="32">
        <f t="shared" si="1"/>
        <v>18.731886177706002</v>
      </c>
      <c r="Q63" s="32">
        <f t="shared" si="1"/>
        <v>1183.8726166745798</v>
      </c>
      <c r="R63" s="32">
        <f t="shared" si="1"/>
        <v>4.2537012648538006</v>
      </c>
      <c r="S63" s="32">
        <f t="shared" si="1"/>
        <v>209.92772190873993</v>
      </c>
      <c r="T63" s="32">
        <f t="shared" si="1"/>
        <v>0.62518639009099997</v>
      </c>
      <c r="U63" s="32">
        <f t="shared" si="1"/>
        <v>1546.3382028260005</v>
      </c>
      <c r="V63" s="32">
        <f t="shared" si="1"/>
        <v>1760.5196980835601</v>
      </c>
      <c r="W63" s="32">
        <f t="shared" si="1"/>
        <v>4.0302989814641492</v>
      </c>
      <c r="X63" s="32">
        <f t="shared" si="1"/>
        <v>103.62783134904502</v>
      </c>
      <c r="Y63" s="32">
        <f t="shared" si="1"/>
        <v>0</v>
      </c>
      <c r="Z63" s="32">
        <f t="shared" si="1"/>
        <v>27.156396955697403</v>
      </c>
      <c r="AA63" s="32">
        <f t="shared" si="1"/>
        <v>1760.5199449827699</v>
      </c>
      <c r="AB63" s="32">
        <f t="shared" si="1"/>
        <v>105.15225070123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" sqref="J1"/>
    </sheetView>
  </sheetViews>
  <sheetFormatPr defaultRowHeight="15" x14ac:dyDescent="0.25"/>
  <cols>
    <col min="1" max="1" width="17.85546875" customWidth="1"/>
    <col min="2" max="8" width="9.140625" style="32"/>
    <col min="10" max="10" width="14.28515625" bestFit="1" customWidth="1"/>
    <col min="11" max="11" width="12" style="32" bestFit="1" customWidth="1"/>
    <col min="12" max="12" width="14.28515625" style="32" bestFit="1" customWidth="1"/>
    <col min="13" max="20" width="12" style="32" bestFit="1" customWidth="1"/>
    <col min="21" max="21" width="14.28515625" style="32" bestFit="1" customWidth="1"/>
    <col min="22" max="63" width="12" style="32" bestFit="1" customWidth="1"/>
  </cols>
  <sheetData>
    <row r="1" spans="1:71" x14ac:dyDescent="0.25">
      <c r="B1" s="32" t="s">
        <v>336</v>
      </c>
      <c r="J1" s="34" t="s">
        <v>422</v>
      </c>
      <c r="BM1" s="34" t="s">
        <v>421</v>
      </c>
    </row>
    <row r="2" spans="1:71" x14ac:dyDescent="0.25">
      <c r="A2" s="7" t="s">
        <v>52</v>
      </c>
      <c r="B2" s="32" t="s">
        <v>59</v>
      </c>
      <c r="C2" s="32" t="s">
        <v>57</v>
      </c>
      <c r="D2" s="32" t="s">
        <v>60</v>
      </c>
      <c r="E2" s="32" t="s">
        <v>54</v>
      </c>
      <c r="F2" s="32" t="s">
        <v>53</v>
      </c>
      <c r="G2" s="32" t="s">
        <v>61</v>
      </c>
      <c r="H2" s="32" t="s">
        <v>62</v>
      </c>
      <c r="J2" s="23" t="s">
        <v>305</v>
      </c>
      <c r="K2" s="32" t="s">
        <v>131</v>
      </c>
      <c r="L2" s="32" t="s">
        <v>132</v>
      </c>
      <c r="M2" s="32" t="s">
        <v>133</v>
      </c>
      <c r="N2" s="32" t="s">
        <v>64</v>
      </c>
      <c r="O2" s="32" t="s">
        <v>134</v>
      </c>
      <c r="P2" s="32" t="s">
        <v>59</v>
      </c>
      <c r="Q2" s="32" t="s">
        <v>136</v>
      </c>
      <c r="R2" s="32" t="s">
        <v>137</v>
      </c>
      <c r="S2" s="32" t="s">
        <v>138</v>
      </c>
      <c r="T2" s="32" t="s">
        <v>139</v>
      </c>
      <c r="U2" s="32" t="s">
        <v>140</v>
      </c>
      <c r="V2" s="32" t="s">
        <v>141</v>
      </c>
      <c r="W2" s="32" t="s">
        <v>142</v>
      </c>
      <c r="X2" s="32" t="s">
        <v>143</v>
      </c>
      <c r="Y2" s="32" t="s">
        <v>144</v>
      </c>
      <c r="Z2" s="32" t="s">
        <v>57</v>
      </c>
      <c r="AA2" s="32" t="s">
        <v>128</v>
      </c>
      <c r="AB2" s="32" t="s">
        <v>145</v>
      </c>
      <c r="AC2" s="32" t="s">
        <v>146</v>
      </c>
      <c r="AD2" s="32" t="s">
        <v>60</v>
      </c>
      <c r="AE2" s="32" t="s">
        <v>147</v>
      </c>
      <c r="AF2" s="32" t="s">
        <v>148</v>
      </c>
      <c r="AG2" s="32" t="s">
        <v>149</v>
      </c>
      <c r="AH2" s="32" t="s">
        <v>150</v>
      </c>
      <c r="AI2" s="32" t="s">
        <v>151</v>
      </c>
      <c r="AJ2" s="32" t="s">
        <v>152</v>
      </c>
      <c r="AK2" s="32" t="s">
        <v>153</v>
      </c>
      <c r="AL2" s="32" t="s">
        <v>154</v>
      </c>
      <c r="AM2" s="32" t="s">
        <v>155</v>
      </c>
      <c r="AN2" s="32" t="s">
        <v>156</v>
      </c>
      <c r="AO2" s="32" t="s">
        <v>54</v>
      </c>
      <c r="AP2" s="32" t="s">
        <v>53</v>
      </c>
      <c r="AQ2" s="32" t="s">
        <v>157</v>
      </c>
      <c r="AR2" s="32" t="s">
        <v>158</v>
      </c>
      <c r="AS2" s="32" t="s">
        <v>159</v>
      </c>
      <c r="AT2" s="32" t="s">
        <v>160</v>
      </c>
      <c r="AU2" s="32" t="s">
        <v>161</v>
      </c>
      <c r="AV2" s="32" t="s">
        <v>162</v>
      </c>
      <c r="AW2" s="32" t="s">
        <v>163</v>
      </c>
      <c r="AX2" s="32" t="s">
        <v>164</v>
      </c>
      <c r="AY2" s="32" t="s">
        <v>165</v>
      </c>
      <c r="AZ2" s="32" t="s">
        <v>166</v>
      </c>
      <c r="BA2" s="32" t="s">
        <v>167</v>
      </c>
      <c r="BB2" s="32" t="s">
        <v>168</v>
      </c>
      <c r="BC2" s="32" t="s">
        <v>169</v>
      </c>
      <c r="BD2" s="32" t="s">
        <v>61</v>
      </c>
      <c r="BE2" s="32" t="s">
        <v>170</v>
      </c>
      <c r="BF2" s="32" t="s">
        <v>171</v>
      </c>
      <c r="BG2" s="32" t="s">
        <v>172</v>
      </c>
      <c r="BH2" s="32" t="s">
        <v>173</v>
      </c>
      <c r="BI2" s="32" t="s">
        <v>174</v>
      </c>
      <c r="BJ2" s="32" t="s">
        <v>175</v>
      </c>
      <c r="BK2" s="32" t="s">
        <v>176</v>
      </c>
      <c r="BM2" s="32" t="s">
        <v>59</v>
      </c>
      <c r="BN2" s="32" t="s">
        <v>57</v>
      </c>
      <c r="BO2" s="32" t="s">
        <v>60</v>
      </c>
      <c r="BP2" s="32" t="s">
        <v>54</v>
      </c>
      <c r="BQ2" s="32" t="s">
        <v>53</v>
      </c>
      <c r="BR2" s="32" t="s">
        <v>61</v>
      </c>
      <c r="BS2" s="32" t="s">
        <v>62</v>
      </c>
    </row>
    <row r="3" spans="1:71" x14ac:dyDescent="0.25">
      <c r="A3" s="31" t="s">
        <v>121</v>
      </c>
      <c r="B3" s="32">
        <v>83220.391453071294</v>
      </c>
      <c r="C3" s="32">
        <v>525.77790420389397</v>
      </c>
      <c r="D3" s="32">
        <v>10907.7374415388</v>
      </c>
      <c r="E3" s="32">
        <v>19214.8360325543</v>
      </c>
      <c r="F3" s="32">
        <v>9042.2588070484508</v>
      </c>
      <c r="G3" s="32">
        <v>3925.07399832796</v>
      </c>
      <c r="H3" s="32">
        <v>21322.6344548909</v>
      </c>
      <c r="J3" t="s">
        <v>121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0</v>
      </c>
      <c r="Q3" s="32">
        <v>0</v>
      </c>
      <c r="R3" s="32">
        <v>0</v>
      </c>
      <c r="S3" s="32">
        <v>0</v>
      </c>
      <c r="T3" s="32">
        <v>0</v>
      </c>
      <c r="U3" s="32">
        <v>0</v>
      </c>
      <c r="V3" s="32">
        <v>0</v>
      </c>
      <c r="W3" s="32">
        <v>0</v>
      </c>
      <c r="X3" s="32">
        <v>0</v>
      </c>
      <c r="Y3" s="32">
        <v>0</v>
      </c>
      <c r="Z3" s="32">
        <v>0</v>
      </c>
      <c r="AA3" s="32">
        <v>0</v>
      </c>
      <c r="AB3" s="32">
        <v>0</v>
      </c>
      <c r="AC3" s="32">
        <v>0</v>
      </c>
      <c r="AD3" s="32">
        <v>0</v>
      </c>
      <c r="AE3" s="32">
        <v>0</v>
      </c>
      <c r="AF3" s="32">
        <v>0</v>
      </c>
      <c r="AG3" s="32">
        <v>0</v>
      </c>
      <c r="AH3" s="32">
        <v>0</v>
      </c>
      <c r="AI3" s="32">
        <v>0</v>
      </c>
      <c r="AJ3" s="32">
        <v>0</v>
      </c>
      <c r="AK3" s="32">
        <v>0</v>
      </c>
      <c r="AL3" s="32">
        <v>0</v>
      </c>
      <c r="AM3" s="32">
        <v>0</v>
      </c>
      <c r="AN3" s="32">
        <v>0</v>
      </c>
      <c r="AO3" s="32">
        <v>0</v>
      </c>
      <c r="AP3" s="32">
        <v>0</v>
      </c>
      <c r="AQ3" s="32">
        <v>0</v>
      </c>
      <c r="AR3" s="32">
        <v>0</v>
      </c>
      <c r="AS3" s="32">
        <v>0</v>
      </c>
      <c r="AT3" s="32">
        <v>0</v>
      </c>
      <c r="AU3" s="32">
        <v>0</v>
      </c>
      <c r="AV3" s="32">
        <v>0</v>
      </c>
      <c r="AW3" s="32">
        <v>0</v>
      </c>
      <c r="AX3" s="32">
        <v>0</v>
      </c>
      <c r="AY3" s="32">
        <v>0</v>
      </c>
      <c r="AZ3" s="32">
        <v>0</v>
      </c>
      <c r="BA3" s="32">
        <v>0</v>
      </c>
      <c r="BB3" s="32">
        <v>0</v>
      </c>
      <c r="BC3" s="32">
        <v>0</v>
      </c>
      <c r="BD3" s="32">
        <v>0</v>
      </c>
      <c r="BE3" s="32">
        <v>0</v>
      </c>
      <c r="BF3" s="32">
        <v>0</v>
      </c>
      <c r="BG3" s="32">
        <v>0</v>
      </c>
      <c r="BH3" s="32">
        <v>0</v>
      </c>
      <c r="BI3" s="32">
        <v>0</v>
      </c>
      <c r="BJ3" s="32">
        <v>0</v>
      </c>
      <c r="BK3" s="32">
        <v>0</v>
      </c>
      <c r="BM3" s="29">
        <f t="shared" ref="BM3:BM47" si="0">+(P3-B3)/B3</f>
        <v>-1</v>
      </c>
      <c r="BN3" s="29">
        <f>+(Z3-C3)/C3</f>
        <v>-1</v>
      </c>
      <c r="BO3" s="29">
        <f>+(AD3-D3)/D3</f>
        <v>-1</v>
      </c>
      <c r="BP3" s="29">
        <f>+(AO3-E3)/E3</f>
        <v>-1</v>
      </c>
      <c r="BQ3" s="29">
        <f>+(AP3-F3)/F3</f>
        <v>-1</v>
      </c>
      <c r="BR3" s="29">
        <f>+(BD3-G3)/G3</f>
        <v>-1</v>
      </c>
      <c r="BS3" s="29">
        <f>+(BJ3-H3)/H3</f>
        <v>-1</v>
      </c>
    </row>
    <row r="4" spans="1:71" x14ac:dyDescent="0.25">
      <c r="A4" s="7" t="s">
        <v>77</v>
      </c>
      <c r="B4" s="32">
        <v>31153.536385138901</v>
      </c>
      <c r="C4" s="32">
        <v>2294.0351751746098</v>
      </c>
      <c r="D4" s="32">
        <v>3121.81497155425</v>
      </c>
      <c r="E4" s="32">
        <v>6406.0782655381799</v>
      </c>
      <c r="F4" s="32">
        <v>2052.7203714867701</v>
      </c>
      <c r="G4" s="32">
        <v>1052.0744728971499</v>
      </c>
      <c r="H4" s="32">
        <v>6887.7070784461903</v>
      </c>
      <c r="J4" t="s">
        <v>77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0</v>
      </c>
      <c r="Q4" s="32">
        <v>0</v>
      </c>
      <c r="R4" s="32">
        <v>0</v>
      </c>
      <c r="S4" s="32">
        <v>0</v>
      </c>
      <c r="T4" s="32">
        <v>0</v>
      </c>
      <c r="U4" s="32">
        <v>0</v>
      </c>
      <c r="V4" s="32">
        <v>0</v>
      </c>
      <c r="W4" s="32">
        <v>0</v>
      </c>
      <c r="X4" s="32">
        <v>0</v>
      </c>
      <c r="Y4" s="32">
        <v>0</v>
      </c>
      <c r="Z4" s="32">
        <v>0</v>
      </c>
      <c r="AA4" s="32">
        <v>0</v>
      </c>
      <c r="AB4" s="32">
        <v>0</v>
      </c>
      <c r="AC4" s="32">
        <v>0</v>
      </c>
      <c r="AD4" s="32">
        <v>0</v>
      </c>
      <c r="AE4" s="32">
        <v>0</v>
      </c>
      <c r="AF4" s="32">
        <v>0</v>
      </c>
      <c r="AG4" s="32">
        <v>0</v>
      </c>
      <c r="AH4" s="32">
        <v>0</v>
      </c>
      <c r="AI4" s="32">
        <v>0</v>
      </c>
      <c r="AJ4" s="32">
        <v>0</v>
      </c>
      <c r="AK4" s="32">
        <v>0</v>
      </c>
      <c r="AL4" s="32">
        <v>0</v>
      </c>
      <c r="AM4" s="32">
        <v>0</v>
      </c>
      <c r="AN4" s="32">
        <v>0</v>
      </c>
      <c r="AO4" s="32">
        <v>0</v>
      </c>
      <c r="AP4" s="32">
        <v>0</v>
      </c>
      <c r="AQ4" s="32">
        <v>0</v>
      </c>
      <c r="AR4" s="32">
        <v>0</v>
      </c>
      <c r="AS4" s="32">
        <v>0</v>
      </c>
      <c r="AT4" s="32">
        <v>0</v>
      </c>
      <c r="AU4" s="32">
        <v>0</v>
      </c>
      <c r="AV4" s="32">
        <v>0</v>
      </c>
      <c r="AW4" s="32">
        <v>0</v>
      </c>
      <c r="AX4" s="32">
        <v>0</v>
      </c>
      <c r="AY4" s="32">
        <v>0</v>
      </c>
      <c r="AZ4" s="32">
        <v>0</v>
      </c>
      <c r="BA4" s="32">
        <v>0</v>
      </c>
      <c r="BB4" s="32">
        <v>0</v>
      </c>
      <c r="BC4" s="32">
        <v>0</v>
      </c>
      <c r="BD4" s="32">
        <v>0</v>
      </c>
      <c r="BE4" s="32">
        <v>0</v>
      </c>
      <c r="BF4" s="32">
        <v>0</v>
      </c>
      <c r="BG4" s="32">
        <v>0</v>
      </c>
      <c r="BH4" s="32">
        <v>0</v>
      </c>
      <c r="BI4" s="32">
        <v>0</v>
      </c>
      <c r="BJ4" s="32">
        <v>0</v>
      </c>
      <c r="BK4" s="32">
        <v>0</v>
      </c>
      <c r="BM4" s="29">
        <f t="shared" si="0"/>
        <v>-1</v>
      </c>
      <c r="BN4" s="29">
        <f t="shared" ref="BN4:BN51" si="1">+(Z4-C4)/C4</f>
        <v>-1</v>
      </c>
      <c r="BO4" s="29">
        <f t="shared" ref="BO4:BO51" si="2">+(AD4-D4)/D4</f>
        <v>-1</v>
      </c>
      <c r="BP4" s="29">
        <f t="shared" ref="BP4:BP51" si="3">+(AO4-E4)/E4</f>
        <v>-1</v>
      </c>
      <c r="BQ4" s="29">
        <f t="shared" ref="BQ4:BQ51" si="4">+(AP4-F4)/F4</f>
        <v>-1</v>
      </c>
      <c r="BR4" s="29">
        <f t="shared" ref="BR4:BR51" si="5">+(BD4-G4)/G4</f>
        <v>-1</v>
      </c>
      <c r="BS4" s="29">
        <f t="shared" ref="BS4:BS51" si="6">+(BJ4-H4)/H4</f>
        <v>-1</v>
      </c>
    </row>
    <row r="5" spans="1:71" x14ac:dyDescent="0.25">
      <c r="A5" s="7" t="s">
        <v>71</v>
      </c>
      <c r="B5" s="32">
        <v>118701.221874272</v>
      </c>
      <c r="C5" s="32">
        <v>6784.7539433031898</v>
      </c>
      <c r="D5" s="32">
        <v>15767.9342716309</v>
      </c>
      <c r="E5" s="32">
        <v>33329.757383777003</v>
      </c>
      <c r="F5" s="32">
        <v>12871.2454885148</v>
      </c>
      <c r="G5" s="32">
        <v>8004.0323434128604</v>
      </c>
      <c r="H5" s="32">
        <v>34637.834965026203</v>
      </c>
      <c r="J5" t="s">
        <v>71</v>
      </c>
      <c r="K5" s="32">
        <v>0.21637734711199999</v>
      </c>
      <c r="L5" s="32">
        <v>0.16152383028799999</v>
      </c>
      <c r="M5" s="32">
        <v>4.7610057838300003E-2</v>
      </c>
      <c r="N5" s="32">
        <v>0.69901726612100001</v>
      </c>
      <c r="O5" s="32">
        <v>2.1592935509300002</v>
      </c>
      <c r="P5" s="32">
        <v>45.311076351600001</v>
      </c>
      <c r="Q5" s="32">
        <v>1.09351084079</v>
      </c>
      <c r="R5" s="32">
        <v>0.39356559996000001</v>
      </c>
      <c r="S5" s="32">
        <v>0</v>
      </c>
      <c r="T5" s="32">
        <v>0.23732597201200001</v>
      </c>
      <c r="U5" s="32">
        <v>0.20656282747499999</v>
      </c>
      <c r="V5" s="32">
        <v>0.24195274392800001</v>
      </c>
      <c r="W5" s="32">
        <v>0.21736340153299999</v>
      </c>
      <c r="X5" s="32">
        <v>1.0724200797E-2</v>
      </c>
      <c r="Y5" s="32">
        <v>0</v>
      </c>
      <c r="Z5" s="32">
        <v>1.0051852819399999E-2</v>
      </c>
      <c r="AA5" s="32">
        <v>0</v>
      </c>
      <c r="AB5" s="32">
        <v>27.2180750343</v>
      </c>
      <c r="AC5" s="32">
        <v>2.78238784812</v>
      </c>
      <c r="AD5" s="32">
        <v>30.2424156264</v>
      </c>
      <c r="AE5" s="32">
        <v>0</v>
      </c>
      <c r="AF5" s="32">
        <v>0.84379886450899999</v>
      </c>
      <c r="AG5" s="32">
        <v>0</v>
      </c>
      <c r="AH5" s="32">
        <v>7.8028282775799997</v>
      </c>
      <c r="AI5" s="32">
        <v>1.90450316088E-3</v>
      </c>
      <c r="AJ5" s="32">
        <v>5.9840473552800002E-4</v>
      </c>
      <c r="AK5" s="32">
        <v>2.3334524931499998</v>
      </c>
      <c r="AL5" s="32">
        <v>8.3235745740900004E-4</v>
      </c>
      <c r="AM5" s="32">
        <v>0</v>
      </c>
      <c r="AN5" s="32">
        <v>1.1093492507E-4</v>
      </c>
      <c r="AO5" s="32">
        <v>3.90621405006</v>
      </c>
      <c r="AP5" s="32">
        <v>3.5946488786700002</v>
      </c>
      <c r="AQ5" s="32">
        <v>0.31156517138200002</v>
      </c>
      <c r="AR5" s="32">
        <v>0.41477176099700003</v>
      </c>
      <c r="AS5" s="32">
        <v>0</v>
      </c>
      <c r="AT5" s="32">
        <v>0</v>
      </c>
      <c r="AU5" s="32">
        <v>0.20208497715500001</v>
      </c>
      <c r="AV5" s="32">
        <v>0</v>
      </c>
      <c r="AW5" s="32">
        <v>0.20841987025799999</v>
      </c>
      <c r="AX5" s="32">
        <v>0</v>
      </c>
      <c r="AY5" s="32">
        <v>3.8035659760700001E-3</v>
      </c>
      <c r="AZ5" s="32">
        <v>0.83367207350200001</v>
      </c>
      <c r="BA5" s="32">
        <v>8.1084530718700005E-4</v>
      </c>
      <c r="BB5" s="32">
        <v>8.9489850471500005E-3</v>
      </c>
      <c r="BC5" s="32">
        <v>1.16760969372E-5</v>
      </c>
      <c r="BD5" s="32">
        <v>11.740231507400001</v>
      </c>
      <c r="BE5" s="32">
        <v>0</v>
      </c>
      <c r="BF5" s="32">
        <v>1.30158448387E-2</v>
      </c>
      <c r="BG5" s="32">
        <v>2.0215742582799998</v>
      </c>
      <c r="BH5" s="32">
        <v>0</v>
      </c>
      <c r="BI5" s="32">
        <v>1.93302101997</v>
      </c>
      <c r="BJ5" s="32">
        <v>14.1015656123</v>
      </c>
      <c r="BK5" s="32">
        <v>2.2970579870700001</v>
      </c>
      <c r="BM5" s="29">
        <f t="shared" si="0"/>
        <v>-0.99961827624319155</v>
      </c>
      <c r="BN5" s="29">
        <f t="shared" si="1"/>
        <v>-0.99999851846464827</v>
      </c>
      <c r="BO5" s="29">
        <f t="shared" si="2"/>
        <v>-0.99808203058781064</v>
      </c>
      <c r="BP5" s="29">
        <f t="shared" si="3"/>
        <v>-0.99988280100556737</v>
      </c>
      <c r="BQ5" s="29">
        <f t="shared" si="4"/>
        <v>-0.99972072252977551</v>
      </c>
      <c r="BR5" s="29">
        <f t="shared" si="5"/>
        <v>-0.99853321038650455</v>
      </c>
      <c r="BS5" s="29">
        <f t="shared" si="6"/>
        <v>-0.99959288547836389</v>
      </c>
    </row>
    <row r="6" spans="1:71" x14ac:dyDescent="0.25">
      <c r="A6" s="7" t="s">
        <v>122</v>
      </c>
      <c r="B6" s="32">
        <v>106989.539981867</v>
      </c>
      <c r="C6" s="32">
        <v>4222.8917398154399</v>
      </c>
      <c r="D6" s="32">
        <v>14916.5382026485</v>
      </c>
      <c r="E6" s="32">
        <v>33548.672238156003</v>
      </c>
      <c r="F6" s="32">
        <v>12396.4993539512</v>
      </c>
      <c r="G6" s="32">
        <v>8992.22509987175</v>
      </c>
      <c r="H6" s="32">
        <v>37270.600210748496</v>
      </c>
      <c r="J6" t="s">
        <v>122</v>
      </c>
      <c r="K6" s="32">
        <v>593.58399550299998</v>
      </c>
      <c r="L6" s="32">
        <v>92.268302660900005</v>
      </c>
      <c r="M6" s="32">
        <v>390.614950534</v>
      </c>
      <c r="N6" s="32">
        <v>1161.4457434799999</v>
      </c>
      <c r="O6" s="32">
        <v>37746.090916399997</v>
      </c>
      <c r="P6" s="32">
        <v>58162.401050300003</v>
      </c>
      <c r="Q6" s="32">
        <v>1584.7432126900001</v>
      </c>
      <c r="R6" s="32">
        <v>721.04737879300001</v>
      </c>
      <c r="S6" s="32">
        <v>851.07968478299995</v>
      </c>
      <c r="T6" s="32">
        <v>618.356963221</v>
      </c>
      <c r="U6" s="32">
        <v>117.996028739</v>
      </c>
      <c r="V6" s="32">
        <v>39.167102189700003</v>
      </c>
      <c r="W6" s="32">
        <v>172.50392400699999</v>
      </c>
      <c r="X6" s="32">
        <v>12.379362181899999</v>
      </c>
      <c r="Y6" s="32">
        <v>264.91853546999999</v>
      </c>
      <c r="Z6" s="32">
        <v>2433.57281977</v>
      </c>
      <c r="AA6" s="32">
        <v>14.285689247500001</v>
      </c>
      <c r="AB6" s="32">
        <v>6862.6632433300001</v>
      </c>
      <c r="AC6" s="32">
        <v>723.34734172200001</v>
      </c>
      <c r="AD6" s="32">
        <v>7625.1776872399996</v>
      </c>
      <c r="AE6" s="32">
        <v>7.0650546735199997</v>
      </c>
      <c r="AF6" s="32">
        <v>802.37214067699995</v>
      </c>
      <c r="AG6" s="32">
        <v>154.44324895099999</v>
      </c>
      <c r="AH6" s="32">
        <v>9596.0955293200004</v>
      </c>
      <c r="AI6" s="32">
        <v>186.62885001399999</v>
      </c>
      <c r="AJ6" s="32">
        <v>30.312157277699999</v>
      </c>
      <c r="AK6" s="32">
        <v>460.62650043799999</v>
      </c>
      <c r="AL6" s="32">
        <v>129.946174926</v>
      </c>
      <c r="AM6" s="32">
        <v>9.4798777537099994</v>
      </c>
      <c r="AN6" s="32">
        <v>174.41306403900001</v>
      </c>
      <c r="AO6" s="32">
        <v>21473.794465200001</v>
      </c>
      <c r="AP6" s="32">
        <v>6991.0394857700003</v>
      </c>
      <c r="AQ6" s="32">
        <v>14482.754979400001</v>
      </c>
      <c r="AR6" s="32">
        <v>4450.2263264900002</v>
      </c>
      <c r="AS6" s="32">
        <v>22.131922706000001</v>
      </c>
      <c r="AT6" s="32">
        <v>3.5366596669899999</v>
      </c>
      <c r="AU6" s="32">
        <v>2017.90219856</v>
      </c>
      <c r="AV6" s="32">
        <v>17.6232345112</v>
      </c>
      <c r="AW6" s="32">
        <v>1057.1159448200001</v>
      </c>
      <c r="AX6" s="32">
        <v>5.1068845935500002</v>
      </c>
      <c r="AY6" s="32">
        <v>10.4523435683</v>
      </c>
      <c r="AZ6" s="32">
        <v>1941.9078600299999</v>
      </c>
      <c r="BA6" s="32">
        <v>631.41252963800002</v>
      </c>
      <c r="BB6" s="32">
        <v>127.826455243</v>
      </c>
      <c r="BC6" s="32">
        <v>10.985144375200001</v>
      </c>
      <c r="BD6" s="32">
        <v>3721.04660461</v>
      </c>
      <c r="BE6" s="32">
        <v>43.530023137500002</v>
      </c>
      <c r="BF6" s="32">
        <v>43.141409613299999</v>
      </c>
      <c r="BG6" s="32">
        <v>2587.6252063100001</v>
      </c>
      <c r="BH6" s="32">
        <v>1.05401875274</v>
      </c>
      <c r="BI6" s="32">
        <v>3773.99547811</v>
      </c>
      <c r="BJ6" s="32">
        <v>19028.885489699998</v>
      </c>
      <c r="BK6" s="32">
        <v>1989.5754494400001</v>
      </c>
      <c r="BM6" s="29">
        <f t="shared" si="0"/>
        <v>-0.45637301496802779</v>
      </c>
      <c r="BN6" s="29">
        <f t="shared" si="1"/>
        <v>-0.42371887092792049</v>
      </c>
      <c r="BO6" s="29">
        <f t="shared" si="2"/>
        <v>-0.48881050122701297</v>
      </c>
      <c r="BP6" s="29">
        <f t="shared" si="3"/>
        <v>-0.35992118219280372</v>
      </c>
      <c r="BQ6" s="29">
        <f t="shared" si="4"/>
        <v>-0.43604728349848942</v>
      </c>
      <c r="BR6" s="29">
        <f t="shared" si="5"/>
        <v>-0.58619289850038669</v>
      </c>
      <c r="BS6" s="29">
        <f t="shared" si="6"/>
        <v>-0.48943978948285777</v>
      </c>
    </row>
    <row r="7" spans="1:71" x14ac:dyDescent="0.25">
      <c r="A7" s="7" t="s">
        <v>123</v>
      </c>
      <c r="B7" s="32">
        <v>1018511.74448151</v>
      </c>
      <c r="C7" s="32">
        <v>85957.317414945894</v>
      </c>
      <c r="D7" s="32">
        <v>106105.574076427</v>
      </c>
      <c r="E7" s="32">
        <v>238298.600592909</v>
      </c>
      <c r="F7" s="32">
        <v>95657.660018007606</v>
      </c>
      <c r="G7" s="32">
        <v>19848.257164888601</v>
      </c>
      <c r="H7" s="32">
        <v>300687.11173613701</v>
      </c>
      <c r="J7" t="s">
        <v>123</v>
      </c>
      <c r="K7" s="32">
        <v>10325.0926755</v>
      </c>
      <c r="L7" s="32">
        <v>673.49006697100003</v>
      </c>
      <c r="M7" s="32">
        <v>7762.6266269400003</v>
      </c>
      <c r="N7" s="32">
        <v>15481.8467922</v>
      </c>
      <c r="O7" s="32">
        <v>612558.20305699995</v>
      </c>
      <c r="P7" s="32">
        <v>929734.05999400001</v>
      </c>
      <c r="Q7" s="32">
        <v>18546.843691099999</v>
      </c>
      <c r="R7" s="32">
        <v>9373.7393788099998</v>
      </c>
      <c r="S7" s="32">
        <v>11598.9380996</v>
      </c>
      <c r="T7" s="32">
        <v>10374.6952566</v>
      </c>
      <c r="U7" s="32">
        <v>861.31193782299999</v>
      </c>
      <c r="V7" s="32">
        <v>584.75010256999997</v>
      </c>
      <c r="W7" s="32">
        <v>1924.0078335999999</v>
      </c>
      <c r="X7" s="32">
        <v>308.54146725300001</v>
      </c>
      <c r="Y7" s="32">
        <v>5436.9516356599997</v>
      </c>
      <c r="Z7" s="32">
        <v>85610.6024989</v>
      </c>
      <c r="AA7" s="32">
        <v>10763.6020156</v>
      </c>
      <c r="AB7" s="32">
        <v>83752.134517900005</v>
      </c>
      <c r="AC7" s="32">
        <v>8722.8543370999996</v>
      </c>
      <c r="AD7" s="32">
        <v>93059.738957499998</v>
      </c>
      <c r="AE7" s="32">
        <v>206.932961987</v>
      </c>
      <c r="AF7" s="32">
        <v>10878.853001199999</v>
      </c>
      <c r="AG7" s="32">
        <v>1058.7393987999999</v>
      </c>
      <c r="AH7" s="32">
        <v>151380.49146799999</v>
      </c>
      <c r="AI7" s="32">
        <v>1321.21839338</v>
      </c>
      <c r="AJ7" s="32">
        <v>286.55423789000002</v>
      </c>
      <c r="AK7" s="32">
        <v>7379.7389661400002</v>
      </c>
      <c r="AL7" s="32">
        <v>960.13938149299997</v>
      </c>
      <c r="AM7" s="32">
        <v>116.49698088</v>
      </c>
      <c r="AN7" s="32">
        <v>1743.6411266699999</v>
      </c>
      <c r="AO7" s="32">
        <v>193847.29117700001</v>
      </c>
      <c r="AP7" s="32">
        <v>85797.947415600007</v>
      </c>
      <c r="AQ7" s="32">
        <v>108049.343761</v>
      </c>
      <c r="AR7" s="32">
        <v>45885.570832899997</v>
      </c>
      <c r="AS7" s="32">
        <v>139.893372024</v>
      </c>
      <c r="AT7" s="32">
        <v>27.6671538881</v>
      </c>
      <c r="AU7" s="32">
        <v>16798.5749368</v>
      </c>
      <c r="AV7" s="32">
        <v>116.995015239</v>
      </c>
      <c r="AW7" s="32">
        <v>18484.7947265</v>
      </c>
      <c r="AX7" s="32">
        <v>80.687434867199997</v>
      </c>
      <c r="AY7" s="32">
        <v>134.14972050899999</v>
      </c>
      <c r="AZ7" s="32">
        <v>30579.636374099999</v>
      </c>
      <c r="BA7" s="32">
        <v>4715.8796750399997</v>
      </c>
      <c r="BB7" s="32">
        <v>1818.8515220199999</v>
      </c>
      <c r="BC7" s="32">
        <v>75.7196667714</v>
      </c>
      <c r="BD7" s="32">
        <v>17208.851373900001</v>
      </c>
      <c r="BE7" s="32">
        <v>184.31855685400001</v>
      </c>
      <c r="BF7" s="32">
        <v>1033.2292171500001</v>
      </c>
      <c r="BG7" s="32">
        <v>34996.149089500002</v>
      </c>
      <c r="BH7" s="32">
        <v>17.999760008399999</v>
      </c>
      <c r="BI7" s="32">
        <v>63519.0818335</v>
      </c>
      <c r="BJ7" s="32">
        <v>280133.66186400002</v>
      </c>
      <c r="BK7" s="32">
        <v>23084.7523138</v>
      </c>
      <c r="BM7" s="29">
        <f t="shared" si="0"/>
        <v>-8.7164124487051187E-2</v>
      </c>
      <c r="BN7" s="29">
        <f t="shared" si="1"/>
        <v>-4.0335706891849628E-3</v>
      </c>
      <c r="BO7" s="29">
        <f t="shared" si="2"/>
        <v>-0.12295145879452282</v>
      </c>
      <c r="BP7" s="29">
        <f t="shared" si="3"/>
        <v>-0.18653617480467791</v>
      </c>
      <c r="BQ7" s="29">
        <f t="shared" si="4"/>
        <v>-0.10307290185178586</v>
      </c>
      <c r="BR7" s="29">
        <f t="shared" si="5"/>
        <v>-0.13297922175543384</v>
      </c>
      <c r="BS7" s="29">
        <f t="shared" si="6"/>
        <v>-6.8354941299157937E-2</v>
      </c>
    </row>
    <row r="8" spans="1:71" x14ac:dyDescent="0.25">
      <c r="A8" s="7" t="s">
        <v>72</v>
      </c>
      <c r="B8" s="32">
        <v>1302134.7408177401</v>
      </c>
      <c r="C8" s="32">
        <v>107100.24688309401</v>
      </c>
      <c r="D8" s="32">
        <v>222884.97624569401</v>
      </c>
      <c r="E8" s="32">
        <v>348753.23231167498</v>
      </c>
      <c r="F8" s="32">
        <v>101811.83120741601</v>
      </c>
      <c r="G8" s="32">
        <v>24556.391941560902</v>
      </c>
      <c r="H8" s="32">
        <v>387702.24067770003</v>
      </c>
      <c r="J8" t="s">
        <v>72</v>
      </c>
      <c r="K8" s="32">
        <v>8827.6392167899994</v>
      </c>
      <c r="L8" s="32">
        <v>1244.01405931</v>
      </c>
      <c r="M8" s="32">
        <v>6498.32440503</v>
      </c>
      <c r="N8" s="32">
        <v>13152.628291200001</v>
      </c>
      <c r="O8" s="32">
        <v>575876.45270100003</v>
      </c>
      <c r="P8" s="32">
        <v>1280890.7718400001</v>
      </c>
      <c r="Q8" s="32">
        <v>17078.131331100001</v>
      </c>
      <c r="R8" s="32">
        <v>8818.47475132</v>
      </c>
      <c r="S8" s="32">
        <v>13214.958187800001</v>
      </c>
      <c r="T8" s="32">
        <v>8561.8679712600006</v>
      </c>
      <c r="U8" s="32">
        <v>1590.8731563599999</v>
      </c>
      <c r="V8" s="32">
        <v>1388.5735793700001</v>
      </c>
      <c r="W8" s="32">
        <v>2744.3702474800002</v>
      </c>
      <c r="X8" s="32">
        <v>304.99969073599999</v>
      </c>
      <c r="Y8" s="32">
        <v>9219.7927611199993</v>
      </c>
      <c r="Z8" s="32">
        <v>106708.139305</v>
      </c>
      <c r="AA8" s="32">
        <v>18781.512478199998</v>
      </c>
      <c r="AB8" s="32">
        <v>197041.62989899999</v>
      </c>
      <c r="AC8" s="32">
        <v>20509.305986799998</v>
      </c>
      <c r="AD8" s="32">
        <v>218939.50946500001</v>
      </c>
      <c r="AE8" s="32">
        <v>393.40091502799999</v>
      </c>
      <c r="AF8" s="32">
        <v>13113.064393799999</v>
      </c>
      <c r="AG8" s="32">
        <v>1975.3620749900001</v>
      </c>
      <c r="AH8" s="32">
        <v>237062.57942600001</v>
      </c>
      <c r="AI8" s="32">
        <v>2496.6375370000001</v>
      </c>
      <c r="AJ8" s="32">
        <v>249.461134829</v>
      </c>
      <c r="AK8" s="32">
        <v>11503.4508683</v>
      </c>
      <c r="AL8" s="32">
        <v>1975.6397438199999</v>
      </c>
      <c r="AM8" s="32">
        <v>158.77625666200001</v>
      </c>
      <c r="AN8" s="32">
        <v>1347.7097536900001</v>
      </c>
      <c r="AO8" s="32">
        <v>293956.53245</v>
      </c>
      <c r="AP8" s="32">
        <v>93001.621740300005</v>
      </c>
      <c r="AQ8" s="32">
        <v>200954.91071</v>
      </c>
      <c r="AR8" s="32">
        <v>54940.962718700001</v>
      </c>
      <c r="AS8" s="32">
        <v>212.05612228999999</v>
      </c>
      <c r="AT8" s="32">
        <v>62.5731639081</v>
      </c>
      <c r="AU8" s="32">
        <v>27090.635929799999</v>
      </c>
      <c r="AV8" s="32">
        <v>115.002036409</v>
      </c>
      <c r="AW8" s="32">
        <v>12472.709037299999</v>
      </c>
      <c r="AX8" s="32">
        <v>71.758568208200003</v>
      </c>
      <c r="AY8" s="32">
        <v>181.105119683</v>
      </c>
      <c r="AZ8" s="32">
        <v>23570.290761</v>
      </c>
      <c r="BA8" s="32">
        <v>6628.12013647</v>
      </c>
      <c r="BB8" s="32">
        <v>2805.8122725799999</v>
      </c>
      <c r="BC8" s="32">
        <v>142.82254292100001</v>
      </c>
      <c r="BD8" s="32">
        <v>24277.864735399999</v>
      </c>
      <c r="BE8" s="32">
        <v>168.710858976</v>
      </c>
      <c r="BF8" s="32">
        <v>1567.99583697</v>
      </c>
      <c r="BG8" s="32">
        <v>50406.100995499997</v>
      </c>
      <c r="BH8" s="32">
        <v>38.755659884099998</v>
      </c>
      <c r="BI8" s="32">
        <v>76231.504887899995</v>
      </c>
      <c r="BJ8" s="32">
        <v>382585.24809399998</v>
      </c>
      <c r="BK8" s="32">
        <v>36904.655898899997</v>
      </c>
      <c r="BM8" s="29">
        <f t="shared" si="0"/>
        <v>-1.6314724054131934E-2</v>
      </c>
      <c r="BN8" s="29">
        <f t="shared" si="1"/>
        <v>-3.6611267434519417E-3</v>
      </c>
      <c r="BO8" s="29">
        <f t="shared" si="2"/>
        <v>-1.7701806766665017E-2</v>
      </c>
      <c r="BP8" s="29">
        <f t="shared" si="3"/>
        <v>-0.1571216974777859</v>
      </c>
      <c r="BQ8" s="29">
        <f t="shared" si="4"/>
        <v>-8.653424030029884E-2</v>
      </c>
      <c r="BR8" s="29">
        <f t="shared" si="5"/>
        <v>-1.1342350571034204E-2</v>
      </c>
      <c r="BS8" s="29">
        <f t="shared" si="6"/>
        <v>-1.3198253832001567E-2</v>
      </c>
    </row>
    <row r="9" spans="1:71" x14ac:dyDescent="0.25">
      <c r="A9" s="7" t="s">
        <v>124</v>
      </c>
      <c r="B9" s="32">
        <v>157419.52945002401</v>
      </c>
      <c r="C9" s="32">
        <v>66937.043257939702</v>
      </c>
      <c r="D9" s="32">
        <v>44186.155520186097</v>
      </c>
      <c r="E9" s="32">
        <v>102218.294476956</v>
      </c>
      <c r="F9" s="32">
        <v>19597.962690085798</v>
      </c>
      <c r="G9" s="32">
        <v>2868.9358308032201</v>
      </c>
      <c r="H9" s="32">
        <v>75295.116902190697</v>
      </c>
      <c r="J9" t="s">
        <v>124</v>
      </c>
      <c r="K9" s="32">
        <v>1406.8073861</v>
      </c>
      <c r="L9" s="32">
        <v>130.74645703100001</v>
      </c>
      <c r="M9" s="32">
        <v>1237.30235193</v>
      </c>
      <c r="N9" s="32">
        <v>2497.6950245500002</v>
      </c>
      <c r="O9" s="32">
        <v>84130.240372100001</v>
      </c>
      <c r="P9" s="32">
        <v>111543.242602</v>
      </c>
      <c r="Q9" s="32">
        <v>2670.3013477999998</v>
      </c>
      <c r="R9" s="32">
        <v>1409.3299444700001</v>
      </c>
      <c r="S9" s="32">
        <v>1229.7331707200001</v>
      </c>
      <c r="T9" s="32">
        <v>1199.3856739800001</v>
      </c>
      <c r="U9" s="32">
        <v>167.20069541500001</v>
      </c>
      <c r="V9" s="32">
        <v>250.47904980800001</v>
      </c>
      <c r="W9" s="32">
        <v>474.98190646900002</v>
      </c>
      <c r="X9" s="32">
        <v>149.65590270999999</v>
      </c>
      <c r="Y9" s="32">
        <v>1222.7123473199999</v>
      </c>
      <c r="Z9" s="32">
        <v>64457.601657899999</v>
      </c>
      <c r="AA9" s="32">
        <v>20822.968661300001</v>
      </c>
      <c r="AB9" s="32">
        <v>31944.924109200001</v>
      </c>
      <c r="AC9" s="32">
        <v>3299.2589454200001</v>
      </c>
      <c r="AD9" s="32">
        <v>35494.662104399998</v>
      </c>
      <c r="AE9" s="32">
        <v>165.608204997</v>
      </c>
      <c r="AF9" s="32">
        <v>3172.7213547000001</v>
      </c>
      <c r="AG9" s="32">
        <v>408.728498156</v>
      </c>
      <c r="AH9" s="32">
        <v>35156.756826899997</v>
      </c>
      <c r="AI9" s="32">
        <v>312.73242172200003</v>
      </c>
      <c r="AJ9" s="32">
        <v>57.8275769551</v>
      </c>
      <c r="AK9" s="32">
        <v>2262.4508271200002</v>
      </c>
      <c r="AL9" s="32">
        <v>315.71279187800002</v>
      </c>
      <c r="AM9" s="32">
        <v>23.997298566400001</v>
      </c>
      <c r="AN9" s="32">
        <v>171.20917233</v>
      </c>
      <c r="AO9" s="32">
        <v>68221.859519699996</v>
      </c>
      <c r="AP9" s="32">
        <v>12011.9938275</v>
      </c>
      <c r="AQ9" s="32">
        <v>56209.865692200001</v>
      </c>
      <c r="AR9" s="32">
        <v>7451.7410583299998</v>
      </c>
      <c r="AS9" s="32">
        <v>28.568337659899999</v>
      </c>
      <c r="AT9" s="32">
        <v>8.3524373749599992</v>
      </c>
      <c r="AU9" s="32">
        <v>3949.1866212499999</v>
      </c>
      <c r="AV9" s="32">
        <v>30.8694384277</v>
      </c>
      <c r="AW9" s="32">
        <v>877.54207377800003</v>
      </c>
      <c r="AX9" s="32">
        <v>7.8899758042699997</v>
      </c>
      <c r="AY9" s="32">
        <v>23.115332374299999</v>
      </c>
      <c r="AZ9" s="32">
        <v>2080.54528183</v>
      </c>
      <c r="BA9" s="32">
        <v>1235.8514670100001</v>
      </c>
      <c r="BB9" s="32">
        <v>194.14132784399999</v>
      </c>
      <c r="BC9" s="32">
        <v>26.909870974499999</v>
      </c>
      <c r="BD9" s="32">
        <v>2412.5647932900001</v>
      </c>
      <c r="BE9" s="32">
        <v>6.9524360962799996</v>
      </c>
      <c r="BF9" s="32">
        <v>383.84593184400001</v>
      </c>
      <c r="BG9" s="32">
        <v>6421.2298632299999</v>
      </c>
      <c r="BH9" s="32">
        <v>8.8956033064900009</v>
      </c>
      <c r="BI9" s="32">
        <v>13018.1858608</v>
      </c>
      <c r="BJ9" s="32">
        <v>62720.424163999996</v>
      </c>
      <c r="BK9" s="32">
        <v>4855.45931767</v>
      </c>
      <c r="BM9" s="29">
        <f t="shared" si="0"/>
        <v>-0.29142690877238558</v>
      </c>
      <c r="BN9" s="29">
        <f t="shared" si="1"/>
        <v>-3.7041397100335854E-2</v>
      </c>
      <c r="BO9" s="29">
        <f t="shared" si="2"/>
        <v>-0.19670173413967773</v>
      </c>
      <c r="BP9" s="29">
        <f t="shared" si="3"/>
        <v>-0.33258659940682272</v>
      </c>
      <c r="BQ9" s="29">
        <f t="shared" si="4"/>
        <v>-0.38707946241898816</v>
      </c>
      <c r="BR9" s="29">
        <f t="shared" si="5"/>
        <v>-0.15907328167233672</v>
      </c>
      <c r="BS9" s="29">
        <f t="shared" si="6"/>
        <v>-0.16700542154048828</v>
      </c>
    </row>
    <row r="10" spans="1:71" x14ac:dyDescent="0.25">
      <c r="A10" s="7" t="s">
        <v>125</v>
      </c>
      <c r="B10" s="32">
        <v>175797.148320423</v>
      </c>
      <c r="C10" s="32">
        <v>115370.257683741</v>
      </c>
      <c r="D10" s="32">
        <v>80854.630330336397</v>
      </c>
      <c r="E10" s="32">
        <v>228355.326253476</v>
      </c>
      <c r="F10" s="32">
        <v>33487.722163524399</v>
      </c>
      <c r="G10" s="32">
        <v>11236.249813935199</v>
      </c>
      <c r="H10" s="32">
        <v>106006.565735695</v>
      </c>
      <c r="J10" t="s">
        <v>125</v>
      </c>
      <c r="K10" s="32">
        <v>1477.12490908</v>
      </c>
      <c r="L10" s="32">
        <v>84.831098556300006</v>
      </c>
      <c r="M10" s="32">
        <v>1363.0072280500001</v>
      </c>
      <c r="N10" s="32">
        <v>2044.4849682900001</v>
      </c>
      <c r="O10" s="32">
        <v>40686.210658199998</v>
      </c>
      <c r="P10" s="32">
        <v>79988.884172499995</v>
      </c>
      <c r="Q10" s="32">
        <v>2515.3973430699998</v>
      </c>
      <c r="R10" s="32">
        <v>1095.7943811800001</v>
      </c>
      <c r="S10" s="32">
        <v>1068.4162611199999</v>
      </c>
      <c r="T10" s="32">
        <v>1206.3562135499999</v>
      </c>
      <c r="U10" s="32">
        <v>108.48442106500001</v>
      </c>
      <c r="V10" s="32">
        <v>292.93765042400003</v>
      </c>
      <c r="W10" s="32">
        <v>457.62016855399997</v>
      </c>
      <c r="X10" s="32">
        <v>186.741011955</v>
      </c>
      <c r="Y10" s="32">
        <v>1136.0393022400001</v>
      </c>
      <c r="Z10" s="32">
        <v>70913.135992099997</v>
      </c>
      <c r="AA10" s="32">
        <v>43560.439240599997</v>
      </c>
      <c r="AB10" s="32">
        <v>35170.103636599997</v>
      </c>
      <c r="AC10" s="32">
        <v>3615.20683852</v>
      </c>
      <c r="AD10" s="32">
        <v>39078.248125600003</v>
      </c>
      <c r="AE10" s="32">
        <v>196.97820559199999</v>
      </c>
      <c r="AF10" s="32">
        <v>3277.44339971</v>
      </c>
      <c r="AG10" s="32">
        <v>581.46008289400004</v>
      </c>
      <c r="AH10" s="32">
        <v>30812.0876565</v>
      </c>
      <c r="AI10" s="32">
        <v>658.24762490600006</v>
      </c>
      <c r="AJ10" s="32">
        <v>35.437341997499999</v>
      </c>
      <c r="AK10" s="32">
        <v>2558.5501691499999</v>
      </c>
      <c r="AL10" s="32">
        <v>450.12554528599998</v>
      </c>
      <c r="AM10" s="32">
        <v>25.041394643899999</v>
      </c>
      <c r="AN10" s="32">
        <v>187.26160772099999</v>
      </c>
      <c r="AO10" s="32">
        <v>119170.42381399999</v>
      </c>
      <c r="AP10" s="32">
        <v>14676.7525649</v>
      </c>
      <c r="AQ10" s="32">
        <v>104493.67124900001</v>
      </c>
      <c r="AR10" s="32">
        <v>10445.066130900001</v>
      </c>
      <c r="AS10" s="32">
        <v>17.096081945800002</v>
      </c>
      <c r="AT10" s="32">
        <v>11.9482506876</v>
      </c>
      <c r="AU10" s="32">
        <v>6184.9948698400003</v>
      </c>
      <c r="AV10" s="32">
        <v>14.975971273800001</v>
      </c>
      <c r="AW10" s="32">
        <v>530.64135176399998</v>
      </c>
      <c r="AX10" s="32">
        <v>8.2694233260000001</v>
      </c>
      <c r="AY10" s="32">
        <v>16.961185976399999</v>
      </c>
      <c r="AZ10" s="32">
        <v>1509.6088885900001</v>
      </c>
      <c r="BA10" s="32">
        <v>1703.86264742</v>
      </c>
      <c r="BB10" s="32">
        <v>146.566190248</v>
      </c>
      <c r="BC10" s="32">
        <v>41.991895589099997</v>
      </c>
      <c r="BD10" s="32">
        <v>5383.77967713</v>
      </c>
      <c r="BE10" s="32">
        <v>45.70806486</v>
      </c>
      <c r="BF10" s="32">
        <v>410.044587245</v>
      </c>
      <c r="BG10" s="32">
        <v>5230.2607622599999</v>
      </c>
      <c r="BH10" s="32">
        <v>10.5472290402</v>
      </c>
      <c r="BI10" s="32">
        <v>11699.6308916</v>
      </c>
      <c r="BJ10" s="32">
        <v>58466.968312999998</v>
      </c>
      <c r="BK10" s="32">
        <v>4082.2538677299999</v>
      </c>
      <c r="BM10" s="29">
        <f t="shared" si="0"/>
        <v>-0.54499327812357135</v>
      </c>
      <c r="BN10" s="29">
        <f t="shared" si="1"/>
        <v>-0.38534300420398815</v>
      </c>
      <c r="BO10" s="29">
        <f t="shared" si="2"/>
        <v>-0.51668509316110289</v>
      </c>
      <c r="BP10" s="29">
        <f t="shared" si="3"/>
        <v>-0.47813600072669205</v>
      </c>
      <c r="BQ10" s="29">
        <f t="shared" si="4"/>
        <v>-0.56172735508161076</v>
      </c>
      <c r="BR10" s="29">
        <f t="shared" si="5"/>
        <v>-0.52085617832623876</v>
      </c>
      <c r="BS10" s="29">
        <f t="shared" si="6"/>
        <v>-0.44845899018391894</v>
      </c>
    </row>
    <row r="11" spans="1:71" x14ac:dyDescent="0.25">
      <c r="A11" s="7" t="s">
        <v>126</v>
      </c>
      <c r="B11" s="32">
        <v>464689.94723020302</v>
      </c>
      <c r="C11" s="32">
        <v>141854.76198006701</v>
      </c>
      <c r="D11" s="32">
        <v>176384.31134177101</v>
      </c>
      <c r="E11" s="32">
        <v>644316.81417499203</v>
      </c>
      <c r="F11" s="32">
        <v>121094.692302832</v>
      </c>
      <c r="G11" s="32">
        <v>10660.7238341578</v>
      </c>
      <c r="H11" s="32">
        <v>225451.65682771499</v>
      </c>
      <c r="J11" t="s">
        <v>126</v>
      </c>
      <c r="K11" s="32">
        <v>1291.9636213599999</v>
      </c>
      <c r="L11" s="32">
        <v>37.079776830999997</v>
      </c>
      <c r="M11" s="32">
        <v>1298.1416509799999</v>
      </c>
      <c r="N11" s="32">
        <v>2132.0582337300002</v>
      </c>
      <c r="O11" s="32">
        <v>27063.800712799999</v>
      </c>
      <c r="P11" s="32">
        <v>62002.310661199997</v>
      </c>
      <c r="Q11" s="32">
        <v>2223.3728179099999</v>
      </c>
      <c r="R11" s="32">
        <v>976.74560552699995</v>
      </c>
      <c r="S11" s="32">
        <v>929.84762843299995</v>
      </c>
      <c r="T11" s="32">
        <v>1136.0795707499999</v>
      </c>
      <c r="U11" s="32">
        <v>47.418997021099997</v>
      </c>
      <c r="V11" s="32">
        <v>158.92513853299999</v>
      </c>
      <c r="W11" s="32">
        <v>396.00224024900001</v>
      </c>
      <c r="X11" s="32">
        <v>186.939722813</v>
      </c>
      <c r="Y11" s="32">
        <v>920.74626101599995</v>
      </c>
      <c r="Z11" s="32">
        <v>41306.322752300002</v>
      </c>
      <c r="AA11" s="32">
        <v>14319.816627800001</v>
      </c>
      <c r="AB11" s="32">
        <v>20687.924110700002</v>
      </c>
      <c r="AC11" s="32">
        <v>2139.98680049</v>
      </c>
      <c r="AD11" s="32">
        <v>22986.8360498</v>
      </c>
      <c r="AE11" s="32">
        <v>187.08648238200001</v>
      </c>
      <c r="AF11" s="32">
        <v>3132.5146738799999</v>
      </c>
      <c r="AG11" s="32">
        <v>498.731303207</v>
      </c>
      <c r="AH11" s="32">
        <v>28584.271601</v>
      </c>
      <c r="AI11" s="32">
        <v>694.271586942</v>
      </c>
      <c r="AJ11" s="32">
        <v>37.311740714400003</v>
      </c>
      <c r="AK11" s="32">
        <v>1185.1094478</v>
      </c>
      <c r="AL11" s="32">
        <v>418.13704724000002</v>
      </c>
      <c r="AM11" s="32">
        <v>27.6938271687</v>
      </c>
      <c r="AN11" s="32">
        <v>188.236827549</v>
      </c>
      <c r="AO11" s="32">
        <v>76675.808953900007</v>
      </c>
      <c r="AP11" s="32">
        <v>13420.0904135</v>
      </c>
      <c r="AQ11" s="32">
        <v>63255.718540299997</v>
      </c>
      <c r="AR11" s="32">
        <v>10385.7036305</v>
      </c>
      <c r="AS11" s="32">
        <v>32.338168730699998</v>
      </c>
      <c r="AT11" s="32">
        <v>11.565181302599999</v>
      </c>
      <c r="AU11" s="32">
        <v>6097.8900169199997</v>
      </c>
      <c r="AV11" s="32">
        <v>19.129443498299999</v>
      </c>
      <c r="AW11" s="32">
        <v>797.33303163100004</v>
      </c>
      <c r="AX11" s="32">
        <v>8.8818328124899999</v>
      </c>
      <c r="AY11" s="32">
        <v>21.3422979877</v>
      </c>
      <c r="AZ11" s="32">
        <v>1678.94644973</v>
      </c>
      <c r="BA11" s="32">
        <v>1519.4545190900001</v>
      </c>
      <c r="BB11" s="32">
        <v>148.98858755399999</v>
      </c>
      <c r="BC11" s="32">
        <v>38.025258795100001</v>
      </c>
      <c r="BD11" s="32">
        <v>1500.7302387100001</v>
      </c>
      <c r="BE11" s="32">
        <v>3.6148424852700001</v>
      </c>
      <c r="BF11" s="32">
        <v>382.48395376899998</v>
      </c>
      <c r="BG11" s="32">
        <v>4765.3551423700001</v>
      </c>
      <c r="BH11" s="32">
        <v>5.0813672748099998</v>
      </c>
      <c r="BI11" s="32">
        <v>11772.670744499999</v>
      </c>
      <c r="BJ11" s="32">
        <v>54399.5035059</v>
      </c>
      <c r="BK11" s="32">
        <v>3441.8042864499998</v>
      </c>
      <c r="BM11" s="29">
        <f t="shared" si="0"/>
        <v>-0.86657273084824304</v>
      </c>
      <c r="BN11" s="29">
        <f t="shared" si="1"/>
        <v>-0.70881257579421797</v>
      </c>
      <c r="BO11" s="29">
        <f t="shared" si="2"/>
        <v>-0.86967754742506787</v>
      </c>
      <c r="BP11" s="29">
        <f t="shared" si="3"/>
        <v>-0.88099672821346642</v>
      </c>
      <c r="BQ11" s="29">
        <f t="shared" si="4"/>
        <v>-0.88917688993387733</v>
      </c>
      <c r="BR11" s="29">
        <f t="shared" si="5"/>
        <v>-0.8592281103932603</v>
      </c>
      <c r="BS11" s="29">
        <f t="shared" si="6"/>
        <v>-0.75870878807747744</v>
      </c>
    </row>
    <row r="12" spans="1:71" x14ac:dyDescent="0.25">
      <c r="A12" s="7" t="s">
        <v>73</v>
      </c>
      <c r="B12" s="32">
        <v>543612.53189456195</v>
      </c>
      <c r="C12" s="32">
        <v>25700.1248581211</v>
      </c>
      <c r="D12" s="32">
        <v>101066.155844362</v>
      </c>
      <c r="E12" s="32">
        <v>111162.605737773</v>
      </c>
      <c r="F12" s="32">
        <v>54365.1571197144</v>
      </c>
      <c r="G12" s="32">
        <v>13060.852397774799</v>
      </c>
      <c r="H12" s="32">
        <v>144658.03035968699</v>
      </c>
      <c r="J12" t="s">
        <v>73</v>
      </c>
      <c r="K12" s="32">
        <v>1873.2248265999999</v>
      </c>
      <c r="L12" s="32">
        <v>163.35492300499999</v>
      </c>
      <c r="M12" s="32">
        <v>1423.3410723300001</v>
      </c>
      <c r="N12" s="32">
        <v>2631.3229921100001</v>
      </c>
      <c r="O12" s="32">
        <v>223200.623467</v>
      </c>
      <c r="P12" s="32">
        <v>287982.69692700001</v>
      </c>
      <c r="Q12" s="32">
        <v>2947.3596604300001</v>
      </c>
      <c r="R12" s="32">
        <v>2506.84208128</v>
      </c>
      <c r="S12" s="32">
        <v>2886.18778221</v>
      </c>
      <c r="T12" s="32">
        <v>1887.4227928299999</v>
      </c>
      <c r="U12" s="32">
        <v>208.906055939</v>
      </c>
      <c r="V12" s="32">
        <v>266.07451952999998</v>
      </c>
      <c r="W12" s="32">
        <v>432.19504284099997</v>
      </c>
      <c r="X12" s="32">
        <v>52.059347277599997</v>
      </c>
      <c r="Y12" s="32">
        <v>1548.4531829800001</v>
      </c>
      <c r="Z12" s="32">
        <v>14718.0512425</v>
      </c>
      <c r="AA12" s="32">
        <v>523.24431896500005</v>
      </c>
      <c r="AB12" s="32">
        <v>41202.7957991</v>
      </c>
      <c r="AC12" s="32">
        <v>4312.5011687799997</v>
      </c>
      <c r="AD12" s="32">
        <v>45781.3714874</v>
      </c>
      <c r="AE12" s="32">
        <v>56.963419203400001</v>
      </c>
      <c r="AF12" s="32">
        <v>2269.6714579200002</v>
      </c>
      <c r="AG12" s="32">
        <v>185.67362842200001</v>
      </c>
      <c r="AH12" s="32">
        <v>44489.856683099999</v>
      </c>
      <c r="AI12" s="32">
        <v>184.04476165299999</v>
      </c>
      <c r="AJ12" s="32">
        <v>341.29425111699999</v>
      </c>
      <c r="AK12" s="32">
        <v>2780.1644240099999</v>
      </c>
      <c r="AL12" s="32">
        <v>141.546927694</v>
      </c>
      <c r="AM12" s="32">
        <v>107.472376748</v>
      </c>
      <c r="AN12" s="32">
        <v>441.66547793400002</v>
      </c>
      <c r="AO12" s="32">
        <v>37397.357330300001</v>
      </c>
      <c r="AP12" s="32">
        <v>23004.3520536</v>
      </c>
      <c r="AQ12" s="32">
        <v>14393.005276800001</v>
      </c>
      <c r="AR12" s="32">
        <v>10659.526239999999</v>
      </c>
      <c r="AS12" s="32">
        <v>20.8698308504</v>
      </c>
      <c r="AT12" s="32">
        <v>9.3728794016699997</v>
      </c>
      <c r="AU12" s="32">
        <v>3736.96513611</v>
      </c>
      <c r="AV12" s="32">
        <v>255.864074582</v>
      </c>
      <c r="AW12" s="32">
        <v>4565.2575604800004</v>
      </c>
      <c r="AX12" s="32">
        <v>16.922439965399999</v>
      </c>
      <c r="AY12" s="32">
        <v>115.28296455500001</v>
      </c>
      <c r="AZ12" s="32">
        <v>8830.1482453999997</v>
      </c>
      <c r="BA12" s="32">
        <v>646.18264411300004</v>
      </c>
      <c r="BB12" s="32">
        <v>619.23017962200004</v>
      </c>
      <c r="BC12" s="32">
        <v>11.2671687693</v>
      </c>
      <c r="BD12" s="32">
        <v>6662.3078362200004</v>
      </c>
      <c r="BE12" s="32">
        <v>24.086181892300001</v>
      </c>
      <c r="BF12" s="32">
        <v>268.39529701200001</v>
      </c>
      <c r="BG12" s="32">
        <v>11503.391012399999</v>
      </c>
      <c r="BH12" s="32">
        <v>5.3857438233700003</v>
      </c>
      <c r="BI12" s="32">
        <v>14805.583670100001</v>
      </c>
      <c r="BJ12" s="32">
        <v>74973.467105999996</v>
      </c>
      <c r="BK12" s="32">
        <v>7024.96093741</v>
      </c>
      <c r="BM12" s="29">
        <f t="shared" si="0"/>
        <v>-0.47024271879211094</v>
      </c>
      <c r="BN12" s="29">
        <f t="shared" si="1"/>
        <v>-0.4273159634923262</v>
      </c>
      <c r="BO12" s="29">
        <f t="shared" si="2"/>
        <v>-0.54701580262039895</v>
      </c>
      <c r="BP12" s="29">
        <f t="shared" si="3"/>
        <v>-0.66357969856771359</v>
      </c>
      <c r="BQ12" s="29">
        <f t="shared" si="4"/>
        <v>-0.57685485939195513</v>
      </c>
      <c r="BR12" s="29">
        <f t="shared" si="5"/>
        <v>-0.48990252448185773</v>
      </c>
      <c r="BS12" s="29">
        <f t="shared" si="6"/>
        <v>-0.48171928706908862</v>
      </c>
    </row>
    <row r="13" spans="1:71" x14ac:dyDescent="0.25">
      <c r="A13" s="7" t="s">
        <v>86</v>
      </c>
      <c r="B13" s="32">
        <v>6287.59800318406</v>
      </c>
      <c r="C13" s="32">
        <v>7.1226133246548198</v>
      </c>
      <c r="D13" s="32">
        <v>603.69547938036203</v>
      </c>
      <c r="E13" s="32">
        <v>2135.9838439671498</v>
      </c>
      <c r="F13" s="32">
        <v>573.64798481176501</v>
      </c>
      <c r="G13" s="32">
        <v>35.382843070869001</v>
      </c>
      <c r="H13" s="32">
        <v>1621.73930863845</v>
      </c>
      <c r="J13" t="s">
        <v>86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  <c r="BM13" s="29">
        <f t="shared" si="0"/>
        <v>-1</v>
      </c>
      <c r="BN13" s="29">
        <f t="shared" si="1"/>
        <v>-1</v>
      </c>
      <c r="BO13" s="29">
        <f t="shared" si="2"/>
        <v>-1</v>
      </c>
      <c r="BP13" s="29">
        <f t="shared" si="3"/>
        <v>-1</v>
      </c>
      <c r="BQ13" s="29">
        <f t="shared" si="4"/>
        <v>-1</v>
      </c>
      <c r="BR13" s="29">
        <f t="shared" si="5"/>
        <v>-1</v>
      </c>
      <c r="BS13" s="29">
        <f t="shared" si="6"/>
        <v>-1</v>
      </c>
    </row>
    <row r="14" spans="1:71" x14ac:dyDescent="0.25">
      <c r="A14" s="7" t="s">
        <v>87</v>
      </c>
      <c r="B14" s="32">
        <v>10784.0690527113</v>
      </c>
      <c r="C14" s="32">
        <v>22.844456405775698</v>
      </c>
      <c r="D14" s="32">
        <v>2880.7857662054398</v>
      </c>
      <c r="E14" s="32">
        <v>16634.7358977728</v>
      </c>
      <c r="F14" s="32">
        <v>3606.2220500967401</v>
      </c>
      <c r="G14" s="32">
        <v>358.668493608125</v>
      </c>
      <c r="H14" s="32">
        <v>2250.3809254632101</v>
      </c>
      <c r="J14" t="s">
        <v>243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M14" s="29">
        <f t="shared" si="0"/>
        <v>-1</v>
      </c>
      <c r="BN14" s="29">
        <f t="shared" si="1"/>
        <v>-1</v>
      </c>
      <c r="BO14" s="29">
        <f t="shared" si="2"/>
        <v>-1</v>
      </c>
      <c r="BP14" s="29">
        <f t="shared" si="3"/>
        <v>-1</v>
      </c>
      <c r="BQ14" s="29">
        <f t="shared" si="4"/>
        <v>-1</v>
      </c>
      <c r="BR14" s="29">
        <f t="shared" si="5"/>
        <v>-1</v>
      </c>
      <c r="BS14" s="29">
        <f t="shared" si="6"/>
        <v>-1</v>
      </c>
    </row>
    <row r="15" spans="1:71" x14ac:dyDescent="0.25">
      <c r="A15" s="17" t="s">
        <v>88</v>
      </c>
      <c r="B15" s="49">
        <v>6156.7760034862904</v>
      </c>
      <c r="C15" s="49">
        <v>2.9677902271538801</v>
      </c>
      <c r="D15" s="49">
        <v>1162.3180875967701</v>
      </c>
      <c r="E15" s="49">
        <v>718.63470342568303</v>
      </c>
      <c r="F15" s="49">
        <v>213.80560396935701</v>
      </c>
      <c r="G15" s="49">
        <v>48.5598047685287</v>
      </c>
      <c r="H15" s="49">
        <v>1402.0659576969899</v>
      </c>
      <c r="J15" t="s">
        <v>88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M15" s="29">
        <f t="shared" si="0"/>
        <v>-1</v>
      </c>
      <c r="BN15" s="29">
        <f t="shared" si="1"/>
        <v>-1</v>
      </c>
      <c r="BO15" s="29">
        <f t="shared" si="2"/>
        <v>-1</v>
      </c>
      <c r="BP15" s="29">
        <f t="shared" si="3"/>
        <v>-1</v>
      </c>
      <c r="BQ15" s="29">
        <f t="shared" si="4"/>
        <v>-1</v>
      </c>
      <c r="BR15" s="29">
        <f t="shared" si="5"/>
        <v>-1</v>
      </c>
      <c r="BS15" s="29">
        <f t="shared" si="6"/>
        <v>-1</v>
      </c>
    </row>
    <row r="16" spans="1:71" x14ac:dyDescent="0.25">
      <c r="A16" s="3" t="s">
        <v>89</v>
      </c>
      <c r="B16" s="32">
        <v>22773.662601869997</v>
      </c>
      <c r="C16" s="32">
        <v>5856.4021132000007</v>
      </c>
      <c r="D16" s="32">
        <v>8870.6066949199976</v>
      </c>
      <c r="E16" s="32">
        <v>3492.140118642491</v>
      </c>
      <c r="F16" s="32">
        <v>1691.96502204174</v>
      </c>
      <c r="G16" s="32">
        <v>1400.8573686999989</v>
      </c>
      <c r="H16" s="32">
        <v>38010.986154163591</v>
      </c>
      <c r="J16" t="s">
        <v>244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M16" s="29">
        <f t="shared" si="0"/>
        <v>-1</v>
      </c>
      <c r="BN16" s="29">
        <f t="shared" si="1"/>
        <v>-1</v>
      </c>
      <c r="BO16" s="29">
        <f t="shared" si="2"/>
        <v>-1</v>
      </c>
      <c r="BP16" s="29">
        <f t="shared" si="3"/>
        <v>-1</v>
      </c>
      <c r="BQ16" s="29">
        <f t="shared" si="4"/>
        <v>-1</v>
      </c>
      <c r="BR16" s="29">
        <f t="shared" si="5"/>
        <v>-1</v>
      </c>
      <c r="BS16" s="29">
        <f t="shared" si="6"/>
        <v>-1</v>
      </c>
    </row>
    <row r="17" spans="1:71" x14ac:dyDescent="0.25">
      <c r="A17" s="3" t="s">
        <v>90</v>
      </c>
      <c r="B17" s="32">
        <v>83196.159329659989</v>
      </c>
      <c r="C17" s="32">
        <v>7074.3563766999996</v>
      </c>
      <c r="D17" s="32">
        <v>38750.203545170014</v>
      </c>
      <c r="E17" s="32">
        <v>7605.5861242999972</v>
      </c>
      <c r="F17" s="32">
        <v>5654.5152267000003</v>
      </c>
      <c r="G17" s="32">
        <v>4917.2385933699989</v>
      </c>
      <c r="H17" s="32">
        <v>102789.52383128993</v>
      </c>
      <c r="J17" t="s">
        <v>245</v>
      </c>
      <c r="K17" s="32">
        <v>655.56881351899995</v>
      </c>
      <c r="L17" s="32">
        <v>0</v>
      </c>
      <c r="M17" s="32">
        <v>746.57654401299999</v>
      </c>
      <c r="N17" s="32">
        <v>2315.5214926600001</v>
      </c>
      <c r="O17" s="32">
        <v>508.96155822700001</v>
      </c>
      <c r="P17" s="32">
        <v>83192.995286300007</v>
      </c>
      <c r="Q17" s="32">
        <v>814.84965932299997</v>
      </c>
      <c r="R17" s="32">
        <v>1408.3122510200001</v>
      </c>
      <c r="S17" s="32">
        <v>3833.54212418</v>
      </c>
      <c r="T17" s="32">
        <v>671.87825754599999</v>
      </c>
      <c r="U17" s="32">
        <v>0</v>
      </c>
      <c r="V17" s="32">
        <v>267.46754344499999</v>
      </c>
      <c r="W17" s="32">
        <v>374.82390777799998</v>
      </c>
      <c r="X17" s="32">
        <v>19.332984243799999</v>
      </c>
      <c r="Y17" s="32">
        <v>2701.1449439799999</v>
      </c>
      <c r="Z17" s="32">
        <v>7074.3487616100001</v>
      </c>
      <c r="AA17" s="32">
        <v>4274.6132381999996</v>
      </c>
      <c r="AB17" s="32">
        <v>34873.687457599997</v>
      </c>
      <c r="AC17" s="32">
        <v>3607.1864446599998</v>
      </c>
      <c r="AD17" s="32">
        <v>38748.341445700004</v>
      </c>
      <c r="AE17" s="32">
        <v>113.670954417</v>
      </c>
      <c r="AF17" s="32">
        <v>1372.2847291800001</v>
      </c>
      <c r="AG17" s="32">
        <v>29.456789992099999</v>
      </c>
      <c r="AH17" s="32">
        <v>70726.667480799995</v>
      </c>
      <c r="AI17" s="32">
        <v>22.6284157917</v>
      </c>
      <c r="AJ17" s="32">
        <v>145.41458458899999</v>
      </c>
      <c r="AK17" s="32">
        <v>1692.54062755</v>
      </c>
      <c r="AL17" s="32">
        <v>20.6391460838</v>
      </c>
      <c r="AM17" s="32">
        <v>0.82743921151699995</v>
      </c>
      <c r="AN17" s="32">
        <v>128.36571423699999</v>
      </c>
      <c r="AO17" s="32">
        <v>7605.4685874099996</v>
      </c>
      <c r="AP17" s="32">
        <v>5654.3168805400001</v>
      </c>
      <c r="AQ17" s="32">
        <v>1951.15170687</v>
      </c>
      <c r="AR17" s="32">
        <v>1953.67098938</v>
      </c>
      <c r="AS17" s="32">
        <v>1.6716525471699999</v>
      </c>
      <c r="AT17" s="32">
        <v>0.66324273814099999</v>
      </c>
      <c r="AU17" s="32">
        <v>376.31795796900002</v>
      </c>
      <c r="AV17" s="32">
        <v>30.985472015100001</v>
      </c>
      <c r="AW17" s="32">
        <v>1086.1032454199999</v>
      </c>
      <c r="AX17" s="32">
        <v>28.496003760000001</v>
      </c>
      <c r="AY17" s="32">
        <v>14.333933508599999</v>
      </c>
      <c r="AZ17" s="32">
        <v>1863.2775868199999</v>
      </c>
      <c r="BA17" s="32">
        <v>80.056674327699994</v>
      </c>
      <c r="BB17" s="32">
        <v>130.49374328299999</v>
      </c>
      <c r="BC17" s="32">
        <v>2.06504820439</v>
      </c>
      <c r="BD17" s="32">
        <v>4916.7868692700004</v>
      </c>
      <c r="BE17" s="32">
        <v>69.547171488100005</v>
      </c>
      <c r="BF17" s="32">
        <v>3104.6734849999998</v>
      </c>
      <c r="BG17" s="32">
        <v>11264.218976300001</v>
      </c>
      <c r="BH17" s="32">
        <v>4.9742328346700004</v>
      </c>
      <c r="BI17" s="32">
        <v>30736.5716072</v>
      </c>
      <c r="BJ17" s="32">
        <v>102785.05376</v>
      </c>
      <c r="BK17" s="32">
        <v>7833.4470578800001</v>
      </c>
      <c r="BM17" s="29">
        <f t="shared" si="0"/>
        <v>-3.8031122896490641E-5</v>
      </c>
      <c r="BN17" s="29">
        <f t="shared" si="1"/>
        <v>-1.0764357340790695E-6</v>
      </c>
      <c r="BO17" s="29">
        <f t="shared" si="2"/>
        <v>-4.8053927454596157E-5</v>
      </c>
      <c r="BP17" s="29">
        <f t="shared" si="3"/>
        <v>-1.5454021304429986E-5</v>
      </c>
      <c r="BQ17" s="29">
        <f t="shared" si="4"/>
        <v>-3.5077482692713751E-5</v>
      </c>
      <c r="BR17" s="29">
        <f t="shared" si="5"/>
        <v>-9.1865401977355403E-5</v>
      </c>
      <c r="BS17" s="29">
        <f t="shared" si="6"/>
        <v>-4.3487615501289122E-5</v>
      </c>
    </row>
    <row r="18" spans="1:71" x14ac:dyDescent="0.25">
      <c r="A18" s="3" t="s">
        <v>91</v>
      </c>
      <c r="B18" s="32">
        <v>10402.097903109998</v>
      </c>
      <c r="C18" s="32">
        <v>2720.2802953100004</v>
      </c>
      <c r="D18" s="32">
        <v>14181.388075169998</v>
      </c>
      <c r="E18" s="32">
        <v>1364.1110265999987</v>
      </c>
      <c r="F18" s="32">
        <v>1047.0202907708695</v>
      </c>
      <c r="G18" s="32">
        <v>509.91904939999995</v>
      </c>
      <c r="H18" s="32">
        <v>12314.956371003147</v>
      </c>
      <c r="J18" t="s">
        <v>246</v>
      </c>
      <c r="K18" s="32">
        <v>59.0302767043</v>
      </c>
      <c r="L18" s="32">
        <v>0</v>
      </c>
      <c r="M18" s="32">
        <v>59.733246938599997</v>
      </c>
      <c r="N18" s="32">
        <v>174.33787094499999</v>
      </c>
      <c r="O18" s="32">
        <v>58.745331812099998</v>
      </c>
      <c r="P18" s="32">
        <v>4621.1269507300003</v>
      </c>
      <c r="Q18" s="32">
        <v>50.160436198799999</v>
      </c>
      <c r="R18" s="32">
        <v>79.059610829099995</v>
      </c>
      <c r="S18" s="32">
        <v>144.74532819699999</v>
      </c>
      <c r="T18" s="32">
        <v>54.414502710000001</v>
      </c>
      <c r="U18" s="32">
        <v>0</v>
      </c>
      <c r="V18" s="32">
        <v>72.735040579400007</v>
      </c>
      <c r="W18" s="32">
        <v>19.670871727400002</v>
      </c>
      <c r="X18" s="32">
        <v>1.3792320095599999</v>
      </c>
      <c r="Y18" s="32">
        <v>112.469798244</v>
      </c>
      <c r="Z18" s="32">
        <v>1355.7005217200001</v>
      </c>
      <c r="AA18" s="32">
        <v>0</v>
      </c>
      <c r="AB18" s="32">
        <v>8413.5297117999999</v>
      </c>
      <c r="AC18" s="32">
        <v>862.12565309199999</v>
      </c>
      <c r="AD18" s="32">
        <v>9348.3904054699997</v>
      </c>
      <c r="AE18" s="32">
        <v>4.5245293156299997</v>
      </c>
      <c r="AF18" s="32">
        <v>103.69500375</v>
      </c>
      <c r="AG18" s="32">
        <v>0.916093219465</v>
      </c>
      <c r="AH18" s="32">
        <v>3000.3158613000001</v>
      </c>
      <c r="AI18" s="32">
        <v>2.3916562961199999</v>
      </c>
      <c r="AJ18" s="32">
        <v>0.84688312747700001</v>
      </c>
      <c r="AK18" s="32">
        <v>286.00543284999998</v>
      </c>
      <c r="AL18" s="32">
        <v>0.93497736183900004</v>
      </c>
      <c r="AM18" s="32">
        <v>8.5580353621399999E-2</v>
      </c>
      <c r="AN18" s="32">
        <v>2.0022825223099998</v>
      </c>
      <c r="AO18" s="32">
        <v>670.21825913099997</v>
      </c>
      <c r="AP18" s="32">
        <v>549.00600650399997</v>
      </c>
      <c r="AQ18" s="32">
        <v>121.212252628</v>
      </c>
      <c r="AR18" s="32">
        <v>106.73362290999999</v>
      </c>
      <c r="AS18" s="32">
        <v>2.3883866907E-2</v>
      </c>
      <c r="AT18" s="32">
        <v>3.38383096061E-2</v>
      </c>
      <c r="AU18" s="32">
        <v>22.997308476200001</v>
      </c>
      <c r="AV18" s="32">
        <v>1.1254139916300001</v>
      </c>
      <c r="AW18" s="32">
        <v>72.312761344199998</v>
      </c>
      <c r="AX18" s="32">
        <v>0.21121697558899999</v>
      </c>
      <c r="AY18" s="32">
        <v>0.94572933855800001</v>
      </c>
      <c r="AZ18" s="32">
        <v>149.343504467</v>
      </c>
      <c r="BA18" s="32">
        <v>2.7571037627399999</v>
      </c>
      <c r="BB18" s="32">
        <v>5.9777169375600003</v>
      </c>
      <c r="BC18" s="32">
        <v>9.3835540821299995E-2</v>
      </c>
      <c r="BD18" s="32">
        <v>300.14032771699999</v>
      </c>
      <c r="BE18" s="32">
        <v>2.8815654643799999</v>
      </c>
      <c r="BF18" s="32">
        <v>111.987268382</v>
      </c>
      <c r="BG18" s="32">
        <v>410.23465198399998</v>
      </c>
      <c r="BH18" s="32">
        <v>0.61016022265400005</v>
      </c>
      <c r="BI18" s="32">
        <v>1584.12484462</v>
      </c>
      <c r="BJ18" s="32">
        <v>4778.3394522600001</v>
      </c>
      <c r="BK18" s="32">
        <v>317.00153453799999</v>
      </c>
      <c r="BM18" s="29">
        <f t="shared" si="0"/>
        <v>-0.55575048477976874</v>
      </c>
      <c r="BN18" s="29">
        <f t="shared" si="1"/>
        <v>-0.50163204723522592</v>
      </c>
      <c r="BO18" s="29">
        <f t="shared" si="2"/>
        <v>-0.34079863297458374</v>
      </c>
      <c r="BP18" s="29">
        <f t="shared" si="3"/>
        <v>-0.50867763249337805</v>
      </c>
      <c r="BQ18" s="29">
        <f t="shared" si="4"/>
        <v>-0.47564912414467736</v>
      </c>
      <c r="BR18" s="29">
        <f t="shared" si="5"/>
        <v>-0.41139612636522926</v>
      </c>
      <c r="BS18" s="29">
        <f t="shared" si="6"/>
        <v>-0.61198892563589591</v>
      </c>
    </row>
    <row r="19" spans="1:71" x14ac:dyDescent="0.25">
      <c r="A19" s="3" t="s">
        <v>92</v>
      </c>
      <c r="B19" s="32">
        <v>57403.947463019991</v>
      </c>
      <c r="C19" s="32">
        <v>5705.6863973299978</v>
      </c>
      <c r="D19" s="32">
        <v>37449.60626470999</v>
      </c>
      <c r="E19" s="32">
        <v>9321.3220878320881</v>
      </c>
      <c r="F19" s="32">
        <v>7304.1626789671991</v>
      </c>
      <c r="G19" s="32">
        <v>500.1164751658801</v>
      </c>
      <c r="H19" s="32">
        <v>20456.828400611052</v>
      </c>
      <c r="J19" t="s">
        <v>247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0</v>
      </c>
      <c r="BI19" s="32">
        <v>0</v>
      </c>
      <c r="BJ19" s="32">
        <v>0</v>
      </c>
      <c r="BK19" s="32">
        <v>0</v>
      </c>
      <c r="BM19" s="29">
        <f t="shared" si="0"/>
        <v>-1</v>
      </c>
      <c r="BN19" s="29">
        <f t="shared" si="1"/>
        <v>-1</v>
      </c>
      <c r="BO19" s="29">
        <f t="shared" si="2"/>
        <v>-1</v>
      </c>
      <c r="BP19" s="29">
        <f t="shared" si="3"/>
        <v>-1</v>
      </c>
      <c r="BQ19" s="29">
        <f t="shared" si="4"/>
        <v>-1</v>
      </c>
      <c r="BR19" s="29">
        <f t="shared" si="5"/>
        <v>-1</v>
      </c>
      <c r="BS19" s="29">
        <f t="shared" si="6"/>
        <v>-1</v>
      </c>
    </row>
    <row r="20" spans="1:71" x14ac:dyDescent="0.25">
      <c r="A20" s="3" t="s">
        <v>93</v>
      </c>
      <c r="B20" s="32">
        <v>69944.258802050186</v>
      </c>
      <c r="C20" s="32">
        <v>12550.092789889995</v>
      </c>
      <c r="D20" s="32">
        <v>29536.958873020012</v>
      </c>
      <c r="E20" s="32">
        <v>6169.2547990471603</v>
      </c>
      <c r="F20" s="32">
        <v>4287.4224841271052</v>
      </c>
      <c r="G20" s="32">
        <v>2378.7059153207183</v>
      </c>
      <c r="H20" s="32">
        <v>84522.034634333104</v>
      </c>
      <c r="J20" t="s">
        <v>248</v>
      </c>
      <c r="K20" s="32">
        <v>430.563921236</v>
      </c>
      <c r="L20" s="32">
        <v>0</v>
      </c>
      <c r="M20" s="32">
        <v>420.97089674699998</v>
      </c>
      <c r="N20" s="32">
        <v>1034.05064416</v>
      </c>
      <c r="O20" s="32">
        <v>579.04270597100003</v>
      </c>
      <c r="P20" s="32">
        <v>48887.055567700001</v>
      </c>
      <c r="Q20" s="32">
        <v>537.10909912600005</v>
      </c>
      <c r="R20" s="32">
        <v>1091.73117508</v>
      </c>
      <c r="S20" s="32">
        <v>1934.0611408300001</v>
      </c>
      <c r="T20" s="32">
        <v>425.30728186699997</v>
      </c>
      <c r="U20" s="32">
        <v>0</v>
      </c>
      <c r="V20" s="32">
        <v>147.34394164299999</v>
      </c>
      <c r="W20" s="32">
        <v>232.294437547</v>
      </c>
      <c r="X20" s="32">
        <v>11.6733620048</v>
      </c>
      <c r="Y20" s="32">
        <v>1380.32302566</v>
      </c>
      <c r="Z20" s="32">
        <v>10546.5574743</v>
      </c>
      <c r="AA20" s="32">
        <v>1143.1320165100001</v>
      </c>
      <c r="AB20" s="32">
        <v>18896.127911700001</v>
      </c>
      <c r="AC20" s="32">
        <v>1952.2258883300001</v>
      </c>
      <c r="AD20" s="32">
        <v>20995.697741700002</v>
      </c>
      <c r="AE20" s="32">
        <v>60.6935449594</v>
      </c>
      <c r="AF20" s="32">
        <v>738.20144357900006</v>
      </c>
      <c r="AG20" s="32">
        <v>24.621824189200002</v>
      </c>
      <c r="AH20" s="32">
        <v>37935.380299500001</v>
      </c>
      <c r="AI20" s="32">
        <v>13.5597792964</v>
      </c>
      <c r="AJ20" s="32">
        <v>42.087702893500001</v>
      </c>
      <c r="AK20" s="32">
        <v>969.16278281699999</v>
      </c>
      <c r="AL20" s="32">
        <v>16.470217732799998</v>
      </c>
      <c r="AM20" s="32">
        <v>0.33515204991300002</v>
      </c>
      <c r="AN20" s="32">
        <v>41.422911570700002</v>
      </c>
      <c r="AO20" s="32">
        <v>4451.4613927299997</v>
      </c>
      <c r="AP20" s="32">
        <v>3144.47670604</v>
      </c>
      <c r="AQ20" s="32">
        <v>1306.9846867000001</v>
      </c>
      <c r="AR20" s="32">
        <v>1061.21148189</v>
      </c>
      <c r="AS20" s="32">
        <v>0.62838174473800001</v>
      </c>
      <c r="AT20" s="32">
        <v>0.458727849952</v>
      </c>
      <c r="AU20" s="32">
        <v>212.42472620199999</v>
      </c>
      <c r="AV20" s="32">
        <v>14.283446078500001</v>
      </c>
      <c r="AW20" s="32">
        <v>617.60470418900002</v>
      </c>
      <c r="AX20" s="32">
        <v>8.5953632654900005</v>
      </c>
      <c r="AY20" s="32">
        <v>6.4696742554200002</v>
      </c>
      <c r="AZ20" s="32">
        <v>1056.17573683</v>
      </c>
      <c r="BA20" s="32">
        <v>67.144184507099993</v>
      </c>
      <c r="BB20" s="32">
        <v>51.457030236400001</v>
      </c>
      <c r="BC20" s="32">
        <v>1.57449733505</v>
      </c>
      <c r="BD20" s="32">
        <v>1696.3957239900001</v>
      </c>
      <c r="BE20" s="32">
        <v>23.0270556774</v>
      </c>
      <c r="BF20" s="32">
        <v>1605.51726547</v>
      </c>
      <c r="BG20" s="32">
        <v>5791.4547672999997</v>
      </c>
      <c r="BH20" s="32">
        <v>3.94962603384</v>
      </c>
      <c r="BI20" s="32">
        <v>18621.860972099999</v>
      </c>
      <c r="BJ20" s="32">
        <v>57205.673432900003</v>
      </c>
      <c r="BK20" s="32">
        <v>4343.6640051499999</v>
      </c>
      <c r="BM20" s="29">
        <f t="shared" si="0"/>
        <v>-0.30105692154011304</v>
      </c>
      <c r="BN20" s="29">
        <f t="shared" si="1"/>
        <v>-0.15964306791452473</v>
      </c>
      <c r="BO20" s="29">
        <f t="shared" si="2"/>
        <v>-0.28917198849208092</v>
      </c>
      <c r="BP20" s="29">
        <f t="shared" si="3"/>
        <v>-0.27844423066826052</v>
      </c>
      <c r="BQ20" s="29">
        <f t="shared" si="4"/>
        <v>-0.2665810944264343</v>
      </c>
      <c r="BR20" s="29">
        <f t="shared" si="5"/>
        <v>-0.28684091923096056</v>
      </c>
      <c r="BS20" s="29">
        <f t="shared" si="6"/>
        <v>-0.32318627112576764</v>
      </c>
    </row>
    <row r="21" spans="1:71" x14ac:dyDescent="0.25">
      <c r="A21" s="3" t="s">
        <v>94</v>
      </c>
      <c r="B21" s="32">
        <v>15950.064774090004</v>
      </c>
      <c r="C21" s="32">
        <v>3048.7186924099997</v>
      </c>
      <c r="D21" s="32">
        <v>11871.914114599998</v>
      </c>
      <c r="E21" s="32">
        <v>2224.5566160300014</v>
      </c>
      <c r="F21" s="32">
        <v>1622.5244658277804</v>
      </c>
      <c r="G21" s="32">
        <v>155.81351630505003</v>
      </c>
      <c r="H21" s="32">
        <v>13318.231821550433</v>
      </c>
      <c r="J21" t="s">
        <v>249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  <c r="BM21" s="29">
        <f t="shared" si="0"/>
        <v>-1</v>
      </c>
      <c r="BN21" s="29">
        <f t="shared" si="1"/>
        <v>-1</v>
      </c>
      <c r="BO21" s="29">
        <f t="shared" si="2"/>
        <v>-1</v>
      </c>
      <c r="BP21" s="29">
        <f t="shared" si="3"/>
        <v>-1</v>
      </c>
      <c r="BQ21" s="29">
        <f t="shared" si="4"/>
        <v>-1</v>
      </c>
      <c r="BR21" s="29">
        <f t="shared" si="5"/>
        <v>-1</v>
      </c>
      <c r="BS21" s="29">
        <f t="shared" si="6"/>
        <v>-1</v>
      </c>
    </row>
    <row r="22" spans="1:71" x14ac:dyDescent="0.25">
      <c r="A22" s="3" t="s">
        <v>95</v>
      </c>
      <c r="B22" s="32">
        <v>267314.90473116632</v>
      </c>
      <c r="C22" s="32">
        <v>36777.200529579983</v>
      </c>
      <c r="D22" s="32">
        <v>14351.821323244829</v>
      </c>
      <c r="E22" s="32">
        <v>42574.725361023178</v>
      </c>
      <c r="F22" s="32">
        <v>32993.986413503291</v>
      </c>
      <c r="G22" s="32">
        <v>650.78991234181024</v>
      </c>
      <c r="H22" s="32">
        <v>106784.27964345028</v>
      </c>
      <c r="J22" t="s">
        <v>250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  <c r="BM22" s="29">
        <f t="shared" si="0"/>
        <v>-1</v>
      </c>
      <c r="BN22" s="29">
        <f t="shared" si="1"/>
        <v>-1</v>
      </c>
      <c r="BO22" s="29">
        <f t="shared" si="2"/>
        <v>-1</v>
      </c>
      <c r="BP22" s="29">
        <f t="shared" si="3"/>
        <v>-1</v>
      </c>
      <c r="BQ22" s="29">
        <f t="shared" si="4"/>
        <v>-1</v>
      </c>
      <c r="BR22" s="29">
        <f t="shared" si="5"/>
        <v>-1</v>
      </c>
      <c r="BS22" s="29">
        <f t="shared" si="6"/>
        <v>-1</v>
      </c>
    </row>
    <row r="23" spans="1:71" x14ac:dyDescent="0.25">
      <c r="A23" s="3" t="s">
        <v>96</v>
      </c>
      <c r="B23" s="32">
        <v>126012.57846874495</v>
      </c>
      <c r="C23" s="32">
        <v>28084.168362870008</v>
      </c>
      <c r="D23" s="32">
        <v>52056.157722739801</v>
      </c>
      <c r="E23" s="32">
        <v>19708.804825215677</v>
      </c>
      <c r="F23" s="32">
        <v>12339.796050645633</v>
      </c>
      <c r="G23" s="32">
        <v>7398.9030833359784</v>
      </c>
      <c r="H23" s="32">
        <v>124672.02624539906</v>
      </c>
      <c r="J23" t="s">
        <v>251</v>
      </c>
      <c r="K23" s="32">
        <v>1764.2104242800001</v>
      </c>
      <c r="L23" s="32">
        <v>0</v>
      </c>
      <c r="M23" s="32">
        <v>1516.8595255099999</v>
      </c>
      <c r="N23" s="32">
        <v>2422.0270261999999</v>
      </c>
      <c r="O23" s="32">
        <v>2591.9314364900001</v>
      </c>
      <c r="P23" s="32">
        <v>126011.412108</v>
      </c>
      <c r="Q23" s="32">
        <v>1574.23291853</v>
      </c>
      <c r="R23" s="32">
        <v>2141.6696747400001</v>
      </c>
      <c r="S23" s="32">
        <v>4412.1875727799998</v>
      </c>
      <c r="T23" s="32">
        <v>1702.60968781</v>
      </c>
      <c r="U23" s="32">
        <v>0</v>
      </c>
      <c r="V23" s="32">
        <v>337.43584301599998</v>
      </c>
      <c r="W23" s="32">
        <v>497.64651721899997</v>
      </c>
      <c r="X23" s="32">
        <v>41.637208490500001</v>
      </c>
      <c r="Y23" s="32">
        <v>3311.8601512300002</v>
      </c>
      <c r="Z23" s="32">
        <v>28084.125393900002</v>
      </c>
      <c r="AA23" s="32">
        <v>13327.140141600001</v>
      </c>
      <c r="AB23" s="32">
        <v>46851.044525199999</v>
      </c>
      <c r="AC23" s="32">
        <v>4868.2463290200003</v>
      </c>
      <c r="AD23" s="32">
        <v>52056.7266972</v>
      </c>
      <c r="AE23" s="32">
        <v>171.07382903199999</v>
      </c>
      <c r="AF23" s="32">
        <v>2018.36477223</v>
      </c>
      <c r="AG23" s="32">
        <v>149.92694170999999</v>
      </c>
      <c r="AH23" s="32">
        <v>79115.151601899997</v>
      </c>
      <c r="AI23" s="32">
        <v>74.927202121899995</v>
      </c>
      <c r="AJ23" s="32">
        <v>126.657227159</v>
      </c>
      <c r="AK23" s="32">
        <v>3353.4259329699998</v>
      </c>
      <c r="AL23" s="32">
        <v>100.499960077</v>
      </c>
      <c r="AM23" s="32">
        <v>1.78416673148</v>
      </c>
      <c r="AN23" s="32">
        <v>150.913628622</v>
      </c>
      <c r="AO23" s="32">
        <v>19708.777158199999</v>
      </c>
      <c r="AP23" s="32">
        <v>12339.7484135</v>
      </c>
      <c r="AQ23" s="32">
        <v>7369.0287446299999</v>
      </c>
      <c r="AR23" s="32">
        <v>4743.6918481900002</v>
      </c>
      <c r="AS23" s="32">
        <v>2.5396664224999999</v>
      </c>
      <c r="AT23" s="32">
        <v>2.5017383027700002</v>
      </c>
      <c r="AU23" s="32">
        <v>1231.1699834000001</v>
      </c>
      <c r="AV23" s="32">
        <v>38.257416685999999</v>
      </c>
      <c r="AW23" s="32">
        <v>2414.2957152600002</v>
      </c>
      <c r="AX23" s="32">
        <v>28.4412986643</v>
      </c>
      <c r="AY23" s="32">
        <v>25.179408533099998</v>
      </c>
      <c r="AZ23" s="32">
        <v>4011.7498730000002</v>
      </c>
      <c r="BA23" s="32">
        <v>412.35732272899997</v>
      </c>
      <c r="BB23" s="32">
        <v>205.701350824</v>
      </c>
      <c r="BC23" s="32">
        <v>9.4116853969100003</v>
      </c>
      <c r="BD23" s="32">
        <v>7398.2440641900002</v>
      </c>
      <c r="BE23" s="32">
        <v>106.35870743700001</v>
      </c>
      <c r="BF23" s="32">
        <v>4312.9062599600002</v>
      </c>
      <c r="BG23" s="32">
        <v>12209.5630399</v>
      </c>
      <c r="BH23" s="32">
        <v>12.957135795899999</v>
      </c>
      <c r="BI23" s="32">
        <v>38164.357379200002</v>
      </c>
      <c r="BJ23" s="32">
        <v>124668.972247</v>
      </c>
      <c r="BK23" s="32">
        <v>8729.5626830599995</v>
      </c>
      <c r="BM23" s="29">
        <f t="shared" si="0"/>
        <v>-9.2559073000306452E-6</v>
      </c>
      <c r="BN23" s="29">
        <f t="shared" si="1"/>
        <v>-1.530006851247107E-6</v>
      </c>
      <c r="BO23" s="29">
        <f t="shared" si="2"/>
        <v>1.0930012607329144E-5</v>
      </c>
      <c r="BP23" s="29">
        <f t="shared" si="3"/>
        <v>-1.4037896221268822E-6</v>
      </c>
      <c r="BQ23" s="29">
        <f t="shared" si="4"/>
        <v>-3.8604483767723158E-6</v>
      </c>
      <c r="BR23" s="29">
        <f t="shared" si="5"/>
        <v>-8.9069844347931169E-5</v>
      </c>
      <c r="BS23" s="29">
        <f t="shared" si="6"/>
        <v>-2.4496260236028091E-5</v>
      </c>
    </row>
    <row r="24" spans="1:71" x14ac:dyDescent="0.25">
      <c r="A24" s="3" t="s">
        <v>97</v>
      </c>
      <c r="B24" s="32">
        <v>93668.065302060073</v>
      </c>
      <c r="C24" s="32">
        <v>1201.9732579400002</v>
      </c>
      <c r="D24" s="32">
        <v>44664.976816169998</v>
      </c>
      <c r="E24" s="32">
        <v>4087.4927272999989</v>
      </c>
      <c r="F24" s="32">
        <v>3528.2742511099996</v>
      </c>
      <c r="G24" s="32">
        <v>769.31996779000008</v>
      </c>
      <c r="H24" s="32">
        <v>188839.26009354991</v>
      </c>
      <c r="J24" t="s">
        <v>252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M24" s="29">
        <f t="shared" si="0"/>
        <v>-1</v>
      </c>
      <c r="BN24" s="29">
        <f t="shared" si="1"/>
        <v>-1</v>
      </c>
      <c r="BO24" s="29">
        <f t="shared" si="2"/>
        <v>-1</v>
      </c>
      <c r="BP24" s="29">
        <f t="shared" si="3"/>
        <v>-1</v>
      </c>
      <c r="BQ24" s="29">
        <f t="shared" si="4"/>
        <v>-1</v>
      </c>
      <c r="BR24" s="29">
        <f t="shared" si="5"/>
        <v>-1</v>
      </c>
      <c r="BS24" s="29">
        <f t="shared" si="6"/>
        <v>-1</v>
      </c>
    </row>
    <row r="25" spans="1:71" x14ac:dyDescent="0.25">
      <c r="A25" s="3" t="s">
        <v>98</v>
      </c>
      <c r="B25" s="32">
        <v>71277.467717881023</v>
      </c>
      <c r="C25" s="32">
        <v>26030.056939120001</v>
      </c>
      <c r="D25" s="32">
        <v>17887.278583120009</v>
      </c>
      <c r="E25" s="32">
        <v>14632.25542296224</v>
      </c>
      <c r="F25" s="32">
        <v>9100.1727917414519</v>
      </c>
      <c r="G25" s="32">
        <v>579.36858130186579</v>
      </c>
      <c r="H25" s="32">
        <v>47938.909996554481</v>
      </c>
      <c r="J25" t="s">
        <v>253</v>
      </c>
      <c r="K25" s="32">
        <v>369.169177096</v>
      </c>
      <c r="L25" s="32">
        <v>0</v>
      </c>
      <c r="M25" s="32">
        <v>267.41878958000001</v>
      </c>
      <c r="N25" s="32">
        <v>741.44113012699995</v>
      </c>
      <c r="O25" s="32">
        <v>796.75957003500002</v>
      </c>
      <c r="P25" s="32">
        <v>23071.770358099999</v>
      </c>
      <c r="Q25" s="32">
        <v>308.76760194100001</v>
      </c>
      <c r="R25" s="32">
        <v>280.02885733300002</v>
      </c>
      <c r="S25" s="32">
        <v>627.81593698200004</v>
      </c>
      <c r="T25" s="32">
        <v>421.89379423399998</v>
      </c>
      <c r="U25" s="32">
        <v>0</v>
      </c>
      <c r="V25" s="32">
        <v>33.740878028499999</v>
      </c>
      <c r="W25" s="32">
        <v>71.635718159700005</v>
      </c>
      <c r="X25" s="32">
        <v>13.661362619</v>
      </c>
      <c r="Y25" s="32">
        <v>628.75786774000005</v>
      </c>
      <c r="Z25" s="32">
        <v>13689.5675156</v>
      </c>
      <c r="AA25" s="32">
        <v>1710.9723230300001</v>
      </c>
      <c r="AB25" s="32">
        <v>4996.6825551900001</v>
      </c>
      <c r="AC25" s="32">
        <v>521.44746308100002</v>
      </c>
      <c r="AD25" s="32">
        <v>5551.8708962999999</v>
      </c>
      <c r="AE25" s="32">
        <v>19.525108567499998</v>
      </c>
      <c r="AF25" s="32">
        <v>546.024771558</v>
      </c>
      <c r="AG25" s="32">
        <v>19.151618962699999</v>
      </c>
      <c r="AH25" s="32">
        <v>12038.483072000001</v>
      </c>
      <c r="AI25" s="32">
        <v>13.805997914500001</v>
      </c>
      <c r="AJ25" s="32">
        <v>55.961114257299997</v>
      </c>
      <c r="AK25" s="32">
        <v>439.60731601200001</v>
      </c>
      <c r="AL25" s="32">
        <v>12.971122632</v>
      </c>
      <c r="AM25" s="32">
        <v>0.45330235248099998</v>
      </c>
      <c r="AN25" s="32">
        <v>49.9071382809</v>
      </c>
      <c r="AO25" s="32">
        <v>3770.8762651900001</v>
      </c>
      <c r="AP25" s="32">
        <v>2637.3511063000001</v>
      </c>
      <c r="AQ25" s="32">
        <v>1133.5251588900001</v>
      </c>
      <c r="AR25" s="32">
        <v>1098.3223580399999</v>
      </c>
      <c r="AS25" s="32">
        <v>0.64880262974799996</v>
      </c>
      <c r="AT25" s="32">
        <v>0.33794503961</v>
      </c>
      <c r="AU25" s="32">
        <v>163.76863431800001</v>
      </c>
      <c r="AV25" s="32">
        <v>11.262410640300001</v>
      </c>
      <c r="AW25" s="32">
        <v>703.30856363800001</v>
      </c>
      <c r="AX25" s="32">
        <v>12.586777167199999</v>
      </c>
      <c r="AY25" s="32">
        <v>5.43058931822</v>
      </c>
      <c r="AZ25" s="32">
        <v>1066.15163706</v>
      </c>
      <c r="BA25" s="32">
        <v>52.962191922499997</v>
      </c>
      <c r="BB25" s="32">
        <v>27.839205869800001</v>
      </c>
      <c r="BC25" s="32">
        <v>1.20168961475</v>
      </c>
      <c r="BD25" s="32">
        <v>254.55977665</v>
      </c>
      <c r="BE25" s="32">
        <v>3.09345959329</v>
      </c>
      <c r="BF25" s="32">
        <v>520.53166928799999</v>
      </c>
      <c r="BG25" s="32">
        <v>1777.1200100799999</v>
      </c>
      <c r="BH25" s="32">
        <v>1.27714651923</v>
      </c>
      <c r="BI25" s="32">
        <v>5403.5276792499999</v>
      </c>
      <c r="BJ25" s="32">
        <v>19421.793030699999</v>
      </c>
      <c r="BK25" s="32">
        <v>1234.58265787</v>
      </c>
      <c r="BM25" s="29">
        <f t="shared" si="0"/>
        <v>-0.67631046532939476</v>
      </c>
      <c r="BN25" s="29">
        <f t="shared" si="1"/>
        <v>-0.47408614788597525</v>
      </c>
      <c r="BO25" s="29">
        <f t="shared" si="2"/>
        <v>-0.68961902893717841</v>
      </c>
      <c r="BP25" s="29">
        <f t="shared" si="3"/>
        <v>-0.74229015581067537</v>
      </c>
      <c r="BQ25" s="29">
        <f t="shared" si="4"/>
        <v>-0.71018670011481122</v>
      </c>
      <c r="BR25" s="29">
        <f t="shared" si="5"/>
        <v>-0.56062550703389302</v>
      </c>
      <c r="BS25" s="29">
        <f t="shared" si="6"/>
        <v>-0.59486369147534013</v>
      </c>
    </row>
    <row r="26" spans="1:71" x14ac:dyDescent="0.25">
      <c r="A26" s="3" t="s">
        <v>99</v>
      </c>
      <c r="B26" s="32">
        <v>122274.36552732132</v>
      </c>
      <c r="C26" s="32">
        <v>27894.238650260031</v>
      </c>
      <c r="D26" s="32">
        <v>30870.625803199971</v>
      </c>
      <c r="E26" s="32">
        <v>19000.354281563497</v>
      </c>
      <c r="F26" s="32">
        <v>12250.769468818266</v>
      </c>
      <c r="G26" s="32">
        <v>5946.4904338836895</v>
      </c>
      <c r="H26" s="32">
        <v>117116.25122397904</v>
      </c>
      <c r="J26" t="s">
        <v>254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  <c r="BM26" s="29">
        <f t="shared" si="0"/>
        <v>-1</v>
      </c>
      <c r="BN26" s="29">
        <f t="shared" si="1"/>
        <v>-1</v>
      </c>
      <c r="BO26" s="29">
        <f t="shared" si="2"/>
        <v>-1</v>
      </c>
      <c r="BP26" s="29">
        <f t="shared" si="3"/>
        <v>-1</v>
      </c>
      <c r="BQ26" s="29">
        <f t="shared" si="4"/>
        <v>-1</v>
      </c>
      <c r="BR26" s="29">
        <f t="shared" si="5"/>
        <v>-1</v>
      </c>
      <c r="BS26" s="29">
        <f t="shared" si="6"/>
        <v>-1</v>
      </c>
    </row>
    <row r="27" spans="1:71" x14ac:dyDescent="0.25">
      <c r="A27" s="3" t="s">
        <v>100</v>
      </c>
      <c r="B27" s="32">
        <v>152762.08739551695</v>
      </c>
      <c r="C27" s="32">
        <v>26196.231957920019</v>
      </c>
      <c r="D27" s="32">
        <v>11465.717959714826</v>
      </c>
      <c r="E27" s="32">
        <v>23412.445642027466</v>
      </c>
      <c r="F27" s="32">
        <v>18770.870436366458</v>
      </c>
      <c r="G27" s="32">
        <v>743.66373824239167</v>
      </c>
      <c r="H27" s="32">
        <v>72573.668245635636</v>
      </c>
      <c r="J27" t="s">
        <v>255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M27" s="29">
        <f t="shared" si="0"/>
        <v>-1</v>
      </c>
      <c r="BN27" s="29">
        <f t="shared" si="1"/>
        <v>-1</v>
      </c>
      <c r="BO27" s="29">
        <f t="shared" si="2"/>
        <v>-1</v>
      </c>
      <c r="BP27" s="29">
        <f t="shared" si="3"/>
        <v>-1</v>
      </c>
      <c r="BQ27" s="29">
        <f t="shared" si="4"/>
        <v>-1</v>
      </c>
      <c r="BR27" s="29">
        <f t="shared" si="5"/>
        <v>-1</v>
      </c>
      <c r="BS27" s="29">
        <f t="shared" si="6"/>
        <v>-1</v>
      </c>
    </row>
    <row r="28" spans="1:71" x14ac:dyDescent="0.25">
      <c r="A28" s="3" t="s">
        <v>101</v>
      </c>
      <c r="B28" s="32">
        <v>102492.89819892407</v>
      </c>
      <c r="C28" s="32">
        <v>20252.737569519981</v>
      </c>
      <c r="D28" s="32">
        <v>30529.972433239629</v>
      </c>
      <c r="E28" s="32">
        <v>16831.781995609617</v>
      </c>
      <c r="F28" s="32">
        <v>13105.039533980767</v>
      </c>
      <c r="G28" s="32">
        <v>474.08681034958039</v>
      </c>
      <c r="H28" s="32">
        <v>59705.299352498463</v>
      </c>
      <c r="J28" t="s">
        <v>256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M28" s="29">
        <f t="shared" si="0"/>
        <v>-1</v>
      </c>
      <c r="BN28" s="29">
        <f t="shared" si="1"/>
        <v>-1</v>
      </c>
      <c r="BO28" s="29">
        <f t="shared" si="2"/>
        <v>-1</v>
      </c>
      <c r="BP28" s="29">
        <f t="shared" si="3"/>
        <v>-1</v>
      </c>
      <c r="BQ28" s="29">
        <f t="shared" si="4"/>
        <v>-1</v>
      </c>
      <c r="BR28" s="29">
        <f t="shared" si="5"/>
        <v>-1</v>
      </c>
      <c r="BS28" s="29">
        <f t="shared" si="6"/>
        <v>-1</v>
      </c>
    </row>
    <row r="29" spans="1:71" x14ac:dyDescent="0.25">
      <c r="A29" s="3" t="s">
        <v>102</v>
      </c>
      <c r="B29" s="32">
        <v>173628.84872402082</v>
      </c>
      <c r="C29" s="32">
        <v>58015.864196139933</v>
      </c>
      <c r="D29" s="32">
        <v>60544.97236977992</v>
      </c>
      <c r="E29" s="32">
        <v>26210.811960102888</v>
      </c>
      <c r="F29" s="32">
        <v>16460.836171820552</v>
      </c>
      <c r="G29" s="32">
        <v>4741.0474434251619</v>
      </c>
      <c r="H29" s="32">
        <v>163350.49434814276</v>
      </c>
      <c r="J29" t="s">
        <v>257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M29" s="29">
        <f t="shared" si="0"/>
        <v>-1</v>
      </c>
      <c r="BN29" s="29">
        <f t="shared" si="1"/>
        <v>-1</v>
      </c>
      <c r="BO29" s="29">
        <f t="shared" si="2"/>
        <v>-1</v>
      </c>
      <c r="BP29" s="29">
        <f t="shared" si="3"/>
        <v>-1</v>
      </c>
      <c r="BQ29" s="29">
        <f t="shared" si="4"/>
        <v>-1</v>
      </c>
      <c r="BR29" s="29">
        <f t="shared" si="5"/>
        <v>-1</v>
      </c>
      <c r="BS29" s="29">
        <f t="shared" si="6"/>
        <v>-1</v>
      </c>
    </row>
    <row r="30" spans="1:71" x14ac:dyDescent="0.25">
      <c r="A30" s="3" t="s">
        <v>103</v>
      </c>
      <c r="B30" s="32">
        <v>380859.93910304067</v>
      </c>
      <c r="C30" s="32">
        <v>32037.717640110004</v>
      </c>
      <c r="D30" s="32">
        <v>67469.720456020019</v>
      </c>
      <c r="E30" s="32">
        <v>27207.36547587948</v>
      </c>
      <c r="F30" s="32">
        <v>19656.985671910435</v>
      </c>
      <c r="G30" s="32">
        <v>7671.7910968113847</v>
      </c>
      <c r="H30" s="32">
        <v>344677.08941142063</v>
      </c>
      <c r="J30" t="s">
        <v>258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M30" s="29">
        <f t="shared" si="0"/>
        <v>-1</v>
      </c>
      <c r="BN30" s="29">
        <f t="shared" si="1"/>
        <v>-1</v>
      </c>
      <c r="BO30" s="29">
        <f t="shared" si="2"/>
        <v>-1</v>
      </c>
      <c r="BP30" s="29">
        <f t="shared" si="3"/>
        <v>-1</v>
      </c>
      <c r="BQ30" s="29">
        <f t="shared" si="4"/>
        <v>-1</v>
      </c>
      <c r="BR30" s="29">
        <f t="shared" si="5"/>
        <v>-1</v>
      </c>
      <c r="BS30" s="29">
        <f t="shared" si="6"/>
        <v>-1</v>
      </c>
    </row>
    <row r="31" spans="1:71" x14ac:dyDescent="0.25">
      <c r="A31" s="3" t="s">
        <v>104</v>
      </c>
      <c r="B31" s="32">
        <v>207496.74922600997</v>
      </c>
      <c r="C31" s="32">
        <v>37056.626786830013</v>
      </c>
      <c r="D31" s="32">
        <v>43696.471409740065</v>
      </c>
      <c r="E31" s="32">
        <v>29244.927273582191</v>
      </c>
      <c r="F31" s="32">
        <v>22451.408559893309</v>
      </c>
      <c r="G31" s="32">
        <v>588.08761081818932</v>
      </c>
      <c r="H31" s="32">
        <v>101551.66641166092</v>
      </c>
      <c r="J31" t="s">
        <v>259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M31" s="29">
        <f t="shared" si="0"/>
        <v>-1</v>
      </c>
      <c r="BN31" s="29">
        <f t="shared" si="1"/>
        <v>-1</v>
      </c>
      <c r="BO31" s="29">
        <f t="shared" si="2"/>
        <v>-1</v>
      </c>
      <c r="BP31" s="29">
        <f t="shared" si="3"/>
        <v>-1</v>
      </c>
      <c r="BQ31" s="29">
        <f t="shared" si="4"/>
        <v>-1</v>
      </c>
      <c r="BR31" s="29">
        <f t="shared" si="5"/>
        <v>-1</v>
      </c>
      <c r="BS31" s="29">
        <f t="shared" si="6"/>
        <v>-1</v>
      </c>
    </row>
    <row r="32" spans="1:71" x14ac:dyDescent="0.25">
      <c r="A32" s="3" t="s">
        <v>105</v>
      </c>
      <c r="B32" s="32">
        <v>45067.9721347499</v>
      </c>
      <c r="C32" s="32">
        <v>4957.3737037900019</v>
      </c>
      <c r="D32" s="32">
        <v>11276.508021640026</v>
      </c>
      <c r="E32" s="32">
        <v>4848.8793053627714</v>
      </c>
      <c r="F32" s="32">
        <v>3668.5520112161307</v>
      </c>
      <c r="G32" s="32">
        <v>129.10581930999996</v>
      </c>
      <c r="H32" s="32">
        <v>38559.412369668411</v>
      </c>
      <c r="J32" t="s">
        <v>260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M32" s="29">
        <f t="shared" si="0"/>
        <v>-1</v>
      </c>
      <c r="BN32" s="29">
        <f t="shared" si="1"/>
        <v>-1</v>
      </c>
      <c r="BO32" s="29">
        <f t="shared" si="2"/>
        <v>-1</v>
      </c>
      <c r="BP32" s="29">
        <f t="shared" si="3"/>
        <v>-1</v>
      </c>
      <c r="BQ32" s="29">
        <f t="shared" si="4"/>
        <v>-1</v>
      </c>
      <c r="BR32" s="29">
        <f t="shared" si="5"/>
        <v>-1</v>
      </c>
      <c r="BS32" s="29">
        <f t="shared" si="6"/>
        <v>-1</v>
      </c>
    </row>
    <row r="33" spans="1:71" x14ac:dyDescent="0.25">
      <c r="A33" s="3" t="s">
        <v>106</v>
      </c>
      <c r="B33" s="32">
        <v>36420.897197109945</v>
      </c>
      <c r="C33" s="32">
        <v>10703.951595429997</v>
      </c>
      <c r="D33" s="32">
        <v>10350.581447680004</v>
      </c>
      <c r="E33" s="32">
        <v>6183.5208044042638</v>
      </c>
      <c r="F33" s="32">
        <v>4374.6662536180229</v>
      </c>
      <c r="G33" s="32">
        <v>356.16327450594821</v>
      </c>
      <c r="H33" s="32">
        <v>21631.456884897147</v>
      </c>
      <c r="J33" t="s">
        <v>261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M33" s="29">
        <f t="shared" si="0"/>
        <v>-1</v>
      </c>
      <c r="BN33" s="29">
        <f t="shared" si="1"/>
        <v>-1</v>
      </c>
      <c r="BO33" s="29">
        <f t="shared" si="2"/>
        <v>-1</v>
      </c>
      <c r="BP33" s="29">
        <f t="shared" si="3"/>
        <v>-1</v>
      </c>
      <c r="BQ33" s="29">
        <f t="shared" si="4"/>
        <v>-1</v>
      </c>
      <c r="BR33" s="29">
        <f t="shared" si="5"/>
        <v>-1</v>
      </c>
      <c r="BS33" s="29">
        <f t="shared" si="6"/>
        <v>-1</v>
      </c>
    </row>
    <row r="34" spans="1:71" x14ac:dyDescent="0.25">
      <c r="A34" s="3" t="s">
        <v>107</v>
      </c>
      <c r="B34" s="32">
        <v>72750.387922433394</v>
      </c>
      <c r="C34" s="32">
        <v>12315.399117160006</v>
      </c>
      <c r="D34" s="32">
        <v>32934.050062550014</v>
      </c>
      <c r="E34" s="32">
        <v>8134.8306820894195</v>
      </c>
      <c r="F34" s="32">
        <v>6257.7659461990315</v>
      </c>
      <c r="G34" s="32">
        <v>3986.5917648255913</v>
      </c>
      <c r="H34" s="32">
        <v>129125.01464961353</v>
      </c>
      <c r="J34" t="s">
        <v>262</v>
      </c>
      <c r="K34" s="32">
        <v>559.02074635500003</v>
      </c>
      <c r="L34" s="32">
        <v>0</v>
      </c>
      <c r="M34" s="32">
        <v>865.01835393299996</v>
      </c>
      <c r="N34" s="32">
        <v>2586.4673526000001</v>
      </c>
      <c r="O34" s="32">
        <v>368.36810444999998</v>
      </c>
      <c r="P34" s="32">
        <v>54851.725125099998</v>
      </c>
      <c r="Q34" s="32">
        <v>751.12333064200004</v>
      </c>
      <c r="R34" s="32">
        <v>1341.73832365</v>
      </c>
      <c r="S34" s="32">
        <v>4637.6373596100002</v>
      </c>
      <c r="T34" s="32">
        <v>543.05302938499995</v>
      </c>
      <c r="U34" s="32">
        <v>0</v>
      </c>
      <c r="V34" s="32">
        <v>193.046074995</v>
      </c>
      <c r="W34" s="32">
        <v>353.87478153000001</v>
      </c>
      <c r="X34" s="32">
        <v>7.4071181000299999</v>
      </c>
      <c r="Y34" s="32">
        <v>3181.6575163699999</v>
      </c>
      <c r="Z34" s="32">
        <v>6994.4711084</v>
      </c>
      <c r="AA34" s="32">
        <v>2629.4957401699999</v>
      </c>
      <c r="AB34" s="32">
        <v>26441.282405599999</v>
      </c>
      <c r="AC34" s="32">
        <v>2744.8728350599999</v>
      </c>
      <c r="AD34" s="32">
        <v>29379.201315599999</v>
      </c>
      <c r="AE34" s="32">
        <v>142.089731844</v>
      </c>
      <c r="AF34" s="32">
        <v>1539.43532972</v>
      </c>
      <c r="AG34" s="32">
        <v>10.710876173300001</v>
      </c>
      <c r="AH34" s="32">
        <v>80770.048762100007</v>
      </c>
      <c r="AI34" s="32">
        <v>18.607233245100002</v>
      </c>
      <c r="AJ34" s="32">
        <v>35.129681223200002</v>
      </c>
      <c r="AK34" s="32">
        <v>1435.69850675</v>
      </c>
      <c r="AL34" s="32">
        <v>8.4703692732999993</v>
      </c>
      <c r="AM34" s="32">
        <v>0.50340856655499999</v>
      </c>
      <c r="AN34" s="32">
        <v>34.479863838599996</v>
      </c>
      <c r="AO34" s="32">
        <v>5231.8211958000002</v>
      </c>
      <c r="AP34" s="32">
        <v>4192.2930674400004</v>
      </c>
      <c r="AQ34" s="32">
        <v>1039.5281283500001</v>
      </c>
      <c r="AR34" s="32">
        <v>1163.9654804500001</v>
      </c>
      <c r="AS34" s="32">
        <v>0.50554246840499995</v>
      </c>
      <c r="AT34" s="32">
        <v>0.45560866622599999</v>
      </c>
      <c r="AU34" s="32">
        <v>210.28364487299999</v>
      </c>
      <c r="AV34" s="32">
        <v>29.041627009599999</v>
      </c>
      <c r="AW34" s="32">
        <v>780.98879363100002</v>
      </c>
      <c r="AX34" s="32">
        <v>4.9992049439799997</v>
      </c>
      <c r="AY34" s="32">
        <v>15.096760420100001</v>
      </c>
      <c r="AZ34" s="32">
        <v>1462.45319066</v>
      </c>
      <c r="BA34" s="32">
        <v>28.6160834772</v>
      </c>
      <c r="BB34" s="32">
        <v>115.07912915999999</v>
      </c>
      <c r="BC34" s="32">
        <v>1.1734856337999999</v>
      </c>
      <c r="BD34" s="32">
        <v>3830.1423225499998</v>
      </c>
      <c r="BE34" s="32">
        <v>53.586925985400001</v>
      </c>
      <c r="BF34" s="32">
        <v>4064.8227017999998</v>
      </c>
      <c r="BG34" s="32">
        <v>13936.3249947</v>
      </c>
      <c r="BH34" s="32">
        <v>5.6175459194400004</v>
      </c>
      <c r="BI34" s="32">
        <v>34195.572486700003</v>
      </c>
      <c r="BJ34" s="32">
        <v>120395.83977999999</v>
      </c>
      <c r="BK34" s="32">
        <v>9858.1269845900006</v>
      </c>
      <c r="BM34" s="29">
        <f t="shared" si="0"/>
        <v>-0.24602841728372618</v>
      </c>
      <c r="BN34" s="29">
        <f t="shared" si="1"/>
        <v>-0.43205485734895449</v>
      </c>
      <c r="BO34" s="29">
        <f t="shared" si="2"/>
        <v>-0.10793840235860654</v>
      </c>
      <c r="BP34" s="29">
        <f t="shared" si="3"/>
        <v>-0.3568616975250658</v>
      </c>
      <c r="BQ34" s="29">
        <f t="shared" si="4"/>
        <v>-0.33006553720878612</v>
      </c>
      <c r="BR34" s="29">
        <f t="shared" si="5"/>
        <v>-3.924390845733762E-2</v>
      </c>
      <c r="BS34" s="29">
        <f t="shared" si="6"/>
        <v>-6.7602508261474639E-2</v>
      </c>
    </row>
    <row r="35" spans="1:71" x14ac:dyDescent="0.25">
      <c r="A35" s="3" t="s">
        <v>108</v>
      </c>
      <c r="B35" s="32">
        <v>250474.38771294354</v>
      </c>
      <c r="C35" s="32">
        <v>39274.121381939978</v>
      </c>
      <c r="D35" s="32">
        <v>30913.075947611131</v>
      </c>
      <c r="E35" s="32">
        <v>39473.06953255336</v>
      </c>
      <c r="F35" s="32">
        <v>31773.609063868938</v>
      </c>
      <c r="G35" s="32">
        <v>627.61604997143604</v>
      </c>
      <c r="H35" s="32">
        <v>89054.109542467282</v>
      </c>
      <c r="J35" t="s">
        <v>263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  <c r="BM35" s="29">
        <f t="shared" si="0"/>
        <v>-1</v>
      </c>
      <c r="BN35" s="29">
        <f t="shared" si="1"/>
        <v>-1</v>
      </c>
      <c r="BO35" s="29">
        <f t="shared" si="2"/>
        <v>-1</v>
      </c>
      <c r="BP35" s="29">
        <f t="shared" si="3"/>
        <v>-1</v>
      </c>
      <c r="BQ35" s="29">
        <f t="shared" si="4"/>
        <v>-1</v>
      </c>
      <c r="BR35" s="29">
        <f t="shared" si="5"/>
        <v>-1</v>
      </c>
      <c r="BS35" s="29">
        <f t="shared" si="6"/>
        <v>-1</v>
      </c>
    </row>
    <row r="36" spans="1:71" x14ac:dyDescent="0.25">
      <c r="A36" s="3" t="s">
        <v>109</v>
      </c>
      <c r="B36" s="32">
        <v>198003.80947288894</v>
      </c>
      <c r="C36" s="32">
        <v>55201.38003505009</v>
      </c>
      <c r="D36" s="32">
        <v>26490.227181619615</v>
      </c>
      <c r="E36" s="32">
        <v>28915.02935253036</v>
      </c>
      <c r="F36" s="32">
        <v>21999.312002389983</v>
      </c>
      <c r="G36" s="32">
        <v>517.97199603499007</v>
      </c>
      <c r="H36" s="32">
        <v>147429.76765373501</v>
      </c>
      <c r="J36" t="s">
        <v>264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M36" s="29">
        <f t="shared" si="0"/>
        <v>-1</v>
      </c>
      <c r="BN36" s="29">
        <f t="shared" si="1"/>
        <v>-1</v>
      </c>
      <c r="BO36" s="29">
        <f t="shared" si="2"/>
        <v>-1</v>
      </c>
      <c r="BP36" s="29">
        <f t="shared" si="3"/>
        <v>-1</v>
      </c>
      <c r="BQ36" s="29">
        <f t="shared" si="4"/>
        <v>-1</v>
      </c>
      <c r="BR36" s="29">
        <f t="shared" si="5"/>
        <v>-1</v>
      </c>
      <c r="BS36" s="29">
        <f t="shared" si="6"/>
        <v>-1</v>
      </c>
    </row>
    <row r="37" spans="1:71" x14ac:dyDescent="0.25">
      <c r="A37" s="3" t="s">
        <v>110</v>
      </c>
      <c r="B37" s="32">
        <v>41652.720942610991</v>
      </c>
      <c r="C37" s="32">
        <v>11427.038412059997</v>
      </c>
      <c r="D37" s="32">
        <v>10289.753064400003</v>
      </c>
      <c r="E37" s="32">
        <v>5611.4208002283412</v>
      </c>
      <c r="F37" s="32">
        <v>4046.4681172033288</v>
      </c>
      <c r="G37" s="32">
        <v>1456.8686196252277</v>
      </c>
      <c r="H37" s="32">
        <v>46128.935303259219</v>
      </c>
      <c r="J37" t="s">
        <v>265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32">
        <v>0</v>
      </c>
      <c r="BG37" s="32">
        <v>0</v>
      </c>
      <c r="BH37" s="32">
        <v>0</v>
      </c>
      <c r="BI37" s="32">
        <v>0</v>
      </c>
      <c r="BJ37" s="32">
        <v>0</v>
      </c>
      <c r="BK37" s="32">
        <v>0</v>
      </c>
      <c r="BM37" s="29">
        <f t="shared" si="0"/>
        <v>-1</v>
      </c>
      <c r="BN37" s="29">
        <f t="shared" si="1"/>
        <v>-1</v>
      </c>
      <c r="BO37" s="29">
        <f t="shared" si="2"/>
        <v>-1</v>
      </c>
      <c r="BP37" s="29">
        <f t="shared" si="3"/>
        <v>-1</v>
      </c>
      <c r="BQ37" s="29">
        <f t="shared" si="4"/>
        <v>-1</v>
      </c>
      <c r="BR37" s="29">
        <f t="shared" si="5"/>
        <v>-1</v>
      </c>
      <c r="BS37" s="29">
        <f t="shared" si="6"/>
        <v>-1</v>
      </c>
    </row>
    <row r="38" spans="1:71" x14ac:dyDescent="0.25">
      <c r="A38" s="3" t="s">
        <v>111</v>
      </c>
      <c r="B38" s="32">
        <v>68797.607206369968</v>
      </c>
      <c r="C38" s="32">
        <v>2605.2769269699993</v>
      </c>
      <c r="D38" s="32">
        <v>14281.798077519998</v>
      </c>
      <c r="E38" s="32">
        <v>9295.3559201499957</v>
      </c>
      <c r="F38" s="32">
        <v>7547.4393324705388</v>
      </c>
      <c r="G38" s="32">
        <v>531.17834784000024</v>
      </c>
      <c r="H38" s="32">
        <v>30053.66799052546</v>
      </c>
      <c r="J38" t="s">
        <v>266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M38" s="29">
        <f t="shared" si="0"/>
        <v>-1</v>
      </c>
      <c r="BN38" s="29">
        <f t="shared" si="1"/>
        <v>-1</v>
      </c>
      <c r="BO38" s="29">
        <f t="shared" si="2"/>
        <v>-1</v>
      </c>
      <c r="BP38" s="29">
        <f t="shared" si="3"/>
        <v>-1</v>
      </c>
      <c r="BQ38" s="29">
        <f t="shared" si="4"/>
        <v>-1</v>
      </c>
      <c r="BR38" s="29">
        <f t="shared" si="5"/>
        <v>-1</v>
      </c>
      <c r="BS38" s="29">
        <f t="shared" si="6"/>
        <v>-1</v>
      </c>
    </row>
    <row r="39" spans="1:71" x14ac:dyDescent="0.25">
      <c r="A39" s="3" t="s">
        <v>112</v>
      </c>
      <c r="B39" s="32">
        <v>126125.873709084</v>
      </c>
      <c r="C39" s="32">
        <v>25998.007760589982</v>
      </c>
      <c r="D39" s="32">
        <v>22128.550743084801</v>
      </c>
      <c r="E39" s="32">
        <v>19672.257182686513</v>
      </c>
      <c r="F39" s="32">
        <v>14720.221051879736</v>
      </c>
      <c r="G39" s="32">
        <v>360.23400632985556</v>
      </c>
      <c r="H39" s="32">
        <v>65052.954467586649</v>
      </c>
      <c r="J39" t="s">
        <v>267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0</v>
      </c>
      <c r="BM39" s="29">
        <f t="shared" si="0"/>
        <v>-1</v>
      </c>
      <c r="BN39" s="29">
        <f t="shared" si="1"/>
        <v>-1</v>
      </c>
      <c r="BO39" s="29">
        <f t="shared" si="2"/>
        <v>-1</v>
      </c>
      <c r="BP39" s="29">
        <f t="shared" si="3"/>
        <v>-1</v>
      </c>
      <c r="BQ39" s="29">
        <f t="shared" si="4"/>
        <v>-1</v>
      </c>
      <c r="BR39" s="29">
        <f t="shared" si="5"/>
        <v>-1</v>
      </c>
      <c r="BS39" s="29">
        <f t="shared" si="6"/>
        <v>-1</v>
      </c>
    </row>
    <row r="40" spans="1:71" x14ac:dyDescent="0.25">
      <c r="A40" s="3" t="s">
        <v>113</v>
      </c>
      <c r="B40" s="32">
        <v>82633.119651050001</v>
      </c>
      <c r="C40" s="32">
        <v>24871.201163809998</v>
      </c>
      <c r="D40" s="32">
        <v>33183.191200609996</v>
      </c>
      <c r="E40" s="32">
        <v>17868.995043150015</v>
      </c>
      <c r="F40" s="32">
        <v>10219.816413043516</v>
      </c>
      <c r="G40" s="32">
        <v>464.26760175000049</v>
      </c>
      <c r="H40" s="32">
        <v>56749.843909591764</v>
      </c>
      <c r="J40" t="s">
        <v>268</v>
      </c>
      <c r="K40" s="32">
        <v>885.07031973400001</v>
      </c>
      <c r="L40" s="32">
        <v>0</v>
      </c>
      <c r="M40" s="32">
        <v>669.80729939299999</v>
      </c>
      <c r="N40" s="32">
        <v>967.370032348</v>
      </c>
      <c r="O40" s="32">
        <v>1076.5585815500001</v>
      </c>
      <c r="P40" s="32">
        <v>45779.996944400002</v>
      </c>
      <c r="Q40" s="32">
        <v>597.84251903899997</v>
      </c>
      <c r="R40" s="32">
        <v>574.37500579200002</v>
      </c>
      <c r="S40" s="32">
        <v>692.32195865699998</v>
      </c>
      <c r="T40" s="32">
        <v>879.54555805699999</v>
      </c>
      <c r="U40" s="32">
        <v>0</v>
      </c>
      <c r="V40" s="32">
        <v>136.81625424399999</v>
      </c>
      <c r="W40" s="32">
        <v>143.820413374</v>
      </c>
      <c r="X40" s="32">
        <v>17.807856216299999</v>
      </c>
      <c r="Y40" s="32">
        <v>580.96939292399998</v>
      </c>
      <c r="Z40" s="32">
        <v>13990.583781699999</v>
      </c>
      <c r="AA40" s="32">
        <v>6482.2200719800003</v>
      </c>
      <c r="AB40" s="32">
        <v>16300.408023100001</v>
      </c>
      <c r="AC40" s="32">
        <v>1674.33440075</v>
      </c>
      <c r="AD40" s="32">
        <v>18111.558678000001</v>
      </c>
      <c r="AE40" s="32">
        <v>28.320286108600001</v>
      </c>
      <c r="AF40" s="32">
        <v>748.96623612400003</v>
      </c>
      <c r="AG40" s="32">
        <v>116.185502417</v>
      </c>
      <c r="AH40" s="32">
        <v>15561.0100203</v>
      </c>
      <c r="AI40" s="32">
        <v>35.341326113199997</v>
      </c>
      <c r="AJ40" s="32">
        <v>89.454638790299995</v>
      </c>
      <c r="AK40" s="32">
        <v>1488.79524827</v>
      </c>
      <c r="AL40" s="32">
        <v>75.396788152400006</v>
      </c>
      <c r="AM40" s="32">
        <v>0.96942609170100003</v>
      </c>
      <c r="AN40" s="32">
        <v>110.782548675</v>
      </c>
      <c r="AO40" s="32">
        <v>11084.6394337</v>
      </c>
      <c r="AP40" s="32">
        <v>6135.9360408700004</v>
      </c>
      <c r="AQ40" s="32">
        <v>4948.7033928000001</v>
      </c>
      <c r="AR40" s="32">
        <v>2699.68616952</v>
      </c>
      <c r="AS40" s="32">
        <v>1.97399330787</v>
      </c>
      <c r="AT40" s="32">
        <v>1.7470567932700001</v>
      </c>
      <c r="AU40" s="32">
        <v>742.63878635599997</v>
      </c>
      <c r="AV40" s="32">
        <v>15.8023926718</v>
      </c>
      <c r="AW40" s="32">
        <v>1165.55796083</v>
      </c>
      <c r="AX40" s="32">
        <v>20.099437252600001</v>
      </c>
      <c r="AY40" s="32">
        <v>12.350100078800001</v>
      </c>
      <c r="AZ40" s="32">
        <v>1898.7360546100001</v>
      </c>
      <c r="BA40" s="32">
        <v>316.95205696699998</v>
      </c>
      <c r="BB40" s="32">
        <v>36.368468393999997</v>
      </c>
      <c r="BC40" s="32">
        <v>6.7859233871800004</v>
      </c>
      <c r="BD40" s="32">
        <v>234.46193093599999</v>
      </c>
      <c r="BE40" s="32">
        <v>0.11421405805900001</v>
      </c>
      <c r="BF40" s="32">
        <v>336.32120931100002</v>
      </c>
      <c r="BG40" s="32">
        <v>1933.8363714100001</v>
      </c>
      <c r="BH40" s="32">
        <v>5.4433208444999996</v>
      </c>
      <c r="BI40" s="32">
        <v>9123.54349568</v>
      </c>
      <c r="BJ40" s="32">
        <v>26777.745648100001</v>
      </c>
      <c r="BK40" s="32">
        <v>1357.99433385</v>
      </c>
      <c r="BM40" s="29">
        <f t="shared" si="0"/>
        <v>-0.44598488913738737</v>
      </c>
      <c r="BN40" s="29">
        <f t="shared" si="1"/>
        <v>-0.43747856448293893</v>
      </c>
      <c r="BO40" s="29">
        <f t="shared" si="2"/>
        <v>-0.45419478890664794</v>
      </c>
      <c r="BP40" s="29">
        <f t="shared" si="3"/>
        <v>-0.37967191736676659</v>
      </c>
      <c r="BQ40" s="29">
        <f t="shared" si="4"/>
        <v>-0.39960408358816246</v>
      </c>
      <c r="BR40" s="29">
        <f t="shared" si="5"/>
        <v>-0.49498537039366058</v>
      </c>
      <c r="BS40" s="29">
        <f t="shared" si="6"/>
        <v>-0.52814415329917641</v>
      </c>
    </row>
    <row r="41" spans="1:71" x14ac:dyDescent="0.25">
      <c r="A41" s="3" t="s">
        <v>114</v>
      </c>
      <c r="B41" s="32">
        <v>109260.79156687624</v>
      </c>
      <c r="C41" s="32">
        <v>25743.776089730003</v>
      </c>
      <c r="D41" s="32">
        <v>35590.291376424822</v>
      </c>
      <c r="E41" s="32">
        <v>13387.051988046474</v>
      </c>
      <c r="F41" s="32">
        <v>9755.5571337256715</v>
      </c>
      <c r="G41" s="32">
        <v>418.74791378916342</v>
      </c>
      <c r="H41" s="32">
        <v>72907.615330351517</v>
      </c>
      <c r="J41" t="s">
        <v>269</v>
      </c>
      <c r="K41" s="32">
        <v>1334.8870639100001</v>
      </c>
      <c r="L41" s="32">
        <v>0</v>
      </c>
      <c r="M41" s="32">
        <v>1023.58941924</v>
      </c>
      <c r="N41" s="32">
        <v>1796.66354041</v>
      </c>
      <c r="O41" s="32">
        <v>1337.1161343000001</v>
      </c>
      <c r="P41" s="32">
        <v>109259.68888</v>
      </c>
      <c r="Q41" s="32">
        <v>1224.9517832399999</v>
      </c>
      <c r="R41" s="32">
        <v>1428.48264612</v>
      </c>
      <c r="S41" s="32">
        <v>2283.1128270899999</v>
      </c>
      <c r="T41" s="32">
        <v>1548.83605558</v>
      </c>
      <c r="U41" s="32">
        <v>0</v>
      </c>
      <c r="V41" s="32">
        <v>254.499284039</v>
      </c>
      <c r="W41" s="32">
        <v>352.50907029500001</v>
      </c>
      <c r="X41" s="32">
        <v>39.975263202800001</v>
      </c>
      <c r="Y41" s="32">
        <v>1837.6843694300001</v>
      </c>
      <c r="Z41" s="32">
        <v>25743.730950900001</v>
      </c>
      <c r="AA41" s="32">
        <v>10005.089097599999</v>
      </c>
      <c r="AB41" s="32">
        <v>32031.067073499999</v>
      </c>
      <c r="AC41" s="32">
        <v>3304.5023299499999</v>
      </c>
      <c r="AD41" s="32">
        <v>35590.068687400002</v>
      </c>
      <c r="AE41" s="32">
        <v>76.461022190400001</v>
      </c>
      <c r="AF41" s="32">
        <v>1468.60115249</v>
      </c>
      <c r="AG41" s="32">
        <v>72.8649004488</v>
      </c>
      <c r="AH41" s="32">
        <v>45254.312081800002</v>
      </c>
      <c r="AI41" s="32">
        <v>33.317817771999998</v>
      </c>
      <c r="AJ41" s="32">
        <v>368.76656177299998</v>
      </c>
      <c r="AK41" s="32">
        <v>2239.2252090500001</v>
      </c>
      <c r="AL41" s="32">
        <v>47.929365301700003</v>
      </c>
      <c r="AM41" s="32">
        <v>0.93137704122599996</v>
      </c>
      <c r="AN41" s="32">
        <v>314.04806517999998</v>
      </c>
      <c r="AO41" s="32">
        <v>13386.7452999</v>
      </c>
      <c r="AP41" s="32">
        <v>9755.2765097699994</v>
      </c>
      <c r="AQ41" s="32">
        <v>3631.46879012</v>
      </c>
      <c r="AR41" s="32">
        <v>3940.8428126899998</v>
      </c>
      <c r="AS41" s="32">
        <v>4.0231329038099997</v>
      </c>
      <c r="AT41" s="32">
        <v>1.20439991283</v>
      </c>
      <c r="AU41" s="32">
        <v>588.03161102599995</v>
      </c>
      <c r="AV41" s="32">
        <v>44.929344409000002</v>
      </c>
      <c r="AW41" s="32">
        <v>2188.2364277800002</v>
      </c>
      <c r="AX41" s="32">
        <v>75.051750445600007</v>
      </c>
      <c r="AY41" s="32">
        <v>24.675529503100002</v>
      </c>
      <c r="AZ41" s="32">
        <v>3446.5425613699999</v>
      </c>
      <c r="BA41" s="32">
        <v>197.11527665099999</v>
      </c>
      <c r="BB41" s="32">
        <v>103.99039715799999</v>
      </c>
      <c r="BC41" s="32">
        <v>4.3881486970300001</v>
      </c>
      <c r="BD41" s="32">
        <v>418.75392436999999</v>
      </c>
      <c r="BE41" s="32">
        <v>0.172272436557</v>
      </c>
      <c r="BF41" s="32">
        <v>1822.1452564000001</v>
      </c>
      <c r="BG41" s="32">
        <v>6158.9215973600003</v>
      </c>
      <c r="BH41" s="32">
        <v>7.3297944982300001</v>
      </c>
      <c r="BI41" s="32">
        <v>24172.345389300001</v>
      </c>
      <c r="BJ41" s="32">
        <v>72906.097645799993</v>
      </c>
      <c r="BK41" s="32">
        <v>4397.6103303</v>
      </c>
      <c r="BM41" s="29">
        <f t="shared" si="0"/>
        <v>-1.0092246820004055E-5</v>
      </c>
      <c r="BN41" s="29">
        <f t="shared" si="1"/>
        <v>-1.7533880750520553E-6</v>
      </c>
      <c r="BO41" s="29">
        <f t="shared" si="2"/>
        <v>-6.2570160627511408E-6</v>
      </c>
      <c r="BP41" s="29">
        <f t="shared" si="3"/>
        <v>-2.2909311680312101E-5</v>
      </c>
      <c r="BQ41" s="29">
        <f t="shared" si="4"/>
        <v>-2.8765548889257095E-5</v>
      </c>
      <c r="BR41" s="29">
        <f t="shared" si="5"/>
        <v>1.43536973884475E-5</v>
      </c>
      <c r="BS41" s="29">
        <f t="shared" si="6"/>
        <v>-2.0816543575683273E-5</v>
      </c>
    </row>
    <row r="42" spans="1:71" x14ac:dyDescent="0.25">
      <c r="A42" s="3" t="s">
        <v>115</v>
      </c>
      <c r="B42" s="32">
        <v>72647.228326330005</v>
      </c>
      <c r="C42" s="32">
        <v>11666.223356330001</v>
      </c>
      <c r="D42" s="32">
        <v>27348.383517719998</v>
      </c>
      <c r="E42" s="32">
        <v>10774.432984229998</v>
      </c>
      <c r="F42" s="32">
        <v>8706.4860825199958</v>
      </c>
      <c r="G42" s="32">
        <v>935.8680261499992</v>
      </c>
      <c r="H42" s="32">
        <v>38628.364759370001</v>
      </c>
      <c r="J42" t="s">
        <v>270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  <c r="BJ42" s="32">
        <v>0</v>
      </c>
      <c r="BK42" s="32">
        <v>0</v>
      </c>
      <c r="BM42" s="29">
        <f t="shared" si="0"/>
        <v>-1</v>
      </c>
      <c r="BN42" s="29">
        <f t="shared" si="1"/>
        <v>-1</v>
      </c>
      <c r="BO42" s="29">
        <f t="shared" si="2"/>
        <v>-1</v>
      </c>
      <c r="BP42" s="29">
        <f t="shared" si="3"/>
        <v>-1</v>
      </c>
      <c r="BQ42" s="29">
        <f t="shared" si="4"/>
        <v>-1</v>
      </c>
      <c r="BR42" s="29">
        <f t="shared" si="5"/>
        <v>-1</v>
      </c>
      <c r="BS42" s="29">
        <f t="shared" si="6"/>
        <v>-1</v>
      </c>
    </row>
    <row r="43" spans="1:71" x14ac:dyDescent="0.25">
      <c r="A43" s="3" t="s">
        <v>116</v>
      </c>
      <c r="B43" s="32">
        <v>86760.647129370031</v>
      </c>
      <c r="C43" s="32">
        <v>16899.227102550001</v>
      </c>
      <c r="D43" s="32">
        <v>49675.213382820002</v>
      </c>
      <c r="E43" s="32">
        <v>16605.561944620378</v>
      </c>
      <c r="F43" s="32">
        <v>9649.2131486019043</v>
      </c>
      <c r="G43" s="32">
        <v>667.23682854084893</v>
      </c>
      <c r="H43" s="32">
        <v>89241.528542550572</v>
      </c>
      <c r="J43" t="s">
        <v>271</v>
      </c>
      <c r="K43" s="32">
        <v>348.180678231</v>
      </c>
      <c r="L43" s="32">
        <v>0</v>
      </c>
      <c r="M43" s="32">
        <v>393.72570946500002</v>
      </c>
      <c r="N43" s="32">
        <v>918.91193275900002</v>
      </c>
      <c r="O43" s="32">
        <v>183.16658490099999</v>
      </c>
      <c r="P43" s="32">
        <v>32240.858041899999</v>
      </c>
      <c r="Q43" s="32">
        <v>338.92956548299998</v>
      </c>
      <c r="R43" s="32">
        <v>571.05190989699997</v>
      </c>
      <c r="S43" s="32">
        <v>1924.70398598</v>
      </c>
      <c r="T43" s="32">
        <v>256.350535869</v>
      </c>
      <c r="U43" s="32">
        <v>0</v>
      </c>
      <c r="V43" s="32">
        <v>111.74693697399999</v>
      </c>
      <c r="W43" s="32">
        <v>160.67345901300001</v>
      </c>
      <c r="X43" s="32">
        <v>3.9508266457899999</v>
      </c>
      <c r="Y43" s="32">
        <v>1295.89941112</v>
      </c>
      <c r="Z43" s="32">
        <v>2360.5090321299999</v>
      </c>
      <c r="AA43" s="32">
        <v>995.78285410399997</v>
      </c>
      <c r="AB43" s="32">
        <v>14903.4892488</v>
      </c>
      <c r="AC43" s="32">
        <v>1544.20197813</v>
      </c>
      <c r="AD43" s="32">
        <v>16559.438163899998</v>
      </c>
      <c r="AE43" s="32">
        <v>67.574499019000001</v>
      </c>
      <c r="AF43" s="32">
        <v>571.12656520500002</v>
      </c>
      <c r="AG43" s="32">
        <v>49.802377894400003</v>
      </c>
      <c r="AH43" s="32">
        <v>32428.282659699998</v>
      </c>
      <c r="AI43" s="32">
        <v>19.874542826399999</v>
      </c>
      <c r="AJ43" s="32">
        <v>5.4158075663699998</v>
      </c>
      <c r="AK43" s="32">
        <v>1166.6887543400001</v>
      </c>
      <c r="AL43" s="32">
        <v>33.009420769999998</v>
      </c>
      <c r="AM43" s="32">
        <v>0.43487708526899999</v>
      </c>
      <c r="AN43" s="32">
        <v>19.382436671699999</v>
      </c>
      <c r="AO43" s="32">
        <v>5006.0795350799999</v>
      </c>
      <c r="AP43" s="32">
        <v>2782.94511035</v>
      </c>
      <c r="AQ43" s="32">
        <v>2223.1344247299999</v>
      </c>
      <c r="AR43" s="32">
        <v>922.64809746599997</v>
      </c>
      <c r="AS43" s="32">
        <v>0.53649578873100001</v>
      </c>
      <c r="AT43" s="32">
        <v>0.82992085947200001</v>
      </c>
      <c r="AU43" s="32">
        <v>327.80514261100001</v>
      </c>
      <c r="AV43" s="32">
        <v>9.9432712703600004</v>
      </c>
      <c r="AW43" s="32">
        <v>315.57642099399999</v>
      </c>
      <c r="AX43" s="32">
        <v>0.73857822318499999</v>
      </c>
      <c r="AY43" s="32">
        <v>5.0436906862399997</v>
      </c>
      <c r="AZ43" s="32">
        <v>668.977768008</v>
      </c>
      <c r="BA43" s="32">
        <v>136.27424699599999</v>
      </c>
      <c r="BB43" s="32">
        <v>19.586799846400002</v>
      </c>
      <c r="BC43" s="32">
        <v>3.02354312252</v>
      </c>
      <c r="BD43" s="32">
        <v>236.02272712000001</v>
      </c>
      <c r="BE43" s="32">
        <v>0.87634229273099995</v>
      </c>
      <c r="BF43" s="32">
        <v>1657.8052727100001</v>
      </c>
      <c r="BG43" s="32">
        <v>5447.6518001000004</v>
      </c>
      <c r="BH43" s="32">
        <v>4.9272370641899998</v>
      </c>
      <c r="BI43" s="32">
        <v>13195.7852384</v>
      </c>
      <c r="BJ43" s="32">
        <v>48138.323442499997</v>
      </c>
      <c r="BK43" s="32">
        <v>3986.4227468700001</v>
      </c>
      <c r="BM43" s="29">
        <f t="shared" si="0"/>
        <v>-0.62839306634233372</v>
      </c>
      <c r="BN43" s="29">
        <f t="shared" si="1"/>
        <v>-0.86031852120776509</v>
      </c>
      <c r="BO43" s="29">
        <f t="shared" si="2"/>
        <v>-0.6666458574362758</v>
      </c>
      <c r="BP43" s="29">
        <f t="shared" si="3"/>
        <v>-0.69852995329063261</v>
      </c>
      <c r="BQ43" s="29">
        <f t="shared" si="4"/>
        <v>-0.71158838886741493</v>
      </c>
      <c r="BR43" s="29">
        <f t="shared" si="5"/>
        <v>-0.64626843569749015</v>
      </c>
      <c r="BS43" s="29">
        <f t="shared" si="6"/>
        <v>-0.46058383099581796</v>
      </c>
    </row>
    <row r="44" spans="1:71" x14ac:dyDescent="0.25">
      <c r="A44" s="3" t="s">
        <v>117</v>
      </c>
      <c r="B44" s="32">
        <v>41353.213944879986</v>
      </c>
      <c r="C44" s="32">
        <v>5948.2480065299951</v>
      </c>
      <c r="D44" s="32">
        <v>10697.584064269999</v>
      </c>
      <c r="E44" s="32">
        <v>5196.3441003468497</v>
      </c>
      <c r="F44" s="32">
        <v>3671.5495652089462</v>
      </c>
      <c r="G44" s="32">
        <v>708.90903111</v>
      </c>
      <c r="H44" s="32">
        <v>29853.81132786864</v>
      </c>
      <c r="J44" t="s">
        <v>272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  <c r="BJ44" s="32">
        <v>0</v>
      </c>
      <c r="BK44" s="32">
        <v>0</v>
      </c>
      <c r="BM44" s="29">
        <f t="shared" si="0"/>
        <v>-1</v>
      </c>
      <c r="BN44" s="29">
        <f t="shared" si="1"/>
        <v>-1</v>
      </c>
      <c r="BO44" s="29">
        <f t="shared" si="2"/>
        <v>-1</v>
      </c>
      <c r="BP44" s="29">
        <f t="shared" si="3"/>
        <v>-1</v>
      </c>
      <c r="BQ44" s="29">
        <f t="shared" si="4"/>
        <v>-1</v>
      </c>
      <c r="BR44" s="29">
        <f t="shared" si="5"/>
        <v>-1</v>
      </c>
      <c r="BS44" s="29">
        <f t="shared" si="6"/>
        <v>-1</v>
      </c>
    </row>
    <row r="45" spans="1:71" x14ac:dyDescent="0.25">
      <c r="A45" s="3" t="s">
        <v>118</v>
      </c>
      <c r="B45" s="32">
        <v>344823.78663648438</v>
      </c>
      <c r="C45" s="32">
        <v>51911.857946869932</v>
      </c>
      <c r="D45" s="32">
        <v>82031.855355554857</v>
      </c>
      <c r="E45" s="32">
        <v>48806.60684606115</v>
      </c>
      <c r="F45" s="32">
        <v>40124.839295282996</v>
      </c>
      <c r="G45" s="32">
        <v>1301.1817833411485</v>
      </c>
      <c r="H45" s="32">
        <v>191312.23692607181</v>
      </c>
      <c r="J45" t="s">
        <v>273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0</v>
      </c>
      <c r="BH45" s="32">
        <v>0</v>
      </c>
      <c r="BI45" s="32">
        <v>0</v>
      </c>
      <c r="BJ45" s="32">
        <v>0</v>
      </c>
      <c r="BK45" s="32">
        <v>0</v>
      </c>
      <c r="BM45" s="29">
        <f t="shared" si="0"/>
        <v>-1</v>
      </c>
      <c r="BN45" s="29">
        <f t="shared" si="1"/>
        <v>-1</v>
      </c>
      <c r="BO45" s="29">
        <f t="shared" si="2"/>
        <v>-1</v>
      </c>
      <c r="BP45" s="29">
        <f t="shared" si="3"/>
        <v>-1</v>
      </c>
      <c r="BQ45" s="29">
        <f t="shared" si="4"/>
        <v>-1</v>
      </c>
      <c r="BR45" s="29">
        <f t="shared" si="5"/>
        <v>-1</v>
      </c>
      <c r="BS45" s="29">
        <f t="shared" si="6"/>
        <v>-1</v>
      </c>
    </row>
    <row r="46" spans="1:71" x14ac:dyDescent="0.25">
      <c r="A46" s="3" t="s">
        <v>119</v>
      </c>
      <c r="B46" s="32">
        <v>88661.53724384564</v>
      </c>
      <c r="C46" s="32">
        <v>21672.595117190016</v>
      </c>
      <c r="D46" s="32">
        <v>17168.517595189998</v>
      </c>
      <c r="E46" s="32">
        <v>12743.72239642856</v>
      </c>
      <c r="F46" s="32">
        <v>10874.033585495212</v>
      </c>
      <c r="G46" s="32">
        <v>278.88052552312769</v>
      </c>
      <c r="H46" s="32">
        <v>47300.903049749155</v>
      </c>
      <c r="J46" t="s">
        <v>274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  <c r="BJ46" s="32">
        <v>0</v>
      </c>
      <c r="BK46" s="32">
        <v>0</v>
      </c>
      <c r="BM46" s="29">
        <f t="shared" si="0"/>
        <v>-1</v>
      </c>
      <c r="BN46" s="29">
        <f t="shared" si="1"/>
        <v>-1</v>
      </c>
      <c r="BO46" s="29">
        <f t="shared" si="2"/>
        <v>-1</v>
      </c>
      <c r="BP46" s="29">
        <f t="shared" si="3"/>
        <v>-1</v>
      </c>
      <c r="BQ46" s="29">
        <f t="shared" si="4"/>
        <v>-1</v>
      </c>
      <c r="BR46" s="29">
        <f t="shared" si="5"/>
        <v>-1</v>
      </c>
      <c r="BS46" s="29">
        <f t="shared" si="6"/>
        <v>-1</v>
      </c>
    </row>
    <row r="47" spans="1:71" x14ac:dyDescent="0.25">
      <c r="A47" s="3" t="s">
        <v>120</v>
      </c>
      <c r="B47" s="32">
        <v>59293.610668750989</v>
      </c>
      <c r="C47" s="32">
        <v>27399.521532869971</v>
      </c>
      <c r="D47" s="32">
        <v>22613.164489569979</v>
      </c>
      <c r="E47" s="32">
        <v>17048.118757870074</v>
      </c>
      <c r="F47" s="32">
        <v>8051.3028814007093</v>
      </c>
      <c r="G47" s="32">
        <v>993.057759609718</v>
      </c>
      <c r="H47" s="32">
        <v>34975.215390036414</v>
      </c>
      <c r="J47" t="s">
        <v>275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32">
        <v>0</v>
      </c>
      <c r="BK47" s="32">
        <v>0</v>
      </c>
      <c r="BM47" s="29">
        <f t="shared" si="0"/>
        <v>-1</v>
      </c>
      <c r="BN47" s="29">
        <f t="shared" si="1"/>
        <v>-1</v>
      </c>
      <c r="BO47" s="29">
        <f t="shared" si="2"/>
        <v>-1</v>
      </c>
      <c r="BP47" s="29">
        <f t="shared" si="3"/>
        <v>-1</v>
      </c>
      <c r="BQ47" s="29">
        <f t="shared" si="4"/>
        <v>-1</v>
      </c>
      <c r="BR47" s="29">
        <f t="shared" si="5"/>
        <v>-1</v>
      </c>
      <c r="BS47" s="29">
        <f t="shared" si="6"/>
        <v>-1</v>
      </c>
    </row>
    <row r="48" spans="1:71" s="14" customFormat="1" x14ac:dyDescent="0.25">
      <c r="A48" s="3"/>
      <c r="B48" s="32"/>
      <c r="C48" s="32"/>
      <c r="D48" s="32"/>
      <c r="E48" s="32"/>
      <c r="F48" s="32"/>
      <c r="G48" s="32"/>
      <c r="H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M48" s="29"/>
      <c r="BN48" s="29" t="e">
        <f t="shared" si="1"/>
        <v>#DIV/0!</v>
      </c>
      <c r="BO48" s="29" t="e">
        <f t="shared" si="2"/>
        <v>#DIV/0!</v>
      </c>
      <c r="BP48" s="29" t="e">
        <f t="shared" si="3"/>
        <v>#DIV/0!</v>
      </c>
      <c r="BQ48" s="29" t="e">
        <f t="shared" si="4"/>
        <v>#DIV/0!</v>
      </c>
      <c r="BR48" s="29" t="e">
        <f t="shared" si="5"/>
        <v>#DIV/0!</v>
      </c>
      <c r="BS48" s="29" t="e">
        <f t="shared" si="6"/>
        <v>#DIV/0!</v>
      </c>
    </row>
    <row r="49" spans="1:71" x14ac:dyDescent="0.25">
      <c r="A49" s="4" t="s">
        <v>55</v>
      </c>
      <c r="B49" s="1">
        <f>SUM(B3:B47)</f>
        <v>7707644.4616824584</v>
      </c>
      <c r="C49" s="1">
        <f t="shared" ref="C49:H49" si="7">SUM(C3:C47)</f>
        <v>1235877.6975043637</v>
      </c>
      <c r="D49" s="1">
        <f t="shared" si="7"/>
        <v>1732013.7655521564</v>
      </c>
      <c r="E49" s="1">
        <f>SUM(E3:E47)</f>
        <v>2302746.7052914482</v>
      </c>
      <c r="F49" s="1">
        <f t="shared" si="7"/>
        <v>844478.00656380877</v>
      </c>
      <c r="G49" s="1">
        <f t="shared" si="7"/>
        <v>157807.50698389657</v>
      </c>
      <c r="H49" s="1">
        <f t="shared" si="7"/>
        <v>4071820.0294226203</v>
      </c>
      <c r="K49" s="1">
        <f t="shared" ref="K49:BK49" si="8">SUM(K3:K47)</f>
        <v>32201.354429345411</v>
      </c>
      <c r="L49" s="1">
        <f t="shared" si="8"/>
        <v>2425.9462081954875</v>
      </c>
      <c r="M49" s="1">
        <f t="shared" si="8"/>
        <v>25937.10568067144</v>
      </c>
      <c r="N49" s="1">
        <f t="shared" si="8"/>
        <v>52058.972085035122</v>
      </c>
      <c r="O49" s="1">
        <f t="shared" si="8"/>
        <v>1608764.4311857866</v>
      </c>
      <c r="P49" s="1">
        <f t="shared" si="8"/>
        <v>3338266.3075855812</v>
      </c>
      <c r="Q49" s="1">
        <f t="shared" si="8"/>
        <v>53765.209828463579</v>
      </c>
      <c r="R49" s="1">
        <f t="shared" si="8"/>
        <v>33818.816541441069</v>
      </c>
      <c r="S49" s="1">
        <f t="shared" si="8"/>
        <v>52269.289048972001</v>
      </c>
      <c r="T49" s="1">
        <f t="shared" si="8"/>
        <v>31488.290471221011</v>
      </c>
      <c r="U49" s="1">
        <f t="shared" si="8"/>
        <v>3102.3978551895752</v>
      </c>
      <c r="V49" s="1">
        <f t="shared" si="8"/>
        <v>4535.9808921325275</v>
      </c>
      <c r="W49" s="1">
        <f t="shared" si="8"/>
        <v>8808.8479032446321</v>
      </c>
      <c r="X49" s="1">
        <f t="shared" si="8"/>
        <v>1358.1524426598769</v>
      </c>
      <c r="Y49" s="1">
        <f t="shared" si="8"/>
        <v>34780.380502503998</v>
      </c>
      <c r="Z49" s="1">
        <f t="shared" si="8"/>
        <v>495987.03086058277</v>
      </c>
      <c r="AA49" s="1">
        <f t="shared" si="8"/>
        <v>149354.31451490649</v>
      </c>
      <c r="AB49" s="1">
        <f t="shared" si="8"/>
        <v>620396.7123033544</v>
      </c>
      <c r="AC49" s="1">
        <f t="shared" si="8"/>
        <v>64404.387128753122</v>
      </c>
      <c r="AD49" s="1">
        <f t="shared" si="8"/>
        <v>689337.0803238363</v>
      </c>
      <c r="AE49" s="1">
        <f t="shared" si="8"/>
        <v>1897.9687493164499</v>
      </c>
      <c r="AF49" s="1">
        <f t="shared" si="8"/>
        <v>45754.184224587494</v>
      </c>
      <c r="AG49" s="1">
        <f t="shared" si="8"/>
        <v>5336.7751604269652</v>
      </c>
      <c r="AH49" s="1">
        <f t="shared" si="8"/>
        <v>913919.59385849757</v>
      </c>
      <c r="AI49" s="1">
        <f t="shared" si="8"/>
        <v>6088.2370514974818</v>
      </c>
      <c r="AJ49" s="1">
        <f t="shared" si="8"/>
        <v>1907.9332405645823</v>
      </c>
      <c r="AK49" s="1">
        <f t="shared" si="8"/>
        <v>41203.574466060141</v>
      </c>
      <c r="AL49" s="1">
        <f t="shared" si="8"/>
        <v>4707.5698120792977</v>
      </c>
      <c r="AM49" s="1">
        <f t="shared" si="8"/>
        <v>475.28274190647346</v>
      </c>
      <c r="AN49" s="1">
        <f t="shared" si="8"/>
        <v>5105.4417304661356</v>
      </c>
      <c r="AO49" s="1">
        <f t="shared" si="8"/>
        <v>881663.06105129106</v>
      </c>
      <c r="AP49" s="1">
        <f t="shared" si="8"/>
        <v>296098.74199136265</v>
      </c>
      <c r="AQ49" s="1">
        <f t="shared" si="8"/>
        <v>585564.31905958941</v>
      </c>
      <c r="AR49" s="1">
        <f t="shared" si="8"/>
        <v>161909.984570117</v>
      </c>
      <c r="AS49" s="1">
        <f t="shared" si="8"/>
        <v>485.50538788667893</v>
      </c>
      <c r="AT49" s="1">
        <f t="shared" si="8"/>
        <v>143.24820470189709</v>
      </c>
      <c r="AU49" s="1">
        <f t="shared" si="8"/>
        <v>69751.78958948837</v>
      </c>
      <c r="AV49" s="1">
        <f t="shared" si="8"/>
        <v>766.09000871328988</v>
      </c>
      <c r="AW49" s="1">
        <f t="shared" si="8"/>
        <v>48129.58673922946</v>
      </c>
      <c r="AX49" s="1">
        <f t="shared" si="8"/>
        <v>378.73619027505401</v>
      </c>
      <c r="AY49" s="1">
        <f t="shared" si="8"/>
        <v>611.93818386181408</v>
      </c>
      <c r="AZ49" s="1">
        <f t="shared" si="8"/>
        <v>85815.325445578492</v>
      </c>
      <c r="BA49" s="1">
        <f t="shared" si="8"/>
        <v>18374.999570966542</v>
      </c>
      <c r="BB49" s="1">
        <f t="shared" si="8"/>
        <v>6557.9193258052064</v>
      </c>
      <c r="BC49" s="1">
        <f t="shared" si="8"/>
        <v>377.43941680414827</v>
      </c>
      <c r="BD49" s="1">
        <f t="shared" si="8"/>
        <v>80464.393157560422</v>
      </c>
      <c r="BE49" s="1">
        <f t="shared" si="8"/>
        <v>736.57867873426699</v>
      </c>
      <c r="BF49" s="1">
        <f t="shared" si="8"/>
        <v>21625.859637769139</v>
      </c>
      <c r="BG49" s="1">
        <f t="shared" si="8"/>
        <v>174841.45985496225</v>
      </c>
      <c r="BH49" s="1">
        <f t="shared" si="8"/>
        <v>134.805581822764</v>
      </c>
      <c r="BI49" s="1">
        <f t="shared" si="8"/>
        <v>370020.27547997999</v>
      </c>
      <c r="BJ49" s="1">
        <f t="shared" si="8"/>
        <v>1509400.0985414728</v>
      </c>
      <c r="BK49" s="1">
        <f t="shared" si="8"/>
        <v>123444.17146349505</v>
      </c>
      <c r="BM49" s="29">
        <f>+(P49-B49)/B49</f>
        <v>-0.56688890825448246</v>
      </c>
      <c r="BN49" s="29">
        <f t="shared" si="1"/>
        <v>-0.59867628337161449</v>
      </c>
      <c r="BO49" s="29">
        <f t="shared" si="2"/>
        <v>-0.60200253945205828</v>
      </c>
      <c r="BP49" s="29">
        <f t="shared" si="3"/>
        <v>-0.61712547062804157</v>
      </c>
      <c r="BQ49" s="29">
        <f t="shared" si="4"/>
        <v>-0.64937068853197011</v>
      </c>
      <c r="BR49" s="29">
        <f t="shared" si="5"/>
        <v>-0.4901104852649919</v>
      </c>
      <c r="BS49" s="29">
        <f t="shared" si="6"/>
        <v>-0.6293057925854586</v>
      </c>
    </row>
    <row r="50" spans="1:71" x14ac:dyDescent="0.25">
      <c r="A50" s="4" t="s">
        <v>74</v>
      </c>
      <c r="B50" s="1">
        <f>SUM(B3:B15)</f>
        <v>4025458.7749481928</v>
      </c>
      <c r="C50" s="1">
        <f t="shared" ref="C50:H50" si="9">SUM(C3:C15)</f>
        <v>556780.14570036344</v>
      </c>
      <c r="D50" s="1">
        <f t="shared" si="9"/>
        <v>780842.62757933151</v>
      </c>
      <c r="E50" s="1">
        <f>SUM(E3:E15)</f>
        <v>1785093.571912972</v>
      </c>
      <c r="F50" s="1">
        <f t="shared" si="9"/>
        <v>466771.42516145931</v>
      </c>
      <c r="G50" s="1">
        <f t="shared" si="9"/>
        <v>104647.42803907777</v>
      </c>
      <c r="H50" s="1">
        <f t="shared" si="9"/>
        <v>1345193.6851400353</v>
      </c>
      <c r="K50" s="1">
        <f t="shared" ref="K50:BK50" si="10">SUM(K3:K15)</f>
        <v>25795.653008280111</v>
      </c>
      <c r="L50" s="1">
        <f t="shared" si="10"/>
        <v>2425.9462081954875</v>
      </c>
      <c r="M50" s="1">
        <f t="shared" si="10"/>
        <v>19973.40589585184</v>
      </c>
      <c r="N50" s="1">
        <f t="shared" si="10"/>
        <v>39102.181062826123</v>
      </c>
      <c r="O50" s="1">
        <f t="shared" si="10"/>
        <v>1601263.7811780507</v>
      </c>
      <c r="P50" s="1">
        <f t="shared" si="10"/>
        <v>2810349.6783233513</v>
      </c>
      <c r="Q50" s="1">
        <f t="shared" si="10"/>
        <v>47567.242914940784</v>
      </c>
      <c r="R50" s="1">
        <f t="shared" si="10"/>
        <v>24902.367086979961</v>
      </c>
      <c r="S50" s="1">
        <f t="shared" si="10"/>
        <v>31779.160814666</v>
      </c>
      <c r="T50" s="1">
        <f t="shared" si="10"/>
        <v>24984.40176816301</v>
      </c>
      <c r="U50" s="1">
        <f t="shared" si="10"/>
        <v>3102.3978551895752</v>
      </c>
      <c r="V50" s="1">
        <f t="shared" si="10"/>
        <v>2981.1490951686278</v>
      </c>
      <c r="W50" s="1">
        <f t="shared" si="10"/>
        <v>6601.8987266015329</v>
      </c>
      <c r="X50" s="1">
        <f t="shared" si="10"/>
        <v>1201.327229127297</v>
      </c>
      <c r="Y50" s="1">
        <f t="shared" si="10"/>
        <v>19749.614025805997</v>
      </c>
      <c r="Z50" s="1">
        <f t="shared" si="10"/>
        <v>386147.4363203228</v>
      </c>
      <c r="AA50" s="1">
        <f t="shared" si="10"/>
        <v>108785.86903171249</v>
      </c>
      <c r="AB50" s="1">
        <f t="shared" si="10"/>
        <v>416689.39339086437</v>
      </c>
      <c r="AC50" s="1">
        <f t="shared" si="10"/>
        <v>43325.243806680119</v>
      </c>
      <c r="AD50" s="1">
        <f t="shared" si="10"/>
        <v>462995.78629256634</v>
      </c>
      <c r="AE50" s="1">
        <f t="shared" si="10"/>
        <v>1214.03524386292</v>
      </c>
      <c r="AF50" s="1">
        <f t="shared" si="10"/>
        <v>36647.484220751503</v>
      </c>
      <c r="AG50" s="1">
        <f t="shared" si="10"/>
        <v>4863.1382354199995</v>
      </c>
      <c r="AH50" s="1">
        <f t="shared" si="10"/>
        <v>537089.94201909762</v>
      </c>
      <c r="AI50" s="1">
        <f t="shared" si="10"/>
        <v>5853.7830801201608</v>
      </c>
      <c r="AJ50" s="1">
        <f t="shared" si="10"/>
        <v>1038.1990391854356</v>
      </c>
      <c r="AK50" s="1">
        <f t="shared" si="10"/>
        <v>28132.424655451148</v>
      </c>
      <c r="AL50" s="1">
        <f t="shared" si="10"/>
        <v>4391.2484446944582</v>
      </c>
      <c r="AM50" s="1">
        <f t="shared" si="10"/>
        <v>468.95801242271</v>
      </c>
      <c r="AN50" s="1">
        <f t="shared" si="10"/>
        <v>4254.1371408679252</v>
      </c>
      <c r="AO50" s="1">
        <f t="shared" si="10"/>
        <v>810746.97392415011</v>
      </c>
      <c r="AP50" s="1">
        <f t="shared" si="10"/>
        <v>248907.39215004869</v>
      </c>
      <c r="AQ50" s="1">
        <f t="shared" si="10"/>
        <v>561839.58177387144</v>
      </c>
      <c r="AR50" s="1">
        <f t="shared" si="10"/>
        <v>144219.211709581</v>
      </c>
      <c r="AS50" s="1">
        <f t="shared" si="10"/>
        <v>472.95383620679996</v>
      </c>
      <c r="AT50" s="1">
        <f t="shared" si="10"/>
        <v>135.01572623001999</v>
      </c>
      <c r="AU50" s="1">
        <f t="shared" si="10"/>
        <v>65876.351794257163</v>
      </c>
      <c r="AV50" s="1">
        <f t="shared" si="10"/>
        <v>570.45921394099992</v>
      </c>
      <c r="AW50" s="1">
        <f t="shared" si="10"/>
        <v>38785.602146143261</v>
      </c>
      <c r="AX50" s="1">
        <f t="shared" si="10"/>
        <v>199.51655957711</v>
      </c>
      <c r="AY50" s="1">
        <f t="shared" si="10"/>
        <v>502.41276821967608</v>
      </c>
      <c r="AZ50" s="1">
        <f t="shared" si="10"/>
        <v>70191.91753275349</v>
      </c>
      <c r="BA50" s="1">
        <f t="shared" si="10"/>
        <v>17080.764429626306</v>
      </c>
      <c r="BB50" s="1">
        <f t="shared" si="10"/>
        <v>5861.4254840960466</v>
      </c>
      <c r="BC50" s="1">
        <f t="shared" si="10"/>
        <v>347.72155987169697</v>
      </c>
      <c r="BD50" s="1">
        <f t="shared" si="10"/>
        <v>61178.885490767403</v>
      </c>
      <c r="BE50" s="1">
        <f t="shared" si="10"/>
        <v>476.92096430134995</v>
      </c>
      <c r="BF50" s="1">
        <f t="shared" si="10"/>
        <v>4089.1492494481386</v>
      </c>
      <c r="BG50" s="1">
        <f t="shared" si="10"/>
        <v>115912.13364582826</v>
      </c>
      <c r="BH50" s="1">
        <f t="shared" si="10"/>
        <v>87.719382090110003</v>
      </c>
      <c r="BI50" s="1">
        <f t="shared" si="10"/>
        <v>194822.58638753</v>
      </c>
      <c r="BJ50" s="1">
        <f t="shared" si="10"/>
        <v>932322.26010221243</v>
      </c>
      <c r="BK50" s="1">
        <f t="shared" si="10"/>
        <v>81385.759129387065</v>
      </c>
      <c r="BM50" s="29">
        <f>+(P50-B50)/B50</f>
        <v>-0.30185605282729044</v>
      </c>
      <c r="BN50" s="29">
        <f t="shared" si="1"/>
        <v>-0.30646335128456298</v>
      </c>
      <c r="BO50" s="29">
        <f t="shared" si="2"/>
        <v>-0.40705621089375371</v>
      </c>
      <c r="BP50" s="29">
        <f t="shared" si="3"/>
        <v>-0.54582382308658262</v>
      </c>
      <c r="BQ50" s="29">
        <f t="shared" si="4"/>
        <v>-0.46674672284416302</v>
      </c>
      <c r="BR50" s="29">
        <f t="shared" si="5"/>
        <v>-0.41538089719776206</v>
      </c>
      <c r="BS50" s="29">
        <f t="shared" si="6"/>
        <v>-0.30692340411547708</v>
      </c>
    </row>
    <row r="51" spans="1:71" x14ac:dyDescent="0.25">
      <c r="A51" s="4" t="s">
        <v>127</v>
      </c>
      <c r="B51" s="1">
        <f>SUM(B16:B47)</f>
        <v>3682185.6867342624</v>
      </c>
      <c r="C51" s="1">
        <f t="shared" ref="C51:H51" si="11">SUM(C16:C47)</f>
        <v>679097.55180399993</v>
      </c>
      <c r="D51" s="1">
        <f t="shared" si="11"/>
        <v>951171.13797282439</v>
      </c>
      <c r="E51" s="1">
        <f>SUM(E16:E47)</f>
        <v>517653.13337847654</v>
      </c>
      <c r="F51" s="1">
        <f t="shared" si="11"/>
        <v>377706.58140234946</v>
      </c>
      <c r="G51" s="1">
        <f t="shared" si="11"/>
        <v>53160.078944818772</v>
      </c>
      <c r="H51" s="1">
        <f t="shared" si="11"/>
        <v>2726626.3442825857</v>
      </c>
      <c r="K51" s="1">
        <f t="shared" ref="K51:BK51" si="12">SUM(K16:K47)</f>
        <v>6405.7014210652997</v>
      </c>
      <c r="L51" s="1">
        <f t="shared" si="12"/>
        <v>0</v>
      </c>
      <c r="M51" s="1">
        <f t="shared" si="12"/>
        <v>5963.6997848196006</v>
      </c>
      <c r="N51" s="1">
        <f t="shared" si="12"/>
        <v>12956.791022208999</v>
      </c>
      <c r="O51" s="1">
        <f t="shared" si="12"/>
        <v>7500.6500077360997</v>
      </c>
      <c r="P51" s="1">
        <f t="shared" si="12"/>
        <v>527916.62926223001</v>
      </c>
      <c r="Q51" s="1">
        <f t="shared" si="12"/>
        <v>6197.9669135227996</v>
      </c>
      <c r="R51" s="1">
        <f t="shared" si="12"/>
        <v>8916.4494544611007</v>
      </c>
      <c r="S51" s="1">
        <f t="shared" si="12"/>
        <v>20490.128234305997</v>
      </c>
      <c r="T51" s="1">
        <f t="shared" si="12"/>
        <v>6503.888703057999</v>
      </c>
      <c r="U51" s="1">
        <f t="shared" si="12"/>
        <v>0</v>
      </c>
      <c r="V51" s="1">
        <f t="shared" si="12"/>
        <v>1554.8317969638999</v>
      </c>
      <c r="W51" s="1">
        <f t="shared" si="12"/>
        <v>2206.9491766431001</v>
      </c>
      <c r="X51" s="1">
        <f t="shared" si="12"/>
        <v>156.82521353257999</v>
      </c>
      <c r="Y51" s="1">
        <f t="shared" si="12"/>
        <v>15030.766476698001</v>
      </c>
      <c r="Z51" s="1">
        <f t="shared" si="12"/>
        <v>109839.59454025999</v>
      </c>
      <c r="AA51" s="1">
        <f t="shared" si="12"/>
        <v>40568.445483194002</v>
      </c>
      <c r="AB51" s="1">
        <f t="shared" si="12"/>
        <v>203707.31891248998</v>
      </c>
      <c r="AC51" s="1">
        <f t="shared" si="12"/>
        <v>21079.143322073</v>
      </c>
      <c r="AD51" s="1">
        <f t="shared" si="12"/>
        <v>226341.29403126999</v>
      </c>
      <c r="AE51" s="1">
        <f t="shared" si="12"/>
        <v>683.93350545353007</v>
      </c>
      <c r="AF51" s="1">
        <f t="shared" si="12"/>
        <v>9106.7000038360002</v>
      </c>
      <c r="AG51" s="1">
        <f t="shared" si="12"/>
        <v>473.63692500696504</v>
      </c>
      <c r="AH51" s="1">
        <f t="shared" si="12"/>
        <v>376829.65183940006</v>
      </c>
      <c r="AI51" s="1">
        <f t="shared" si="12"/>
        <v>234.45397137731999</v>
      </c>
      <c r="AJ51" s="1">
        <f t="shared" si="12"/>
        <v>869.73420137914695</v>
      </c>
      <c r="AK51" s="1">
        <f t="shared" si="12"/>
        <v>13071.149810609002</v>
      </c>
      <c r="AL51" s="1">
        <f t="shared" si="12"/>
        <v>316.32136738483905</v>
      </c>
      <c r="AM51" s="1">
        <f t="shared" si="12"/>
        <v>6.3247294837633996</v>
      </c>
      <c r="AN51" s="1">
        <f t="shared" si="12"/>
        <v>851.30458959820999</v>
      </c>
      <c r="AO51" s="1">
        <f t="shared" si="12"/>
        <v>70916.087127141</v>
      </c>
      <c r="AP51" s="1">
        <f t="shared" si="12"/>
        <v>47191.349841314004</v>
      </c>
      <c r="AQ51" s="1">
        <f t="shared" si="12"/>
        <v>23724.737285718002</v>
      </c>
      <c r="AR51" s="1">
        <f t="shared" si="12"/>
        <v>17690.772860536003</v>
      </c>
      <c r="AS51" s="1">
        <f t="shared" si="12"/>
        <v>12.551551679879001</v>
      </c>
      <c r="AT51" s="1">
        <f t="shared" si="12"/>
        <v>8.2324784718771014</v>
      </c>
      <c r="AU51" s="1">
        <f t="shared" si="12"/>
        <v>3875.4377952312002</v>
      </c>
      <c r="AV51" s="1">
        <f t="shared" si="12"/>
        <v>195.63079477229002</v>
      </c>
      <c r="AW51" s="1">
        <f t="shared" si="12"/>
        <v>9343.9845930862011</v>
      </c>
      <c r="AX51" s="1">
        <f t="shared" si="12"/>
        <v>179.21963069794398</v>
      </c>
      <c r="AY51" s="1">
        <f t="shared" si="12"/>
        <v>109.52541564213799</v>
      </c>
      <c r="AZ51" s="1">
        <f t="shared" si="12"/>
        <v>15623.407912825001</v>
      </c>
      <c r="BA51" s="1">
        <f t="shared" si="12"/>
        <v>1294.2351413402398</v>
      </c>
      <c r="BB51" s="1">
        <f t="shared" si="12"/>
        <v>696.49384170916005</v>
      </c>
      <c r="BC51" s="1">
        <f t="shared" si="12"/>
        <v>29.717856932451305</v>
      </c>
      <c r="BD51" s="1">
        <f t="shared" si="12"/>
        <v>19285.507666792997</v>
      </c>
      <c r="BE51" s="1">
        <f t="shared" si="12"/>
        <v>259.65771443291703</v>
      </c>
      <c r="BF51" s="1">
        <f t="shared" si="12"/>
        <v>17536.710388321</v>
      </c>
      <c r="BG51" s="1">
        <f t="shared" si="12"/>
        <v>58929.326209134</v>
      </c>
      <c r="BH51" s="1">
        <f t="shared" si="12"/>
        <v>47.086199732654002</v>
      </c>
      <c r="BI51" s="1">
        <f t="shared" si="12"/>
        <v>175197.68909245002</v>
      </c>
      <c r="BJ51" s="1">
        <f t="shared" si="12"/>
        <v>577077.83843925991</v>
      </c>
      <c r="BK51" s="1">
        <f t="shared" si="12"/>
        <v>42058.412334107998</v>
      </c>
      <c r="BM51" s="29">
        <f>+(P51-B51)/B51</f>
        <v>-0.85662954718330886</v>
      </c>
      <c r="BN51" s="29">
        <f t="shared" si="1"/>
        <v>-0.83825652993671551</v>
      </c>
      <c r="BO51" s="29">
        <f t="shared" si="2"/>
        <v>-0.7620393586440628</v>
      </c>
      <c r="BP51" s="29">
        <f t="shared" si="3"/>
        <v>-0.8630046211363479</v>
      </c>
      <c r="BQ51" s="29">
        <f t="shared" si="4"/>
        <v>-0.8750581743476592</v>
      </c>
      <c r="BR51" s="29">
        <f t="shared" si="5"/>
        <v>-0.63721822748209722</v>
      </c>
      <c r="BS51" s="29">
        <f t="shared" si="6"/>
        <v>-0.78835463111792914</v>
      </c>
    </row>
    <row r="52" spans="1:71" x14ac:dyDescent="0.25">
      <c r="A52" s="7"/>
    </row>
    <row r="53" spans="1:71" x14ac:dyDescent="0.25">
      <c r="A53" s="7"/>
    </row>
    <row r="54" spans="1:71" x14ac:dyDescent="0.25">
      <c r="A54" s="7"/>
    </row>
    <row r="55" spans="1:71" x14ac:dyDescent="0.25">
      <c r="A55" s="16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8.85546875" customWidth="1"/>
    <col min="2" max="8" width="9.140625" style="32"/>
    <col min="10" max="10" width="14.85546875" bestFit="1" customWidth="1"/>
    <col min="11" max="11" width="12" style="32" bestFit="1" customWidth="1"/>
    <col min="12" max="12" width="14.5703125" style="32" bestFit="1" customWidth="1"/>
    <col min="13" max="18" width="12" style="32" bestFit="1" customWidth="1"/>
    <col min="19" max="19" width="5.7109375" style="32" customWidth="1"/>
    <col min="20" max="20" width="12" style="32" bestFit="1" customWidth="1"/>
    <col min="21" max="21" width="14.85546875" style="32" bestFit="1" customWidth="1"/>
    <col min="22" max="24" width="12" style="32" bestFit="1" customWidth="1"/>
    <col min="25" max="25" width="6.42578125" style="32" customWidth="1"/>
    <col min="26" max="26" width="12" style="32" bestFit="1" customWidth="1"/>
    <col min="27" max="27" width="9.85546875" style="32" bestFit="1" customWidth="1"/>
    <col min="28" max="38" width="12" style="32" bestFit="1" customWidth="1"/>
    <col min="39" max="39" width="5.85546875" style="32" customWidth="1"/>
    <col min="40" max="56" width="12" style="32" bestFit="1" customWidth="1"/>
    <col min="57" max="57" width="5.140625" style="32" customWidth="1"/>
    <col min="58" max="63" width="12" style="32" bestFit="1" customWidth="1"/>
  </cols>
  <sheetData>
    <row r="1" spans="1:71" x14ac:dyDescent="0.25">
      <c r="B1" s="32" t="s">
        <v>336</v>
      </c>
      <c r="J1" s="34" t="s">
        <v>422</v>
      </c>
    </row>
    <row r="2" spans="1:71" x14ac:dyDescent="0.25">
      <c r="A2" s="10" t="s">
        <v>52</v>
      </c>
      <c r="B2" s="32" t="s">
        <v>59</v>
      </c>
      <c r="C2" s="32" t="s">
        <v>57</v>
      </c>
      <c r="D2" s="32" t="s">
        <v>60</v>
      </c>
      <c r="E2" s="32" t="s">
        <v>54</v>
      </c>
      <c r="F2" s="32" t="s">
        <v>53</v>
      </c>
      <c r="G2" s="32" t="s">
        <v>61</v>
      </c>
      <c r="H2" s="32" t="s">
        <v>62</v>
      </c>
      <c r="J2" s="23" t="s">
        <v>52</v>
      </c>
      <c r="K2" s="32" t="s">
        <v>131</v>
      </c>
      <c r="L2" s="32" t="s">
        <v>132</v>
      </c>
      <c r="M2" s="32" t="s">
        <v>133</v>
      </c>
      <c r="N2" s="32" t="s">
        <v>64</v>
      </c>
      <c r="O2" s="32" t="s">
        <v>134</v>
      </c>
      <c r="P2" s="32" t="s">
        <v>59</v>
      </c>
      <c r="Q2" s="32" t="s">
        <v>136</v>
      </c>
      <c r="R2" s="32" t="s">
        <v>137</v>
      </c>
      <c r="S2" s="32" t="s">
        <v>138</v>
      </c>
      <c r="T2" s="32" t="s">
        <v>139</v>
      </c>
      <c r="U2" s="32" t="s">
        <v>140</v>
      </c>
      <c r="V2" s="32" t="s">
        <v>141</v>
      </c>
      <c r="W2" s="32" t="s">
        <v>142</v>
      </c>
      <c r="X2" s="32" t="s">
        <v>143</v>
      </c>
      <c r="Y2" s="32" t="s">
        <v>144</v>
      </c>
      <c r="Z2" s="32" t="s">
        <v>57</v>
      </c>
      <c r="AA2" s="32" t="s">
        <v>128</v>
      </c>
      <c r="AB2" s="32" t="s">
        <v>145</v>
      </c>
      <c r="AC2" s="32" t="s">
        <v>146</v>
      </c>
      <c r="AD2" s="32" t="s">
        <v>60</v>
      </c>
      <c r="AE2" s="32" t="s">
        <v>147</v>
      </c>
      <c r="AF2" s="32" t="s">
        <v>148</v>
      </c>
      <c r="AG2" s="32" t="s">
        <v>149</v>
      </c>
      <c r="AH2" s="32" t="s">
        <v>150</v>
      </c>
      <c r="AI2" s="32" t="s">
        <v>151</v>
      </c>
      <c r="AJ2" s="32" t="s">
        <v>152</v>
      </c>
      <c r="AK2" s="32" t="s">
        <v>153</v>
      </c>
      <c r="AL2" s="32" t="s">
        <v>154</v>
      </c>
      <c r="AM2" s="32" t="s">
        <v>155</v>
      </c>
      <c r="AN2" s="32" t="s">
        <v>156</v>
      </c>
      <c r="AO2" s="32" t="s">
        <v>54</v>
      </c>
      <c r="AP2" s="32" t="s">
        <v>53</v>
      </c>
      <c r="AQ2" s="32" t="s">
        <v>157</v>
      </c>
      <c r="AR2" s="32" t="s">
        <v>158</v>
      </c>
      <c r="AS2" s="32" t="s">
        <v>159</v>
      </c>
      <c r="AT2" s="32" t="s">
        <v>160</v>
      </c>
      <c r="AU2" s="32" t="s">
        <v>161</v>
      </c>
      <c r="AV2" s="32" t="s">
        <v>162</v>
      </c>
      <c r="AW2" s="32" t="s">
        <v>163</v>
      </c>
      <c r="AX2" s="32" t="s">
        <v>164</v>
      </c>
      <c r="AY2" s="32" t="s">
        <v>165</v>
      </c>
      <c r="AZ2" s="32" t="s">
        <v>166</v>
      </c>
      <c r="BA2" s="32" t="s">
        <v>167</v>
      </c>
      <c r="BB2" s="32" t="s">
        <v>168</v>
      </c>
      <c r="BC2" s="32" t="s">
        <v>169</v>
      </c>
      <c r="BD2" s="32" t="s">
        <v>61</v>
      </c>
      <c r="BE2" s="32" t="s">
        <v>170</v>
      </c>
      <c r="BF2" s="32" t="s">
        <v>171</v>
      </c>
      <c r="BG2" s="32" t="s">
        <v>172</v>
      </c>
      <c r="BH2" s="32" t="s">
        <v>173</v>
      </c>
      <c r="BI2" s="32" t="s">
        <v>174</v>
      </c>
      <c r="BJ2" s="32" t="s">
        <v>175</v>
      </c>
      <c r="BK2" s="32" t="s">
        <v>176</v>
      </c>
      <c r="BM2" s="34" t="s">
        <v>421</v>
      </c>
      <c r="BN2" s="34"/>
      <c r="BO2" s="34"/>
      <c r="BP2" s="34"/>
      <c r="BQ2" s="34"/>
      <c r="BR2" s="34"/>
      <c r="BS2" s="34"/>
    </row>
    <row r="3" spans="1:71" x14ac:dyDescent="0.25">
      <c r="A3" s="24" t="s">
        <v>76</v>
      </c>
      <c r="B3" s="32">
        <v>79014.63</v>
      </c>
      <c r="C3" s="32">
        <v>363.87760546290002</v>
      </c>
      <c r="D3" s="32">
        <v>8377.7099999999991</v>
      </c>
      <c r="E3" s="32">
        <v>153.82517114229901</v>
      </c>
      <c r="F3" s="32">
        <v>219.726077776599</v>
      </c>
      <c r="G3" s="32">
        <v>74.011911115499899</v>
      </c>
      <c r="H3" s="32">
        <v>4125.4499999999898</v>
      </c>
      <c r="J3" t="s">
        <v>121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0</v>
      </c>
      <c r="Q3" s="32">
        <v>0</v>
      </c>
      <c r="R3" s="32">
        <v>0</v>
      </c>
      <c r="S3" s="32">
        <v>0</v>
      </c>
      <c r="T3" s="32">
        <v>0</v>
      </c>
      <c r="U3" s="32">
        <v>0</v>
      </c>
      <c r="V3" s="32">
        <v>0</v>
      </c>
      <c r="W3" s="32">
        <v>0</v>
      </c>
      <c r="X3" s="32">
        <v>0</v>
      </c>
      <c r="Y3" s="32">
        <v>0</v>
      </c>
      <c r="Z3" s="32">
        <v>0</v>
      </c>
      <c r="AA3" s="32">
        <v>0</v>
      </c>
      <c r="AB3" s="32">
        <v>0</v>
      </c>
      <c r="AC3" s="32">
        <v>0</v>
      </c>
      <c r="AD3" s="32">
        <v>0</v>
      </c>
      <c r="AE3" s="32">
        <v>0</v>
      </c>
      <c r="AF3" s="32">
        <v>0</v>
      </c>
      <c r="AG3" s="32">
        <v>0</v>
      </c>
      <c r="AH3" s="32">
        <v>0</v>
      </c>
      <c r="AI3" s="32">
        <v>0</v>
      </c>
      <c r="AJ3" s="32">
        <v>0</v>
      </c>
      <c r="AK3" s="32">
        <v>0</v>
      </c>
      <c r="AL3" s="32">
        <v>0</v>
      </c>
      <c r="AM3" s="32">
        <v>0</v>
      </c>
      <c r="AN3" s="32">
        <v>0</v>
      </c>
      <c r="AO3" s="32">
        <v>0</v>
      </c>
      <c r="AP3" s="32">
        <v>0</v>
      </c>
      <c r="AQ3" s="32">
        <v>0</v>
      </c>
      <c r="AR3" s="32">
        <v>0</v>
      </c>
      <c r="AS3" s="32">
        <v>0</v>
      </c>
      <c r="AT3" s="32">
        <v>0</v>
      </c>
      <c r="AU3" s="32">
        <v>0</v>
      </c>
      <c r="AV3" s="32">
        <v>0</v>
      </c>
      <c r="AW3" s="32">
        <v>0</v>
      </c>
      <c r="AX3" s="32">
        <v>0</v>
      </c>
      <c r="AY3" s="32">
        <v>0</v>
      </c>
      <c r="AZ3" s="32">
        <v>0</v>
      </c>
      <c r="BA3" s="32">
        <v>0</v>
      </c>
      <c r="BB3" s="32">
        <v>0</v>
      </c>
      <c r="BC3" s="32">
        <v>0</v>
      </c>
      <c r="BD3" s="32">
        <v>0</v>
      </c>
      <c r="BE3" s="32">
        <v>0</v>
      </c>
      <c r="BF3" s="32">
        <v>0</v>
      </c>
      <c r="BG3" s="32">
        <v>0</v>
      </c>
      <c r="BH3" s="32">
        <v>0</v>
      </c>
      <c r="BI3" s="32">
        <v>0</v>
      </c>
      <c r="BJ3" s="32">
        <v>0</v>
      </c>
      <c r="BK3" s="32">
        <v>0</v>
      </c>
      <c r="BM3" s="32" t="s">
        <v>59</v>
      </c>
      <c r="BN3" s="32" t="s">
        <v>57</v>
      </c>
      <c r="BO3" s="32" t="s">
        <v>60</v>
      </c>
      <c r="BP3" s="32" t="s">
        <v>54</v>
      </c>
      <c r="BQ3" s="32" t="s">
        <v>53</v>
      </c>
      <c r="BR3" s="32" t="s">
        <v>61</v>
      </c>
      <c r="BS3" s="32" t="s">
        <v>62</v>
      </c>
    </row>
    <row r="4" spans="1:71" x14ac:dyDescent="0.25">
      <c r="A4" s="24" t="s">
        <v>77</v>
      </c>
      <c r="B4" s="32">
        <v>27532.699999999899</v>
      </c>
      <c r="C4" s="32">
        <v>104.714575098099</v>
      </c>
      <c r="D4" s="32">
        <v>3292.97999999999</v>
      </c>
      <c r="E4" s="32">
        <v>66.557915832899894</v>
      </c>
      <c r="F4" s="32">
        <v>88.727451720399998</v>
      </c>
      <c r="G4" s="32">
        <v>25.7416058391</v>
      </c>
      <c r="H4" s="32">
        <v>1669.1599999999901</v>
      </c>
      <c r="J4" t="s">
        <v>77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0</v>
      </c>
      <c r="Q4" s="32">
        <v>0</v>
      </c>
      <c r="R4" s="32">
        <v>0</v>
      </c>
      <c r="S4" s="32">
        <v>0</v>
      </c>
      <c r="T4" s="32">
        <v>0</v>
      </c>
      <c r="U4" s="32">
        <v>0</v>
      </c>
      <c r="V4" s="32">
        <v>0</v>
      </c>
      <c r="W4" s="32">
        <v>0</v>
      </c>
      <c r="X4" s="32">
        <v>0</v>
      </c>
      <c r="Y4" s="32">
        <v>0</v>
      </c>
      <c r="Z4" s="32">
        <v>0</v>
      </c>
      <c r="AA4" s="32">
        <v>0</v>
      </c>
      <c r="AB4" s="32">
        <v>0</v>
      </c>
      <c r="AC4" s="32">
        <v>0</v>
      </c>
      <c r="AD4" s="32">
        <v>0</v>
      </c>
      <c r="AE4" s="32">
        <v>0</v>
      </c>
      <c r="AF4" s="32">
        <v>0</v>
      </c>
      <c r="AG4" s="32">
        <v>0</v>
      </c>
      <c r="AH4" s="32">
        <v>0</v>
      </c>
      <c r="AI4" s="32">
        <v>0</v>
      </c>
      <c r="AJ4" s="32">
        <v>0</v>
      </c>
      <c r="AK4" s="32">
        <v>0</v>
      </c>
      <c r="AL4" s="32">
        <v>0</v>
      </c>
      <c r="AM4" s="32">
        <v>0</v>
      </c>
      <c r="AN4" s="32">
        <v>0</v>
      </c>
      <c r="AO4" s="32">
        <v>0</v>
      </c>
      <c r="AP4" s="32">
        <v>0</v>
      </c>
      <c r="AQ4" s="32">
        <v>0</v>
      </c>
      <c r="AR4" s="32">
        <v>0</v>
      </c>
      <c r="AS4" s="32">
        <v>0</v>
      </c>
      <c r="AT4" s="32">
        <v>0</v>
      </c>
      <c r="AU4" s="32">
        <v>0</v>
      </c>
      <c r="AV4" s="32">
        <v>0</v>
      </c>
      <c r="AW4" s="32">
        <v>0</v>
      </c>
      <c r="AX4" s="32">
        <v>0</v>
      </c>
      <c r="AY4" s="32">
        <v>0</v>
      </c>
      <c r="AZ4" s="32">
        <v>0</v>
      </c>
      <c r="BA4" s="32">
        <v>0</v>
      </c>
      <c r="BB4" s="32">
        <v>0</v>
      </c>
      <c r="BC4" s="32">
        <v>0</v>
      </c>
      <c r="BD4" s="32">
        <v>0</v>
      </c>
      <c r="BE4" s="32">
        <v>0</v>
      </c>
      <c r="BF4" s="32">
        <v>0</v>
      </c>
      <c r="BG4" s="32">
        <v>0</v>
      </c>
      <c r="BH4" s="32">
        <v>0</v>
      </c>
      <c r="BI4" s="32">
        <v>0</v>
      </c>
      <c r="BJ4" s="32">
        <v>0</v>
      </c>
      <c r="BK4" s="32">
        <v>0</v>
      </c>
      <c r="BM4" s="29">
        <f>+(P4-B4)/B4</f>
        <v>-1</v>
      </c>
      <c r="BN4" s="29">
        <f>+(Z4-C4)/C4</f>
        <v>-1</v>
      </c>
      <c r="BO4" s="29">
        <f>+(AD4-D4)/D4</f>
        <v>-1</v>
      </c>
      <c r="BP4" s="29">
        <f>+(AO4-E4)/E4</f>
        <v>-1</v>
      </c>
      <c r="BQ4" s="29">
        <f>+(AP4-F4)/F4</f>
        <v>-1</v>
      </c>
      <c r="BR4" s="29">
        <f>+(BD4-G4)/G4</f>
        <v>-1</v>
      </c>
      <c r="BS4" s="29">
        <f>+(BJ4-H4)/H4</f>
        <v>-1</v>
      </c>
    </row>
    <row r="5" spans="1:71" x14ac:dyDescent="0.25">
      <c r="A5" s="24" t="s">
        <v>78</v>
      </c>
      <c r="B5" s="32">
        <v>136611.31</v>
      </c>
      <c r="C5" s="32">
        <v>647.72</v>
      </c>
      <c r="D5" s="32">
        <v>15582.109999999901</v>
      </c>
      <c r="E5" s="32">
        <v>288.82265680569901</v>
      </c>
      <c r="F5" s="32">
        <v>412.89247624739897</v>
      </c>
      <c r="G5" s="32">
        <v>157.95999999999901</v>
      </c>
      <c r="H5" s="32">
        <v>8194.27</v>
      </c>
      <c r="J5" t="s">
        <v>71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0</v>
      </c>
      <c r="AC5" s="32">
        <v>0</v>
      </c>
      <c r="AD5" s="32">
        <v>0</v>
      </c>
      <c r="AE5" s="32">
        <v>0</v>
      </c>
      <c r="AF5" s="32">
        <v>0</v>
      </c>
      <c r="AG5" s="32">
        <v>0</v>
      </c>
      <c r="AH5" s="32">
        <v>0</v>
      </c>
      <c r="AI5" s="32">
        <v>0</v>
      </c>
      <c r="AJ5" s="32">
        <v>0</v>
      </c>
      <c r="AK5" s="32">
        <v>0</v>
      </c>
      <c r="AL5" s="32">
        <v>0</v>
      </c>
      <c r="AM5" s="32">
        <v>0</v>
      </c>
      <c r="AN5" s="32">
        <v>0</v>
      </c>
      <c r="AO5" s="32">
        <v>0</v>
      </c>
      <c r="AP5" s="32">
        <v>0</v>
      </c>
      <c r="AQ5" s="32">
        <v>0</v>
      </c>
      <c r="AR5" s="32">
        <v>0</v>
      </c>
      <c r="AS5" s="32">
        <v>0</v>
      </c>
      <c r="AT5" s="32">
        <v>0</v>
      </c>
      <c r="AU5" s="32">
        <v>0</v>
      </c>
      <c r="AV5" s="32">
        <v>0</v>
      </c>
      <c r="AW5" s="32">
        <v>0</v>
      </c>
      <c r="AX5" s="32">
        <v>0</v>
      </c>
      <c r="AY5" s="32">
        <v>0</v>
      </c>
      <c r="AZ5" s="32">
        <v>0</v>
      </c>
      <c r="BA5" s="32">
        <v>0</v>
      </c>
      <c r="BB5" s="32">
        <v>0</v>
      </c>
      <c r="BC5" s="32">
        <v>0</v>
      </c>
      <c r="BD5" s="32">
        <v>0</v>
      </c>
      <c r="BE5" s="32">
        <v>0</v>
      </c>
      <c r="BF5" s="32">
        <v>0</v>
      </c>
      <c r="BG5" s="32">
        <v>0</v>
      </c>
      <c r="BH5" s="32">
        <v>0</v>
      </c>
      <c r="BI5" s="32">
        <v>0</v>
      </c>
      <c r="BJ5" s="32">
        <v>0</v>
      </c>
      <c r="BK5" s="32">
        <v>0</v>
      </c>
      <c r="BM5" s="29">
        <f t="shared" ref="BM5:BM51" si="0">+(P5-B5)/B5</f>
        <v>-1</v>
      </c>
      <c r="BN5" s="29">
        <f t="shared" ref="BN5:BN51" si="1">+(Z5-C5)/C5</f>
        <v>-1</v>
      </c>
      <c r="BO5" s="29">
        <f t="shared" ref="BO5:BO51" si="2">+(AD5-D5)/D5</f>
        <v>-1</v>
      </c>
      <c r="BP5" s="29">
        <f t="shared" ref="BP5:BQ51" si="3">+(AO5-E5)/E5</f>
        <v>-1</v>
      </c>
      <c r="BQ5" s="29">
        <f t="shared" si="3"/>
        <v>-1</v>
      </c>
      <c r="BR5" s="29">
        <f t="shared" ref="BR5:BR51" si="4">+(BD5-G5)/G5</f>
        <v>-1</v>
      </c>
      <c r="BS5" s="29">
        <f t="shared" ref="BS5:BS51" si="5">+(BJ5-H5)/H5</f>
        <v>-1</v>
      </c>
    </row>
    <row r="6" spans="1:71" x14ac:dyDescent="0.25">
      <c r="A6" s="24" t="s">
        <v>79</v>
      </c>
      <c r="B6" s="32">
        <v>147495.93999999901</v>
      </c>
      <c r="C6" s="32">
        <v>613.22</v>
      </c>
      <c r="D6" s="32">
        <v>20844.169999999998</v>
      </c>
      <c r="E6" s="32">
        <v>388.89500802169903</v>
      </c>
      <c r="F6" s="32">
        <v>527.15999999999894</v>
      </c>
      <c r="G6" s="32">
        <v>220.60999999999899</v>
      </c>
      <c r="H6" s="32">
        <v>9080.75</v>
      </c>
      <c r="J6" t="s">
        <v>122</v>
      </c>
      <c r="K6" s="32">
        <v>95.516143983899994</v>
      </c>
      <c r="L6" s="32">
        <v>34.142344403099997</v>
      </c>
      <c r="M6" s="32">
        <v>34.723810027699997</v>
      </c>
      <c r="N6" s="32">
        <v>178.10564110600001</v>
      </c>
      <c r="O6" s="32">
        <v>456.42437738699999</v>
      </c>
      <c r="P6" s="32">
        <v>63725.048006700003</v>
      </c>
      <c r="Q6" s="32">
        <v>235.11980245500001</v>
      </c>
      <c r="R6" s="32">
        <v>75.584449974400002</v>
      </c>
      <c r="S6" s="32">
        <v>0</v>
      </c>
      <c r="T6" s="32">
        <v>74.042727404000004</v>
      </c>
      <c r="U6" s="32">
        <v>43.662385092800001</v>
      </c>
      <c r="V6" s="32">
        <v>72.009348258599999</v>
      </c>
      <c r="W6" s="32">
        <v>65.544043298800005</v>
      </c>
      <c r="X6" s="32">
        <v>2.8264106714700001E-2</v>
      </c>
      <c r="Y6" s="32">
        <v>0</v>
      </c>
      <c r="Z6" s="32">
        <v>264.93570109699999</v>
      </c>
      <c r="AA6" s="32">
        <v>0</v>
      </c>
      <c r="AB6" s="32">
        <v>8101.0533752199999</v>
      </c>
      <c r="AC6" s="32">
        <v>828.10690917500006</v>
      </c>
      <c r="AD6" s="32">
        <v>9001.1696326500005</v>
      </c>
      <c r="AE6" s="32">
        <v>1.1100032771699999</v>
      </c>
      <c r="AF6" s="32">
        <v>182.68107521600001</v>
      </c>
      <c r="AG6" s="32">
        <v>5.2077227908300001E-2</v>
      </c>
      <c r="AH6" s="32">
        <v>2349.07704341</v>
      </c>
      <c r="AI6" s="32">
        <v>0.174996985179</v>
      </c>
      <c r="AJ6" s="32">
        <v>5.4825635344500002E-2</v>
      </c>
      <c r="AK6" s="32">
        <v>107.650265602</v>
      </c>
      <c r="AL6" s="32">
        <v>0.17889773309699999</v>
      </c>
      <c r="AM6" s="32">
        <v>0</v>
      </c>
      <c r="AN6" s="32">
        <v>1.1206170737000001E-2</v>
      </c>
      <c r="AO6" s="32">
        <v>227.63623062600001</v>
      </c>
      <c r="AP6" s="32">
        <v>167.916459686</v>
      </c>
      <c r="AQ6" s="32">
        <v>59.7197709398</v>
      </c>
      <c r="AR6" s="32">
        <v>15.707253206300001</v>
      </c>
      <c r="AS6" s="32">
        <v>1.9141878448199999E-2</v>
      </c>
      <c r="AT6" s="32">
        <v>1.4122636507400001E-3</v>
      </c>
      <c r="AU6" s="32">
        <v>3.4529514928</v>
      </c>
      <c r="AV6" s="32">
        <v>3.9793517309E-2</v>
      </c>
      <c r="AW6" s="32">
        <v>10.907695453500001</v>
      </c>
      <c r="AX6" s="32">
        <v>0.62721749147100003</v>
      </c>
      <c r="AY6" s="32">
        <v>0.21233924723200001</v>
      </c>
      <c r="AZ6" s="32">
        <v>43.634949762200002</v>
      </c>
      <c r="BA6" s="32">
        <v>0.184611936926</v>
      </c>
      <c r="BB6" s="32">
        <v>0.71165186814199999</v>
      </c>
      <c r="BC6" s="32">
        <v>2.4204536009699998E-3</v>
      </c>
      <c r="BD6" s="32">
        <v>95.255529136800007</v>
      </c>
      <c r="BE6" s="32">
        <v>0</v>
      </c>
      <c r="BF6" s="32">
        <v>1.6652850159599999</v>
      </c>
      <c r="BG6" s="32">
        <v>539.411577319</v>
      </c>
      <c r="BH6" s="32">
        <v>0.70976697211700002</v>
      </c>
      <c r="BI6" s="32">
        <v>463.88049845400002</v>
      </c>
      <c r="BJ6" s="32">
        <v>3923.2254214999998</v>
      </c>
      <c r="BK6" s="32">
        <v>584.89264108199995</v>
      </c>
      <c r="BM6" s="29">
        <f t="shared" si="0"/>
        <v>-0.56795388397334579</v>
      </c>
      <c r="BN6" s="29">
        <f t="shared" si="1"/>
        <v>-0.56795978425850435</v>
      </c>
      <c r="BO6" s="29">
        <f t="shared" si="2"/>
        <v>-0.56816847911670254</v>
      </c>
      <c r="BP6" s="29">
        <f t="shared" si="3"/>
        <v>-0.4146589029672022</v>
      </c>
      <c r="BQ6" s="29">
        <f t="shared" si="3"/>
        <v>-0.68146964927915565</v>
      </c>
      <c r="BR6" s="29">
        <f t="shared" si="4"/>
        <v>-0.56821753711617584</v>
      </c>
      <c r="BS6" s="29">
        <f t="shared" si="5"/>
        <v>-0.56796240161880907</v>
      </c>
    </row>
    <row r="7" spans="1:71" x14ac:dyDescent="0.25">
      <c r="A7" s="24" t="s">
        <v>80</v>
      </c>
      <c r="B7" s="32">
        <v>978671.59</v>
      </c>
      <c r="C7" s="32">
        <v>5157.8599999999997</v>
      </c>
      <c r="D7" s="32">
        <v>116249.939999999</v>
      </c>
      <c r="E7" s="32">
        <v>2533.2800000000002</v>
      </c>
      <c r="F7" s="32">
        <v>3533.1199999999899</v>
      </c>
      <c r="G7" s="32">
        <v>1277.27</v>
      </c>
      <c r="H7" s="32">
        <v>58667.95</v>
      </c>
      <c r="J7" t="s">
        <v>123</v>
      </c>
      <c r="K7" s="32">
        <v>1390.99634412</v>
      </c>
      <c r="L7" s="32">
        <v>506.097864254</v>
      </c>
      <c r="M7" s="32">
        <v>498.33329080599998</v>
      </c>
      <c r="N7" s="32">
        <v>2638.2690644600002</v>
      </c>
      <c r="O7" s="32">
        <v>6765.6833620500001</v>
      </c>
      <c r="P7" s="32">
        <v>967613.04506599996</v>
      </c>
      <c r="Q7" s="32">
        <v>3479.4010337700001</v>
      </c>
      <c r="R7" s="32">
        <v>1120.4017006199999</v>
      </c>
      <c r="S7" s="32">
        <v>0</v>
      </c>
      <c r="T7" s="32">
        <v>1083.0816992099999</v>
      </c>
      <c r="U7" s="32">
        <v>647.21956918199999</v>
      </c>
      <c r="V7" s="32">
        <v>919.15428980900003</v>
      </c>
      <c r="W7" s="32">
        <v>970.77905394200002</v>
      </c>
      <c r="X7" s="32">
        <v>0.41897536268800001</v>
      </c>
      <c r="Y7" s="32">
        <v>0</v>
      </c>
      <c r="Z7" s="32">
        <v>5099.48857675</v>
      </c>
      <c r="AA7" s="32">
        <v>0</v>
      </c>
      <c r="AB7" s="32">
        <v>103404.29229899999</v>
      </c>
      <c r="AC7" s="32">
        <v>10570.2526254</v>
      </c>
      <c r="AD7" s="32">
        <v>114893.69921399999</v>
      </c>
      <c r="AE7" s="32">
        <v>15.704320904799999</v>
      </c>
      <c r="AF7" s="32">
        <v>2702.3939083099999</v>
      </c>
      <c r="AG7" s="32">
        <v>0.94746099197</v>
      </c>
      <c r="AH7" s="32">
        <v>34761.909089499997</v>
      </c>
      <c r="AI7" s="32">
        <v>2.8490949475599998</v>
      </c>
      <c r="AJ7" s="32">
        <v>0.88262658663899995</v>
      </c>
      <c r="AK7" s="32">
        <v>1529.5140109199999</v>
      </c>
      <c r="AL7" s="32">
        <v>3.1118506148099998</v>
      </c>
      <c r="AM7" s="32">
        <v>0</v>
      </c>
      <c r="AN7" s="32">
        <v>0.18220317796300001</v>
      </c>
      <c r="AO7" s="32">
        <v>3491.8284094199998</v>
      </c>
      <c r="AP7" s="32">
        <v>2503.4224464700001</v>
      </c>
      <c r="AQ7" s="32">
        <v>988.40596295099999</v>
      </c>
      <c r="AR7" s="32">
        <v>259.56699923399998</v>
      </c>
      <c r="AS7" s="32">
        <v>0.349343948588</v>
      </c>
      <c r="AT7" s="32">
        <v>2.56353621367E-2</v>
      </c>
      <c r="AU7" s="32">
        <v>60.634086542399999</v>
      </c>
      <c r="AV7" s="32">
        <v>0.72878045823100002</v>
      </c>
      <c r="AW7" s="32">
        <v>174.89608227599999</v>
      </c>
      <c r="AX7" s="32">
        <v>11.5138963938</v>
      </c>
      <c r="AY7" s="32">
        <v>3.25697062892</v>
      </c>
      <c r="AZ7" s="32">
        <v>699.66130215999999</v>
      </c>
      <c r="BA7" s="32">
        <v>3.40699361211</v>
      </c>
      <c r="BB7" s="32">
        <v>11.423163522299999</v>
      </c>
      <c r="BC7" s="32">
        <v>4.15948511053E-2</v>
      </c>
      <c r="BD7" s="32">
        <v>1262.26171729</v>
      </c>
      <c r="BE7" s="32">
        <v>0</v>
      </c>
      <c r="BF7" s="32">
        <v>23.5605317813</v>
      </c>
      <c r="BG7" s="32">
        <v>7985.8426488300001</v>
      </c>
      <c r="BH7" s="32">
        <v>10.041830838499999</v>
      </c>
      <c r="BI7" s="32">
        <v>6859.8331680000001</v>
      </c>
      <c r="BJ7" s="32">
        <v>58006.773605800001</v>
      </c>
      <c r="BK7" s="32">
        <v>8662.8942657799998</v>
      </c>
      <c r="BM7" s="29">
        <f t="shared" si="0"/>
        <v>-1.1299546290089002E-2</v>
      </c>
      <c r="BN7" s="29">
        <f t="shared" si="1"/>
        <v>-1.1316984805713937E-2</v>
      </c>
      <c r="BO7" s="29">
        <f t="shared" si="2"/>
        <v>-1.1666593427910732E-2</v>
      </c>
      <c r="BP7" s="29">
        <f t="shared" si="3"/>
        <v>0.37838233808343319</v>
      </c>
      <c r="BQ7" s="29">
        <f t="shared" si="3"/>
        <v>-0.29144143236855607</v>
      </c>
      <c r="BR7" s="29">
        <f t="shared" si="4"/>
        <v>-1.175028201554879E-2</v>
      </c>
      <c r="BS7" s="29">
        <f t="shared" si="5"/>
        <v>-1.1269805646865047E-2</v>
      </c>
    </row>
    <row r="8" spans="1:71" x14ac:dyDescent="0.25">
      <c r="A8" s="24" t="s">
        <v>81</v>
      </c>
      <c r="B8" s="32">
        <v>1212175.3</v>
      </c>
      <c r="C8" s="32">
        <v>8387.52</v>
      </c>
      <c r="D8" s="32">
        <v>146473.29999999999</v>
      </c>
      <c r="E8" s="32">
        <v>2711.0099999999902</v>
      </c>
      <c r="F8" s="32">
        <v>4163.2599999999902</v>
      </c>
      <c r="G8" s="32">
        <v>1618.48999999999</v>
      </c>
      <c r="H8" s="32">
        <v>64827.01</v>
      </c>
      <c r="J8" t="s">
        <v>72</v>
      </c>
      <c r="K8" s="32">
        <v>1541.49198604</v>
      </c>
      <c r="L8" s="32">
        <v>566.02935827700003</v>
      </c>
      <c r="M8" s="32">
        <v>547.98634869399996</v>
      </c>
      <c r="N8" s="32">
        <v>2949.67795101</v>
      </c>
      <c r="O8" s="32">
        <v>7566.8410478599999</v>
      </c>
      <c r="P8" s="32">
        <v>1211493.4836500001</v>
      </c>
      <c r="Q8" s="32">
        <v>3888.0548921899999</v>
      </c>
      <c r="R8" s="32">
        <v>1253.08334737</v>
      </c>
      <c r="S8" s="32">
        <v>0</v>
      </c>
      <c r="T8" s="32">
        <v>1203.04550174</v>
      </c>
      <c r="U8" s="32">
        <v>723.867258795</v>
      </c>
      <c r="V8" s="32">
        <v>1170.7113658200001</v>
      </c>
      <c r="W8" s="32">
        <v>1085.3213959</v>
      </c>
      <c r="X8" s="32">
        <v>0.468576358405</v>
      </c>
      <c r="Y8" s="32">
        <v>0</v>
      </c>
      <c r="Z8" s="32">
        <v>8382.7130238000009</v>
      </c>
      <c r="AA8" s="32">
        <v>0</v>
      </c>
      <c r="AB8" s="32">
        <v>131706.332238</v>
      </c>
      <c r="AC8" s="32">
        <v>13463.2292481</v>
      </c>
      <c r="AD8" s="32">
        <v>146340.27285199999</v>
      </c>
      <c r="AE8" s="32">
        <v>17.1366029862</v>
      </c>
      <c r="AF8" s="32">
        <v>3019.3090174899999</v>
      </c>
      <c r="AG8" s="32">
        <v>1.52944647453</v>
      </c>
      <c r="AH8" s="32">
        <v>38845.065390700001</v>
      </c>
      <c r="AI8" s="32">
        <v>3.8856416276700001</v>
      </c>
      <c r="AJ8" s="32">
        <v>1.1601887156399999</v>
      </c>
      <c r="AK8" s="32">
        <v>1458.8352211500001</v>
      </c>
      <c r="AL8" s="32">
        <v>4.6660964411899997</v>
      </c>
      <c r="AM8" s="32">
        <v>0</v>
      </c>
      <c r="AN8" s="32">
        <v>0.24693338183499999</v>
      </c>
      <c r="AO8" s="32">
        <v>4159.6749852599996</v>
      </c>
      <c r="AP8" s="32">
        <v>2708.3874583500001</v>
      </c>
      <c r="AQ8" s="32">
        <v>1451.28752691</v>
      </c>
      <c r="AR8" s="32">
        <v>349.35387952799999</v>
      </c>
      <c r="AS8" s="32">
        <v>0.55865308619499998</v>
      </c>
      <c r="AT8" s="32">
        <v>4.1664982335499999E-2</v>
      </c>
      <c r="AU8" s="32">
        <v>92.083593754299997</v>
      </c>
      <c r="AV8" s="32">
        <v>1.15314483815</v>
      </c>
      <c r="AW8" s="32">
        <v>220.611755706</v>
      </c>
      <c r="AX8" s="32">
        <v>18.0883002916</v>
      </c>
      <c r="AY8" s="32">
        <v>3.6246765544000001</v>
      </c>
      <c r="AZ8" s="32">
        <v>882.56389600800003</v>
      </c>
      <c r="BA8" s="32">
        <v>5.2657292613999997</v>
      </c>
      <c r="BB8" s="32">
        <v>14.009785104500001</v>
      </c>
      <c r="BC8" s="32">
        <v>6.2964048126899999E-2</v>
      </c>
      <c r="BD8" s="32">
        <v>1616.8790797900001</v>
      </c>
      <c r="BE8" s="32">
        <v>0</v>
      </c>
      <c r="BF8" s="32">
        <v>25.709330273300001</v>
      </c>
      <c r="BG8" s="32">
        <v>8926.0617815099995</v>
      </c>
      <c r="BH8" s="32">
        <v>10.957681218699999</v>
      </c>
      <c r="BI8" s="32">
        <v>7662.8506363799997</v>
      </c>
      <c r="BJ8" s="32">
        <v>64791.661017500002</v>
      </c>
      <c r="BK8" s="32">
        <v>9684.9230151499996</v>
      </c>
      <c r="BM8" s="29">
        <f t="shared" si="0"/>
        <v>-5.6247338978114721E-4</v>
      </c>
      <c r="BN8" s="29">
        <f t="shared" si="1"/>
        <v>-5.7311054995988725E-4</v>
      </c>
      <c r="BO8" s="29">
        <f t="shared" si="2"/>
        <v>-9.0820066182706175E-4</v>
      </c>
      <c r="BP8" s="29">
        <f t="shared" si="3"/>
        <v>0.53436357123729339</v>
      </c>
      <c r="BQ8" s="29">
        <f t="shared" si="3"/>
        <v>-0.34945512450579441</v>
      </c>
      <c r="BR8" s="29">
        <f t="shared" si="4"/>
        <v>-9.9532293062663921E-4</v>
      </c>
      <c r="BS8" s="29">
        <f t="shared" si="5"/>
        <v>-5.4528170433897375E-4</v>
      </c>
    </row>
    <row r="9" spans="1:71" x14ac:dyDescent="0.25">
      <c r="A9" s="24" t="s">
        <v>82</v>
      </c>
      <c r="B9" s="32">
        <v>262215.20999999897</v>
      </c>
      <c r="C9" s="32">
        <v>809.65</v>
      </c>
      <c r="D9" s="32">
        <v>29128.0099999999</v>
      </c>
      <c r="E9" s="32">
        <v>573.03999999999905</v>
      </c>
      <c r="F9" s="32">
        <v>765.06</v>
      </c>
      <c r="G9" s="32">
        <v>256.06</v>
      </c>
      <c r="H9" s="32">
        <v>16826.95</v>
      </c>
      <c r="J9" t="s">
        <v>124</v>
      </c>
      <c r="K9" s="32">
        <v>374.19362674600001</v>
      </c>
      <c r="L9" s="32">
        <v>144.47738224</v>
      </c>
      <c r="M9" s="32">
        <v>127.135950528</v>
      </c>
      <c r="N9" s="32">
        <v>751.81441443400001</v>
      </c>
      <c r="O9" s="32">
        <v>1931.4231729999999</v>
      </c>
      <c r="P9" s="32">
        <v>255997.60677700001</v>
      </c>
      <c r="Q9" s="32">
        <v>988.22847875599996</v>
      </c>
      <c r="R9" s="32">
        <v>319.845854583</v>
      </c>
      <c r="S9" s="32">
        <v>0</v>
      </c>
      <c r="T9" s="32">
        <v>295.88631439</v>
      </c>
      <c r="U9" s="32">
        <v>184.764799114</v>
      </c>
      <c r="V9" s="32">
        <v>227.39697658099999</v>
      </c>
      <c r="W9" s="32">
        <v>276.53433143199999</v>
      </c>
      <c r="X9" s="32">
        <v>0.11960453929500001</v>
      </c>
      <c r="Y9" s="32">
        <v>0</v>
      </c>
      <c r="Z9" s="32">
        <v>790.43078269600005</v>
      </c>
      <c r="AA9" s="32">
        <v>0</v>
      </c>
      <c r="AB9" s="32">
        <v>25582.018848600001</v>
      </c>
      <c r="AC9" s="32">
        <v>2615.0636714699999</v>
      </c>
      <c r="AD9" s="32">
        <v>28424.479496700002</v>
      </c>
      <c r="AE9" s="32">
        <v>3.7887832437700002</v>
      </c>
      <c r="AF9" s="32">
        <v>766.64384772699998</v>
      </c>
      <c r="AG9" s="32">
        <v>0.185761261485</v>
      </c>
      <c r="AH9" s="32">
        <v>9873.1228177899993</v>
      </c>
      <c r="AI9" s="32">
        <v>0.59572347426399996</v>
      </c>
      <c r="AJ9" s="32">
        <v>0.186684667405</v>
      </c>
      <c r="AK9" s="32">
        <v>351.81442649500002</v>
      </c>
      <c r="AL9" s="32">
        <v>0.62834548631200005</v>
      </c>
      <c r="AM9" s="32">
        <v>0</v>
      </c>
      <c r="AN9" s="32">
        <v>3.8172048700099999E-2</v>
      </c>
      <c r="AO9" s="32">
        <v>746.55479257299999</v>
      </c>
      <c r="AP9" s="32">
        <v>559.133130618</v>
      </c>
      <c r="AQ9" s="32">
        <v>187.421661954</v>
      </c>
      <c r="AR9" s="32">
        <v>54.423173332899999</v>
      </c>
      <c r="AS9" s="32">
        <v>6.8717439111099995E-2</v>
      </c>
      <c r="AT9" s="32">
        <v>5.0140568902700003E-3</v>
      </c>
      <c r="AU9" s="32">
        <v>12.182166371799999</v>
      </c>
      <c r="AV9" s="32">
        <v>0.14386833997500001</v>
      </c>
      <c r="AW9" s="32">
        <v>37.424161444500001</v>
      </c>
      <c r="AX9" s="32">
        <v>2.2784807949900001</v>
      </c>
      <c r="AY9" s="32">
        <v>0.721236021319</v>
      </c>
      <c r="AZ9" s="32">
        <v>149.71214107399999</v>
      </c>
      <c r="BA9" s="32">
        <v>0.67786416221599999</v>
      </c>
      <c r="BB9" s="32">
        <v>2.46215369522</v>
      </c>
      <c r="BC9" s="32">
        <v>8.3795863026800005E-3</v>
      </c>
      <c r="BD9" s="32">
        <v>249.85445217899999</v>
      </c>
      <c r="BE9" s="32">
        <v>0</v>
      </c>
      <c r="BF9" s="32">
        <v>5.6842416891800003</v>
      </c>
      <c r="BG9" s="32">
        <v>2271.5101649100002</v>
      </c>
      <c r="BH9" s="32">
        <v>2.4226482735100001</v>
      </c>
      <c r="BI9" s="32">
        <v>1943.9076277500001</v>
      </c>
      <c r="BJ9" s="32">
        <v>16428.100206899999</v>
      </c>
      <c r="BK9" s="32">
        <v>2467.5342706299998</v>
      </c>
      <c r="BM9" s="29">
        <f t="shared" si="0"/>
        <v>-2.3711832822356071E-2</v>
      </c>
      <c r="BN9" s="29">
        <f t="shared" si="1"/>
        <v>-2.3737685795096556E-2</v>
      </c>
      <c r="BO9" s="29">
        <f t="shared" si="2"/>
        <v>-2.4153057599880699E-2</v>
      </c>
      <c r="BP9" s="29">
        <f t="shared" si="3"/>
        <v>0.30279699946426292</v>
      </c>
      <c r="BQ9" s="29">
        <f t="shared" si="3"/>
        <v>-0.26916433924398081</v>
      </c>
      <c r="BR9" s="29">
        <f t="shared" si="4"/>
        <v>-2.4234741158322307E-2</v>
      </c>
      <c r="BS9" s="29">
        <f t="shared" si="5"/>
        <v>-2.3703035493657612E-2</v>
      </c>
    </row>
    <row r="10" spans="1:71" x14ac:dyDescent="0.25">
      <c r="A10" s="24" t="s">
        <v>83</v>
      </c>
      <c r="B10" s="32">
        <v>399253.25</v>
      </c>
      <c r="C10" s="32">
        <v>880.979999999999</v>
      </c>
      <c r="D10" s="32">
        <v>42462.02</v>
      </c>
      <c r="E10" s="32">
        <v>879.69461836120001</v>
      </c>
      <c r="F10" s="32">
        <v>1136.1599999999901</v>
      </c>
      <c r="G10" s="32">
        <v>339.00999999999902</v>
      </c>
      <c r="H10" s="32">
        <v>27613.040000000001</v>
      </c>
      <c r="J10" t="s">
        <v>125</v>
      </c>
      <c r="K10" s="32">
        <v>334.60762658099998</v>
      </c>
      <c r="L10" s="32">
        <v>129.00672932399999</v>
      </c>
      <c r="M10" s="32">
        <v>113.843017422</v>
      </c>
      <c r="N10" s="32">
        <v>671.32364372300003</v>
      </c>
      <c r="O10" s="32">
        <v>1724.59628587</v>
      </c>
      <c r="P10" s="32">
        <v>212124.78837299999</v>
      </c>
      <c r="Q10" s="32">
        <v>882.50434920099997</v>
      </c>
      <c r="R10" s="32">
        <v>285.59541335</v>
      </c>
      <c r="S10" s="32">
        <v>0</v>
      </c>
      <c r="T10" s="32">
        <v>264.47830378600003</v>
      </c>
      <c r="U10" s="32">
        <v>164.97833419</v>
      </c>
      <c r="V10" s="32">
        <v>180.40675341900001</v>
      </c>
      <c r="W10" s="32">
        <v>246.931621522</v>
      </c>
      <c r="X10" s="32">
        <v>0.106797046082</v>
      </c>
      <c r="Y10" s="32">
        <v>0</v>
      </c>
      <c r="Z10" s="32">
        <v>468.076219955</v>
      </c>
      <c r="AA10" s="32">
        <v>0</v>
      </c>
      <c r="AB10" s="32">
        <v>20295.899250099999</v>
      </c>
      <c r="AC10" s="32">
        <v>2074.6982029000001</v>
      </c>
      <c r="AD10" s="32">
        <v>22551.004206400001</v>
      </c>
      <c r="AE10" s="32">
        <v>3.3979487524600001</v>
      </c>
      <c r="AF10" s="32">
        <v>684.63961713399999</v>
      </c>
      <c r="AG10" s="32">
        <v>0.14623007435099999</v>
      </c>
      <c r="AH10" s="32">
        <v>8816.7075426699994</v>
      </c>
      <c r="AI10" s="32">
        <v>0.47136708609599998</v>
      </c>
      <c r="AJ10" s="32">
        <v>0.15067976212100001</v>
      </c>
      <c r="AK10" s="32">
        <v>294.08420333200002</v>
      </c>
      <c r="AL10" s="32">
        <v>0.50333644185000004</v>
      </c>
      <c r="AM10" s="32">
        <v>0</v>
      </c>
      <c r="AN10" s="32">
        <v>3.0347763686599999E-2</v>
      </c>
      <c r="AO10" s="32">
        <v>603.38175113099999</v>
      </c>
      <c r="AP10" s="32">
        <v>467.15040526500002</v>
      </c>
      <c r="AQ10" s="32">
        <v>136.23134586699999</v>
      </c>
      <c r="AR10" s="32">
        <v>45.052040322499998</v>
      </c>
      <c r="AS10" s="32">
        <v>5.5197076671200003E-2</v>
      </c>
      <c r="AT10" s="32">
        <v>3.8877965354399999E-3</v>
      </c>
      <c r="AU10" s="32">
        <v>9.7715127564900008</v>
      </c>
      <c r="AV10" s="32">
        <v>0.11811943539600001</v>
      </c>
      <c r="AW10" s="32">
        <v>31.314033852000001</v>
      </c>
      <c r="AX10" s="32">
        <v>1.8977489707199999</v>
      </c>
      <c r="AY10" s="32">
        <v>0.62202748061299995</v>
      </c>
      <c r="AZ10" s="32">
        <v>125.270140379</v>
      </c>
      <c r="BA10" s="32">
        <v>0.58257400640400003</v>
      </c>
      <c r="BB10" s="32">
        <v>2.1219937499000001</v>
      </c>
      <c r="BC10" s="32">
        <v>6.4636121628999996E-3</v>
      </c>
      <c r="BD10" s="32">
        <v>180.03600676799999</v>
      </c>
      <c r="BE10" s="32">
        <v>0</v>
      </c>
      <c r="BF10" s="32">
        <v>5.0977007318199998</v>
      </c>
      <c r="BG10" s="32">
        <v>2028.4383675500001</v>
      </c>
      <c r="BH10" s="32">
        <v>2.17275711525</v>
      </c>
      <c r="BI10" s="32">
        <v>1735.9830781200001</v>
      </c>
      <c r="BJ10" s="32">
        <v>14671.406864299999</v>
      </c>
      <c r="BK10" s="32">
        <v>2203.43740604</v>
      </c>
      <c r="BM10" s="29">
        <f t="shared" si="0"/>
        <v>-0.46869615119476177</v>
      </c>
      <c r="BN10" s="29">
        <f t="shared" si="1"/>
        <v>-0.46868689419169501</v>
      </c>
      <c r="BO10" s="29">
        <f t="shared" si="2"/>
        <v>-0.4689135324603021</v>
      </c>
      <c r="BP10" s="29">
        <f t="shared" si="3"/>
        <v>-0.31410089531404495</v>
      </c>
      <c r="BQ10" s="29">
        <f t="shared" si="3"/>
        <v>-0.58883396241286079</v>
      </c>
      <c r="BR10" s="29">
        <f t="shared" si="4"/>
        <v>-0.46893599962242849</v>
      </c>
      <c r="BS10" s="29">
        <f t="shared" si="5"/>
        <v>-0.4686783177694307</v>
      </c>
    </row>
    <row r="11" spans="1:71" x14ac:dyDescent="0.25">
      <c r="A11" s="24" t="s">
        <v>84</v>
      </c>
      <c r="B11" s="32">
        <v>787448.35</v>
      </c>
      <c r="C11" s="32">
        <v>2643.2999999999902</v>
      </c>
      <c r="D11" s="32">
        <v>96682.069999999905</v>
      </c>
      <c r="E11" s="32">
        <v>1995.39</v>
      </c>
      <c r="F11" s="32">
        <v>2658.79</v>
      </c>
      <c r="G11" s="32">
        <v>940.87</v>
      </c>
      <c r="H11" s="32">
        <v>50393.8</v>
      </c>
      <c r="J11" t="s">
        <v>126</v>
      </c>
      <c r="K11" s="32">
        <v>136.08157105800001</v>
      </c>
      <c r="L11" s="32">
        <v>48.156644395900003</v>
      </c>
      <c r="M11" s="32">
        <v>49.874930714199998</v>
      </c>
      <c r="N11" s="32">
        <v>251.28859285499999</v>
      </c>
      <c r="O11" s="32">
        <v>643.77813301599997</v>
      </c>
      <c r="P11" s="32">
        <v>86588.350836900005</v>
      </c>
      <c r="Q11" s="32">
        <v>331.92403505300001</v>
      </c>
      <c r="R11" s="32">
        <v>106.61065078199999</v>
      </c>
      <c r="S11" s="32">
        <v>0</v>
      </c>
      <c r="T11" s="32">
        <v>105.22500114100001</v>
      </c>
      <c r="U11" s="32">
        <v>61.585045936999997</v>
      </c>
      <c r="V11" s="32">
        <v>85.016093740499997</v>
      </c>
      <c r="W11" s="32">
        <v>92.481659992199994</v>
      </c>
      <c r="X11" s="32">
        <v>3.9866288066899999E-2</v>
      </c>
      <c r="Y11" s="32">
        <v>0</v>
      </c>
      <c r="Z11" s="32">
        <v>290.65470714399999</v>
      </c>
      <c r="AA11" s="32">
        <v>0</v>
      </c>
      <c r="AB11" s="32">
        <v>9564.3398312400004</v>
      </c>
      <c r="AC11" s="32">
        <v>977.69138334499996</v>
      </c>
      <c r="AD11" s="32">
        <v>10627.0473083</v>
      </c>
      <c r="AE11" s="32">
        <v>1.6068279535000001</v>
      </c>
      <c r="AF11" s="32">
        <v>257.947710632</v>
      </c>
      <c r="AG11" s="32">
        <v>7.7809686006700005E-2</v>
      </c>
      <c r="AH11" s="32">
        <v>3316.2545696100001</v>
      </c>
      <c r="AI11" s="32">
        <v>0.23851674134799999</v>
      </c>
      <c r="AJ11" s="32">
        <v>7.4825476611699998E-2</v>
      </c>
      <c r="AK11" s="32">
        <v>135.22824991600001</v>
      </c>
      <c r="AL11" s="32">
        <v>0.25957604016800001</v>
      </c>
      <c r="AM11" s="32">
        <v>0</v>
      </c>
      <c r="AN11" s="32">
        <v>1.52958117694E-2</v>
      </c>
      <c r="AO11" s="32">
        <v>292.23851773299998</v>
      </c>
      <c r="AP11" s="32">
        <v>219.30651114200001</v>
      </c>
      <c r="AQ11" s="32">
        <v>72.932006591800004</v>
      </c>
      <c r="AR11" s="32">
        <v>22.2200659182</v>
      </c>
      <c r="AS11" s="32">
        <v>2.89763818846E-2</v>
      </c>
      <c r="AT11" s="32">
        <v>2.0898778088299999E-3</v>
      </c>
      <c r="AU11" s="32">
        <v>5.05427173068</v>
      </c>
      <c r="AV11" s="32">
        <v>6.1114491531499997E-2</v>
      </c>
      <c r="AW11" s="32">
        <v>15.139125095800001</v>
      </c>
      <c r="AX11" s="32">
        <v>0.97262917706999996</v>
      </c>
      <c r="AY11" s="32">
        <v>0.28922128342100001</v>
      </c>
      <c r="AZ11" s="32">
        <v>60.563334049799998</v>
      </c>
      <c r="BA11" s="32">
        <v>0.29252227494900002</v>
      </c>
      <c r="BB11" s="32">
        <v>1.00563997421</v>
      </c>
      <c r="BC11" s="32">
        <v>3.40809923004E-3</v>
      </c>
      <c r="BD11" s="32">
        <v>103.41035885700001</v>
      </c>
      <c r="BE11" s="32">
        <v>0</v>
      </c>
      <c r="BF11" s="32">
        <v>2.4106736367999999</v>
      </c>
      <c r="BG11" s="32">
        <v>761.30258631900006</v>
      </c>
      <c r="BH11" s="32">
        <v>1.0274629226500001</v>
      </c>
      <c r="BI11" s="32">
        <v>655.13698051699998</v>
      </c>
      <c r="BJ11" s="32">
        <v>5541.2772076299998</v>
      </c>
      <c r="BK11" s="32">
        <v>825.28608332399995</v>
      </c>
      <c r="BM11" s="29">
        <f t="shared" si="0"/>
        <v>-0.8900393265959603</v>
      </c>
      <c r="BN11" s="29">
        <f t="shared" si="1"/>
        <v>-0.89004096881019901</v>
      </c>
      <c r="BO11" s="29">
        <f t="shared" si="2"/>
        <v>-0.89008254262346675</v>
      </c>
      <c r="BP11" s="29">
        <f t="shared" si="3"/>
        <v>-0.85354315811295034</v>
      </c>
      <c r="BQ11" s="29">
        <f t="shared" si="3"/>
        <v>-0.91751642245457521</v>
      </c>
      <c r="BR11" s="29">
        <f t="shared" si="4"/>
        <v>-0.89009070450009031</v>
      </c>
      <c r="BS11" s="29">
        <f t="shared" si="5"/>
        <v>-0.89004049689386389</v>
      </c>
    </row>
    <row r="12" spans="1:71" x14ac:dyDescent="0.25">
      <c r="A12" s="24" t="s">
        <v>85</v>
      </c>
      <c r="B12" s="32">
        <v>587324.10999999905</v>
      </c>
      <c r="C12" s="32">
        <v>2643.21</v>
      </c>
      <c r="D12" s="32">
        <v>70138.66</v>
      </c>
      <c r="E12" s="32">
        <v>1262.19999999999</v>
      </c>
      <c r="F12" s="32">
        <v>1805.0699999999899</v>
      </c>
      <c r="G12" s="32">
        <v>625.01999999999896</v>
      </c>
      <c r="H12" s="32">
        <v>42480.5</v>
      </c>
      <c r="J12" t="s">
        <v>73</v>
      </c>
      <c r="K12" s="32">
        <v>771.98916437100002</v>
      </c>
      <c r="L12" s="32">
        <v>325.21881662999999</v>
      </c>
      <c r="M12" s="32">
        <v>239.753521079</v>
      </c>
      <c r="N12" s="32">
        <v>1688.16337028</v>
      </c>
      <c r="O12" s="32">
        <v>4347.6068585800003</v>
      </c>
      <c r="P12" s="32">
        <v>505696.44669200003</v>
      </c>
      <c r="Q12" s="32">
        <v>2208.9514655100002</v>
      </c>
      <c r="R12" s="32">
        <v>719.97338626600003</v>
      </c>
      <c r="S12" s="32">
        <v>0</v>
      </c>
      <c r="T12" s="32">
        <v>625.17617438599996</v>
      </c>
      <c r="U12" s="32">
        <v>415.90386050699999</v>
      </c>
      <c r="V12" s="32">
        <v>482.97409414800001</v>
      </c>
      <c r="W12" s="32">
        <v>620.62448417899998</v>
      </c>
      <c r="X12" s="32">
        <v>0.269225325485</v>
      </c>
      <c r="Y12" s="32">
        <v>0</v>
      </c>
      <c r="Z12" s="32">
        <v>2275.8784110199999</v>
      </c>
      <c r="AA12" s="32">
        <v>0</v>
      </c>
      <c r="AB12" s="32">
        <v>54334.4451758</v>
      </c>
      <c r="AC12" s="32">
        <v>5554.1882297399998</v>
      </c>
      <c r="AD12" s="32">
        <v>60371.607499700003</v>
      </c>
      <c r="AE12" s="32">
        <v>6.3977252666200002</v>
      </c>
      <c r="AF12" s="32">
        <v>1710.88884588</v>
      </c>
      <c r="AG12" s="32">
        <v>0.56063911991500004</v>
      </c>
      <c r="AH12" s="32">
        <v>22068.356017900001</v>
      </c>
      <c r="AI12" s="32">
        <v>1.4886866515699999</v>
      </c>
      <c r="AJ12" s="32">
        <v>0.44579116718200001</v>
      </c>
      <c r="AK12" s="32">
        <v>609.55878161600003</v>
      </c>
      <c r="AL12" s="32">
        <v>1.73379630395</v>
      </c>
      <c r="AM12" s="32">
        <v>0</v>
      </c>
      <c r="AN12" s="32">
        <v>9.4607307219600006E-2</v>
      </c>
      <c r="AO12" s="32">
        <v>1553.64511803</v>
      </c>
      <c r="AP12" s="32">
        <v>1086.3001196</v>
      </c>
      <c r="AQ12" s="32">
        <v>467.34499842899999</v>
      </c>
      <c r="AR12" s="32">
        <v>132.005097307</v>
      </c>
      <c r="AS12" s="32">
        <v>0.20397253040999999</v>
      </c>
      <c r="AT12" s="32">
        <v>1.53163456186E-2</v>
      </c>
      <c r="AU12" s="32">
        <v>34.085356459800003</v>
      </c>
      <c r="AV12" s="32">
        <v>0.41913380402</v>
      </c>
      <c r="AW12" s="32">
        <v>84.485366049899994</v>
      </c>
      <c r="AX12" s="32">
        <v>6.5542091194200003</v>
      </c>
      <c r="AY12" s="32">
        <v>1.41820301262</v>
      </c>
      <c r="AZ12" s="32">
        <v>337.98292112399997</v>
      </c>
      <c r="BA12" s="32">
        <v>1.89432243699</v>
      </c>
      <c r="BB12" s="32">
        <v>5.3351165418299997</v>
      </c>
      <c r="BC12" s="32">
        <v>2.3630120647899999E-2</v>
      </c>
      <c r="BD12" s="32">
        <v>537.92798425900003</v>
      </c>
      <c r="BE12" s="32">
        <v>0</v>
      </c>
      <c r="BF12" s="32">
        <v>9.5983468509699996</v>
      </c>
      <c r="BG12" s="32">
        <v>5087.7891585300003</v>
      </c>
      <c r="BH12" s="32">
        <v>4.09089985527</v>
      </c>
      <c r="BI12" s="32">
        <v>4331.3280762900004</v>
      </c>
      <c r="BJ12" s="32">
        <v>36576.270301199998</v>
      </c>
      <c r="BK12" s="32">
        <v>5537.5182823799996</v>
      </c>
      <c r="BM12" s="29">
        <f t="shared" si="0"/>
        <v>-0.13898231303325714</v>
      </c>
      <c r="BN12" s="29">
        <f t="shared" si="1"/>
        <v>-0.13897177635526503</v>
      </c>
      <c r="BO12" s="29">
        <f t="shared" si="2"/>
        <v>-0.13925348018197098</v>
      </c>
      <c r="BP12" s="29">
        <f t="shared" si="3"/>
        <v>0.23090248615909706</v>
      </c>
      <c r="BQ12" s="29">
        <f t="shared" si="3"/>
        <v>-0.39819501758934223</v>
      </c>
      <c r="BR12" s="29">
        <f t="shared" si="4"/>
        <v>-0.13934276621707958</v>
      </c>
      <c r="BS12" s="29">
        <f t="shared" si="5"/>
        <v>-0.13898682216075614</v>
      </c>
    </row>
    <row r="13" spans="1:71" x14ac:dyDescent="0.25">
      <c r="A13" s="24" t="s">
        <v>86</v>
      </c>
      <c r="B13" s="32">
        <v>8905.3999999999905</v>
      </c>
      <c r="C13" s="32">
        <v>21.437049000399998</v>
      </c>
      <c r="D13" s="32">
        <v>731.08999999999901</v>
      </c>
      <c r="E13" s="32">
        <v>15.091874405099899</v>
      </c>
      <c r="F13" s="32">
        <v>19.963131951999902</v>
      </c>
      <c r="G13" s="32">
        <v>5.4157780386999903</v>
      </c>
      <c r="H13" s="32">
        <v>594.53999999999905</v>
      </c>
      <c r="J13" t="s">
        <v>86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  <c r="BM13" s="29">
        <f t="shared" si="0"/>
        <v>-1</v>
      </c>
      <c r="BN13" s="29">
        <f t="shared" si="1"/>
        <v>-1</v>
      </c>
      <c r="BO13" s="29">
        <f t="shared" si="2"/>
        <v>-1</v>
      </c>
      <c r="BP13" s="29">
        <f t="shared" si="3"/>
        <v>-1</v>
      </c>
      <c r="BQ13" s="29">
        <f t="shared" si="3"/>
        <v>-1</v>
      </c>
      <c r="BR13" s="29">
        <f t="shared" si="4"/>
        <v>-1</v>
      </c>
      <c r="BS13" s="29">
        <f t="shared" si="5"/>
        <v>-1</v>
      </c>
    </row>
    <row r="14" spans="1:71" x14ac:dyDescent="0.25">
      <c r="A14" s="24" t="s">
        <v>87</v>
      </c>
      <c r="B14" s="32">
        <v>7731.4099999999899</v>
      </c>
      <c r="C14" s="32">
        <v>16.703411040999999</v>
      </c>
      <c r="D14" s="32">
        <v>768.91</v>
      </c>
      <c r="E14" s="32">
        <v>17.543456021600001</v>
      </c>
      <c r="F14" s="32">
        <v>22.142995519500001</v>
      </c>
      <c r="G14" s="32">
        <v>5.9862586237999897</v>
      </c>
      <c r="H14" s="32">
        <v>495.55</v>
      </c>
      <c r="J14" t="s">
        <v>243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M14" s="29">
        <f t="shared" si="0"/>
        <v>-1</v>
      </c>
      <c r="BN14" s="29">
        <f t="shared" si="1"/>
        <v>-1</v>
      </c>
      <c r="BO14" s="29">
        <f t="shared" si="2"/>
        <v>-1</v>
      </c>
      <c r="BP14" s="29">
        <f t="shared" si="3"/>
        <v>-1</v>
      </c>
      <c r="BQ14" s="29">
        <f t="shared" si="3"/>
        <v>-1</v>
      </c>
      <c r="BR14" s="29">
        <f t="shared" si="4"/>
        <v>-1</v>
      </c>
      <c r="BS14" s="29">
        <f t="shared" si="5"/>
        <v>-1</v>
      </c>
    </row>
    <row r="15" spans="1:71" x14ac:dyDescent="0.25">
      <c r="A15" s="20" t="s">
        <v>88</v>
      </c>
      <c r="B15" s="32">
        <v>2322.5283972534899</v>
      </c>
      <c r="C15" s="32">
        <v>4.0796232755000004</v>
      </c>
      <c r="D15" s="32">
        <v>164.4</v>
      </c>
      <c r="E15" s="32">
        <v>3.0970291550999902</v>
      </c>
      <c r="F15" s="32">
        <v>4.13772876909999</v>
      </c>
      <c r="G15" s="32">
        <v>1.0915612991000001</v>
      </c>
      <c r="H15" s="32">
        <v>135.1114567443</v>
      </c>
      <c r="J15" t="s">
        <v>88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M15" s="29">
        <f t="shared" si="0"/>
        <v>-1</v>
      </c>
      <c r="BN15" s="29">
        <f t="shared" si="1"/>
        <v>-1</v>
      </c>
      <c r="BO15" s="29">
        <f t="shared" si="2"/>
        <v>-1</v>
      </c>
      <c r="BP15" s="29">
        <f t="shared" si="3"/>
        <v>-1</v>
      </c>
      <c r="BQ15" s="29">
        <f t="shared" si="3"/>
        <v>-1</v>
      </c>
      <c r="BR15" s="29">
        <f t="shared" si="4"/>
        <v>-1</v>
      </c>
      <c r="BS15" s="29">
        <f t="shared" si="5"/>
        <v>-1</v>
      </c>
    </row>
    <row r="16" spans="1:71" x14ac:dyDescent="0.25">
      <c r="A16" s="24" t="s">
        <v>89</v>
      </c>
      <c r="B16" s="32">
        <v>21953.221364420009</v>
      </c>
      <c r="C16" s="32">
        <v>209.97383090000002</v>
      </c>
      <c r="D16" s="32">
        <v>2157.0080836100005</v>
      </c>
      <c r="E16" s="32">
        <v>459.99762941999995</v>
      </c>
      <c r="F16" s="32">
        <v>419.52407595</v>
      </c>
      <c r="G16" s="32">
        <v>32.181750869999995</v>
      </c>
      <c r="H16" s="32">
        <v>3063.4975046400014</v>
      </c>
      <c r="J16" t="s">
        <v>244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M16" s="29">
        <f t="shared" si="0"/>
        <v>-1</v>
      </c>
      <c r="BN16" s="29">
        <f t="shared" si="1"/>
        <v>-1</v>
      </c>
      <c r="BO16" s="29">
        <f t="shared" si="2"/>
        <v>-1</v>
      </c>
      <c r="BP16" s="29">
        <f t="shared" si="3"/>
        <v>-1</v>
      </c>
      <c r="BQ16" s="29">
        <f t="shared" si="3"/>
        <v>-1</v>
      </c>
      <c r="BR16" s="29">
        <f t="shared" si="4"/>
        <v>-1</v>
      </c>
      <c r="BS16" s="29">
        <f t="shared" si="5"/>
        <v>-1</v>
      </c>
    </row>
    <row r="17" spans="1:71" x14ac:dyDescent="0.25">
      <c r="A17" s="24" t="s">
        <v>90</v>
      </c>
      <c r="B17" s="32">
        <v>58455.592734040001</v>
      </c>
      <c r="C17" s="32">
        <v>706.08309229999986</v>
      </c>
      <c r="D17" s="32">
        <v>6858.4745496500009</v>
      </c>
      <c r="E17" s="32">
        <v>1419.1086642299999</v>
      </c>
      <c r="F17" s="32">
        <v>1294.2463465400001</v>
      </c>
      <c r="G17" s="32">
        <v>99.210357250000015</v>
      </c>
      <c r="H17" s="32">
        <v>9218.2815209500022</v>
      </c>
      <c r="J17" t="s">
        <v>245</v>
      </c>
      <c r="K17" s="32">
        <v>198.46178916700001</v>
      </c>
      <c r="L17" s="32">
        <v>81.748872666400004</v>
      </c>
      <c r="M17" s="32">
        <v>63.175258531799997</v>
      </c>
      <c r="N17" s="32">
        <v>424.63082668800001</v>
      </c>
      <c r="O17" s="32">
        <v>1092.84951052</v>
      </c>
      <c r="P17" s="32">
        <v>58465.652487200001</v>
      </c>
      <c r="Q17" s="32">
        <v>556.25816391499995</v>
      </c>
      <c r="R17" s="32">
        <v>180.97689559099999</v>
      </c>
      <c r="S17" s="32">
        <v>0</v>
      </c>
      <c r="T17" s="32">
        <v>159.71352108799999</v>
      </c>
      <c r="U17" s="32">
        <v>104.54443955399999</v>
      </c>
      <c r="V17" s="32">
        <v>54.853447449000001</v>
      </c>
      <c r="W17" s="32">
        <v>156.12818652199999</v>
      </c>
      <c r="X17" s="32">
        <v>6.7675357350499996E-2</v>
      </c>
      <c r="Y17" s="32">
        <v>0</v>
      </c>
      <c r="Z17" s="32">
        <v>706.16005596399998</v>
      </c>
      <c r="AA17" s="32">
        <v>0</v>
      </c>
      <c r="AB17" s="32">
        <v>6171.0418331399997</v>
      </c>
      <c r="AC17" s="32">
        <v>630.81719208300001</v>
      </c>
      <c r="AD17" s="32">
        <v>6856.7124726800002</v>
      </c>
      <c r="AE17" s="32">
        <v>1.7415118157</v>
      </c>
      <c r="AF17" s="32">
        <v>431.008375484</v>
      </c>
      <c r="AG17" s="32">
        <v>1.0801608734699999</v>
      </c>
      <c r="AH17" s="32">
        <v>5557.2832308699999</v>
      </c>
      <c r="AI17" s="32">
        <v>2.43651590139</v>
      </c>
      <c r="AJ17" s="32">
        <v>0.69976055821000005</v>
      </c>
      <c r="AK17" s="32">
        <v>567.780547738</v>
      </c>
      <c r="AL17" s="32">
        <v>3.1269592365399999</v>
      </c>
      <c r="AM17" s="32">
        <v>0</v>
      </c>
      <c r="AN17" s="32">
        <v>0.153777039744</v>
      </c>
      <c r="AO17" s="32">
        <v>1418.93588559</v>
      </c>
      <c r="AP17" s="32">
        <v>1294.0853772600001</v>
      </c>
      <c r="AQ17" s="32">
        <v>124.850508331</v>
      </c>
      <c r="AR17" s="32">
        <v>212.85144595599999</v>
      </c>
      <c r="AS17" s="32">
        <v>0.39015991655499999</v>
      </c>
      <c r="AT17" s="32">
        <v>2.9661129097199999E-2</v>
      </c>
      <c r="AU17" s="32">
        <v>62.220588854500001</v>
      </c>
      <c r="AV17" s="32">
        <v>0.795065185161</v>
      </c>
      <c r="AW17" s="32">
        <v>125.990604893</v>
      </c>
      <c r="AX17" s="32">
        <v>12.361002110899999</v>
      </c>
      <c r="AY17" s="32">
        <v>1.7607916048000001</v>
      </c>
      <c r="AZ17" s="32">
        <v>504.03703125599998</v>
      </c>
      <c r="BA17" s="32">
        <v>3.5243405137899999</v>
      </c>
      <c r="BB17" s="32">
        <v>7.6555607070200002</v>
      </c>
      <c r="BC17" s="32">
        <v>4.2946891979E-2</v>
      </c>
      <c r="BD17" s="32">
        <v>99.217453057499995</v>
      </c>
      <c r="BE17" s="32">
        <v>0</v>
      </c>
      <c r="BF17" s="32">
        <v>2.6127397926599998</v>
      </c>
      <c r="BG17" s="32">
        <v>1280.54787173</v>
      </c>
      <c r="BH17" s="32">
        <v>1.1135849284099999</v>
      </c>
      <c r="BI17" s="32">
        <v>1091.5832514599999</v>
      </c>
      <c r="BJ17" s="32">
        <v>9219.7195403400001</v>
      </c>
      <c r="BK17" s="32">
        <v>1393.0706332100001</v>
      </c>
      <c r="BM17" s="29">
        <f t="shared" si="0"/>
        <v>1.7209222744125308E-4</v>
      </c>
      <c r="BN17" s="29">
        <f t="shared" si="1"/>
        <v>1.0900085958639252E-4</v>
      </c>
      <c r="BO17" s="29">
        <f t="shared" si="2"/>
        <v>-2.5691966300152801E-4</v>
      </c>
      <c r="BP17" s="29">
        <f t="shared" si="3"/>
        <v>-1.2175152217373137E-4</v>
      </c>
      <c r="BQ17" s="29">
        <f t="shared" si="3"/>
        <v>-1.2437298388390128E-4</v>
      </c>
      <c r="BR17" s="29">
        <f t="shared" si="4"/>
        <v>7.1522849999407689E-5</v>
      </c>
      <c r="BS17" s="29">
        <f t="shared" si="5"/>
        <v>1.5599647143881815E-4</v>
      </c>
    </row>
    <row r="18" spans="1:71" x14ac:dyDescent="0.25">
      <c r="A18" s="24" t="s">
        <v>91</v>
      </c>
      <c r="B18" s="32">
        <v>5634.7405622500009</v>
      </c>
      <c r="C18" s="32">
        <v>77.401852830000038</v>
      </c>
      <c r="D18" s="32">
        <v>661.96388004999994</v>
      </c>
      <c r="E18" s="32">
        <v>139.15907402000002</v>
      </c>
      <c r="F18" s="32">
        <v>126.91496269000001</v>
      </c>
      <c r="G18" s="32">
        <v>9.7223347699999998</v>
      </c>
      <c r="H18" s="32">
        <v>892.25667511999995</v>
      </c>
      <c r="J18" t="s">
        <v>246</v>
      </c>
      <c r="K18" s="32">
        <v>6.02576496966</v>
      </c>
      <c r="L18" s="32">
        <v>2.4986961672199999</v>
      </c>
      <c r="M18" s="32">
        <v>1.9043766180699999</v>
      </c>
      <c r="N18" s="32">
        <v>12.9764755979</v>
      </c>
      <c r="O18" s="32">
        <v>33.403387930800001</v>
      </c>
      <c r="P18" s="32">
        <v>1792.50513798</v>
      </c>
      <c r="Q18" s="32">
        <v>16.993324729699999</v>
      </c>
      <c r="R18" s="32">
        <v>5.5316470635000003</v>
      </c>
      <c r="S18" s="32">
        <v>0</v>
      </c>
      <c r="T18" s="32">
        <v>4.8583401371299999</v>
      </c>
      <c r="U18" s="32">
        <v>3.19540502572</v>
      </c>
      <c r="V18" s="32">
        <v>1.68890310378</v>
      </c>
      <c r="W18" s="32">
        <v>4.7710275627399996</v>
      </c>
      <c r="X18" s="32">
        <v>2.0685794345100001E-3</v>
      </c>
      <c r="Y18" s="32">
        <v>0</v>
      </c>
      <c r="Z18" s="32">
        <v>18.6913827389</v>
      </c>
      <c r="AA18" s="32">
        <v>0</v>
      </c>
      <c r="AB18" s="32">
        <v>190.00104261000001</v>
      </c>
      <c r="AC18" s="32">
        <v>19.422339167899999</v>
      </c>
      <c r="AD18" s="32">
        <v>211.11228488099999</v>
      </c>
      <c r="AE18" s="32">
        <v>5.2009919443100003E-2</v>
      </c>
      <c r="AF18" s="32">
        <v>13.1654269491</v>
      </c>
      <c r="AG18" s="32">
        <v>3.3801258618700002E-2</v>
      </c>
      <c r="AH18" s="32">
        <v>169.77106034600001</v>
      </c>
      <c r="AI18" s="32">
        <v>7.6245974084700005E-2</v>
      </c>
      <c r="AJ18" s="32">
        <v>2.18975573891E-2</v>
      </c>
      <c r="AK18" s="32">
        <v>17.767556121399998</v>
      </c>
      <c r="AL18" s="32">
        <v>9.7852023567399998E-2</v>
      </c>
      <c r="AM18" s="32">
        <v>0</v>
      </c>
      <c r="AN18" s="32">
        <v>4.8121346803600001E-3</v>
      </c>
      <c r="AO18" s="32">
        <v>44.402765595200002</v>
      </c>
      <c r="AP18" s="32">
        <v>40.495824783800003</v>
      </c>
      <c r="AQ18" s="32">
        <v>3.9069408114100002</v>
      </c>
      <c r="AR18" s="32">
        <v>6.66076297558</v>
      </c>
      <c r="AS18" s="32">
        <v>1.22093218032E-2</v>
      </c>
      <c r="AT18" s="32">
        <v>9.2821530338400003E-4</v>
      </c>
      <c r="AU18" s="32">
        <v>1.94707530438</v>
      </c>
      <c r="AV18" s="32">
        <v>2.4880249673399999E-2</v>
      </c>
      <c r="AW18" s="32">
        <v>3.9426244812200002</v>
      </c>
      <c r="AX18" s="32">
        <v>0.38681256524300001</v>
      </c>
      <c r="AY18" s="32">
        <v>5.5100415571199997E-2</v>
      </c>
      <c r="AZ18" s="32">
        <v>15.772839167300001</v>
      </c>
      <c r="BA18" s="32">
        <v>0.11028821023300001</v>
      </c>
      <c r="BB18" s="32">
        <v>0.23956610393700001</v>
      </c>
      <c r="BC18" s="32">
        <v>1.3439329354E-3</v>
      </c>
      <c r="BD18" s="32">
        <v>3.10081692797</v>
      </c>
      <c r="BE18" s="32">
        <v>0</v>
      </c>
      <c r="BF18" s="32">
        <v>7.8027657547199994E-2</v>
      </c>
      <c r="BG18" s="32">
        <v>39.125693490400003</v>
      </c>
      <c r="BH18" s="32">
        <v>3.3255908580500003E-2</v>
      </c>
      <c r="BI18" s="32">
        <v>33.339148295000001</v>
      </c>
      <c r="BJ18" s="32">
        <v>281.57212354699999</v>
      </c>
      <c r="BK18" s="32">
        <v>42.569902570000004</v>
      </c>
      <c r="BM18" s="29">
        <f t="shared" si="0"/>
        <v>-0.68188328847136193</v>
      </c>
      <c r="BN18" s="29">
        <f t="shared" si="1"/>
        <v>-0.75851504769591971</v>
      </c>
      <c r="BO18" s="29">
        <f t="shared" si="2"/>
        <v>-0.68108186678545946</v>
      </c>
      <c r="BP18" s="29">
        <f t="shared" si="3"/>
        <v>-0.68092080298825197</v>
      </c>
      <c r="BQ18" s="29">
        <f t="shared" si="3"/>
        <v>-0.68092158776649281</v>
      </c>
      <c r="BR18" s="29">
        <f t="shared" si="4"/>
        <v>-0.68106252239553366</v>
      </c>
      <c r="BS18" s="29">
        <f t="shared" si="5"/>
        <v>-0.68442699124763473</v>
      </c>
    </row>
    <row r="19" spans="1:71" x14ac:dyDescent="0.25">
      <c r="A19" s="24" t="s">
        <v>92</v>
      </c>
      <c r="B19" s="32">
        <v>9987.9273022599937</v>
      </c>
      <c r="C19" s="32">
        <v>111.59852785999999</v>
      </c>
      <c r="D19" s="32">
        <v>1152.9822590599995</v>
      </c>
      <c r="E19" s="32">
        <v>247.51286722000003</v>
      </c>
      <c r="F19" s="32">
        <v>225.73509140999997</v>
      </c>
      <c r="G19" s="32">
        <v>17.299045789999997</v>
      </c>
      <c r="H19" s="32">
        <v>1624.38555021</v>
      </c>
      <c r="J19" t="s">
        <v>247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0</v>
      </c>
      <c r="BI19" s="32">
        <v>0</v>
      </c>
      <c r="BJ19" s="32">
        <v>0</v>
      </c>
      <c r="BK19" s="32">
        <v>0</v>
      </c>
      <c r="BM19" s="29">
        <f t="shared" si="0"/>
        <v>-1</v>
      </c>
      <c r="BN19" s="29">
        <f t="shared" si="1"/>
        <v>-1</v>
      </c>
      <c r="BO19" s="29">
        <f t="shared" si="2"/>
        <v>-1</v>
      </c>
      <c r="BP19" s="29">
        <f t="shared" si="3"/>
        <v>-1</v>
      </c>
      <c r="BQ19" s="29">
        <f t="shared" si="3"/>
        <v>-1</v>
      </c>
      <c r="BR19" s="29">
        <f t="shared" si="4"/>
        <v>-1</v>
      </c>
      <c r="BS19" s="29">
        <f t="shared" si="5"/>
        <v>-1</v>
      </c>
    </row>
    <row r="20" spans="1:71" x14ac:dyDescent="0.25">
      <c r="A20" s="24" t="s">
        <v>93</v>
      </c>
      <c r="B20" s="32">
        <v>49812.142423820005</v>
      </c>
      <c r="C20" s="32">
        <v>489.75548273999988</v>
      </c>
      <c r="D20" s="32">
        <v>5350.7162481700025</v>
      </c>
      <c r="E20" s="32">
        <v>1112.9101397999993</v>
      </c>
      <c r="F20" s="32">
        <v>1014.9891406500003</v>
      </c>
      <c r="G20" s="32">
        <v>77.855291820000005</v>
      </c>
      <c r="H20" s="32">
        <v>7225.9497720900063</v>
      </c>
      <c r="J20" t="s">
        <v>248</v>
      </c>
      <c r="K20" s="32">
        <v>99.754394255199998</v>
      </c>
      <c r="L20" s="32">
        <v>39.451268303500001</v>
      </c>
      <c r="M20" s="32">
        <v>33.114786959</v>
      </c>
      <c r="N20" s="32">
        <v>205.16360007099999</v>
      </c>
      <c r="O20" s="32">
        <v>527.39844899599996</v>
      </c>
      <c r="P20" s="32">
        <v>29501.904410499999</v>
      </c>
      <c r="Q20" s="32">
        <v>269.32872642400002</v>
      </c>
      <c r="R20" s="32">
        <v>87.337644800999996</v>
      </c>
      <c r="S20" s="32">
        <v>0</v>
      </c>
      <c r="T20" s="32">
        <v>79.388516260599999</v>
      </c>
      <c r="U20" s="32">
        <v>50.452248152800003</v>
      </c>
      <c r="V20" s="32">
        <v>26.644306741200001</v>
      </c>
      <c r="W20" s="32">
        <v>75.4524511451</v>
      </c>
      <c r="X20" s="32">
        <v>3.26585012976E-2</v>
      </c>
      <c r="Y20" s="32">
        <v>0</v>
      </c>
      <c r="Z20" s="32">
        <v>301.39717312699997</v>
      </c>
      <c r="AA20" s="32">
        <v>0</v>
      </c>
      <c r="AB20" s="32">
        <v>2997.4923410699998</v>
      </c>
      <c r="AC20" s="32">
        <v>306.41122487899997</v>
      </c>
      <c r="AD20" s="32">
        <v>3330.5478727</v>
      </c>
      <c r="AE20" s="32">
        <v>0.96097458512199996</v>
      </c>
      <c r="AF20" s="32">
        <v>208.842772293</v>
      </c>
      <c r="AG20" s="32">
        <v>0.52725123232899995</v>
      </c>
      <c r="AH20" s="32">
        <v>2690.75876612</v>
      </c>
      <c r="AI20" s="32">
        <v>1.18932222281</v>
      </c>
      <c r="AJ20" s="32">
        <v>0.341568400602</v>
      </c>
      <c r="AK20" s="32">
        <v>277.13673337900002</v>
      </c>
      <c r="AL20" s="32">
        <v>1.5263526962</v>
      </c>
      <c r="AM20" s="32">
        <v>0</v>
      </c>
      <c r="AN20" s="32">
        <v>7.5062021792699996E-2</v>
      </c>
      <c r="AO20" s="32">
        <v>692.60350945799996</v>
      </c>
      <c r="AP20" s="32">
        <v>631.66214344699995</v>
      </c>
      <c r="AQ20" s="32">
        <v>60.941366010199999</v>
      </c>
      <c r="AR20" s="32">
        <v>103.897837795</v>
      </c>
      <c r="AS20" s="32">
        <v>0.19044855966499999</v>
      </c>
      <c r="AT20" s="32">
        <v>1.4478410225E-2</v>
      </c>
      <c r="AU20" s="32">
        <v>30.371539843600001</v>
      </c>
      <c r="AV20" s="32">
        <v>0.38809382176700002</v>
      </c>
      <c r="AW20" s="32">
        <v>61.4986979205</v>
      </c>
      <c r="AX20" s="32">
        <v>6.03372383549</v>
      </c>
      <c r="AY20" s="32">
        <v>0.85946750354099999</v>
      </c>
      <c r="AZ20" s="32">
        <v>246.031270358</v>
      </c>
      <c r="BA20" s="32">
        <v>1.72033251817</v>
      </c>
      <c r="BB20" s="32">
        <v>3.7368344120499999</v>
      </c>
      <c r="BC20" s="32">
        <v>2.09635934457E-2</v>
      </c>
      <c r="BD20" s="32">
        <v>48.447798204800002</v>
      </c>
      <c r="BE20" s="32">
        <v>0</v>
      </c>
      <c r="BF20" s="32">
        <v>1.44172276527</v>
      </c>
      <c r="BG20" s="32">
        <v>619.43073449899998</v>
      </c>
      <c r="BH20" s="32">
        <v>0.61448542464300004</v>
      </c>
      <c r="BI20" s="32">
        <v>529.30580404299997</v>
      </c>
      <c r="BJ20" s="32">
        <v>4472.2520180199999</v>
      </c>
      <c r="BK20" s="32">
        <v>673.25695753000002</v>
      </c>
      <c r="BM20" s="29">
        <f t="shared" si="0"/>
        <v>-0.4077366887879072</v>
      </c>
      <c r="BN20" s="29">
        <f t="shared" si="1"/>
        <v>-0.38459663291405166</v>
      </c>
      <c r="BO20" s="29">
        <f t="shared" si="2"/>
        <v>-0.37755101967160376</v>
      </c>
      <c r="BP20" s="29">
        <f t="shared" si="3"/>
        <v>-0.37766448099532324</v>
      </c>
      <c r="BQ20" s="29">
        <f t="shared" si="3"/>
        <v>-0.37766610680929774</v>
      </c>
      <c r="BR20" s="29">
        <f t="shared" si="4"/>
        <v>-0.37771990737880201</v>
      </c>
      <c r="BS20" s="29">
        <f t="shared" si="5"/>
        <v>-0.38108454126073138</v>
      </c>
    </row>
    <row r="21" spans="1:71" x14ac:dyDescent="0.25">
      <c r="A21" s="24" t="s">
        <v>94</v>
      </c>
      <c r="B21" s="32">
        <v>7141.026686440001</v>
      </c>
      <c r="C21" s="32">
        <v>91.914003659999992</v>
      </c>
      <c r="D21" s="32">
        <v>820.56975991999991</v>
      </c>
      <c r="E21" s="32">
        <v>173.0947286</v>
      </c>
      <c r="F21" s="32">
        <v>157.86473988999995</v>
      </c>
      <c r="G21" s="32">
        <v>12.09166768</v>
      </c>
      <c r="H21" s="32">
        <v>1176.2059491299997</v>
      </c>
      <c r="J21" t="s">
        <v>249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  <c r="BM21" s="29">
        <f t="shared" si="0"/>
        <v>-1</v>
      </c>
      <c r="BN21" s="29">
        <f t="shared" si="1"/>
        <v>-1</v>
      </c>
      <c r="BO21" s="29">
        <f t="shared" si="2"/>
        <v>-1</v>
      </c>
      <c r="BP21" s="29">
        <f t="shared" si="3"/>
        <v>-1</v>
      </c>
      <c r="BQ21" s="29">
        <f t="shared" si="3"/>
        <v>-1</v>
      </c>
      <c r="BR21" s="29">
        <f t="shared" si="4"/>
        <v>-1</v>
      </c>
      <c r="BS21" s="29">
        <f t="shared" si="5"/>
        <v>-1</v>
      </c>
    </row>
    <row r="22" spans="1:71" x14ac:dyDescent="0.25">
      <c r="A22" s="24" t="s">
        <v>95</v>
      </c>
      <c r="B22" s="32">
        <v>47442.639501639977</v>
      </c>
      <c r="C22" s="32">
        <v>510.11894756000021</v>
      </c>
      <c r="D22" s="32">
        <v>5324.3983337300078</v>
      </c>
      <c r="E22" s="32">
        <v>1138.1848416500011</v>
      </c>
      <c r="F22" s="32">
        <v>1038.0400109199991</v>
      </c>
      <c r="G22" s="32">
        <v>79.491998049999935</v>
      </c>
      <c r="H22" s="32">
        <v>7407.6468068800023</v>
      </c>
      <c r="J22" t="s">
        <v>250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  <c r="BM22" s="29">
        <f t="shared" si="0"/>
        <v>-1</v>
      </c>
      <c r="BN22" s="29">
        <f t="shared" si="1"/>
        <v>-1</v>
      </c>
      <c r="BO22" s="29">
        <f t="shared" si="2"/>
        <v>-1</v>
      </c>
      <c r="BP22" s="29">
        <f t="shared" si="3"/>
        <v>-1</v>
      </c>
      <c r="BQ22" s="29">
        <f t="shared" si="3"/>
        <v>-1</v>
      </c>
      <c r="BR22" s="29">
        <f t="shared" si="4"/>
        <v>-1</v>
      </c>
      <c r="BS22" s="29">
        <f t="shared" si="5"/>
        <v>-1</v>
      </c>
    </row>
    <row r="23" spans="1:71" x14ac:dyDescent="0.25">
      <c r="A23" s="24" t="s">
        <v>96</v>
      </c>
      <c r="B23" s="32">
        <v>69297.345623230009</v>
      </c>
      <c r="C23" s="32">
        <v>716.19462407000003</v>
      </c>
      <c r="D23" s="32">
        <v>7410.660445569998</v>
      </c>
      <c r="E23" s="32">
        <v>1534.2447266000004</v>
      </c>
      <c r="F23" s="32">
        <v>1399.2519983899986</v>
      </c>
      <c r="G23" s="32">
        <v>107.23286734</v>
      </c>
      <c r="H23" s="32">
        <v>10107.643481199997</v>
      </c>
      <c r="J23" t="s">
        <v>251</v>
      </c>
      <c r="K23" s="32">
        <v>237.24426653200001</v>
      </c>
      <c r="L23" s="32">
        <v>88.485967087000006</v>
      </c>
      <c r="M23" s="32">
        <v>83.188641075700005</v>
      </c>
      <c r="N23" s="32">
        <v>460.97950944000002</v>
      </c>
      <c r="O23" s="32">
        <v>1182.9088501599999</v>
      </c>
      <c r="P23" s="32">
        <v>69304.896562399997</v>
      </c>
      <c r="Q23" s="32">
        <v>607.07904916400003</v>
      </c>
      <c r="R23" s="32">
        <v>195.89214948899999</v>
      </c>
      <c r="S23" s="32">
        <v>0</v>
      </c>
      <c r="T23" s="32">
        <v>185.90842905100001</v>
      </c>
      <c r="U23" s="32">
        <v>113.159365612</v>
      </c>
      <c r="V23" s="32">
        <v>59.265124776999997</v>
      </c>
      <c r="W23" s="32">
        <v>169.595824588</v>
      </c>
      <c r="X23" s="32">
        <v>7.3251743564499996E-2</v>
      </c>
      <c r="Y23" s="32">
        <v>0</v>
      </c>
      <c r="Z23" s="32">
        <v>716.23314877200005</v>
      </c>
      <c r="AA23" s="32">
        <v>0</v>
      </c>
      <c r="AB23" s="32">
        <v>6667.2889832000001</v>
      </c>
      <c r="AC23" s="32">
        <v>681.54421815900002</v>
      </c>
      <c r="AD23" s="32">
        <v>7408.0983261399997</v>
      </c>
      <c r="AE23" s="32">
        <v>2.5644409552399998</v>
      </c>
      <c r="AF23" s="32">
        <v>471.27615115499998</v>
      </c>
      <c r="AG23" s="32">
        <v>1.16773139415</v>
      </c>
      <c r="AH23" s="32">
        <v>6065.2153000999997</v>
      </c>
      <c r="AI23" s="32">
        <v>2.6340344046699999</v>
      </c>
      <c r="AJ23" s="32">
        <v>0.75648964918999995</v>
      </c>
      <c r="AK23" s="32">
        <v>613.78862496600004</v>
      </c>
      <c r="AL23" s="32">
        <v>3.3804968766000001</v>
      </c>
      <c r="AM23" s="32">
        <v>0</v>
      </c>
      <c r="AN23" s="32">
        <v>0.166242863065</v>
      </c>
      <c r="AO23" s="32">
        <v>1533.9441592400001</v>
      </c>
      <c r="AP23" s="32">
        <v>1398.97418229</v>
      </c>
      <c r="AQ23" s="32">
        <v>134.96997695100001</v>
      </c>
      <c r="AR23" s="32">
        <v>230.10785784399999</v>
      </c>
      <c r="AS23" s="32">
        <v>0.42179502780599998</v>
      </c>
      <c r="AT23" s="32">
        <v>3.2065964858300003E-2</v>
      </c>
      <c r="AU23" s="32">
        <v>67.265389407900003</v>
      </c>
      <c r="AV23" s="32">
        <v>0.85952576376400003</v>
      </c>
      <c r="AW23" s="32">
        <v>136.20434592000001</v>
      </c>
      <c r="AX23" s="32">
        <v>13.363263756</v>
      </c>
      <c r="AY23" s="32">
        <v>1.90350623147</v>
      </c>
      <c r="AZ23" s="32">
        <v>544.89801770300005</v>
      </c>
      <c r="BA23" s="32">
        <v>3.81010997426</v>
      </c>
      <c r="BB23" s="32">
        <v>8.2761755477700003</v>
      </c>
      <c r="BC23" s="32">
        <v>4.6429209984700001E-2</v>
      </c>
      <c r="BD23" s="32">
        <v>107.23454510000001</v>
      </c>
      <c r="BE23" s="32">
        <v>0</v>
      </c>
      <c r="BF23" s="32">
        <v>3.84733196485</v>
      </c>
      <c r="BG23" s="32">
        <v>1394.25137195</v>
      </c>
      <c r="BH23" s="32">
        <v>1.63979577733</v>
      </c>
      <c r="BI23" s="32">
        <v>1195.7314774700001</v>
      </c>
      <c r="BJ23" s="32">
        <v>10108.5919268</v>
      </c>
      <c r="BK23" s="32">
        <v>1513.3640812000001</v>
      </c>
      <c r="BM23" s="29">
        <f t="shared" si="0"/>
        <v>1.0896433481079265E-4</v>
      </c>
      <c r="BN23" s="29">
        <f t="shared" si="1"/>
        <v>5.3790828226396372E-5</v>
      </c>
      <c r="BO23" s="29">
        <f t="shared" si="2"/>
        <v>-3.4573429032630292E-4</v>
      </c>
      <c r="BP23" s="29">
        <f t="shared" si="3"/>
        <v>-1.9590574749203535E-4</v>
      </c>
      <c r="BQ23" s="29">
        <f t="shared" si="3"/>
        <v>-1.9854615202849601E-4</v>
      </c>
      <c r="BR23" s="29">
        <f t="shared" si="4"/>
        <v>1.564594924695274E-5</v>
      </c>
      <c r="BS23" s="29">
        <f t="shared" si="5"/>
        <v>9.3834492853535134E-5</v>
      </c>
    </row>
    <row r="24" spans="1:71" x14ac:dyDescent="0.25">
      <c r="A24" s="24" t="s">
        <v>97</v>
      </c>
      <c r="B24" s="32">
        <v>317254.3880219601</v>
      </c>
      <c r="C24" s="32">
        <v>2807.0379232999985</v>
      </c>
      <c r="D24" s="32">
        <v>32367.659376930002</v>
      </c>
      <c r="E24" s="32">
        <v>6295.5003213100017</v>
      </c>
      <c r="F24" s="32">
        <v>5741.5816703700011</v>
      </c>
      <c r="G24" s="32">
        <v>440.3199006100001</v>
      </c>
      <c r="H24" s="32">
        <v>47383.003623039993</v>
      </c>
      <c r="J24" t="s">
        <v>252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M24" s="29">
        <f t="shared" si="0"/>
        <v>-1</v>
      </c>
      <c r="BN24" s="29">
        <f t="shared" si="1"/>
        <v>-1</v>
      </c>
      <c r="BO24" s="29">
        <f t="shared" si="2"/>
        <v>-1</v>
      </c>
      <c r="BP24" s="29">
        <f t="shared" si="3"/>
        <v>-1</v>
      </c>
      <c r="BQ24" s="29">
        <f t="shared" si="3"/>
        <v>-1</v>
      </c>
      <c r="BR24" s="29">
        <f t="shared" si="4"/>
        <v>-1</v>
      </c>
      <c r="BS24" s="29">
        <f t="shared" si="5"/>
        <v>-1</v>
      </c>
    </row>
    <row r="25" spans="1:71" x14ac:dyDescent="0.25">
      <c r="A25" s="24" t="s">
        <v>98</v>
      </c>
      <c r="B25" s="32">
        <v>28557.155584510023</v>
      </c>
      <c r="C25" s="32">
        <v>283.52189008000005</v>
      </c>
      <c r="D25" s="32">
        <v>2877.9825718499997</v>
      </c>
      <c r="E25" s="32">
        <v>604.44069114999991</v>
      </c>
      <c r="F25" s="32">
        <v>551.25810732000014</v>
      </c>
      <c r="G25" s="32">
        <v>42.269746719999993</v>
      </c>
      <c r="H25" s="32">
        <v>3884.1450967400028</v>
      </c>
      <c r="J25" t="s">
        <v>253</v>
      </c>
      <c r="K25" s="32">
        <v>30.166596250600001</v>
      </c>
      <c r="L25" s="32">
        <v>12.276408952000001</v>
      </c>
      <c r="M25" s="32">
        <v>9.7269089468499992</v>
      </c>
      <c r="N25" s="32">
        <v>63.7900883613</v>
      </c>
      <c r="O25" s="32">
        <v>164.115956184</v>
      </c>
      <c r="P25" s="32">
        <v>9106.3422545600006</v>
      </c>
      <c r="Q25" s="32">
        <v>83.615200986999994</v>
      </c>
      <c r="R25" s="32">
        <v>27.177779723699999</v>
      </c>
      <c r="S25" s="32">
        <v>0</v>
      </c>
      <c r="T25" s="32">
        <v>24.195787302300001</v>
      </c>
      <c r="U25" s="32">
        <v>15.6997276968</v>
      </c>
      <c r="V25" s="32">
        <v>8.4049292281699994</v>
      </c>
      <c r="W25" s="32">
        <v>23.456006406699998</v>
      </c>
      <c r="X25" s="32">
        <v>1.01635787149E-2</v>
      </c>
      <c r="Y25" s="32">
        <v>0</v>
      </c>
      <c r="Z25" s="32">
        <v>110.70372936</v>
      </c>
      <c r="AA25" s="32">
        <v>0</v>
      </c>
      <c r="AB25" s="32">
        <v>945.55892816000005</v>
      </c>
      <c r="AC25" s="32">
        <v>96.656437315000005</v>
      </c>
      <c r="AD25" s="32">
        <v>1050.6202946999999</v>
      </c>
      <c r="AE25" s="32">
        <v>0.27252803443399998</v>
      </c>
      <c r="AF25" s="32">
        <v>64.802391774699998</v>
      </c>
      <c r="AG25" s="32">
        <v>0.166963865254</v>
      </c>
      <c r="AH25" s="32">
        <v>835.36103273699996</v>
      </c>
      <c r="AI25" s="32">
        <v>0.376618671219</v>
      </c>
      <c r="AJ25" s="32">
        <v>0.108162800509</v>
      </c>
      <c r="AK25" s="32">
        <v>87.760031704699998</v>
      </c>
      <c r="AL25" s="32">
        <v>0.48334647550400001</v>
      </c>
      <c r="AM25" s="32">
        <v>0</v>
      </c>
      <c r="AN25" s="32">
        <v>2.3769708822299999E-2</v>
      </c>
      <c r="AO25" s="32">
        <v>219.32472186999999</v>
      </c>
      <c r="AP25" s="32">
        <v>200.026589358</v>
      </c>
      <c r="AQ25" s="32">
        <v>19.2981325115</v>
      </c>
      <c r="AR25" s="32">
        <v>32.901041693700002</v>
      </c>
      <c r="AS25" s="32">
        <v>6.03083564653E-2</v>
      </c>
      <c r="AT25" s="32">
        <v>4.5848390688800001E-3</v>
      </c>
      <c r="AU25" s="32">
        <v>9.6176723109399997</v>
      </c>
      <c r="AV25" s="32">
        <v>0.122897332099</v>
      </c>
      <c r="AW25" s="32">
        <v>19.4746071408</v>
      </c>
      <c r="AX25" s="32">
        <v>1.9106987822799999</v>
      </c>
      <c r="AY25" s="32">
        <v>0.27216565320199998</v>
      </c>
      <c r="AZ25" s="32">
        <v>77.910028754899997</v>
      </c>
      <c r="BA25" s="32">
        <v>0.54477181377600004</v>
      </c>
      <c r="BB25" s="32">
        <v>1.18332155183</v>
      </c>
      <c r="BC25" s="32">
        <v>6.6384413576099999E-3</v>
      </c>
      <c r="BD25" s="32">
        <v>15.341637109400001</v>
      </c>
      <c r="BE25" s="32">
        <v>0</v>
      </c>
      <c r="BF25" s="32">
        <v>0.40886748173800003</v>
      </c>
      <c r="BG25" s="32">
        <v>192.43517696500001</v>
      </c>
      <c r="BH25" s="32">
        <v>0.17426887373899999</v>
      </c>
      <c r="BI25" s="32">
        <v>164.15575375700001</v>
      </c>
      <c r="BJ25" s="32">
        <v>1386.6401764899999</v>
      </c>
      <c r="BK25" s="32">
        <v>209.29056350299999</v>
      </c>
      <c r="BM25" s="29">
        <f t="shared" si="0"/>
        <v>-0.68111872249981842</v>
      </c>
      <c r="BN25" s="29">
        <f t="shared" si="1"/>
        <v>-0.60954080360862695</v>
      </c>
      <c r="BO25" s="29">
        <f t="shared" si="2"/>
        <v>-0.63494556743453479</v>
      </c>
      <c r="BP25" s="29">
        <f t="shared" si="3"/>
        <v>-0.63714434669724829</v>
      </c>
      <c r="BQ25" s="29">
        <f t="shared" si="3"/>
        <v>-0.63714531051443302</v>
      </c>
      <c r="BR25" s="29">
        <f t="shared" si="4"/>
        <v>-0.63705396176076257</v>
      </c>
      <c r="BS25" s="29">
        <f t="shared" si="5"/>
        <v>-0.64299990295063414</v>
      </c>
    </row>
    <row r="26" spans="1:71" x14ac:dyDescent="0.25">
      <c r="A26" s="24" t="s">
        <v>99</v>
      </c>
      <c r="B26" s="32">
        <v>88439.773636760103</v>
      </c>
      <c r="C26" s="32">
        <v>994.95590256999992</v>
      </c>
      <c r="D26" s="32">
        <v>8713.4650699999911</v>
      </c>
      <c r="E26" s="32">
        <v>1858.6235375200001</v>
      </c>
      <c r="F26" s="32">
        <v>1695.0898720699997</v>
      </c>
      <c r="G26" s="32">
        <v>130.87429562000003</v>
      </c>
      <c r="H26" s="32">
        <v>12563.985937720008</v>
      </c>
      <c r="J26" t="s">
        <v>254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  <c r="BM26" s="29">
        <f t="shared" si="0"/>
        <v>-1</v>
      </c>
      <c r="BN26" s="29">
        <f t="shared" si="1"/>
        <v>-1</v>
      </c>
      <c r="BO26" s="29">
        <f t="shared" si="2"/>
        <v>-1</v>
      </c>
      <c r="BP26" s="29">
        <f t="shared" si="3"/>
        <v>-1</v>
      </c>
      <c r="BQ26" s="29">
        <f t="shared" si="3"/>
        <v>-1</v>
      </c>
      <c r="BR26" s="29">
        <f t="shared" si="4"/>
        <v>-1</v>
      </c>
      <c r="BS26" s="29">
        <f t="shared" si="5"/>
        <v>-1</v>
      </c>
    </row>
    <row r="27" spans="1:71" x14ac:dyDescent="0.25">
      <c r="A27" s="24" t="s">
        <v>100</v>
      </c>
      <c r="B27" s="32">
        <v>41942.052640379916</v>
      </c>
      <c r="C27" s="32">
        <v>462.50380196000032</v>
      </c>
      <c r="D27" s="32">
        <v>4769.143862899994</v>
      </c>
      <c r="E27" s="32">
        <v>1014.4223206400011</v>
      </c>
      <c r="F27" s="32">
        <v>925.16691359000083</v>
      </c>
      <c r="G27" s="32">
        <v>70.883962239999875</v>
      </c>
      <c r="H27" s="32">
        <v>6636.9843097200082</v>
      </c>
      <c r="J27" t="s">
        <v>255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M27" s="29">
        <f t="shared" si="0"/>
        <v>-1</v>
      </c>
      <c r="BN27" s="29">
        <f t="shared" si="1"/>
        <v>-1</v>
      </c>
      <c r="BO27" s="29">
        <f t="shared" si="2"/>
        <v>-1</v>
      </c>
      <c r="BP27" s="29">
        <f t="shared" si="3"/>
        <v>-1</v>
      </c>
      <c r="BQ27" s="29">
        <f t="shared" si="3"/>
        <v>-1</v>
      </c>
      <c r="BR27" s="29">
        <f t="shared" si="4"/>
        <v>-1</v>
      </c>
      <c r="BS27" s="29">
        <f t="shared" si="5"/>
        <v>-1</v>
      </c>
    </row>
    <row r="28" spans="1:71" x14ac:dyDescent="0.25">
      <c r="A28" s="24" t="s">
        <v>101</v>
      </c>
      <c r="B28" s="32">
        <v>27565.792675559976</v>
      </c>
      <c r="C28" s="32">
        <v>271.01001241</v>
      </c>
      <c r="D28" s="32">
        <v>2801.6068629500005</v>
      </c>
      <c r="E28" s="32">
        <v>602.99682038999993</v>
      </c>
      <c r="F28" s="32">
        <v>549.94127749999973</v>
      </c>
      <c r="G28" s="32">
        <v>42.100128410000032</v>
      </c>
      <c r="H28" s="32">
        <v>3944.5646297999942</v>
      </c>
      <c r="J28" t="s">
        <v>256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M28" s="29">
        <f t="shared" si="0"/>
        <v>-1</v>
      </c>
      <c r="BN28" s="29">
        <f t="shared" si="1"/>
        <v>-1</v>
      </c>
      <c r="BO28" s="29">
        <f t="shared" si="2"/>
        <v>-1</v>
      </c>
      <c r="BP28" s="29">
        <f t="shared" si="3"/>
        <v>-1</v>
      </c>
      <c r="BQ28" s="29">
        <f t="shared" si="3"/>
        <v>-1</v>
      </c>
      <c r="BR28" s="29">
        <f t="shared" si="4"/>
        <v>-1</v>
      </c>
      <c r="BS28" s="29">
        <f t="shared" si="5"/>
        <v>-1</v>
      </c>
    </row>
    <row r="29" spans="1:71" x14ac:dyDescent="0.25">
      <c r="A29" s="24" t="s">
        <v>102</v>
      </c>
      <c r="B29" s="32">
        <v>234390.62984456006</v>
      </c>
      <c r="C29" s="32">
        <v>2064.6187334900023</v>
      </c>
      <c r="D29" s="32">
        <v>22116.202445220002</v>
      </c>
      <c r="E29" s="32">
        <v>4442.5117183699958</v>
      </c>
      <c r="F29" s="32">
        <v>4051.6309340800026</v>
      </c>
      <c r="G29" s="32">
        <v>310.55346929999973</v>
      </c>
      <c r="H29" s="32">
        <v>33969.276111590021</v>
      </c>
      <c r="J29" t="s">
        <v>257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M29" s="29">
        <f t="shared" si="0"/>
        <v>-1</v>
      </c>
      <c r="BN29" s="29">
        <f t="shared" si="1"/>
        <v>-1</v>
      </c>
      <c r="BO29" s="29">
        <f t="shared" si="2"/>
        <v>-1</v>
      </c>
      <c r="BP29" s="29">
        <f t="shared" si="3"/>
        <v>-1</v>
      </c>
      <c r="BQ29" s="29">
        <f t="shared" si="3"/>
        <v>-1</v>
      </c>
      <c r="BR29" s="29">
        <f t="shared" si="4"/>
        <v>-1</v>
      </c>
      <c r="BS29" s="29">
        <f t="shared" si="5"/>
        <v>-1</v>
      </c>
    </row>
    <row r="30" spans="1:71" x14ac:dyDescent="0.25">
      <c r="A30" s="24" t="s">
        <v>103</v>
      </c>
      <c r="B30" s="32">
        <v>351115.02757922036</v>
      </c>
      <c r="C30" s="32">
        <v>3653.3462248599958</v>
      </c>
      <c r="D30" s="32">
        <v>36325.997233150018</v>
      </c>
      <c r="E30" s="32">
        <v>7262.3212010399948</v>
      </c>
      <c r="F30" s="32">
        <v>6623.3354226700021</v>
      </c>
      <c r="G30" s="32">
        <v>507.83153842000002</v>
      </c>
      <c r="H30" s="32">
        <v>51974.215717949905</v>
      </c>
      <c r="J30" t="s">
        <v>258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M30" s="29">
        <f t="shared" si="0"/>
        <v>-1</v>
      </c>
      <c r="BN30" s="29">
        <f t="shared" si="1"/>
        <v>-1</v>
      </c>
      <c r="BO30" s="29">
        <f t="shared" si="2"/>
        <v>-1</v>
      </c>
      <c r="BP30" s="29">
        <f t="shared" si="3"/>
        <v>-1</v>
      </c>
      <c r="BQ30" s="29">
        <f t="shared" si="3"/>
        <v>-1</v>
      </c>
      <c r="BR30" s="29">
        <f t="shared" si="4"/>
        <v>-1</v>
      </c>
      <c r="BS30" s="29">
        <f t="shared" si="5"/>
        <v>-1</v>
      </c>
    </row>
    <row r="31" spans="1:71" x14ac:dyDescent="0.25">
      <c r="A31" s="24" t="s">
        <v>104</v>
      </c>
      <c r="B31" s="32">
        <v>55225.486891789929</v>
      </c>
      <c r="C31" s="32">
        <v>592.60794741000007</v>
      </c>
      <c r="D31" s="32">
        <v>5584.4987620899983</v>
      </c>
      <c r="E31" s="32">
        <v>1197.0821825000014</v>
      </c>
      <c r="F31" s="32">
        <v>1091.7551851999995</v>
      </c>
      <c r="G31" s="32">
        <v>83.612623640000024</v>
      </c>
      <c r="H31" s="32">
        <v>7966.9896906799968</v>
      </c>
      <c r="J31" t="s">
        <v>259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M31" s="29">
        <f t="shared" si="0"/>
        <v>-1</v>
      </c>
      <c r="BN31" s="29">
        <f t="shared" si="1"/>
        <v>-1</v>
      </c>
      <c r="BO31" s="29">
        <f t="shared" si="2"/>
        <v>-1</v>
      </c>
      <c r="BP31" s="29">
        <f t="shared" si="3"/>
        <v>-1</v>
      </c>
      <c r="BQ31" s="29">
        <f t="shared" si="3"/>
        <v>-1</v>
      </c>
      <c r="BR31" s="29">
        <f t="shared" si="4"/>
        <v>-1</v>
      </c>
      <c r="BS31" s="29">
        <f t="shared" si="5"/>
        <v>-1</v>
      </c>
    </row>
    <row r="32" spans="1:71" x14ac:dyDescent="0.25">
      <c r="A32" s="24" t="s">
        <v>105</v>
      </c>
      <c r="B32" s="32">
        <v>28417.937888349992</v>
      </c>
      <c r="C32" s="32">
        <v>281.7714177500003</v>
      </c>
      <c r="D32" s="32">
        <v>2946.3501967000007</v>
      </c>
      <c r="E32" s="32">
        <v>629.79936189000023</v>
      </c>
      <c r="F32" s="32">
        <v>574.38555876999988</v>
      </c>
      <c r="G32" s="32">
        <v>44.038243929999993</v>
      </c>
      <c r="H32" s="32">
        <v>4165.5393061599989</v>
      </c>
      <c r="J32" t="s">
        <v>260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M32" s="29">
        <f t="shared" si="0"/>
        <v>-1</v>
      </c>
      <c r="BN32" s="29">
        <f t="shared" si="1"/>
        <v>-1</v>
      </c>
      <c r="BO32" s="29">
        <f t="shared" si="2"/>
        <v>-1</v>
      </c>
      <c r="BP32" s="29">
        <f t="shared" si="3"/>
        <v>-1</v>
      </c>
      <c r="BQ32" s="29">
        <f t="shared" si="3"/>
        <v>-1</v>
      </c>
      <c r="BR32" s="29">
        <f t="shared" si="4"/>
        <v>-1</v>
      </c>
      <c r="BS32" s="29">
        <f t="shared" si="5"/>
        <v>-1</v>
      </c>
    </row>
    <row r="33" spans="1:71" x14ac:dyDescent="0.25">
      <c r="A33" s="24" t="s">
        <v>106</v>
      </c>
      <c r="B33" s="32">
        <v>12844.332718469999</v>
      </c>
      <c r="C33" s="32">
        <v>133.11744597999999</v>
      </c>
      <c r="D33" s="32">
        <v>1489.05959676</v>
      </c>
      <c r="E33" s="32">
        <v>315.26603898000008</v>
      </c>
      <c r="F33" s="32">
        <v>287.52690287000001</v>
      </c>
      <c r="G33" s="32">
        <v>22.033455170000007</v>
      </c>
      <c r="H33" s="32">
        <v>2045.7647101800001</v>
      </c>
      <c r="J33" t="s">
        <v>261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M33" s="29">
        <f t="shared" si="0"/>
        <v>-1</v>
      </c>
      <c r="BN33" s="29">
        <f t="shared" si="1"/>
        <v>-1</v>
      </c>
      <c r="BO33" s="29">
        <f t="shared" si="2"/>
        <v>-1</v>
      </c>
      <c r="BP33" s="29">
        <f t="shared" si="3"/>
        <v>-1</v>
      </c>
      <c r="BQ33" s="29">
        <f t="shared" si="3"/>
        <v>-1</v>
      </c>
      <c r="BR33" s="29">
        <f t="shared" si="4"/>
        <v>-1</v>
      </c>
      <c r="BS33" s="29">
        <f t="shared" si="5"/>
        <v>-1</v>
      </c>
    </row>
    <row r="34" spans="1:71" x14ac:dyDescent="0.25">
      <c r="A34" s="24" t="s">
        <v>107</v>
      </c>
      <c r="B34" s="32">
        <v>153996.86836464988</v>
      </c>
      <c r="C34" s="32">
        <v>1627.5702781300001</v>
      </c>
      <c r="D34" s="32">
        <v>19107.642346469998</v>
      </c>
      <c r="E34" s="32">
        <v>3672.08593273</v>
      </c>
      <c r="F34" s="32">
        <v>3348.9921678899977</v>
      </c>
      <c r="G34" s="32">
        <v>256.76191424000007</v>
      </c>
      <c r="H34" s="32">
        <v>25693.536795960019</v>
      </c>
      <c r="J34" t="s">
        <v>262</v>
      </c>
      <c r="K34" s="32">
        <v>557.65714487900004</v>
      </c>
      <c r="L34" s="32">
        <v>223.14179863300001</v>
      </c>
      <c r="M34" s="32">
        <v>182.96324063700001</v>
      </c>
      <c r="N34" s="32">
        <v>1160.0349176699999</v>
      </c>
      <c r="O34" s="32">
        <v>2983.04184811</v>
      </c>
      <c r="P34" s="32">
        <v>151068.758902</v>
      </c>
      <c r="Q34" s="32">
        <v>1521.9029121999999</v>
      </c>
      <c r="R34" s="32">
        <v>493.99678401900002</v>
      </c>
      <c r="S34" s="32">
        <v>0</v>
      </c>
      <c r="T34" s="32">
        <v>445.21403098799999</v>
      </c>
      <c r="U34" s="32">
        <v>285.365298677</v>
      </c>
      <c r="V34" s="32">
        <v>150.20125878799999</v>
      </c>
      <c r="W34" s="32">
        <v>426.59366397899998</v>
      </c>
      <c r="X34" s="32">
        <v>0.184726948237</v>
      </c>
      <c r="Y34" s="32">
        <v>0</v>
      </c>
      <c r="Z34" s="32">
        <v>1601.48021417</v>
      </c>
      <c r="AA34" s="32">
        <v>0</v>
      </c>
      <c r="AB34" s="32">
        <v>16897.635745</v>
      </c>
      <c r="AC34" s="32">
        <v>1727.31270933</v>
      </c>
      <c r="AD34" s="32">
        <v>18775.1497131</v>
      </c>
      <c r="AE34" s="32">
        <v>5.2363837041599997</v>
      </c>
      <c r="AF34" s="32">
        <v>1179.85594997</v>
      </c>
      <c r="AG34" s="32">
        <v>2.7435911904400001</v>
      </c>
      <c r="AH34" s="32">
        <v>15204.6823315</v>
      </c>
      <c r="AI34" s="32">
        <v>6.1886825784199999</v>
      </c>
      <c r="AJ34" s="32">
        <v>1.7773532884700001</v>
      </c>
      <c r="AK34" s="32">
        <v>1442.0399004000001</v>
      </c>
      <c r="AL34" s="32">
        <v>7.9424564212400002</v>
      </c>
      <c r="AM34" s="32">
        <v>0</v>
      </c>
      <c r="AN34" s="32">
        <v>0.39058761352999999</v>
      </c>
      <c r="AO34" s="32">
        <v>3603.9275034299999</v>
      </c>
      <c r="AP34" s="32">
        <v>3286.8218862099998</v>
      </c>
      <c r="AQ34" s="32">
        <v>317.10561721800002</v>
      </c>
      <c r="AR34" s="32">
        <v>540.63643206799998</v>
      </c>
      <c r="AS34" s="32">
        <v>0.99100877020699996</v>
      </c>
      <c r="AT34" s="32">
        <v>7.5339276784799999E-2</v>
      </c>
      <c r="AU34" s="32">
        <v>158.040221253</v>
      </c>
      <c r="AV34" s="32">
        <v>2.0194741836599999</v>
      </c>
      <c r="AW34" s="32">
        <v>320.00972014199999</v>
      </c>
      <c r="AX34" s="32">
        <v>31.397080106299999</v>
      </c>
      <c r="AY34" s="32">
        <v>4.4722022805700004</v>
      </c>
      <c r="AZ34" s="32">
        <v>1280.2286390199999</v>
      </c>
      <c r="BA34" s="32">
        <v>8.9518581116299991</v>
      </c>
      <c r="BB34" s="32">
        <v>19.444712447000001</v>
      </c>
      <c r="BC34" s="32">
        <v>0.10908530250200001</v>
      </c>
      <c r="BD34" s="32">
        <v>252.06395638699999</v>
      </c>
      <c r="BE34" s="32">
        <v>0</v>
      </c>
      <c r="BF34" s="32">
        <v>7.8560255917899999</v>
      </c>
      <c r="BG34" s="32">
        <v>3501.1984154800002</v>
      </c>
      <c r="BH34" s="32">
        <v>3.3483244991299999</v>
      </c>
      <c r="BI34" s="32">
        <v>2989.6709179999998</v>
      </c>
      <c r="BJ34" s="32">
        <v>25257.8866094</v>
      </c>
      <c r="BK34" s="32">
        <v>3806.4301890800002</v>
      </c>
      <c r="BM34" s="29">
        <f t="shared" si="0"/>
        <v>-1.9014084466421732E-2</v>
      </c>
      <c r="BN34" s="29">
        <f t="shared" si="1"/>
        <v>-1.6030069060966393E-2</v>
      </c>
      <c r="BO34" s="29">
        <f t="shared" si="2"/>
        <v>-1.7401028726677224E-2</v>
      </c>
      <c r="BP34" s="29">
        <f t="shared" si="3"/>
        <v>-1.8561229379871272E-2</v>
      </c>
      <c r="BQ34" s="29">
        <f t="shared" si="3"/>
        <v>-1.8563877896187436E-2</v>
      </c>
      <c r="BR34" s="29">
        <f t="shared" si="4"/>
        <v>-1.8296942001331275E-2</v>
      </c>
      <c r="BS34" s="29">
        <f t="shared" si="5"/>
        <v>-1.6955633240361014E-2</v>
      </c>
    </row>
    <row r="35" spans="1:71" x14ac:dyDescent="0.25">
      <c r="A35" s="24" t="s">
        <v>108</v>
      </c>
      <c r="B35" s="32">
        <v>41575.232346560049</v>
      </c>
      <c r="C35" s="32">
        <v>391.27155724000039</v>
      </c>
      <c r="D35" s="32">
        <v>4390.0805067499987</v>
      </c>
      <c r="E35" s="32">
        <v>942.79276242999993</v>
      </c>
      <c r="F35" s="32">
        <v>859.83978327000011</v>
      </c>
      <c r="G35" s="32">
        <v>65.829321818189854</v>
      </c>
      <c r="H35" s="32">
        <v>6137.8905757699886</v>
      </c>
      <c r="J35" t="s">
        <v>263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  <c r="BM35" s="29">
        <f t="shared" si="0"/>
        <v>-1</v>
      </c>
      <c r="BN35" s="29">
        <f t="shared" si="1"/>
        <v>-1</v>
      </c>
      <c r="BO35" s="29">
        <f t="shared" si="2"/>
        <v>-1</v>
      </c>
      <c r="BP35" s="29">
        <f t="shared" si="3"/>
        <v>-1</v>
      </c>
      <c r="BQ35" s="29">
        <f t="shared" si="3"/>
        <v>-1</v>
      </c>
      <c r="BR35" s="29">
        <f t="shared" si="4"/>
        <v>-1</v>
      </c>
      <c r="BS35" s="29">
        <f t="shared" si="5"/>
        <v>-1</v>
      </c>
    </row>
    <row r="36" spans="1:71" x14ac:dyDescent="0.25">
      <c r="A36" s="24" t="s">
        <v>109</v>
      </c>
      <c r="B36" s="32">
        <v>89284.880704940064</v>
      </c>
      <c r="C36" s="32">
        <v>890.68314327000019</v>
      </c>
      <c r="D36" s="32">
        <v>8913.3407981900145</v>
      </c>
      <c r="E36" s="32">
        <v>1908.0510258400027</v>
      </c>
      <c r="F36" s="32">
        <v>1740.168411989999</v>
      </c>
      <c r="G36" s="32">
        <v>133.25878340398006</v>
      </c>
      <c r="H36" s="32">
        <v>12801.833076189998</v>
      </c>
      <c r="J36" t="s">
        <v>264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M36" s="29">
        <f t="shared" si="0"/>
        <v>-1</v>
      </c>
      <c r="BN36" s="29">
        <f t="shared" si="1"/>
        <v>-1</v>
      </c>
      <c r="BO36" s="29">
        <f t="shared" si="2"/>
        <v>-1</v>
      </c>
      <c r="BP36" s="29">
        <f t="shared" si="3"/>
        <v>-1</v>
      </c>
      <c r="BQ36" s="29">
        <f t="shared" si="3"/>
        <v>-1</v>
      </c>
      <c r="BR36" s="29">
        <f t="shared" si="4"/>
        <v>-1</v>
      </c>
      <c r="BS36" s="29">
        <f t="shared" si="5"/>
        <v>-1</v>
      </c>
    </row>
    <row r="37" spans="1:71" x14ac:dyDescent="0.25">
      <c r="A37" s="24" t="s">
        <v>110</v>
      </c>
      <c r="B37" s="32">
        <v>24693.547455759999</v>
      </c>
      <c r="C37" s="32">
        <v>288.21781900000002</v>
      </c>
      <c r="D37" s="32">
        <v>2456.9925271900001</v>
      </c>
      <c r="E37" s="32">
        <v>524.92545178000012</v>
      </c>
      <c r="F37" s="32">
        <v>478.73913092000015</v>
      </c>
      <c r="G37" s="32">
        <v>36.695429539999992</v>
      </c>
      <c r="H37" s="32">
        <v>3497.3105173499989</v>
      </c>
      <c r="J37" t="s">
        <v>265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32">
        <v>0</v>
      </c>
      <c r="BG37" s="32">
        <v>0</v>
      </c>
      <c r="BH37" s="32">
        <v>0</v>
      </c>
      <c r="BI37" s="32">
        <v>0</v>
      </c>
      <c r="BJ37" s="32">
        <v>0</v>
      </c>
      <c r="BK37" s="32">
        <v>0</v>
      </c>
      <c r="BM37" s="29">
        <f t="shared" si="0"/>
        <v>-1</v>
      </c>
      <c r="BN37" s="29">
        <f t="shared" si="1"/>
        <v>-1</v>
      </c>
      <c r="BO37" s="29">
        <f t="shared" si="2"/>
        <v>-1</v>
      </c>
      <c r="BP37" s="29">
        <f t="shared" si="3"/>
        <v>-1</v>
      </c>
      <c r="BQ37" s="29">
        <f t="shared" si="3"/>
        <v>-1</v>
      </c>
      <c r="BR37" s="29">
        <f t="shared" si="4"/>
        <v>-1</v>
      </c>
      <c r="BS37" s="29">
        <f t="shared" si="5"/>
        <v>-1</v>
      </c>
    </row>
    <row r="38" spans="1:71" x14ac:dyDescent="0.25">
      <c r="A38" s="24" t="s">
        <v>111</v>
      </c>
      <c r="B38" s="32">
        <v>15974.832192489996</v>
      </c>
      <c r="C38" s="32">
        <v>179.84124091000004</v>
      </c>
      <c r="D38" s="32">
        <v>1841.5291147399998</v>
      </c>
      <c r="E38" s="32">
        <v>385.96954901999999</v>
      </c>
      <c r="F38" s="32">
        <v>352.00946341999997</v>
      </c>
      <c r="G38" s="32">
        <v>26.994248059999997</v>
      </c>
      <c r="H38" s="32">
        <v>2593.4124430900001</v>
      </c>
      <c r="J38" t="s">
        <v>266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M38" s="29">
        <f t="shared" si="0"/>
        <v>-1</v>
      </c>
      <c r="BN38" s="29">
        <f t="shared" si="1"/>
        <v>-1</v>
      </c>
      <c r="BO38" s="29">
        <f t="shared" si="2"/>
        <v>-1</v>
      </c>
      <c r="BP38" s="29">
        <f t="shared" si="3"/>
        <v>-1</v>
      </c>
      <c r="BQ38" s="29">
        <f t="shared" si="3"/>
        <v>-1</v>
      </c>
      <c r="BR38" s="29">
        <f t="shared" si="4"/>
        <v>-1</v>
      </c>
      <c r="BS38" s="29">
        <f t="shared" si="5"/>
        <v>-1</v>
      </c>
    </row>
    <row r="39" spans="1:71" x14ac:dyDescent="0.25">
      <c r="A39" s="24" t="s">
        <v>112</v>
      </c>
      <c r="B39" s="32">
        <v>41645.687833640026</v>
      </c>
      <c r="C39" s="32">
        <v>369.57995845000022</v>
      </c>
      <c r="D39" s="32">
        <v>4093.8668771399989</v>
      </c>
      <c r="E39" s="32">
        <v>864.11283922000018</v>
      </c>
      <c r="F39" s="32">
        <v>788.08262811000088</v>
      </c>
      <c r="G39" s="32">
        <v>60.408308460000008</v>
      </c>
      <c r="H39" s="32">
        <v>5637.3844619500032</v>
      </c>
      <c r="J39" t="s">
        <v>267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0</v>
      </c>
      <c r="BM39" s="29">
        <f t="shared" si="0"/>
        <v>-1</v>
      </c>
      <c r="BN39" s="29">
        <f t="shared" si="1"/>
        <v>-1</v>
      </c>
      <c r="BO39" s="29">
        <f t="shared" si="2"/>
        <v>-1</v>
      </c>
      <c r="BP39" s="29">
        <f t="shared" si="3"/>
        <v>-1</v>
      </c>
      <c r="BQ39" s="29">
        <f t="shared" si="3"/>
        <v>-1</v>
      </c>
      <c r="BR39" s="29">
        <f t="shared" si="4"/>
        <v>-1</v>
      </c>
      <c r="BS39" s="29">
        <f t="shared" si="5"/>
        <v>-1</v>
      </c>
    </row>
    <row r="40" spans="1:71" x14ac:dyDescent="0.25">
      <c r="A40" s="24" t="s">
        <v>113</v>
      </c>
      <c r="B40" s="32">
        <v>39385.936682880005</v>
      </c>
      <c r="C40" s="32">
        <v>559.07069379000029</v>
      </c>
      <c r="D40" s="32">
        <v>4642.9783902100035</v>
      </c>
      <c r="E40" s="32">
        <v>970.25424463000002</v>
      </c>
      <c r="F40" s="32">
        <v>884.88502896000011</v>
      </c>
      <c r="G40" s="32">
        <v>67.831343750000016</v>
      </c>
      <c r="H40" s="32">
        <v>6152.1537751099977</v>
      </c>
      <c r="J40" t="s">
        <v>268</v>
      </c>
      <c r="K40" s="32">
        <v>47.190111275600003</v>
      </c>
      <c r="L40" s="32">
        <v>19.6684381038</v>
      </c>
      <c r="M40" s="32">
        <v>14.830781525200001</v>
      </c>
      <c r="N40" s="32">
        <v>102.130078313</v>
      </c>
      <c r="O40" s="32">
        <v>262.93441994699998</v>
      </c>
      <c r="P40" s="32">
        <v>14154.8868079</v>
      </c>
      <c r="Q40" s="32">
        <v>133.709176267</v>
      </c>
      <c r="R40" s="32">
        <v>43.542468719799999</v>
      </c>
      <c r="S40" s="32">
        <v>0</v>
      </c>
      <c r="T40" s="32">
        <v>38.101501362699999</v>
      </c>
      <c r="U40" s="32">
        <v>25.152870243100001</v>
      </c>
      <c r="V40" s="32">
        <v>13.3426091792</v>
      </c>
      <c r="W40" s="32">
        <v>37.548763213199997</v>
      </c>
      <c r="X40" s="32">
        <v>1.6283240238399999E-2</v>
      </c>
      <c r="Y40" s="32">
        <v>0</v>
      </c>
      <c r="Z40" s="32">
        <v>239.168960091</v>
      </c>
      <c r="AA40" s="32">
        <v>0</v>
      </c>
      <c r="AB40" s="32">
        <v>1501.0389612900001</v>
      </c>
      <c r="AC40" s="32">
        <v>153.43970715099999</v>
      </c>
      <c r="AD40" s="32">
        <v>1667.82127762</v>
      </c>
      <c r="AE40" s="32">
        <v>0.40207703755000002</v>
      </c>
      <c r="AF40" s="32">
        <v>103.580037312</v>
      </c>
      <c r="AG40" s="32">
        <v>0.26795617575199998</v>
      </c>
      <c r="AH40" s="32">
        <v>1335.81033708</v>
      </c>
      <c r="AI40" s="32">
        <v>0.604429345723</v>
      </c>
      <c r="AJ40" s="32">
        <v>0.173589154252</v>
      </c>
      <c r="AK40" s="32">
        <v>140.84468052299999</v>
      </c>
      <c r="AL40" s="32">
        <v>0.775717320062</v>
      </c>
      <c r="AM40" s="32">
        <v>0</v>
      </c>
      <c r="AN40" s="32">
        <v>3.8147558326000003E-2</v>
      </c>
      <c r="AO40" s="32">
        <v>351.99065655599998</v>
      </c>
      <c r="AP40" s="32">
        <v>321.019362586</v>
      </c>
      <c r="AQ40" s="32">
        <v>30.971293969800001</v>
      </c>
      <c r="AR40" s="32">
        <v>52.802321466999999</v>
      </c>
      <c r="AS40" s="32">
        <v>9.6788078286100004E-2</v>
      </c>
      <c r="AT40" s="32">
        <v>7.3581433775900002E-3</v>
      </c>
      <c r="AU40" s="32">
        <v>15.435233761599999</v>
      </c>
      <c r="AV40" s="32">
        <v>0.197235708703</v>
      </c>
      <c r="AW40" s="32">
        <v>31.254502025499999</v>
      </c>
      <c r="AX40" s="32">
        <v>3.0664344538299999</v>
      </c>
      <c r="AY40" s="32">
        <v>0.43679460749499999</v>
      </c>
      <c r="AZ40" s="32">
        <v>125.036438764</v>
      </c>
      <c r="BA40" s="32">
        <v>0.874293116619</v>
      </c>
      <c r="BB40" s="32">
        <v>1.89912722543</v>
      </c>
      <c r="BC40" s="32">
        <v>1.0654046638799999E-2</v>
      </c>
      <c r="BD40" s="32">
        <v>24.590569849400001</v>
      </c>
      <c r="BE40" s="32">
        <v>0</v>
      </c>
      <c r="BF40" s="32">
        <v>0.60322105685600003</v>
      </c>
      <c r="BG40" s="32">
        <v>307.88930536599997</v>
      </c>
      <c r="BH40" s="32">
        <v>0.257103998876</v>
      </c>
      <c r="BI40" s="32">
        <v>262.275854874</v>
      </c>
      <c r="BJ40" s="32">
        <v>2215.00307324</v>
      </c>
      <c r="BK40" s="32">
        <v>335.03046351400002</v>
      </c>
      <c r="BM40" s="29">
        <f t="shared" si="0"/>
        <v>-0.64061063414920005</v>
      </c>
      <c r="BN40" s="29">
        <f t="shared" si="1"/>
        <v>-0.57220265210174415</v>
      </c>
      <c r="BO40" s="29">
        <f t="shared" si="2"/>
        <v>-0.64078633638771609</v>
      </c>
      <c r="BP40" s="29">
        <f t="shared" si="3"/>
        <v>-0.63721812246208798</v>
      </c>
      <c r="BQ40" s="29">
        <f t="shared" si="3"/>
        <v>-0.63721912781902057</v>
      </c>
      <c r="BR40" s="29">
        <f t="shared" si="4"/>
        <v>-0.6374748237329444</v>
      </c>
      <c r="BS40" s="29">
        <f t="shared" si="5"/>
        <v>-0.63996298626322989</v>
      </c>
    </row>
    <row r="41" spans="1:71" x14ac:dyDescent="0.25">
      <c r="A41" s="24" t="s">
        <v>114</v>
      </c>
      <c r="B41" s="32">
        <v>34931.288812450017</v>
      </c>
      <c r="C41" s="32">
        <v>444.24248834000031</v>
      </c>
      <c r="D41" s="32">
        <v>4095.8835967299974</v>
      </c>
      <c r="E41" s="32">
        <v>853.66470041999946</v>
      </c>
      <c r="F41" s="32">
        <v>778.55378308999957</v>
      </c>
      <c r="G41" s="32">
        <v>59.677195806120032</v>
      </c>
      <c r="H41" s="32">
        <v>5489.1979356399997</v>
      </c>
      <c r="J41" t="s">
        <v>269</v>
      </c>
      <c r="K41" s="32">
        <v>118.250266685</v>
      </c>
      <c r="L41" s="32">
        <v>48.6717550069</v>
      </c>
      <c r="M41" s="32">
        <v>37.672228992299999</v>
      </c>
      <c r="N41" s="32">
        <v>252.82169987</v>
      </c>
      <c r="O41" s="32">
        <v>650.66199985799994</v>
      </c>
      <c r="P41" s="32">
        <v>34935.537877100003</v>
      </c>
      <c r="Q41" s="32">
        <v>331.20561975300001</v>
      </c>
      <c r="R41" s="32">
        <v>107.750947067</v>
      </c>
      <c r="S41" s="32">
        <v>0</v>
      </c>
      <c r="T41" s="32">
        <v>95.142004020100003</v>
      </c>
      <c r="U41" s="32">
        <v>62.243619539999997</v>
      </c>
      <c r="V41" s="32">
        <v>32.7557366805</v>
      </c>
      <c r="W41" s="32">
        <v>92.957649969900004</v>
      </c>
      <c r="X41" s="32">
        <v>4.02924598765E-2</v>
      </c>
      <c r="Y41" s="32">
        <v>0</v>
      </c>
      <c r="Z41" s="32">
        <v>444.26656961999998</v>
      </c>
      <c r="AA41" s="32">
        <v>0</v>
      </c>
      <c r="AB41" s="32">
        <v>3685.0276864900002</v>
      </c>
      <c r="AC41" s="32">
        <v>376.69189094699999</v>
      </c>
      <c r="AD41" s="32">
        <v>4094.4753141199999</v>
      </c>
      <c r="AE41" s="32">
        <v>1.0395905493099999</v>
      </c>
      <c r="AF41" s="32">
        <v>256.63370650600001</v>
      </c>
      <c r="AG41" s="32">
        <v>0.64973400078300003</v>
      </c>
      <c r="AH41" s="32">
        <v>3308.9039174200002</v>
      </c>
      <c r="AI41" s="32">
        <v>1.4655956397000001</v>
      </c>
      <c r="AJ41" s="32">
        <v>0.420915941269</v>
      </c>
      <c r="AK41" s="32">
        <v>341.51620359399999</v>
      </c>
      <c r="AL41" s="32">
        <v>1.8809297442099999</v>
      </c>
      <c r="AM41" s="32">
        <v>0</v>
      </c>
      <c r="AN41" s="32">
        <v>9.2499509824299997E-2</v>
      </c>
      <c r="AO41" s="32">
        <v>853.49698184399995</v>
      </c>
      <c r="AP41" s="32">
        <v>778.39876269800004</v>
      </c>
      <c r="AQ41" s="32">
        <v>75.098219146000005</v>
      </c>
      <c r="AR41" s="32">
        <v>128.033587931</v>
      </c>
      <c r="AS41" s="32">
        <v>0.234690206672</v>
      </c>
      <c r="AT41" s="32">
        <v>1.7841841726899999E-2</v>
      </c>
      <c r="AU41" s="32">
        <v>37.426914954300003</v>
      </c>
      <c r="AV41" s="32">
        <v>0.47824783392600001</v>
      </c>
      <c r="AW41" s="32">
        <v>75.785029501099999</v>
      </c>
      <c r="AX41" s="32">
        <v>7.4353892292100001</v>
      </c>
      <c r="AY41" s="32">
        <v>1.0591340140100001</v>
      </c>
      <c r="AZ41" s="32">
        <v>303.18491355800001</v>
      </c>
      <c r="BA41" s="32">
        <v>2.1199647343199999</v>
      </c>
      <c r="BB41" s="32">
        <v>4.6049236015800004</v>
      </c>
      <c r="BC41" s="32">
        <v>2.58335495351E-2</v>
      </c>
      <c r="BD41" s="32">
        <v>59.6779317401</v>
      </c>
      <c r="BE41" s="32">
        <v>0</v>
      </c>
      <c r="BF41" s="32">
        <v>1.5596668869600001</v>
      </c>
      <c r="BG41" s="32">
        <v>762.44758610999997</v>
      </c>
      <c r="BH41" s="32">
        <v>0.66475236841800001</v>
      </c>
      <c r="BI41" s="32">
        <v>649.96405821999997</v>
      </c>
      <c r="BJ41" s="32">
        <v>5489.7580458000002</v>
      </c>
      <c r="BK41" s="32">
        <v>829.43246705399997</v>
      </c>
      <c r="BM41" s="29">
        <f t="shared" si="0"/>
        <v>1.2164064924143211E-4</v>
      </c>
      <c r="BN41" s="29">
        <f t="shared" si="1"/>
        <v>5.4207511959654999E-5</v>
      </c>
      <c r="BO41" s="29">
        <f t="shared" si="2"/>
        <v>-3.4382876777109455E-4</v>
      </c>
      <c r="BP41" s="29">
        <f t="shared" si="3"/>
        <v>-1.9646891328293017E-4</v>
      </c>
      <c r="BQ41" s="29">
        <f t="shared" si="3"/>
        <v>-1.9911327305387742E-4</v>
      </c>
      <c r="BR41" s="29">
        <f t="shared" si="4"/>
        <v>1.2331912886098919E-5</v>
      </c>
      <c r="BS41" s="29">
        <f t="shared" si="5"/>
        <v>1.0203861594493078E-4</v>
      </c>
    </row>
    <row r="42" spans="1:71" x14ac:dyDescent="0.25">
      <c r="A42" s="24" t="s">
        <v>115</v>
      </c>
      <c r="B42" s="32">
        <v>22850.340138349995</v>
      </c>
      <c r="C42" s="32">
        <v>377.55531597000009</v>
      </c>
      <c r="D42" s="32">
        <v>2645.3028367800007</v>
      </c>
      <c r="E42" s="32">
        <v>559.99425499999995</v>
      </c>
      <c r="F42" s="32">
        <v>510.72235543000022</v>
      </c>
      <c r="G42" s="32">
        <v>39.114108239999965</v>
      </c>
      <c r="H42" s="32">
        <v>3664.6740507999998</v>
      </c>
      <c r="J42" t="s">
        <v>270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  <c r="BJ42" s="32">
        <v>0</v>
      </c>
      <c r="BK42" s="32">
        <v>0</v>
      </c>
      <c r="BM42" s="29">
        <f t="shared" si="0"/>
        <v>-1</v>
      </c>
      <c r="BN42" s="29">
        <f t="shared" si="1"/>
        <v>-1</v>
      </c>
      <c r="BO42" s="29">
        <f t="shared" si="2"/>
        <v>-1</v>
      </c>
      <c r="BP42" s="29">
        <f t="shared" si="3"/>
        <v>-1</v>
      </c>
      <c r="BQ42" s="29">
        <f t="shared" si="3"/>
        <v>-1</v>
      </c>
      <c r="BR42" s="29">
        <f t="shared" si="4"/>
        <v>-1</v>
      </c>
      <c r="BS42" s="29">
        <f t="shared" si="5"/>
        <v>-1</v>
      </c>
    </row>
    <row r="43" spans="1:71" x14ac:dyDescent="0.25">
      <c r="A43" s="24" t="s">
        <v>116</v>
      </c>
      <c r="B43" s="32">
        <v>53986.39016086005</v>
      </c>
      <c r="C43" s="32">
        <v>634.56176895999977</v>
      </c>
      <c r="D43" s="32">
        <v>6356.8363137999995</v>
      </c>
      <c r="E43" s="32">
        <v>1317.7998487199995</v>
      </c>
      <c r="F43" s="32">
        <v>1201.8513338300006</v>
      </c>
      <c r="G43" s="32">
        <v>92.18629931000001</v>
      </c>
      <c r="H43" s="32">
        <v>8450.228228420001</v>
      </c>
      <c r="J43" t="s">
        <v>271</v>
      </c>
      <c r="K43" s="32">
        <v>96.763551788000001</v>
      </c>
      <c r="L43" s="32">
        <v>40.0710594755</v>
      </c>
      <c r="M43" s="32">
        <v>30.625126083000001</v>
      </c>
      <c r="N43" s="32">
        <v>208.11047076400001</v>
      </c>
      <c r="O43" s="32">
        <v>535.68396849600003</v>
      </c>
      <c r="P43" s="32">
        <v>28866.873222099999</v>
      </c>
      <c r="Q43" s="32">
        <v>272.54663740299998</v>
      </c>
      <c r="R43" s="32">
        <v>88.7098853416</v>
      </c>
      <c r="S43" s="32">
        <v>0</v>
      </c>
      <c r="T43" s="32">
        <v>77.986268447900002</v>
      </c>
      <c r="U43" s="32">
        <v>51.244290595000002</v>
      </c>
      <c r="V43" s="32">
        <v>27.191912634099999</v>
      </c>
      <c r="W43" s="32">
        <v>76.514989356699999</v>
      </c>
      <c r="X43" s="32">
        <v>3.31724966481E-2</v>
      </c>
      <c r="Y43" s="32">
        <v>0</v>
      </c>
      <c r="Z43" s="32">
        <v>327.24975723300003</v>
      </c>
      <c r="AA43" s="32">
        <v>0</v>
      </c>
      <c r="AB43" s="32">
        <v>3059.09351358</v>
      </c>
      <c r="AC43" s="32">
        <v>312.70669116900001</v>
      </c>
      <c r="AD43" s="32">
        <v>3398.9921173900002</v>
      </c>
      <c r="AE43" s="32">
        <v>0.83797333978400002</v>
      </c>
      <c r="AF43" s="32">
        <v>211.15911430899999</v>
      </c>
      <c r="AG43" s="32">
        <v>0.53422335488399997</v>
      </c>
      <c r="AH43" s="32">
        <v>2722.8744940000001</v>
      </c>
      <c r="AI43" s="32">
        <v>1.20504457183</v>
      </c>
      <c r="AJ43" s="32">
        <v>0.34608021682500001</v>
      </c>
      <c r="AK43" s="32">
        <v>280.78802247599998</v>
      </c>
      <c r="AL43" s="32">
        <v>1.5465149176799999</v>
      </c>
      <c r="AM43" s="32">
        <v>0</v>
      </c>
      <c r="AN43" s="32">
        <v>7.6053645838499995E-2</v>
      </c>
      <c r="AO43" s="32">
        <v>701.74196361899999</v>
      </c>
      <c r="AP43" s="32">
        <v>639.99640700099997</v>
      </c>
      <c r="AQ43" s="32">
        <v>61.745556617399998</v>
      </c>
      <c r="AR43" s="32">
        <v>105.27050843000001</v>
      </c>
      <c r="AS43" s="32">
        <v>0.192965864184</v>
      </c>
      <c r="AT43" s="32">
        <v>1.46697804748E-2</v>
      </c>
      <c r="AU43" s="32">
        <v>30.772947028400001</v>
      </c>
      <c r="AV43" s="32">
        <v>0.39322482470499998</v>
      </c>
      <c r="AW43" s="32">
        <v>62.311023925699999</v>
      </c>
      <c r="AX43" s="32">
        <v>6.1135041331200002</v>
      </c>
      <c r="AY43" s="32">
        <v>0.87081212938899999</v>
      </c>
      <c r="AZ43" s="32">
        <v>249.280870671</v>
      </c>
      <c r="BA43" s="32">
        <v>1.7430707486300001</v>
      </c>
      <c r="BB43" s="32">
        <v>3.7861932946399999</v>
      </c>
      <c r="BC43" s="32">
        <v>2.1240700143900001E-2</v>
      </c>
      <c r="BD43" s="32">
        <v>49.113808666600001</v>
      </c>
      <c r="BE43" s="32">
        <v>0</v>
      </c>
      <c r="BF43" s="32">
        <v>1.25718390529</v>
      </c>
      <c r="BG43" s="32">
        <v>627.50159860799999</v>
      </c>
      <c r="BH43" s="32">
        <v>0.53583337160199995</v>
      </c>
      <c r="BI43" s="32">
        <v>534.73624659500001</v>
      </c>
      <c r="BJ43" s="32">
        <v>4516.26997536</v>
      </c>
      <c r="BK43" s="32">
        <v>682.717480378</v>
      </c>
      <c r="BM43" s="29">
        <f t="shared" si="0"/>
        <v>-0.46529350941807579</v>
      </c>
      <c r="BN43" s="29">
        <f t="shared" si="1"/>
        <v>-0.48429014598635783</v>
      </c>
      <c r="BO43" s="29">
        <f t="shared" si="2"/>
        <v>-0.46530129932539582</v>
      </c>
      <c r="BP43" s="29">
        <f t="shared" si="3"/>
        <v>-0.4674897221299476</v>
      </c>
      <c r="BQ43" s="29">
        <f t="shared" si="3"/>
        <v>-0.46749120379016351</v>
      </c>
      <c r="BR43" s="29">
        <f t="shared" si="4"/>
        <v>-0.46723310259540568</v>
      </c>
      <c r="BS43" s="29">
        <f t="shared" si="5"/>
        <v>-0.46554461568614475</v>
      </c>
    </row>
    <row r="44" spans="1:71" x14ac:dyDescent="0.25">
      <c r="A44" s="24" t="s">
        <v>117</v>
      </c>
      <c r="B44" s="32">
        <v>18386.604718899987</v>
      </c>
      <c r="C44" s="32">
        <v>199.80925779999995</v>
      </c>
      <c r="D44" s="32">
        <v>1814.7864674200007</v>
      </c>
      <c r="E44" s="32">
        <v>387.23437761000037</v>
      </c>
      <c r="F44" s="32">
        <v>353.16300340999942</v>
      </c>
      <c r="G44" s="32">
        <v>27.07615655999998</v>
      </c>
      <c r="H44" s="32">
        <v>2591.0162441599982</v>
      </c>
      <c r="J44" t="s">
        <v>272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  <c r="BJ44" s="32">
        <v>0</v>
      </c>
      <c r="BK44" s="32">
        <v>0</v>
      </c>
      <c r="BM44" s="29">
        <f t="shared" si="0"/>
        <v>-1</v>
      </c>
      <c r="BN44" s="29">
        <f t="shared" si="1"/>
        <v>-1</v>
      </c>
      <c r="BO44" s="29">
        <f t="shared" si="2"/>
        <v>-1</v>
      </c>
      <c r="BP44" s="29">
        <f t="shared" si="3"/>
        <v>-1</v>
      </c>
      <c r="BQ44" s="29">
        <f t="shared" si="3"/>
        <v>-1</v>
      </c>
      <c r="BR44" s="29">
        <f t="shared" si="4"/>
        <v>-1</v>
      </c>
      <c r="BS44" s="29">
        <f t="shared" si="5"/>
        <v>-1</v>
      </c>
    </row>
    <row r="45" spans="1:71" x14ac:dyDescent="0.25">
      <c r="A45" s="24" t="s">
        <v>118</v>
      </c>
      <c r="B45" s="32">
        <v>95491.922143869917</v>
      </c>
      <c r="C45" s="32">
        <v>1105.3470042099991</v>
      </c>
      <c r="D45" s="32">
        <v>10757.472230099987</v>
      </c>
      <c r="E45" s="32">
        <v>2277.930872819999</v>
      </c>
      <c r="F45" s="32">
        <v>2077.5038470000004</v>
      </c>
      <c r="G45" s="32">
        <v>159.1719347399997</v>
      </c>
      <c r="H45" s="32">
        <v>15012.033567230023</v>
      </c>
      <c r="J45" t="s">
        <v>273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0</v>
      </c>
      <c r="BH45" s="32">
        <v>0</v>
      </c>
      <c r="BI45" s="32">
        <v>0</v>
      </c>
      <c r="BJ45" s="32">
        <v>0</v>
      </c>
      <c r="BK45" s="32">
        <v>0</v>
      </c>
      <c r="BM45" s="29">
        <f t="shared" si="0"/>
        <v>-1</v>
      </c>
      <c r="BN45" s="29">
        <f t="shared" si="1"/>
        <v>-1</v>
      </c>
      <c r="BO45" s="29">
        <f t="shared" si="2"/>
        <v>-1</v>
      </c>
      <c r="BP45" s="29">
        <f t="shared" si="3"/>
        <v>-1</v>
      </c>
      <c r="BQ45" s="29">
        <f t="shared" si="3"/>
        <v>-1</v>
      </c>
      <c r="BR45" s="29">
        <f t="shared" si="4"/>
        <v>-1</v>
      </c>
      <c r="BS45" s="29">
        <f t="shared" si="5"/>
        <v>-1</v>
      </c>
    </row>
    <row r="46" spans="1:71" x14ac:dyDescent="0.25">
      <c r="A46" s="24" t="s">
        <v>119</v>
      </c>
      <c r="B46" s="32">
        <v>27955.687298950008</v>
      </c>
      <c r="C46" s="32">
        <v>294.35826536000002</v>
      </c>
      <c r="D46" s="32">
        <v>3228.9286158100058</v>
      </c>
      <c r="E46" s="32">
        <v>677.32447214999991</v>
      </c>
      <c r="F46" s="32">
        <v>617.72910348000005</v>
      </c>
      <c r="G46" s="32">
        <v>47.362806469999981</v>
      </c>
      <c r="H46" s="32">
        <v>4507.0507181899957</v>
      </c>
      <c r="J46" t="s">
        <v>274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  <c r="BJ46" s="32">
        <v>0</v>
      </c>
      <c r="BK46" s="32">
        <v>0</v>
      </c>
      <c r="BM46" s="29">
        <f t="shared" si="0"/>
        <v>-1</v>
      </c>
      <c r="BN46" s="29">
        <f t="shared" si="1"/>
        <v>-1</v>
      </c>
      <c r="BO46" s="29">
        <f t="shared" si="2"/>
        <v>-1</v>
      </c>
      <c r="BP46" s="29">
        <f t="shared" si="3"/>
        <v>-1</v>
      </c>
      <c r="BQ46" s="29">
        <f t="shared" si="3"/>
        <v>-1</v>
      </c>
      <c r="BR46" s="29">
        <f t="shared" si="4"/>
        <v>-1</v>
      </c>
      <c r="BS46" s="29">
        <f t="shared" si="5"/>
        <v>-1</v>
      </c>
    </row>
    <row r="47" spans="1:71" x14ac:dyDescent="0.25">
      <c r="A47" s="24" t="s">
        <v>120</v>
      </c>
      <c r="B47" s="32">
        <v>17828.298879030001</v>
      </c>
      <c r="C47" s="32">
        <v>170.32450987999988</v>
      </c>
      <c r="D47" s="32">
        <v>1674.140923589998</v>
      </c>
      <c r="E47" s="32">
        <v>358.95656152000015</v>
      </c>
      <c r="F47" s="32">
        <v>327.37325195999989</v>
      </c>
      <c r="G47" s="32">
        <v>25.058929149999997</v>
      </c>
      <c r="H47" s="32">
        <v>2306.2554752999981</v>
      </c>
      <c r="J47" t="s">
        <v>275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32">
        <v>0</v>
      </c>
      <c r="BK47" s="32">
        <v>0</v>
      </c>
      <c r="BM47" s="29">
        <f t="shared" si="0"/>
        <v>-1</v>
      </c>
      <c r="BN47" s="29">
        <f t="shared" si="1"/>
        <v>-1</v>
      </c>
      <c r="BO47" s="29">
        <f t="shared" si="2"/>
        <v>-1</v>
      </c>
      <c r="BP47" s="29">
        <f t="shared" si="3"/>
        <v>-1</v>
      </c>
      <c r="BQ47" s="29">
        <f t="shared" si="3"/>
        <v>-1</v>
      </c>
      <c r="BR47" s="29">
        <f t="shared" si="4"/>
        <v>-1</v>
      </c>
      <c r="BS47" s="29">
        <f t="shared" si="5"/>
        <v>-1</v>
      </c>
    </row>
    <row r="48" spans="1:71" x14ac:dyDescent="0.25">
      <c r="BM48" s="29"/>
      <c r="BN48" s="29"/>
      <c r="BO48" s="29"/>
      <c r="BP48" s="29"/>
      <c r="BQ48" s="29"/>
      <c r="BR48" s="29"/>
      <c r="BS48" s="29"/>
    </row>
    <row r="49" spans="1:71" x14ac:dyDescent="0.25">
      <c r="A49" s="4" t="s">
        <v>55</v>
      </c>
      <c r="B49" s="1">
        <f>SUM(B3:B47)</f>
        <v>6770166.4598102421</v>
      </c>
      <c r="C49" s="1">
        <f t="shared" ref="C49:H49" si="6">SUM(C3:C47)</f>
        <v>44284.237226917874</v>
      </c>
      <c r="D49" s="1">
        <f t="shared" si="6"/>
        <v>776643.89108322863</v>
      </c>
      <c r="E49" s="1">
        <f>SUM(E3:E47)</f>
        <v>57036.721488965573</v>
      </c>
      <c r="F49" s="1">
        <f t="shared" si="6"/>
        <v>57444.061365624962</v>
      </c>
      <c r="G49" s="1">
        <f t="shared" si="6"/>
        <v>8774.566572094478</v>
      </c>
      <c r="H49" s="1">
        <f t="shared" si="6"/>
        <v>604888.3957157043</v>
      </c>
      <c r="K49" s="1">
        <f t="shared" ref="K49:BK49" si="7">SUM(K3:K47)</f>
        <v>6036.3903487019606</v>
      </c>
      <c r="L49" s="1">
        <f t="shared" si="7"/>
        <v>2309.1434039193205</v>
      </c>
      <c r="M49" s="1">
        <f t="shared" si="7"/>
        <v>2068.85221863982</v>
      </c>
      <c r="N49" s="1">
        <f t="shared" si="7"/>
        <v>12019.280344643201</v>
      </c>
      <c r="O49" s="1">
        <f t="shared" si="7"/>
        <v>30869.351627964799</v>
      </c>
      <c r="P49" s="1">
        <f t="shared" si="7"/>
        <v>3700436.1270633405</v>
      </c>
      <c r="Q49" s="1">
        <f t="shared" si="7"/>
        <v>15806.822867777702</v>
      </c>
      <c r="R49" s="1">
        <f t="shared" si="7"/>
        <v>5112.0110047610005</v>
      </c>
      <c r="S49" s="1">
        <f t="shared" si="7"/>
        <v>0</v>
      </c>
      <c r="T49" s="1">
        <f t="shared" si="7"/>
        <v>4761.4441207147311</v>
      </c>
      <c r="U49" s="1">
        <f t="shared" si="7"/>
        <v>2953.0385179142199</v>
      </c>
      <c r="V49" s="1">
        <f t="shared" si="7"/>
        <v>3512.01715035705</v>
      </c>
      <c r="W49" s="1">
        <f t="shared" si="7"/>
        <v>4421.2351530093401</v>
      </c>
      <c r="X49" s="1">
        <f t="shared" si="7"/>
        <v>1.91160193209861</v>
      </c>
      <c r="Y49" s="1">
        <f t="shared" si="7"/>
        <v>0</v>
      </c>
      <c r="Z49" s="1">
        <f t="shared" si="7"/>
        <v>22037.528413537897</v>
      </c>
      <c r="AA49" s="1">
        <f t="shared" si="7"/>
        <v>0</v>
      </c>
      <c r="AB49" s="1">
        <f t="shared" si="7"/>
        <v>395102.56005249993</v>
      </c>
      <c r="AC49" s="1">
        <f t="shared" si="7"/>
        <v>40388.23268033089</v>
      </c>
      <c r="AD49" s="1">
        <f t="shared" si="7"/>
        <v>439002.80988308095</v>
      </c>
      <c r="AE49" s="1">
        <f t="shared" si="7"/>
        <v>62.249702325263101</v>
      </c>
      <c r="AF49" s="1">
        <f t="shared" si="7"/>
        <v>12264.827948141799</v>
      </c>
      <c r="AG49" s="1">
        <f t="shared" si="7"/>
        <v>10.670838181846703</v>
      </c>
      <c r="AH49" s="1">
        <f t="shared" si="7"/>
        <v>157921.15294175298</v>
      </c>
      <c r="AI49" s="1">
        <f t="shared" si="7"/>
        <v>25.880516823533696</v>
      </c>
      <c r="AJ49" s="1">
        <f t="shared" si="7"/>
        <v>7.6014395776593</v>
      </c>
      <c r="AK49" s="1">
        <f t="shared" si="7"/>
        <v>8256.1074599330987</v>
      </c>
      <c r="AL49" s="1">
        <f t="shared" si="7"/>
        <v>31.842524772980397</v>
      </c>
      <c r="AM49" s="1">
        <f t="shared" si="7"/>
        <v>0</v>
      </c>
      <c r="AN49" s="1">
        <f t="shared" si="7"/>
        <v>1.6397177575338597</v>
      </c>
      <c r="AO49" s="1">
        <f t="shared" si="7"/>
        <v>20495.3279519752</v>
      </c>
      <c r="AP49" s="1">
        <f t="shared" si="7"/>
        <v>16303.097066764798</v>
      </c>
      <c r="AQ49" s="1">
        <f t="shared" si="7"/>
        <v>4192.2308852089109</v>
      </c>
      <c r="AR49" s="1">
        <f t="shared" si="7"/>
        <v>2291.4903050091802</v>
      </c>
      <c r="AS49" s="1">
        <f t="shared" si="7"/>
        <v>3.8743764429517</v>
      </c>
      <c r="AT49" s="1">
        <f t="shared" si="7"/>
        <v>0.29194828589293398</v>
      </c>
      <c r="AU49" s="1">
        <f t="shared" si="7"/>
        <v>630.36152182689011</v>
      </c>
      <c r="AV49" s="1">
        <f t="shared" si="7"/>
        <v>7.9425997880709005</v>
      </c>
      <c r="AW49" s="1">
        <f t="shared" si="7"/>
        <v>1411.2493758275202</v>
      </c>
      <c r="AX49" s="1">
        <f t="shared" si="7"/>
        <v>124.00039121144398</v>
      </c>
      <c r="AY49" s="1">
        <f t="shared" si="7"/>
        <v>21.834648668573198</v>
      </c>
      <c r="AZ49" s="1">
        <f t="shared" si="7"/>
        <v>5645.7687338091991</v>
      </c>
      <c r="BA49" s="1">
        <f t="shared" si="7"/>
        <v>35.703647432422997</v>
      </c>
      <c r="BB49" s="1">
        <f t="shared" si="7"/>
        <v>87.895919347358998</v>
      </c>
      <c r="BC49" s="1">
        <f t="shared" si="7"/>
        <v>0.43399643969889995</v>
      </c>
      <c r="BD49" s="1">
        <f t="shared" si="7"/>
        <v>4704.4136453225692</v>
      </c>
      <c r="BE49" s="1">
        <f t="shared" si="7"/>
        <v>0</v>
      </c>
      <c r="BF49" s="1">
        <f t="shared" si="7"/>
        <v>93.390897082291204</v>
      </c>
      <c r="BG49" s="1">
        <f t="shared" si="7"/>
        <v>36325.184039166401</v>
      </c>
      <c r="BH49" s="1">
        <f t="shared" si="7"/>
        <v>39.804452346725505</v>
      </c>
      <c r="BI49" s="1">
        <f t="shared" si="7"/>
        <v>31103.682578224998</v>
      </c>
      <c r="BJ49" s="1">
        <f t="shared" si="7"/>
        <v>262886.408113827</v>
      </c>
      <c r="BK49" s="1">
        <f t="shared" si="7"/>
        <v>39451.648702424995</v>
      </c>
      <c r="BM49" s="29">
        <f t="shared" si="0"/>
        <v>-0.45342021514090536</v>
      </c>
      <c r="BN49" s="29">
        <f t="shared" si="1"/>
        <v>-0.50236179296450578</v>
      </c>
      <c r="BO49" s="29">
        <f t="shared" si="2"/>
        <v>-0.43474375460446973</v>
      </c>
      <c r="BP49" s="29">
        <f t="shared" si="3"/>
        <v>-0.64066434014899931</v>
      </c>
      <c r="BQ49" s="29">
        <f t="shared" si="3"/>
        <v>-0.71619177545617063</v>
      </c>
      <c r="BR49" s="29">
        <f t="shared" si="4"/>
        <v>-0.46385800293727425</v>
      </c>
      <c r="BS49" s="29">
        <f t="shared" si="5"/>
        <v>-0.56539684018441183</v>
      </c>
    </row>
    <row r="50" spans="1:71" x14ac:dyDescent="0.25">
      <c r="A50" s="4" t="s">
        <v>74</v>
      </c>
      <c r="B50" s="1">
        <f>SUM(B3:B15)</f>
        <v>4636701.7283972511</v>
      </c>
      <c r="C50" s="1">
        <f t="shared" ref="C50:H50" si="8">SUM(C3:C15)</f>
        <v>22294.272263877887</v>
      </c>
      <c r="D50" s="1">
        <f t="shared" si="8"/>
        <v>550895.36999999871</v>
      </c>
      <c r="E50" s="1">
        <f>SUM(E3:E15)</f>
        <v>10888.447729745576</v>
      </c>
      <c r="F50" s="1">
        <f t="shared" si="8"/>
        <v>15356.209861984958</v>
      </c>
      <c r="G50" s="1">
        <f t="shared" si="8"/>
        <v>5547.5371149161856</v>
      </c>
      <c r="H50" s="1">
        <f t="shared" si="8"/>
        <v>285104.08145674429</v>
      </c>
      <c r="K50" s="1">
        <f t="shared" ref="K50:BK50" si="9">SUM(K3:K15)</f>
        <v>4644.8764628998997</v>
      </c>
      <c r="L50" s="1">
        <f t="shared" si="9"/>
        <v>1753.129139524</v>
      </c>
      <c r="M50" s="1">
        <f t="shared" si="9"/>
        <v>1611.6508692708999</v>
      </c>
      <c r="N50" s="1">
        <f t="shared" si="9"/>
        <v>9128.6426778679997</v>
      </c>
      <c r="O50" s="1">
        <f t="shared" si="9"/>
        <v>23436.353237763004</v>
      </c>
      <c r="P50" s="1">
        <f t="shared" si="9"/>
        <v>3303238.7694016006</v>
      </c>
      <c r="Q50" s="1">
        <f t="shared" si="9"/>
        <v>12014.184056935002</v>
      </c>
      <c r="R50" s="1">
        <f t="shared" si="9"/>
        <v>3881.0948029453998</v>
      </c>
      <c r="S50" s="1">
        <f t="shared" si="9"/>
        <v>0</v>
      </c>
      <c r="T50" s="1">
        <f t="shared" si="9"/>
        <v>3650.935722057</v>
      </c>
      <c r="U50" s="1">
        <f t="shared" si="9"/>
        <v>2241.9812528177999</v>
      </c>
      <c r="V50" s="1">
        <f t="shared" si="9"/>
        <v>3137.6689217761</v>
      </c>
      <c r="W50" s="1">
        <f t="shared" si="9"/>
        <v>3358.2165902659999</v>
      </c>
      <c r="X50" s="1">
        <f t="shared" si="9"/>
        <v>1.4513090267366002</v>
      </c>
      <c r="Y50" s="1">
        <f t="shared" si="9"/>
        <v>0</v>
      </c>
      <c r="Z50" s="1">
        <f t="shared" si="9"/>
        <v>17572.177422462002</v>
      </c>
      <c r="AA50" s="1">
        <f t="shared" si="9"/>
        <v>0</v>
      </c>
      <c r="AB50" s="1">
        <f t="shared" si="9"/>
        <v>352988.38101796003</v>
      </c>
      <c r="AC50" s="1">
        <f t="shared" si="9"/>
        <v>36083.23027013</v>
      </c>
      <c r="AD50" s="1">
        <f t="shared" si="9"/>
        <v>392209.28020974994</v>
      </c>
      <c r="AE50" s="1">
        <f t="shared" si="9"/>
        <v>49.142212384520001</v>
      </c>
      <c r="AF50" s="1">
        <f t="shared" si="9"/>
        <v>9324.504022389001</v>
      </c>
      <c r="AG50" s="1">
        <f t="shared" si="9"/>
        <v>3.4994248361660008</v>
      </c>
      <c r="AH50" s="1">
        <f t="shared" si="9"/>
        <v>120030.49247158</v>
      </c>
      <c r="AI50" s="1">
        <f t="shared" si="9"/>
        <v>9.7040275136870005</v>
      </c>
      <c r="AJ50" s="1">
        <f t="shared" si="9"/>
        <v>2.9556220109432001</v>
      </c>
      <c r="AK50" s="1">
        <f t="shared" si="9"/>
        <v>4486.6851590309998</v>
      </c>
      <c r="AL50" s="1">
        <f t="shared" si="9"/>
        <v>11.081899061376998</v>
      </c>
      <c r="AM50" s="1">
        <f t="shared" si="9"/>
        <v>0</v>
      </c>
      <c r="AN50" s="1">
        <f t="shared" si="9"/>
        <v>0.61876566191069993</v>
      </c>
      <c r="AO50" s="1">
        <f t="shared" si="9"/>
        <v>11074.959804773</v>
      </c>
      <c r="AP50" s="1">
        <f t="shared" si="9"/>
        <v>7711.6165311309996</v>
      </c>
      <c r="AQ50" s="1">
        <f t="shared" si="9"/>
        <v>3363.3432736425998</v>
      </c>
      <c r="AR50" s="1">
        <f t="shared" si="9"/>
        <v>878.32850884890001</v>
      </c>
      <c r="AS50" s="1">
        <f t="shared" si="9"/>
        <v>1.2840023413081001</v>
      </c>
      <c r="AT50" s="1">
        <f t="shared" si="9"/>
        <v>9.5020684976080003E-2</v>
      </c>
      <c r="AU50" s="1">
        <f t="shared" si="9"/>
        <v>217.26393910827002</v>
      </c>
      <c r="AV50" s="1">
        <f t="shared" si="9"/>
        <v>2.6639548846124996</v>
      </c>
      <c r="AW50" s="1">
        <f t="shared" si="9"/>
        <v>574.77821987769994</v>
      </c>
      <c r="AX50" s="1">
        <f t="shared" si="9"/>
        <v>41.932482239071</v>
      </c>
      <c r="AY50" s="1">
        <f t="shared" si="9"/>
        <v>10.144674228525</v>
      </c>
      <c r="AZ50" s="1">
        <f t="shared" si="9"/>
        <v>2299.388684557</v>
      </c>
      <c r="BA50" s="1">
        <f t="shared" si="9"/>
        <v>12.304617690995002</v>
      </c>
      <c r="BB50" s="1">
        <f t="shared" si="9"/>
        <v>37.069504456101996</v>
      </c>
      <c r="BC50" s="1">
        <f t="shared" si="9"/>
        <v>0.14886077117669</v>
      </c>
      <c r="BD50" s="1">
        <f t="shared" si="9"/>
        <v>4045.6251282797998</v>
      </c>
      <c r="BE50" s="1">
        <f t="shared" si="9"/>
        <v>0</v>
      </c>
      <c r="BF50" s="1">
        <f t="shared" si="9"/>
        <v>73.726109979330005</v>
      </c>
      <c r="BG50" s="1">
        <f t="shared" si="9"/>
        <v>27600.356284968002</v>
      </c>
      <c r="BH50" s="1">
        <f t="shared" si="9"/>
        <v>31.423047195996997</v>
      </c>
      <c r="BI50" s="1">
        <f t="shared" si="9"/>
        <v>23652.920065511</v>
      </c>
      <c r="BJ50" s="1">
        <f t="shared" si="9"/>
        <v>199938.71462483</v>
      </c>
      <c r="BK50" s="1">
        <f t="shared" si="9"/>
        <v>29966.485964386</v>
      </c>
      <c r="BM50" s="29">
        <f t="shared" si="0"/>
        <v>-0.28758868633471124</v>
      </c>
      <c r="BN50" s="29">
        <f t="shared" si="1"/>
        <v>-0.21180753448798686</v>
      </c>
      <c r="BO50" s="29">
        <f t="shared" si="2"/>
        <v>-0.28805123156190104</v>
      </c>
      <c r="BP50" s="29">
        <f t="shared" si="3"/>
        <v>1.7129353940681658E-2</v>
      </c>
      <c r="BQ50" s="29">
        <f t="shared" si="3"/>
        <v>-0.49781771671267139</v>
      </c>
      <c r="BR50" s="29">
        <f t="shared" si="4"/>
        <v>-0.27073491452595305</v>
      </c>
      <c r="BS50" s="29">
        <f t="shared" si="5"/>
        <v>-0.29871675774250706</v>
      </c>
    </row>
    <row r="51" spans="1:71" x14ac:dyDescent="0.25">
      <c r="A51" s="4" t="s">
        <v>127</v>
      </c>
      <c r="B51" s="1">
        <f>SUM(B16:B47)</f>
        <v>2133464.7314129905</v>
      </c>
      <c r="C51" s="1">
        <f t="shared" ref="C51:H51" si="10">SUM(C16:C47)</f>
        <v>21989.964963040002</v>
      </c>
      <c r="D51" s="1">
        <f t="shared" si="10"/>
        <v>225748.52108323004</v>
      </c>
      <c r="E51" s="1">
        <f>SUM(E16:E47)</f>
        <v>46148.273759219992</v>
      </c>
      <c r="F51" s="1">
        <f t="shared" si="10"/>
        <v>42087.851503640013</v>
      </c>
      <c r="G51" s="1">
        <f t="shared" si="10"/>
        <v>3227.0294571782892</v>
      </c>
      <c r="H51" s="1">
        <f t="shared" si="10"/>
        <v>319784.31425895996</v>
      </c>
      <c r="K51" s="1">
        <f t="shared" ref="K51:BK51" si="11">SUM(K16:K47)</f>
        <v>1391.5138858020603</v>
      </c>
      <c r="L51" s="1">
        <f t="shared" si="11"/>
        <v>556.01426439531997</v>
      </c>
      <c r="M51" s="1">
        <f t="shared" si="11"/>
        <v>457.20134936892003</v>
      </c>
      <c r="N51" s="1">
        <f t="shared" si="11"/>
        <v>2890.6376667752002</v>
      </c>
      <c r="O51" s="1">
        <f t="shared" si="11"/>
        <v>7432.9983902017993</v>
      </c>
      <c r="P51" s="1">
        <f t="shared" si="11"/>
        <v>397197.35766173998</v>
      </c>
      <c r="Q51" s="1">
        <f t="shared" si="11"/>
        <v>3792.6388108427</v>
      </c>
      <c r="R51" s="1">
        <f t="shared" si="11"/>
        <v>1230.9162018156001</v>
      </c>
      <c r="S51" s="1">
        <f t="shared" si="11"/>
        <v>0</v>
      </c>
      <c r="T51" s="1">
        <f t="shared" si="11"/>
        <v>1110.5083986577301</v>
      </c>
      <c r="U51" s="1">
        <f t="shared" si="11"/>
        <v>711.05726509641988</v>
      </c>
      <c r="V51" s="1">
        <f t="shared" si="11"/>
        <v>374.34822858094998</v>
      </c>
      <c r="W51" s="1">
        <f t="shared" si="11"/>
        <v>1063.01856274334</v>
      </c>
      <c r="X51" s="1">
        <f t="shared" si="11"/>
        <v>0.46029290536201001</v>
      </c>
      <c r="Y51" s="1">
        <f t="shared" si="11"/>
        <v>0</v>
      </c>
      <c r="Z51" s="1">
        <f t="shared" si="11"/>
        <v>4465.3509910758994</v>
      </c>
      <c r="AA51" s="1">
        <f t="shared" si="11"/>
        <v>0</v>
      </c>
      <c r="AB51" s="1">
        <f t="shared" si="11"/>
        <v>42114.179034540008</v>
      </c>
      <c r="AC51" s="1">
        <f t="shared" si="11"/>
        <v>4305.0024102009002</v>
      </c>
      <c r="AD51" s="1">
        <f t="shared" si="11"/>
        <v>46793.529673331002</v>
      </c>
      <c r="AE51" s="1">
        <f t="shared" si="11"/>
        <v>13.1074899407431</v>
      </c>
      <c r="AF51" s="1">
        <f t="shared" si="11"/>
        <v>2940.3239257528003</v>
      </c>
      <c r="AG51" s="1">
        <f t="shared" si="11"/>
        <v>7.1714133456807003</v>
      </c>
      <c r="AH51" s="1">
        <f t="shared" si="11"/>
        <v>37890.660470173003</v>
      </c>
      <c r="AI51" s="1">
        <f t="shared" si="11"/>
        <v>16.176489309846701</v>
      </c>
      <c r="AJ51" s="1">
        <f t="shared" si="11"/>
        <v>4.6458175667160999</v>
      </c>
      <c r="AK51" s="1">
        <f t="shared" si="11"/>
        <v>3769.4223009021007</v>
      </c>
      <c r="AL51" s="1">
        <f t="shared" si="11"/>
        <v>20.760625711603399</v>
      </c>
      <c r="AM51" s="1">
        <f t="shared" si="11"/>
        <v>0</v>
      </c>
      <c r="AN51" s="1">
        <f t="shared" si="11"/>
        <v>1.0209520956231599</v>
      </c>
      <c r="AO51" s="1">
        <f t="shared" si="11"/>
        <v>9420.3681472021999</v>
      </c>
      <c r="AP51" s="1">
        <f t="shared" si="11"/>
        <v>8591.4805356338002</v>
      </c>
      <c r="AQ51" s="1">
        <f t="shared" si="11"/>
        <v>828.88761156631006</v>
      </c>
      <c r="AR51" s="1">
        <f t="shared" si="11"/>
        <v>1413.1617961602799</v>
      </c>
      <c r="AS51" s="1">
        <f t="shared" si="11"/>
        <v>2.5903741016435999</v>
      </c>
      <c r="AT51" s="1">
        <f t="shared" si="11"/>
        <v>0.19692760091685402</v>
      </c>
      <c r="AU51" s="1">
        <f t="shared" si="11"/>
        <v>413.09758271861995</v>
      </c>
      <c r="AV51" s="1">
        <f t="shared" si="11"/>
        <v>5.2786449034584004</v>
      </c>
      <c r="AW51" s="1">
        <f t="shared" si="11"/>
        <v>836.47115594981983</v>
      </c>
      <c r="AX51" s="1">
        <f t="shared" si="11"/>
        <v>82.067908972373004</v>
      </c>
      <c r="AY51" s="1">
        <f t="shared" si="11"/>
        <v>11.6899744400482</v>
      </c>
      <c r="AZ51" s="1">
        <f t="shared" si="11"/>
        <v>3346.3800492522005</v>
      </c>
      <c r="BA51" s="1">
        <f t="shared" si="11"/>
        <v>23.399029741427999</v>
      </c>
      <c r="BB51" s="1">
        <f t="shared" si="11"/>
        <v>50.826414891256995</v>
      </c>
      <c r="BC51" s="1">
        <f t="shared" si="11"/>
        <v>0.28513566852221001</v>
      </c>
      <c r="BD51" s="1">
        <f t="shared" si="11"/>
        <v>658.78851704276997</v>
      </c>
      <c r="BE51" s="1">
        <f t="shared" si="11"/>
        <v>0</v>
      </c>
      <c r="BF51" s="1">
        <f t="shared" si="11"/>
        <v>19.664787102961196</v>
      </c>
      <c r="BG51" s="1">
        <f t="shared" si="11"/>
        <v>8724.8277541984007</v>
      </c>
      <c r="BH51" s="1">
        <f t="shared" si="11"/>
        <v>8.381405150728499</v>
      </c>
      <c r="BI51" s="1">
        <f t="shared" si="11"/>
        <v>7450.762512714</v>
      </c>
      <c r="BJ51" s="1">
        <f t="shared" si="11"/>
        <v>62947.693488997</v>
      </c>
      <c r="BK51" s="1">
        <f t="shared" si="11"/>
        <v>9485.1627380390019</v>
      </c>
      <c r="BM51" s="29">
        <f t="shared" si="0"/>
        <v>-0.81382520563221272</v>
      </c>
      <c r="BN51" s="29">
        <f t="shared" si="1"/>
        <v>-0.79693687558933768</v>
      </c>
      <c r="BO51" s="29">
        <f t="shared" si="2"/>
        <v>-0.79271833344113496</v>
      </c>
      <c r="BP51" s="29">
        <f t="shared" si="3"/>
        <v>-0.79586737748082936</v>
      </c>
      <c r="BQ51" s="29">
        <f t="shared" si="3"/>
        <v>-0.79586792319653676</v>
      </c>
      <c r="BR51" s="29">
        <f t="shared" si="4"/>
        <v>-0.79585295833685576</v>
      </c>
      <c r="BS51" s="29">
        <f t="shared" si="5"/>
        <v>-0.80315578131195564</v>
      </c>
    </row>
    <row r="52" spans="1:71" x14ac:dyDescent="0.25">
      <c r="BM52" s="29"/>
      <c r="BN52" s="29"/>
      <c r="BO52" s="29"/>
      <c r="BP52" s="29"/>
      <c r="BQ52" s="29"/>
      <c r="BR52" s="29"/>
      <c r="BS52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opLeftCell="A71" workbookViewId="0">
      <selection activeCell="E17" sqref="E17"/>
    </sheetView>
  </sheetViews>
  <sheetFormatPr defaultRowHeight="15" x14ac:dyDescent="0.25"/>
  <cols>
    <col min="1" max="1" width="12.5703125" customWidth="1"/>
    <col min="2" max="2" width="11.42578125" customWidth="1"/>
    <col min="3" max="3" width="12.5703125" style="34" customWidth="1"/>
    <col min="4" max="4" width="10.140625" bestFit="1" customWidth="1"/>
    <col min="5" max="5" width="12" customWidth="1"/>
    <col min="6" max="6" width="11.42578125" customWidth="1"/>
    <col min="7" max="7" width="13.7109375" customWidth="1"/>
    <col min="8" max="8" width="11.85546875" customWidth="1"/>
    <col min="9" max="11" width="11.42578125" customWidth="1"/>
    <col min="12" max="12" width="15.42578125" customWidth="1"/>
    <col min="13" max="13" width="10.28515625" bestFit="1" customWidth="1"/>
    <col min="14" max="14" width="9.28515625" bestFit="1" customWidth="1"/>
    <col min="15" max="16" width="10.28515625" bestFit="1" customWidth="1"/>
    <col min="17" max="18" width="9.28515625" bestFit="1" customWidth="1"/>
    <col min="19" max="19" width="10.140625" bestFit="1" customWidth="1"/>
  </cols>
  <sheetData>
    <row r="1" spans="1:19" s="33" customFormat="1" x14ac:dyDescent="0.25">
      <c r="C1" s="34"/>
    </row>
    <row r="2" spans="1:19" s="33" customFormat="1" x14ac:dyDescent="0.25">
      <c r="A2" s="34" t="s">
        <v>457</v>
      </c>
      <c r="C2" s="34"/>
    </row>
    <row r="3" spans="1:19" x14ac:dyDescent="0.25">
      <c r="A3" s="2" t="s">
        <v>335</v>
      </c>
      <c r="C3" s="2"/>
      <c r="L3" s="2" t="s">
        <v>330</v>
      </c>
    </row>
    <row r="4" spans="1:19" x14ac:dyDescent="0.25">
      <c r="A4" s="2" t="s">
        <v>278</v>
      </c>
      <c r="B4" s="2" t="s">
        <v>59</v>
      </c>
      <c r="C4" s="2" t="s">
        <v>57</v>
      </c>
      <c r="D4" s="2" t="s">
        <v>60</v>
      </c>
      <c r="E4" s="2" t="s">
        <v>54</v>
      </c>
      <c r="F4" s="2" t="s">
        <v>53</v>
      </c>
      <c r="G4" s="2" t="s">
        <v>61</v>
      </c>
      <c r="H4" s="2" t="s">
        <v>62</v>
      </c>
      <c r="L4" s="2" t="s">
        <v>278</v>
      </c>
      <c r="M4" s="2" t="s">
        <v>59</v>
      </c>
      <c r="N4" s="2" t="s">
        <v>57</v>
      </c>
      <c r="O4" s="2" t="s">
        <v>60</v>
      </c>
      <c r="P4" s="2" t="s">
        <v>54</v>
      </c>
      <c r="Q4" s="2" t="s">
        <v>53</v>
      </c>
      <c r="R4" s="2" t="s">
        <v>61</v>
      </c>
      <c r="S4" s="2" t="s">
        <v>62</v>
      </c>
    </row>
    <row r="5" spans="1:19" x14ac:dyDescent="0.25">
      <c r="A5" s="2" t="s">
        <v>279</v>
      </c>
      <c r="B5" s="2"/>
      <c r="C5" s="32"/>
      <c r="D5" s="32"/>
      <c r="E5" s="32">
        <f>+afdust!AZ62</f>
        <v>6848007.7206095383</v>
      </c>
      <c r="F5" s="32">
        <f>+afdust!BA62</f>
        <v>940822.97108833783</v>
      </c>
      <c r="G5" s="32"/>
      <c r="H5" s="32"/>
      <c r="I5" s="32"/>
      <c r="L5" s="2" t="s">
        <v>279</v>
      </c>
      <c r="P5" s="32">
        <f>+afdust!AZ63</f>
        <v>5083538.2923876615</v>
      </c>
      <c r="Q5" s="32">
        <f>+afdust!BA63</f>
        <v>722167.2726804479</v>
      </c>
    </row>
    <row r="6" spans="1:19" x14ac:dyDescent="0.25">
      <c r="A6" s="2" t="s">
        <v>277</v>
      </c>
      <c r="B6" s="2"/>
      <c r="C6" s="32">
        <f>+ag!B62</f>
        <v>3676961.6414280804</v>
      </c>
      <c r="D6" s="32"/>
      <c r="E6" s="32"/>
      <c r="F6" s="32"/>
      <c r="G6" s="32"/>
      <c r="H6" s="32"/>
      <c r="I6" s="32"/>
      <c r="L6" s="2" t="s">
        <v>277</v>
      </c>
      <c r="N6" s="32">
        <f>+ag!B63</f>
        <v>3062084.8475748124</v>
      </c>
    </row>
    <row r="7" spans="1:19" x14ac:dyDescent="0.25">
      <c r="A7" s="2" t="s">
        <v>280</v>
      </c>
      <c r="B7" s="32">
        <f>+'c1c2rail'!B62</f>
        <v>208308.2128432483</v>
      </c>
      <c r="C7" s="32">
        <f>+'c1c2rail'!C62</f>
        <v>486.71938171700356</v>
      </c>
      <c r="D7" s="32">
        <f>+'c1c2rail'!D62</f>
        <v>666150.13532627979</v>
      </c>
      <c r="E7" s="32">
        <f>+'c1c2rail'!E62</f>
        <v>17187.692290914485</v>
      </c>
      <c r="F7" s="32">
        <f>+'c1c2rail'!F62</f>
        <v>15835.201717101136</v>
      </c>
      <c r="G7" s="32">
        <f>+'c1c2rail'!G62</f>
        <v>1228.045785598011</v>
      </c>
      <c r="H7" s="32">
        <f>+'c1c2rail'!H62</f>
        <v>24012.16360970879</v>
      </c>
      <c r="L7" s="2" t="s">
        <v>280</v>
      </c>
      <c r="M7" s="32">
        <f>+'c1c2rail'!B63</f>
        <v>151074.58658762413</v>
      </c>
      <c r="N7" s="32">
        <f>+'c1c2rail'!C63</f>
        <v>396.94621104685189</v>
      </c>
      <c r="O7" s="32">
        <f>+'c1c2rail'!D63</f>
        <v>506124.07430694712</v>
      </c>
      <c r="P7" s="32">
        <f>+'c1c2rail'!E63</f>
        <v>13126.571721074088</v>
      </c>
      <c r="Q7" s="32">
        <f>+'c1c2rail'!F63</f>
        <v>12128.070437410044</v>
      </c>
      <c r="R7" s="32">
        <f>+'c1c2rail'!G63</f>
        <v>842.83172394279495</v>
      </c>
      <c r="S7" s="32">
        <f>+'c1c2rail'!H63</f>
        <v>16830.361919768744</v>
      </c>
    </row>
    <row r="8" spans="1:19" x14ac:dyDescent="0.25">
      <c r="A8" s="2" t="s">
        <v>282</v>
      </c>
      <c r="B8" s="32">
        <f>+nonpt!B62</f>
        <v>3060602.8892073673</v>
      </c>
      <c r="C8" s="32">
        <f>+nonpt!C62</f>
        <v>142406.42600175747</v>
      </c>
      <c r="D8" s="32">
        <f>+nonpt!D62</f>
        <v>856371.4205451943</v>
      </c>
      <c r="E8" s="32">
        <f>+nonpt!E62</f>
        <v>722626.30349173478</v>
      </c>
      <c r="F8" s="32">
        <f>+nonpt!F62</f>
        <v>538703.36042942549</v>
      </c>
      <c r="G8" s="32">
        <f>+nonpt!G62</f>
        <v>308653.5587664718</v>
      </c>
      <c r="H8" s="32">
        <f>+nonpt!H62</f>
        <v>3605078.4965873994</v>
      </c>
      <c r="L8" s="2" t="s">
        <v>282</v>
      </c>
      <c r="M8" s="32">
        <f>+nonpt!B63</f>
        <v>2696845.0406765132</v>
      </c>
      <c r="N8" s="32">
        <f>+nonpt!C63</f>
        <v>66748.595158524433</v>
      </c>
      <c r="O8" s="32">
        <f>+nonpt!D63</f>
        <v>726711.27730680071</v>
      </c>
      <c r="P8" s="32">
        <f>+nonpt!E63</f>
        <v>624282.10554305557</v>
      </c>
      <c r="Q8" s="32">
        <f>+nonpt!F63</f>
        <v>462392.9567521314</v>
      </c>
      <c r="R8" s="32">
        <f>+nonpt!G63</f>
        <v>284646.18687507749</v>
      </c>
      <c r="S8" s="32">
        <f>+nonpt!H63</f>
        <v>2966632.4320839532</v>
      </c>
    </row>
    <row r="9" spans="1:19" s="34" customFormat="1" x14ac:dyDescent="0.25">
      <c r="A9" s="2" t="s">
        <v>321</v>
      </c>
      <c r="B9" s="32">
        <f>+np_oilgas!B62</f>
        <v>866014.44791568513</v>
      </c>
      <c r="C9" s="32">
        <f>+np_oilgas!C62</f>
        <v>0</v>
      </c>
      <c r="D9" s="32">
        <f>+np_oilgas!D62</f>
        <v>874359.09212849871</v>
      </c>
      <c r="E9" s="32">
        <f>+np_oilgas!E62</f>
        <v>29135.334666668547</v>
      </c>
      <c r="F9" s="32">
        <f>+np_oilgas!F62</f>
        <v>23492.86963772996</v>
      </c>
      <c r="G9" s="32">
        <f>+np_oilgas!G62</f>
        <v>26760.92656848309</v>
      </c>
      <c r="H9" s="32">
        <f>+np_oilgas!H62</f>
        <v>2550615.08235374</v>
      </c>
      <c r="L9" s="2" t="s">
        <v>321</v>
      </c>
      <c r="M9" s="32">
        <f>+np_oilgas!B63</f>
        <v>757921.58159401722</v>
      </c>
      <c r="N9" s="32">
        <f>+np_oilgas!C63</f>
        <v>0</v>
      </c>
      <c r="O9" s="32">
        <f>+np_oilgas!D63</f>
        <v>752682.44422396191</v>
      </c>
      <c r="P9" s="32">
        <f>+np_oilgas!E63</f>
        <v>20483.184797491489</v>
      </c>
      <c r="Q9" s="32">
        <f>+np_oilgas!F63</f>
        <v>20298.848156134653</v>
      </c>
      <c r="R9" s="32">
        <f>+np_oilgas!G63</f>
        <v>24028.486496833582</v>
      </c>
      <c r="S9" s="32">
        <f>+np_oilgas!H63</f>
        <v>1992978.213920865</v>
      </c>
    </row>
    <row r="10" spans="1:19" x14ac:dyDescent="0.25">
      <c r="A10" s="2" t="s">
        <v>283</v>
      </c>
      <c r="B10" s="32">
        <f>+nonroad!B62</f>
        <v>13352919.930714663</v>
      </c>
      <c r="C10" s="32">
        <f>+nonroad!C62</f>
        <v>3547.5118945033078</v>
      </c>
      <c r="D10" s="32">
        <f>+nonroad!D62</f>
        <v>796408.31935343635</v>
      </c>
      <c r="E10" s="32">
        <f>+nonroad!E62</f>
        <v>77632.027786431092</v>
      </c>
      <c r="F10" s="32">
        <f>+nonroad!F62</f>
        <v>72801.073865862068</v>
      </c>
      <c r="G10" s="32">
        <f>+nonroad!G62</f>
        <v>2843.1505413322379</v>
      </c>
      <c r="H10" s="32">
        <f>+nonroad!H62</f>
        <v>1188117.1452106419</v>
      </c>
      <c r="L10" s="2" t="s">
        <v>283</v>
      </c>
      <c r="M10" s="32">
        <f>+nonroad!B63</f>
        <v>11069655.134545518</v>
      </c>
      <c r="N10" s="32">
        <f>+nonroad!C63</f>
        <v>3167.676707689056</v>
      </c>
      <c r="O10" s="32">
        <f>+nonroad!D63</f>
        <v>650537.98702095542</v>
      </c>
      <c r="P10" s="32">
        <f>+nonroad!E63</f>
        <v>63691.431936338035</v>
      </c>
      <c r="Q10" s="32">
        <f>+nonroad!F63</f>
        <v>59955.551769513491</v>
      </c>
      <c r="R10" s="32">
        <f>+nonroad!G63</f>
        <v>2390.0484445623028</v>
      </c>
      <c r="S10" s="32">
        <f>+nonroad!H63</f>
        <v>973026.98792658187</v>
      </c>
    </row>
    <row r="11" spans="1:19" x14ac:dyDescent="0.25">
      <c r="A11" s="2" t="s">
        <v>284</v>
      </c>
      <c r="B11" s="32">
        <f>+'onroad RPD'!L62+'onroad RPV'!AE62</f>
        <v>12540692.46246456</v>
      </c>
      <c r="C11" s="32">
        <f>+'onroad RPD'!BB62+'onroad RPV'!CP62</f>
        <v>86413.148566641976</v>
      </c>
      <c r="D11" s="32">
        <f>+'onroad RPD'!BD62+'onroad RPD'!BE62+'onroad RPV'!CR62+'onroad RPV'!CS62+'onroad RPD'!AW62+'onroad RPV'!CK62</f>
        <v>1491639.1524474283</v>
      </c>
      <c r="E11" s="32">
        <f>+'onroad RPD'!BL62+'onroad RPD'!BP62+'onroad RPD'!BQ62+'onroad RPD'!BX62+'onroad RPD'!BY62+'onroad RPD'!CA62+'onroad RPV'!CZ62+'onroad RPV'!DC62+'onroad RPV'!DD62+'onroad RPV'!DK62+'onroad RPV'!DL62+'onroad RPV'!DN62</f>
        <v>181685.82622481973</v>
      </c>
      <c r="F11" s="32">
        <f>+E11-'onroad RPD'!BP62-'onroad RPV'!DC62</f>
        <v>91249.4722349324</v>
      </c>
      <c r="G11" s="32">
        <f>+'onroad RPD'!CC62+'onroad RPV'!DP62</f>
        <v>11842.914657097506</v>
      </c>
      <c r="H11" s="32">
        <f>+'onroad RPD'!CK62+'onroad RPP'!AA62+'onroad RPV'!DV62</f>
        <v>1004874.5659753459</v>
      </c>
      <c r="L11" s="2" t="s">
        <v>284</v>
      </c>
      <c r="M11" s="32">
        <f>+'onroad RPD'!L63+'onroad RPV'!AE63</f>
        <v>10257649.2921912</v>
      </c>
      <c r="N11" s="32">
        <f>+'onroad RPD'!BB63+'onroad RPV'!CP63</f>
        <v>64091.905276440986</v>
      </c>
      <c r="O11" s="32">
        <f>+'onroad RPD'!BD63+'onroad RPD'!BE63+'onroad RPV'!CR63+'onroad RPV'!CS63+'onroad RPD'!AW63+'onroad RPV'!CK63</f>
        <v>1134237.2027372841</v>
      </c>
      <c r="P11" s="32">
        <f>+'onroad RPD'!CM63+'onroad RPV'!DX63</f>
        <v>134287.80552124698</v>
      </c>
      <c r="Q11" s="32">
        <f>+'onroad RPD'!CN63+'onroad RPV'!DY63</f>
        <v>67972.91945883671</v>
      </c>
      <c r="R11" s="32">
        <f>+'onroad RPD'!CC63+'onroad RPV'!DP63</f>
        <v>8231.0104128700314</v>
      </c>
      <c r="S11" s="32">
        <f>+'onroad RPD'!CK63+'onroad RPP'!AA63+'onroad RPV'!DV63</f>
        <v>772451.44389729796</v>
      </c>
    </row>
    <row r="12" spans="1:19" x14ac:dyDescent="0.25">
      <c r="A12" s="2" t="s">
        <v>285</v>
      </c>
      <c r="B12" s="32"/>
      <c r="C12" s="32"/>
      <c r="D12" s="32"/>
      <c r="E12" s="32"/>
      <c r="F12" s="32"/>
      <c r="G12" s="32"/>
      <c r="H12" s="32">
        <f>+'onroad_rfl RPD'!AA62+'onroad_rfl RPV'!AA62</f>
        <v>55129.140092217895</v>
      </c>
      <c r="L12" s="2" t="s">
        <v>285</v>
      </c>
      <c r="S12" s="32">
        <f>+'onroad_rfl RPD'!AA63+'onroad_rfl RPV'!AA63</f>
        <v>46165.594324811478</v>
      </c>
    </row>
    <row r="13" spans="1:19" x14ac:dyDescent="0.25">
      <c r="A13" s="2" t="s">
        <v>281</v>
      </c>
      <c r="B13" s="32">
        <f>+'c3marine'!B62</f>
        <v>21017.146928540289</v>
      </c>
      <c r="C13" s="32"/>
      <c r="D13" s="32">
        <f>+'c3marine'!C62</f>
        <v>105421.39641898434</v>
      </c>
      <c r="E13" s="32">
        <f>+'c3marine'!D62</f>
        <v>2979.1852119566151</v>
      </c>
      <c r="F13" s="32">
        <f>+'c3marine'!E62</f>
        <v>2723.7623080801213</v>
      </c>
      <c r="G13" s="32">
        <f>+'c3marine'!F62</f>
        <v>6646.6151463338492</v>
      </c>
      <c r="H13" s="32">
        <f>+'c3marine'!G62</f>
        <v>8448.0705660043623</v>
      </c>
      <c r="L13" s="2" t="s">
        <v>281</v>
      </c>
      <c r="M13" s="32">
        <f>+'c3marine'!B63</f>
        <v>15999.771882959993</v>
      </c>
      <c r="O13" s="32">
        <f>+'c3marine'!C63</f>
        <v>78624.680863423753</v>
      </c>
      <c r="P13" s="32">
        <f>+'c3marine'!D63</f>
        <v>2254.3131413815931</v>
      </c>
      <c r="Q13" s="32">
        <f>+'c3marine'!E63</f>
        <v>2057.1121404415985</v>
      </c>
      <c r="R13" s="32">
        <f>+'c3marine'!F63</f>
        <v>5325.5771741637818</v>
      </c>
      <c r="S13" s="32">
        <f>+'c3marine'!G63</f>
        <v>6104.3488763018913</v>
      </c>
    </row>
    <row r="14" spans="1:19" x14ac:dyDescent="0.25">
      <c r="A14" s="2" t="s">
        <v>286</v>
      </c>
      <c r="B14" s="32">
        <f>+ptfire!B62</f>
        <v>22580113.283788234</v>
      </c>
      <c r="C14" s="32">
        <f>+ptfire!C62</f>
        <v>362909.68226247776</v>
      </c>
      <c r="D14" s="32">
        <f>+ptfire!D62</f>
        <v>347103.2711270033</v>
      </c>
      <c r="E14" s="32">
        <f>+ptfire!E62</f>
        <v>2362132.2484367099</v>
      </c>
      <c r="F14" s="32">
        <f>+ptfire!F62</f>
        <v>2005141.8931388177</v>
      </c>
      <c r="G14" s="32">
        <f>+ptfire!G62</f>
        <v>177106.86857650118</v>
      </c>
      <c r="H14" s="32">
        <f>+ptfire!H62</f>
        <v>5174593.4841940701</v>
      </c>
      <c r="L14" s="2" t="s">
        <v>286</v>
      </c>
      <c r="M14" s="32">
        <f>+ptfire!B63</f>
        <v>14176547.148651229</v>
      </c>
      <c r="N14" s="32">
        <f>+ptfire!C63</f>
        <v>225249.46038697768</v>
      </c>
      <c r="O14" s="32">
        <f>+ptfire!D63</f>
        <v>246026.7737500034</v>
      </c>
      <c r="P14" s="32">
        <f>+ptfire!E63</f>
        <v>1519381.5451783102</v>
      </c>
      <c r="Q14" s="32">
        <f>+ptfire!F63</f>
        <v>1290946.3881419178</v>
      </c>
      <c r="R14" s="32">
        <f>+ptfire!G63</f>
        <v>118109.44703911121</v>
      </c>
      <c r="S14" s="32">
        <f>+ptfire!H63</f>
        <v>3195726.6311200703</v>
      </c>
    </row>
    <row r="15" spans="1:19" x14ac:dyDescent="0.25">
      <c r="A15" s="2" t="s">
        <v>319</v>
      </c>
      <c r="B15" s="32">
        <f>+ptegu!B62</f>
        <v>856896.68946185894</v>
      </c>
      <c r="C15" s="32">
        <f>+ptegu!C62</f>
        <v>44731.026302859915</v>
      </c>
      <c r="D15" s="32">
        <f>+ptegu!D62</f>
        <v>1497727.7858877627</v>
      </c>
      <c r="E15" s="32">
        <f>+ptegu!E62</f>
        <v>274310.60432622954</v>
      </c>
      <c r="F15" s="32">
        <f>+ptegu!F62</f>
        <v>209689.77583409959</v>
      </c>
      <c r="G15" s="32">
        <f>+ptegu!G62</f>
        <v>1499935.6401450369</v>
      </c>
      <c r="H15" s="32">
        <f>+ptegu!H62</f>
        <v>41946.511490119927</v>
      </c>
      <c r="L15" s="2" t="s">
        <v>319</v>
      </c>
      <c r="M15" s="32">
        <f>+ptegu!B63</f>
        <v>714582.75716554909</v>
      </c>
      <c r="N15" s="32">
        <f>+ptegu!C63</f>
        <v>36449.907314849916</v>
      </c>
      <c r="O15" s="32">
        <f>+ptegu!D63</f>
        <v>1252867.886848103</v>
      </c>
      <c r="P15" s="32">
        <f>+ptegu!E63</f>
        <v>233865.43904596963</v>
      </c>
      <c r="Q15" s="32">
        <f>+ptegu!F63</f>
        <v>180090.1400740197</v>
      </c>
      <c r="R15" s="32">
        <f>+ptegu!G63</f>
        <v>1381581.2733723775</v>
      </c>
      <c r="S15" s="32">
        <f>+ptegu!H63</f>
        <v>35952.534772099934</v>
      </c>
    </row>
    <row r="16" spans="1:19" s="34" customFormat="1" x14ac:dyDescent="0.25">
      <c r="A16" s="2" t="s">
        <v>320</v>
      </c>
      <c r="B16" s="32">
        <f>+ptegu_pk!B62</f>
        <v>11323.257552509984</v>
      </c>
      <c r="C16" s="32">
        <f>+ptegu_pk!C62</f>
        <v>483.50643844999826</v>
      </c>
      <c r="D16" s="32">
        <f>+ptegu_pk!D62</f>
        <v>10358.457987739972</v>
      </c>
      <c r="E16" s="32">
        <f>+ptegu_pk!E62</f>
        <v>274.74080631999965</v>
      </c>
      <c r="F16" s="32">
        <f>+ptegu_pk!F62</f>
        <v>240.70871112999993</v>
      </c>
      <c r="G16" s="32">
        <f>+ptegu_pk!G62</f>
        <v>4056.9538030000003</v>
      </c>
      <c r="H16" s="32">
        <f>+ptegu_pk!H62</f>
        <v>280.45076760999871</v>
      </c>
      <c r="L16" s="2" t="s">
        <v>320</v>
      </c>
      <c r="M16" s="32">
        <f>+ptegu_pk!B63</f>
        <v>11005.492879289985</v>
      </c>
      <c r="N16" s="32">
        <f>+ptegu_pk!C63</f>
        <v>458.69053064999827</v>
      </c>
      <c r="O16" s="32">
        <f>+ptegu_pk!D63</f>
        <v>9939.2890415899728</v>
      </c>
      <c r="P16" s="32">
        <f>+ptegu_pk!E63</f>
        <v>273.54009375999965</v>
      </c>
      <c r="Q16" s="32">
        <f>+ptegu_pk!F63</f>
        <v>239.97279051999993</v>
      </c>
      <c r="R16" s="32">
        <f>+ptegu_pk!G63</f>
        <v>4056.9538030000003</v>
      </c>
      <c r="S16" s="32">
        <f>+ptegu_pk!H63</f>
        <v>272.50665075999871</v>
      </c>
    </row>
    <row r="17" spans="1:19" x14ac:dyDescent="0.25">
      <c r="A17" s="2" t="s">
        <v>287</v>
      </c>
      <c r="B17" s="32">
        <f>+ptnonipm!B62</f>
        <v>2480397.5501655247</v>
      </c>
      <c r="C17" s="32">
        <f>+ptnonipm!C62</f>
        <v>75640.310418848923</v>
      </c>
      <c r="D17" s="32">
        <f>+ptnonipm!D62</f>
        <v>1802731.5289565253</v>
      </c>
      <c r="E17" s="32">
        <f>+ptnonipm!E62</f>
        <v>472733.41901743208</v>
      </c>
      <c r="F17" s="32">
        <f>+ptnonipm!F62</f>
        <v>322368.42868562957</v>
      </c>
      <c r="G17" s="32">
        <f>+ptnonipm!G62</f>
        <v>751696.76826786273</v>
      </c>
      <c r="H17" s="32">
        <f>+ptnonipm!H62</f>
        <v>881161.71482871415</v>
      </c>
      <c r="L17" s="2" t="s">
        <v>287</v>
      </c>
      <c r="M17" s="32">
        <f>+ptnonipm!B63</f>
        <v>2080338.6959918183</v>
      </c>
      <c r="N17" s="32">
        <f>+ptnonipm!C63</f>
        <v>62487.752482580931</v>
      </c>
      <c r="O17" s="32">
        <f>+ptnonipm!D63</f>
        <v>1486977.8433799399</v>
      </c>
      <c r="P17" s="32">
        <f>+ptnonipm!E63</f>
        <v>362640.61706074834</v>
      </c>
      <c r="Q17" s="32">
        <f>+ptnonipm!F63</f>
        <v>266338.40070893674</v>
      </c>
      <c r="R17" s="32">
        <f>+ptnonipm!G63</f>
        <v>664802.29320286377</v>
      </c>
      <c r="S17" s="32">
        <f>+ptnonipm!H63</f>
        <v>760674.19133261126</v>
      </c>
    </row>
    <row r="18" spans="1:19" s="34" customFormat="1" x14ac:dyDescent="0.25">
      <c r="A18" s="2" t="s">
        <v>313</v>
      </c>
      <c r="B18" s="32">
        <f>+pt_oilgas!B62</f>
        <v>24741.594882167126</v>
      </c>
      <c r="C18" s="32">
        <f>+pt_oilgas!C62</f>
        <v>195.89197897421462</v>
      </c>
      <c r="D18" s="32">
        <f>+pt_oilgas!D62</f>
        <v>22370.323905331137</v>
      </c>
      <c r="E18" s="32">
        <f>+pt_oilgas!E62</f>
        <v>2092.7017762149217</v>
      </c>
      <c r="F18" s="32">
        <f>+pt_oilgas!F62</f>
        <v>2060.6851620262873</v>
      </c>
      <c r="G18" s="32">
        <f>+pt_oilgas!G62</f>
        <v>69621.136874505275</v>
      </c>
      <c r="H18" s="32">
        <f>+pt_oilgas!H62</f>
        <v>106743.74120802322</v>
      </c>
      <c r="L18" s="2" t="s">
        <v>313</v>
      </c>
      <c r="M18" s="32">
        <f>+pt_oilgas!B63</f>
        <v>15758.415830002499</v>
      </c>
      <c r="N18" s="32">
        <f>+pt_oilgas!C63</f>
        <v>177.275856413459</v>
      </c>
      <c r="O18" s="32">
        <f>+pt_oilgas!D63</f>
        <v>15581.711640309888</v>
      </c>
      <c r="P18" s="32">
        <f>+pt_oilgas!E63</f>
        <v>1061.747206557972</v>
      </c>
      <c r="Q18" s="32">
        <f>+pt_oilgas!F63</f>
        <v>1033.9398467089864</v>
      </c>
      <c r="R18" s="32">
        <f>+pt_oilgas!G63</f>
        <v>51750.85895858713</v>
      </c>
      <c r="S18" s="32">
        <f>+pt_oilgas!H63</f>
        <v>53382.807349592244</v>
      </c>
    </row>
    <row r="19" spans="1:19" x14ac:dyDescent="0.25">
      <c r="A19" s="2" t="s">
        <v>288</v>
      </c>
      <c r="B19" s="32">
        <f>+rwc!B62</f>
        <v>2932568.8308038088</v>
      </c>
      <c r="C19" s="32">
        <f>+rwc!C62</f>
        <v>22924.361382979107</v>
      </c>
      <c r="D19" s="32">
        <f>+rwc!D62</f>
        <v>41716.238657651062</v>
      </c>
      <c r="E19" s="32">
        <f>+rwc!E62</f>
        <v>443779.86225597432</v>
      </c>
      <c r="F19" s="32">
        <f>+rwc!F62</f>
        <v>443020.68278227857</v>
      </c>
      <c r="G19" s="32">
        <f>+rwc!G62</f>
        <v>11372.518482376749</v>
      </c>
      <c r="H19" s="32">
        <f>+rwc!H62</f>
        <v>489135.62257539557</v>
      </c>
      <c r="L19" s="2" t="s">
        <v>288</v>
      </c>
      <c r="M19" s="32">
        <f>+rwc!B63</f>
        <v>2409817.206791556</v>
      </c>
      <c r="N19" s="32">
        <f>+rwc!C63</f>
        <v>18756.593599694741</v>
      </c>
      <c r="O19" s="32">
        <f>+rwc!D63</f>
        <v>32804.999959317072</v>
      </c>
      <c r="P19" s="32">
        <f>+rwc!E63</f>
        <v>368004.93025342369</v>
      </c>
      <c r="Q19" s="32">
        <f>+rwc!F63</f>
        <v>367815.78635301831</v>
      </c>
      <c r="R19" s="32">
        <f>+rwc!G63</f>
        <v>9894.0079578862169</v>
      </c>
      <c r="S19" s="32">
        <f>+rwc!H63</f>
        <v>403852.54104764946</v>
      </c>
    </row>
    <row r="20" spans="1:19" x14ac:dyDescent="0.25">
      <c r="B20" s="34"/>
      <c r="C20" s="32"/>
      <c r="D20" s="32"/>
      <c r="E20" s="32"/>
      <c r="F20" s="32"/>
      <c r="G20" s="32"/>
      <c r="H20" s="32"/>
      <c r="I20" s="32"/>
    </row>
    <row r="21" spans="1:19" x14ac:dyDescent="0.25">
      <c r="A21" s="2" t="s">
        <v>333</v>
      </c>
      <c r="B21" s="1">
        <f>SUM(B5:B19)</f>
        <v>58935596.296728171</v>
      </c>
      <c r="C21" s="1">
        <f t="shared" ref="C21:H21" si="0">SUM(C5:C19)</f>
        <v>4416700.2260572901</v>
      </c>
      <c r="D21" s="1">
        <f t="shared" si="0"/>
        <v>8512357.1227418371</v>
      </c>
      <c r="E21" s="1">
        <f t="shared" si="0"/>
        <v>11434577.666900944</v>
      </c>
      <c r="F21" s="1">
        <f t="shared" si="0"/>
        <v>4668150.8855954511</v>
      </c>
      <c r="G21" s="1">
        <f t="shared" si="0"/>
        <v>2871765.0976145994</v>
      </c>
      <c r="H21" s="1">
        <f t="shared" si="0"/>
        <v>15130136.18945899</v>
      </c>
      <c r="I21" s="1"/>
      <c r="L21" s="2" t="s">
        <v>332</v>
      </c>
      <c r="M21" s="1">
        <f t="shared" ref="M21:S21" si="1">SUM(M5:M19)</f>
        <v>44357195.124787278</v>
      </c>
      <c r="N21" s="1">
        <f t="shared" si="1"/>
        <v>3540069.6510996805</v>
      </c>
      <c r="O21" s="1">
        <f t="shared" si="1"/>
        <v>6893116.1710786354</v>
      </c>
      <c r="P21" s="1">
        <f t="shared" si="1"/>
        <v>8426891.5238870177</v>
      </c>
      <c r="Q21" s="1">
        <f t="shared" si="1"/>
        <v>3453437.359310037</v>
      </c>
      <c r="R21" s="1">
        <f t="shared" si="1"/>
        <v>2555658.9754612758</v>
      </c>
      <c r="S21" s="1">
        <f t="shared" si="1"/>
        <v>11224050.595222363</v>
      </c>
    </row>
    <row r="22" spans="1:19" x14ac:dyDescent="0.25">
      <c r="H22" s="32"/>
      <c r="I22" s="32"/>
      <c r="M22" s="32"/>
      <c r="N22" s="32"/>
      <c r="O22" s="32"/>
      <c r="P22" s="32"/>
      <c r="Q22" s="32"/>
      <c r="R22" s="32"/>
      <c r="S22" s="32"/>
    </row>
    <row r="23" spans="1:19" x14ac:dyDescent="0.25">
      <c r="I23" s="32"/>
    </row>
    <row r="24" spans="1:19" x14ac:dyDescent="0.25">
      <c r="A24" s="2" t="s">
        <v>425</v>
      </c>
      <c r="B24" s="32"/>
      <c r="C24" s="2"/>
      <c r="F24" s="32"/>
      <c r="I24" s="32"/>
    </row>
    <row r="25" spans="1:19" x14ac:dyDescent="0.25">
      <c r="N25" s="32"/>
    </row>
    <row r="26" spans="1:19" x14ac:dyDescent="0.25">
      <c r="A26" s="2" t="s">
        <v>278</v>
      </c>
      <c r="B26" s="2" t="s">
        <v>57</v>
      </c>
      <c r="C26" s="2" t="s">
        <v>479</v>
      </c>
      <c r="D26" s="2" t="s">
        <v>480</v>
      </c>
      <c r="E26" s="2" t="s">
        <v>478</v>
      </c>
      <c r="F26" s="2" t="s">
        <v>476</v>
      </c>
      <c r="H26" s="2" t="s">
        <v>477</v>
      </c>
      <c r="I26" s="2" t="s">
        <v>54</v>
      </c>
      <c r="J26" s="2" t="s">
        <v>53</v>
      </c>
      <c r="K26" s="2" t="s">
        <v>61</v>
      </c>
    </row>
    <row r="27" spans="1:19" x14ac:dyDescent="0.25">
      <c r="A27" s="2" t="s">
        <v>470</v>
      </c>
      <c r="B27" s="32">
        <f>44731.0263028599+484</f>
        <v>45215.0263028599</v>
      </c>
      <c r="C27" s="32">
        <f>SUM(C57:C58)</f>
        <v>1947682.9248692372</v>
      </c>
      <c r="D27" s="32">
        <f>1497727.78588776+10358</f>
        <v>1508085.7858877601</v>
      </c>
      <c r="E27" s="32">
        <f>SUM(D57:D58)</f>
        <v>33071.556920684023</v>
      </c>
      <c r="F27" s="32">
        <f>41946.5114901199+280</f>
        <v>42226.511490119898</v>
      </c>
      <c r="H27" s="32">
        <f>856896.689461859+11323</f>
        <v>868219.68946185894</v>
      </c>
      <c r="I27" s="32">
        <f>274310.60432623+275</f>
        <v>274585.60432623001</v>
      </c>
      <c r="J27" s="32">
        <f>209689.7758341+241</f>
        <v>209930.7758341</v>
      </c>
      <c r="K27" s="32">
        <f>1499935.64014504+4057</f>
        <v>1503992.6401450399</v>
      </c>
    </row>
    <row r="28" spans="1:19" x14ac:dyDescent="0.25">
      <c r="A28" s="2" t="s">
        <v>471</v>
      </c>
      <c r="B28" s="32">
        <v>75640.310418848923</v>
      </c>
      <c r="C28" s="32">
        <f>C59</f>
        <v>1767747.7290187278</v>
      </c>
      <c r="D28" s="32">
        <v>1802731.5289565253</v>
      </c>
      <c r="E28" s="32">
        <f>D59</f>
        <v>872433.04817370861</v>
      </c>
      <c r="F28" s="32">
        <v>881161.71482871415</v>
      </c>
      <c r="H28" s="32">
        <v>2480397.5501655247</v>
      </c>
      <c r="I28" s="32">
        <v>472733.41901743208</v>
      </c>
      <c r="J28" s="32">
        <v>322368.42868562957</v>
      </c>
      <c r="K28" s="32">
        <v>751696.76826786273</v>
      </c>
    </row>
    <row r="29" spans="1:19" x14ac:dyDescent="0.25">
      <c r="A29" s="2" t="s">
        <v>472</v>
      </c>
      <c r="B29" s="32">
        <v>195.89197897421462</v>
      </c>
      <c r="C29" s="32">
        <f>C60</f>
        <v>17026.225246609989</v>
      </c>
      <c r="D29" s="32">
        <v>22370.323905331137</v>
      </c>
      <c r="E29" s="32">
        <f>D60</f>
        <v>87841.892277979685</v>
      </c>
      <c r="F29" s="32">
        <v>106743.74120802322</v>
      </c>
      <c r="H29" s="32">
        <v>24741.594882167126</v>
      </c>
      <c r="I29" s="32">
        <v>2092.7017762149217</v>
      </c>
      <c r="J29" s="32">
        <v>2060.6851620262873</v>
      </c>
      <c r="K29" s="32">
        <v>69621.136874505275</v>
      </c>
    </row>
    <row r="30" spans="1:19" x14ac:dyDescent="0.25">
      <c r="A30" s="2" t="s">
        <v>469</v>
      </c>
      <c r="B30" s="32">
        <v>362909.68226247776</v>
      </c>
      <c r="C30" s="32">
        <f>C56</f>
        <v>347103.2711270033</v>
      </c>
      <c r="D30" s="32">
        <v>347103.2711270033</v>
      </c>
      <c r="E30" s="32">
        <f>D56</f>
        <v>5174593.4841940701</v>
      </c>
      <c r="F30" s="32">
        <v>5174593.4841940701</v>
      </c>
      <c r="H30" s="32">
        <v>22580113.283788234</v>
      </c>
      <c r="I30" s="32">
        <v>2362132.2484367099</v>
      </c>
      <c r="J30" s="32">
        <v>2005141.8931388177</v>
      </c>
      <c r="K30" s="32">
        <v>177106.86857650118</v>
      </c>
    </row>
    <row r="31" spans="1:19" x14ac:dyDescent="0.25">
      <c r="A31" s="2" t="s">
        <v>465</v>
      </c>
      <c r="B31" s="32">
        <v>0</v>
      </c>
      <c r="C31" s="32">
        <f>C51</f>
        <v>653218.66156125779</v>
      </c>
      <c r="D31" s="32">
        <v>874359.09212849871</v>
      </c>
      <c r="E31" s="32">
        <f>D51</f>
        <v>2273213.7894866969</v>
      </c>
      <c r="F31" s="32">
        <v>2550615.08235374</v>
      </c>
      <c r="H31" s="32">
        <v>866014.44791568513</v>
      </c>
      <c r="I31" s="32">
        <v>29135.334666668547</v>
      </c>
      <c r="J31" s="32">
        <v>23492.86963772996</v>
      </c>
      <c r="K31" s="32">
        <v>26760.92656848309</v>
      </c>
    </row>
    <row r="32" spans="1:19" x14ac:dyDescent="0.25">
      <c r="A32" s="2" t="s">
        <v>473</v>
      </c>
      <c r="B32" s="32">
        <v>22924.361382979107</v>
      </c>
      <c r="C32" s="32">
        <f>C61</f>
        <v>35671.99219051699</v>
      </c>
      <c r="D32" s="32">
        <v>41716.238657651062</v>
      </c>
      <c r="E32" s="32">
        <f>D61</f>
        <v>446971.65672250272</v>
      </c>
      <c r="F32" s="32">
        <v>489135.62257539557</v>
      </c>
      <c r="H32" s="32">
        <v>2932568.8308038088</v>
      </c>
      <c r="I32" s="32">
        <v>443779.86225597432</v>
      </c>
      <c r="J32" s="32">
        <v>443020.68278227857</v>
      </c>
      <c r="K32" s="32">
        <v>11372.518482376749</v>
      </c>
    </row>
    <row r="33" spans="1:11" x14ac:dyDescent="0.25">
      <c r="A33" s="2" t="s">
        <v>464</v>
      </c>
      <c r="B33" s="32">
        <v>142406.42600175747</v>
      </c>
      <c r="C33" s="32">
        <f>C50</f>
        <v>832165.58117482276</v>
      </c>
      <c r="D33" s="32">
        <v>856371.4205451943</v>
      </c>
      <c r="E33" s="32">
        <f>D50</f>
        <v>3792611.795069553</v>
      </c>
      <c r="F33" s="32">
        <v>3605078.4965873994</v>
      </c>
      <c r="H33" s="32">
        <v>3060602.8892073673</v>
      </c>
      <c r="I33" s="32">
        <v>722626.30349173478</v>
      </c>
      <c r="J33" s="32">
        <v>538703.36042942549</v>
      </c>
      <c r="K33" s="32">
        <v>308653.5587664718</v>
      </c>
    </row>
    <row r="34" spans="1:11" x14ac:dyDescent="0.25">
      <c r="A34" s="2" t="s">
        <v>466</v>
      </c>
      <c r="B34" s="32">
        <v>3547.5118945033078</v>
      </c>
      <c r="C34" s="32">
        <f>C52</f>
        <v>1630409.2343368756</v>
      </c>
      <c r="D34" s="32">
        <v>796408.31935343635</v>
      </c>
      <c r="E34" s="32">
        <f>D52</f>
        <v>2024632.5831694962</v>
      </c>
      <c r="F34" s="32">
        <v>1188117.1452106419</v>
      </c>
      <c r="H34" s="32">
        <v>13352919.930714663</v>
      </c>
      <c r="I34" s="32">
        <v>77632.027786431092</v>
      </c>
      <c r="J34" s="32">
        <v>72801.073865862068</v>
      </c>
      <c r="K34" s="32">
        <v>2843.1505413322379</v>
      </c>
    </row>
    <row r="35" spans="1:11" x14ac:dyDescent="0.25">
      <c r="A35" s="2" t="s">
        <v>467</v>
      </c>
      <c r="B35" s="32">
        <v>86413.148566641976</v>
      </c>
      <c r="C35" s="32">
        <f>C53</f>
        <v>5591694.916562696</v>
      </c>
      <c r="D35" s="32">
        <v>1491639.1524474283</v>
      </c>
      <c r="E35" s="32">
        <f>D53+D54</f>
        <v>2576504.1599566052</v>
      </c>
      <c r="F35" s="32">
        <f>1004874.56597535+55129</f>
        <v>1060003.5659753499</v>
      </c>
      <c r="H35" s="32">
        <v>12540692.46246456</v>
      </c>
      <c r="I35" s="32">
        <v>181685.82622481973</v>
      </c>
      <c r="J35" s="32">
        <v>91249.4722349324</v>
      </c>
      <c r="K35" s="32">
        <v>11842.914657097506</v>
      </c>
    </row>
    <row r="36" spans="1:11" x14ac:dyDescent="0.25">
      <c r="A36" s="2" t="s">
        <v>468</v>
      </c>
      <c r="B36" s="32"/>
      <c r="C36" s="32">
        <f>C55</f>
        <v>124724.8260808276</v>
      </c>
      <c r="D36" s="32">
        <v>105421.39641898434</v>
      </c>
      <c r="E36" s="32">
        <f>D55</f>
        <v>4954.2963828032407</v>
      </c>
      <c r="F36" s="32">
        <v>8448.0705660043623</v>
      </c>
      <c r="H36" s="32">
        <v>21017.146928540289</v>
      </c>
      <c r="I36" s="32">
        <v>2979.1852119566151</v>
      </c>
      <c r="J36" s="32">
        <v>2723.7623080801213</v>
      </c>
      <c r="K36" s="32">
        <v>6646.6151463338492</v>
      </c>
    </row>
    <row r="37" spans="1:11" x14ac:dyDescent="0.25">
      <c r="A37" s="2" t="s">
        <v>463</v>
      </c>
      <c r="B37" s="32">
        <v>486.71938171700356</v>
      </c>
      <c r="C37" s="32">
        <f>C49</f>
        <v>1046094.5976849968</v>
      </c>
      <c r="D37" s="32">
        <v>666150.13532627979</v>
      </c>
      <c r="E37" s="32">
        <f>D49</f>
        <v>47713.513529630756</v>
      </c>
      <c r="F37" s="32">
        <v>24012.16360970879</v>
      </c>
      <c r="H37" s="32">
        <v>208308.2128432483</v>
      </c>
      <c r="I37" s="32">
        <v>17187.692290914485</v>
      </c>
      <c r="J37" s="32">
        <v>15835.201717101136</v>
      </c>
      <c r="K37" s="32">
        <v>1228.045785598011</v>
      </c>
    </row>
    <row r="38" spans="1:11" x14ac:dyDescent="0.25">
      <c r="A38" s="2" t="s">
        <v>474</v>
      </c>
      <c r="B38" s="1">
        <v>4416700.2260572901</v>
      </c>
      <c r="C38" s="1">
        <f>SUM(C27:C37)</f>
        <v>13993539.959853571</v>
      </c>
      <c r="D38" s="1">
        <v>8512357.1227418371</v>
      </c>
      <c r="E38" s="1">
        <f>SUM(E27:E37)</f>
        <v>17334541.775883731</v>
      </c>
      <c r="F38" s="1">
        <v>15130136.18945899</v>
      </c>
      <c r="H38" s="1">
        <v>58935596.296728171</v>
      </c>
      <c r="I38" s="1">
        <v>11434577.666900944</v>
      </c>
      <c r="J38" s="1">
        <v>4668150.8855954511</v>
      </c>
      <c r="K38" s="1">
        <v>2871765.0976145994</v>
      </c>
    </row>
    <row r="39" spans="1:11" x14ac:dyDescent="0.25">
      <c r="B39" s="34"/>
      <c r="C39" s="32">
        <f>C38-C30</f>
        <v>13646436.688726567</v>
      </c>
      <c r="D39" s="32">
        <f>D38-D30</f>
        <v>8165253.8516148338</v>
      </c>
    </row>
    <row r="40" spans="1:11" x14ac:dyDescent="0.25">
      <c r="A40" s="2" t="s">
        <v>462</v>
      </c>
      <c r="B40" s="32">
        <v>3676961.6414280804</v>
      </c>
      <c r="D40" s="34"/>
      <c r="E40" s="32"/>
      <c r="F40" s="32"/>
      <c r="H40" s="2"/>
      <c r="I40" s="32"/>
      <c r="J40" s="32"/>
      <c r="K40" s="32"/>
    </row>
    <row r="41" spans="1:11" x14ac:dyDescent="0.25">
      <c r="A41" s="2" t="s">
        <v>461</v>
      </c>
      <c r="B41" s="32"/>
      <c r="D41" s="34"/>
      <c r="E41" s="32"/>
      <c r="F41" s="32"/>
      <c r="H41" s="2"/>
      <c r="I41" s="32">
        <v>6848007.7206095383</v>
      </c>
      <c r="J41" s="32">
        <v>940822.97108833783</v>
      </c>
      <c r="K41" s="32"/>
    </row>
    <row r="44" spans="1:11" x14ac:dyDescent="0.25">
      <c r="A44" t="s">
        <v>475</v>
      </c>
    </row>
    <row r="45" spans="1:11" x14ac:dyDescent="0.25">
      <c r="A45" t="s">
        <v>335</v>
      </c>
    </row>
    <row r="46" spans="1:11" x14ac:dyDescent="0.25">
      <c r="A46" t="s">
        <v>278</v>
      </c>
      <c r="B46" s="32" t="s">
        <v>59</v>
      </c>
      <c r="C46" s="32" t="s">
        <v>60</v>
      </c>
      <c r="D46" s="32" t="s">
        <v>62</v>
      </c>
      <c r="E46" s="32" t="s">
        <v>54</v>
      </c>
      <c r="F46" s="32" t="s">
        <v>53</v>
      </c>
      <c r="G46" s="32" t="s">
        <v>61</v>
      </c>
      <c r="I46" s="32" t="s">
        <v>57</v>
      </c>
    </row>
    <row r="47" spans="1:11" x14ac:dyDescent="0.25">
      <c r="A47" t="s">
        <v>279</v>
      </c>
      <c r="B47" s="32"/>
      <c r="C47" s="32"/>
      <c r="D47" s="32"/>
      <c r="E47" s="32">
        <v>18502317.186619997</v>
      </c>
      <c r="F47" s="32">
        <v>2487403.2014199994</v>
      </c>
      <c r="G47" s="32"/>
      <c r="I47" s="32"/>
    </row>
    <row r="48" spans="1:11" x14ac:dyDescent="0.25">
      <c r="A48" t="s">
        <v>277</v>
      </c>
      <c r="B48" s="32"/>
      <c r="C48" s="32"/>
      <c r="D48" s="32"/>
      <c r="E48" s="32"/>
      <c r="F48" s="32"/>
      <c r="G48" s="32"/>
      <c r="I48" s="32">
        <v>3517370.9110868359</v>
      </c>
    </row>
    <row r="49" spans="1:9" x14ac:dyDescent="0.25">
      <c r="A49" t="s">
        <v>280</v>
      </c>
      <c r="B49" s="32">
        <v>173436.91847641469</v>
      </c>
      <c r="C49" s="32">
        <v>1046094.5976849968</v>
      </c>
      <c r="D49" s="32">
        <v>47713.513529630756</v>
      </c>
      <c r="E49" s="32">
        <v>34669.506316551226</v>
      </c>
      <c r="F49" s="32">
        <v>32366.675536355178</v>
      </c>
      <c r="G49" s="32">
        <v>17650.882404196145</v>
      </c>
      <c r="I49" s="32">
        <v>481.44439038050126</v>
      </c>
    </row>
    <row r="50" spans="1:9" x14ac:dyDescent="0.25">
      <c r="A50" t="s">
        <v>282</v>
      </c>
      <c r="B50" s="32">
        <v>3046375.0869294996</v>
      </c>
      <c r="C50" s="32">
        <v>832165.58117482276</v>
      </c>
      <c r="D50" s="32">
        <v>3792611.795069553</v>
      </c>
      <c r="E50" s="32">
        <v>715708.69796627096</v>
      </c>
      <c r="F50" s="32">
        <v>533247.99200793297</v>
      </c>
      <c r="G50" s="32">
        <v>392638.08568237978</v>
      </c>
      <c r="I50" s="32">
        <v>142323.12580139149</v>
      </c>
    </row>
    <row r="51" spans="1:9" x14ac:dyDescent="0.25">
      <c r="A51" t="s">
        <v>321</v>
      </c>
      <c r="B51" s="32">
        <v>642182.32455231145</v>
      </c>
      <c r="C51" s="32">
        <v>653218.66156125779</v>
      </c>
      <c r="D51" s="32">
        <v>2273213.7894866969</v>
      </c>
      <c r="E51" s="32">
        <v>21756.157793191269</v>
      </c>
      <c r="F51" s="32">
        <v>17199.76833580769</v>
      </c>
      <c r="G51" s="32">
        <v>17195.319862189393</v>
      </c>
      <c r="I51" s="32">
        <v>0</v>
      </c>
    </row>
    <row r="52" spans="1:9" x14ac:dyDescent="0.25">
      <c r="A52" t="s">
        <v>283</v>
      </c>
      <c r="B52" s="32">
        <v>13952388.949434057</v>
      </c>
      <c r="C52" s="32">
        <v>1630409.2343368756</v>
      </c>
      <c r="D52" s="32">
        <v>2024632.5831694962</v>
      </c>
      <c r="E52" s="32">
        <v>162420.06024299687</v>
      </c>
      <c r="F52" s="32">
        <v>154659.57202842704</v>
      </c>
      <c r="G52" s="32">
        <v>4031.2434179334055</v>
      </c>
      <c r="I52" s="32">
        <v>2627.2387759979297</v>
      </c>
    </row>
    <row r="53" spans="1:9" x14ac:dyDescent="0.25">
      <c r="A53" t="s">
        <v>284</v>
      </c>
      <c r="B53" s="32">
        <v>25230443.551285427</v>
      </c>
      <c r="C53" s="32">
        <v>5591694.916562696</v>
      </c>
      <c r="D53" s="32">
        <v>2576504.1599566052</v>
      </c>
      <c r="E53" s="32">
        <v>287539.80913782166</v>
      </c>
      <c r="F53" s="32">
        <v>207517.34642712539</v>
      </c>
      <c r="G53" s="32">
        <v>28474.557359492985</v>
      </c>
      <c r="I53" s="32">
        <v>118129.75637686199</v>
      </c>
    </row>
    <row r="54" spans="1:9" x14ac:dyDescent="0.25">
      <c r="A54" t="s">
        <v>285</v>
      </c>
      <c r="B54" s="32"/>
      <c r="C54" s="32"/>
      <c r="D54" s="32"/>
      <c r="E54" s="32"/>
      <c r="F54" s="32"/>
      <c r="G54" s="32"/>
      <c r="I54" s="32"/>
    </row>
    <row r="55" spans="1:9" x14ac:dyDescent="0.25">
      <c r="A55" t="s">
        <v>281</v>
      </c>
      <c r="B55" s="32">
        <v>12425.183562716953</v>
      </c>
      <c r="C55" s="32">
        <v>124724.8260808276</v>
      </c>
      <c r="D55" s="32">
        <v>4954.2963828032407</v>
      </c>
      <c r="E55" s="32">
        <v>4279.438136422089</v>
      </c>
      <c r="F55" s="32">
        <v>3908.5942266926841</v>
      </c>
      <c r="G55" s="32">
        <v>38644.679164441128</v>
      </c>
      <c r="I55" s="32"/>
    </row>
    <row r="56" spans="1:9" x14ac:dyDescent="0.25">
      <c r="A56" t="s">
        <v>286</v>
      </c>
      <c r="B56" s="32">
        <v>22580113.283788234</v>
      </c>
      <c r="C56" s="32">
        <v>347103.2711270033</v>
      </c>
      <c r="D56" s="32">
        <v>5174593.4841940701</v>
      </c>
      <c r="E56" s="32">
        <v>2362132.2484367099</v>
      </c>
      <c r="F56" s="32">
        <v>2005141.8931388177</v>
      </c>
      <c r="G56" s="32">
        <v>177106.86857650118</v>
      </c>
      <c r="I56" s="32">
        <v>362909.68226247776</v>
      </c>
    </row>
    <row r="57" spans="1:9" x14ac:dyDescent="0.25">
      <c r="A57" t="s">
        <v>319</v>
      </c>
      <c r="B57" s="32">
        <v>719414.31238790893</v>
      </c>
      <c r="C57" s="32">
        <v>1925741.9759466373</v>
      </c>
      <c r="D57" s="32">
        <v>32288.205223523124</v>
      </c>
      <c r="E57" s="32">
        <v>259010.6922240275</v>
      </c>
      <c r="F57" s="32">
        <v>188811.46957864199</v>
      </c>
      <c r="G57" s="32">
        <v>4596656.4336452838</v>
      </c>
      <c r="I57" s="32">
        <v>21643.906137202674</v>
      </c>
    </row>
    <row r="58" spans="1:9" x14ac:dyDescent="0.25">
      <c r="A58" t="s">
        <v>320</v>
      </c>
      <c r="B58" s="32">
        <v>8661.9279080699853</v>
      </c>
      <c r="C58" s="32">
        <v>21940.948922599964</v>
      </c>
      <c r="D58" s="32">
        <v>783.35169716089899</v>
      </c>
      <c r="E58" s="32">
        <v>2159.0661082395413</v>
      </c>
      <c r="F58" s="32">
        <v>1886.1141600941939</v>
      </c>
      <c r="G58" s="32">
        <v>28476.340579045958</v>
      </c>
      <c r="I58" s="32">
        <v>425.43422693999923</v>
      </c>
    </row>
    <row r="59" spans="1:9" x14ac:dyDescent="0.25">
      <c r="A59" t="s">
        <v>287</v>
      </c>
      <c r="B59" s="32">
        <v>2565935.871028359</v>
      </c>
      <c r="C59" s="32">
        <v>1767747.7290187278</v>
      </c>
      <c r="D59" s="32">
        <v>872433.04817370861</v>
      </c>
      <c r="E59" s="32">
        <v>491837.23411711847</v>
      </c>
      <c r="F59" s="32">
        <v>338447.33034664759</v>
      </c>
      <c r="G59" s="32">
        <v>1071949.5418324815</v>
      </c>
      <c r="I59" s="32">
        <v>74840.690588646758</v>
      </c>
    </row>
    <row r="60" spans="1:9" x14ac:dyDescent="0.25">
      <c r="A60" t="s">
        <v>313</v>
      </c>
      <c r="B60" s="32">
        <v>20579.360761549957</v>
      </c>
      <c r="C60" s="32">
        <v>17026.225246609989</v>
      </c>
      <c r="D60" s="32">
        <v>87841.892277979685</v>
      </c>
      <c r="E60" s="32">
        <v>1832.5607411898786</v>
      </c>
      <c r="F60" s="32">
        <v>1809.54796961788</v>
      </c>
      <c r="G60" s="32">
        <v>55141.834684924295</v>
      </c>
      <c r="I60" s="32">
        <v>111.88246926483377</v>
      </c>
    </row>
    <row r="61" spans="1:9" x14ac:dyDescent="0.25">
      <c r="A61" t="s">
        <v>288</v>
      </c>
      <c r="B61" s="32">
        <v>2578228.6304524494</v>
      </c>
      <c r="C61" s="32">
        <v>35671.99219051699</v>
      </c>
      <c r="D61" s="32">
        <v>446971.65672250272</v>
      </c>
      <c r="E61" s="32">
        <v>389018.77962711896</v>
      </c>
      <c r="F61" s="32">
        <v>388288.29565830878</v>
      </c>
      <c r="G61" s="32">
        <v>8986.4206968652979</v>
      </c>
      <c r="I61" s="32">
        <v>20343.253156265997</v>
      </c>
    </row>
    <row r="62" spans="1:9" x14ac:dyDescent="0.25">
      <c r="B62" s="32"/>
      <c r="C62" s="32"/>
      <c r="D62" s="32"/>
      <c r="E62" s="32"/>
      <c r="F62" s="32"/>
      <c r="G62" s="32"/>
      <c r="I62" s="32"/>
    </row>
    <row r="63" spans="1:9" x14ac:dyDescent="0.25">
      <c r="A63" t="s">
        <v>333</v>
      </c>
      <c r="B63" s="32">
        <v>71530185.40056701</v>
      </c>
      <c r="C63" s="32">
        <v>13993539.959853573</v>
      </c>
      <c r="D63" s="32">
        <v>17495956.45986703</v>
      </c>
      <c r="E63" s="32">
        <v>23234681.437467642</v>
      </c>
      <c r="F63" s="32">
        <v>6360687.8008344695</v>
      </c>
      <c r="G63" s="32">
        <v>6436952.207905734</v>
      </c>
      <c r="I63" s="32">
        <v>4261207.3252722658</v>
      </c>
    </row>
    <row r="64" spans="1:9" x14ac:dyDescent="0.25">
      <c r="C64" s="32">
        <f>C63-C56</f>
        <v>13646436.688726569</v>
      </c>
    </row>
    <row r="66" spans="1:11" ht="15.75" thickBot="1" x14ac:dyDescent="0.3"/>
    <row r="67" spans="1:11" ht="36" thickTop="1" thickBot="1" x14ac:dyDescent="0.3">
      <c r="A67" s="70" t="s">
        <v>278</v>
      </c>
      <c r="B67" s="70" t="s">
        <v>481</v>
      </c>
      <c r="C67" s="70" t="s">
        <v>481</v>
      </c>
      <c r="D67" s="70" t="s">
        <v>482</v>
      </c>
      <c r="E67" s="70" t="s">
        <v>478</v>
      </c>
      <c r="F67" s="70" t="s">
        <v>476</v>
      </c>
      <c r="G67" s="70"/>
      <c r="H67" s="70" t="s">
        <v>278</v>
      </c>
      <c r="I67" s="70" t="s">
        <v>482</v>
      </c>
      <c r="J67" s="70" t="s">
        <v>478</v>
      </c>
      <c r="K67" s="70" t="s">
        <v>476</v>
      </c>
    </row>
    <row r="68" spans="1:11" ht="16.5" thickBot="1" x14ac:dyDescent="0.3">
      <c r="A68" s="71" t="s">
        <v>470</v>
      </c>
      <c r="B68" s="72">
        <f>ROUND(C68,-3)</f>
        <v>1948000</v>
      </c>
      <c r="C68" s="72">
        <v>1947683</v>
      </c>
      <c r="D68" s="72">
        <v>1508086</v>
      </c>
      <c r="E68" s="72">
        <v>33072</v>
      </c>
      <c r="F68" s="72">
        <v>42226.511490119898</v>
      </c>
      <c r="G68" s="72"/>
      <c r="H68" s="71" t="s">
        <v>470</v>
      </c>
      <c r="I68" s="72">
        <f t="shared" ref="I68:I78" si="2">ROUND(D68,-3)</f>
        <v>1508000</v>
      </c>
      <c r="J68" s="72">
        <f t="shared" ref="J68:J78" si="3">ROUND(E68,-3)</f>
        <v>33000</v>
      </c>
      <c r="K68" s="72">
        <f t="shared" ref="K68:K78" si="4">ROUND(F68,-3)</f>
        <v>42000</v>
      </c>
    </row>
    <row r="69" spans="1:11" ht="32.25" thickBot="1" x14ac:dyDescent="0.3">
      <c r="A69" s="73" t="s">
        <v>471</v>
      </c>
      <c r="B69" s="74">
        <f>ROUND(C69,-3)</f>
        <v>1768000</v>
      </c>
      <c r="C69" s="74">
        <v>1767748</v>
      </c>
      <c r="D69" s="74">
        <v>1802732</v>
      </c>
      <c r="E69" s="74">
        <v>872433</v>
      </c>
      <c r="F69" s="74">
        <v>881161.71482871415</v>
      </c>
      <c r="G69" s="74"/>
      <c r="H69" s="73" t="s">
        <v>471</v>
      </c>
      <c r="I69" s="74">
        <f t="shared" si="2"/>
        <v>1803000</v>
      </c>
      <c r="J69" s="74">
        <f t="shared" si="3"/>
        <v>872000</v>
      </c>
      <c r="K69" s="74">
        <f t="shared" si="4"/>
        <v>881000</v>
      </c>
    </row>
    <row r="70" spans="1:11" ht="32.25" thickBot="1" x14ac:dyDescent="0.3">
      <c r="A70" s="75" t="s">
        <v>472</v>
      </c>
      <c r="B70" s="76">
        <f>ROUND(C70,-3)</f>
        <v>17000</v>
      </c>
      <c r="C70" s="76">
        <v>17026</v>
      </c>
      <c r="D70" s="76">
        <v>22370</v>
      </c>
      <c r="E70" s="76">
        <v>87842</v>
      </c>
      <c r="F70" s="76">
        <v>106743.74120802322</v>
      </c>
      <c r="G70" s="76"/>
      <c r="H70" s="75" t="s">
        <v>472</v>
      </c>
      <c r="I70" s="76">
        <f t="shared" si="2"/>
        <v>22000</v>
      </c>
      <c r="J70" s="76">
        <f t="shared" si="3"/>
        <v>88000</v>
      </c>
      <c r="K70" s="76">
        <f t="shared" si="4"/>
        <v>107000</v>
      </c>
    </row>
    <row r="71" spans="1:11" ht="16.5" thickBot="1" x14ac:dyDescent="0.3">
      <c r="A71" s="73" t="s">
        <v>469</v>
      </c>
      <c r="B71" s="74">
        <f>ROUND(C71,-3)</f>
        <v>347000</v>
      </c>
      <c r="C71" s="74">
        <v>347103</v>
      </c>
      <c r="D71" s="74">
        <v>347103</v>
      </c>
      <c r="E71" s="74">
        <v>5174593</v>
      </c>
      <c r="F71" s="74">
        <v>5174593.4841940701</v>
      </c>
      <c r="G71" s="74"/>
      <c r="H71" s="73" t="s">
        <v>469</v>
      </c>
      <c r="I71" s="74">
        <f t="shared" si="2"/>
        <v>347000</v>
      </c>
      <c r="J71" s="74">
        <f t="shared" si="3"/>
        <v>5175000</v>
      </c>
      <c r="K71" s="74">
        <f t="shared" si="4"/>
        <v>5175000</v>
      </c>
    </row>
    <row r="72" spans="1:11" ht="32.25" thickBot="1" x14ac:dyDescent="0.3">
      <c r="A72" s="75" t="s">
        <v>483</v>
      </c>
      <c r="B72" s="76">
        <f>ROUND(C72,-3)</f>
        <v>653000</v>
      </c>
      <c r="C72" s="76">
        <v>653219</v>
      </c>
      <c r="D72" s="76">
        <v>874359</v>
      </c>
      <c r="E72" s="76">
        <v>2273214</v>
      </c>
      <c r="F72" s="76">
        <v>2550615.08235374</v>
      </c>
      <c r="G72" s="76"/>
      <c r="H72" s="75" t="s">
        <v>483</v>
      </c>
      <c r="I72" s="76">
        <f t="shared" si="2"/>
        <v>874000</v>
      </c>
      <c r="J72" s="76">
        <f t="shared" si="3"/>
        <v>2273000</v>
      </c>
      <c r="K72" s="76">
        <f t="shared" si="4"/>
        <v>2551000</v>
      </c>
    </row>
    <row r="73" spans="1:11" ht="48" thickBot="1" x14ac:dyDescent="0.3">
      <c r="A73" s="73" t="s">
        <v>484</v>
      </c>
      <c r="B73" s="74">
        <f>ROUND(C73,-3)</f>
        <v>36000</v>
      </c>
      <c r="C73" s="74">
        <v>35672</v>
      </c>
      <c r="D73" s="74">
        <v>41716</v>
      </c>
      <c r="E73" s="74">
        <v>446972</v>
      </c>
      <c r="F73" s="74">
        <v>489135.62257539557</v>
      </c>
      <c r="G73" s="74"/>
      <c r="H73" s="73" t="s">
        <v>484</v>
      </c>
      <c r="I73" s="74">
        <f t="shared" si="2"/>
        <v>42000</v>
      </c>
      <c r="J73" s="74">
        <f t="shared" si="3"/>
        <v>447000</v>
      </c>
      <c r="K73" s="74">
        <f t="shared" si="4"/>
        <v>489000</v>
      </c>
    </row>
    <row r="74" spans="1:11" ht="32.25" thickBot="1" x14ac:dyDescent="0.3">
      <c r="A74" s="75" t="s">
        <v>485</v>
      </c>
      <c r="B74" s="76">
        <f>ROUND(C74,-3)</f>
        <v>832000</v>
      </c>
      <c r="C74" s="76">
        <v>832166</v>
      </c>
      <c r="D74" s="76">
        <v>856371</v>
      </c>
      <c r="E74" s="76">
        <v>3792612</v>
      </c>
      <c r="F74" s="76">
        <v>3605078.4965873994</v>
      </c>
      <c r="G74" s="76"/>
      <c r="H74" s="75" t="s">
        <v>485</v>
      </c>
      <c r="I74" s="76">
        <f t="shared" si="2"/>
        <v>856000</v>
      </c>
      <c r="J74" s="76">
        <f t="shared" si="3"/>
        <v>3793000</v>
      </c>
      <c r="K74" s="76">
        <f t="shared" si="4"/>
        <v>3605000</v>
      </c>
    </row>
    <row r="75" spans="1:11" ht="16.5" thickBot="1" x14ac:dyDescent="0.3">
      <c r="A75" s="73" t="s">
        <v>466</v>
      </c>
      <c r="B75" s="74">
        <f>ROUND(C75,-3)</f>
        <v>1630000</v>
      </c>
      <c r="C75" s="74">
        <v>1630409</v>
      </c>
      <c r="D75" s="74">
        <v>796408</v>
      </c>
      <c r="E75" s="74">
        <v>2024633</v>
      </c>
      <c r="F75" s="74">
        <v>1188117.1452106419</v>
      </c>
      <c r="G75" s="74"/>
      <c r="H75" s="73" t="s">
        <v>466</v>
      </c>
      <c r="I75" s="74">
        <f t="shared" si="2"/>
        <v>796000</v>
      </c>
      <c r="J75" s="74">
        <f t="shared" si="3"/>
        <v>2025000</v>
      </c>
      <c r="K75" s="74">
        <f t="shared" si="4"/>
        <v>1188000</v>
      </c>
    </row>
    <row r="76" spans="1:11" ht="16.5" thickBot="1" x14ac:dyDescent="0.3">
      <c r="A76" s="75" t="s">
        <v>467</v>
      </c>
      <c r="B76" s="76">
        <f>ROUND(C76,-3)</f>
        <v>5592000</v>
      </c>
      <c r="C76" s="76">
        <v>5591695</v>
      </c>
      <c r="D76" s="76">
        <v>1491639</v>
      </c>
      <c r="E76" s="76">
        <v>2737919</v>
      </c>
      <c r="F76" s="76">
        <v>1060003.5659753499</v>
      </c>
      <c r="G76" s="76"/>
      <c r="H76" s="75" t="s">
        <v>467</v>
      </c>
      <c r="I76" s="76">
        <f t="shared" si="2"/>
        <v>1492000</v>
      </c>
      <c r="J76" s="76">
        <f t="shared" si="3"/>
        <v>2738000</v>
      </c>
      <c r="K76" s="76">
        <f t="shared" si="4"/>
        <v>1060000</v>
      </c>
    </row>
    <row r="77" spans="1:11" ht="79.5" thickBot="1" x14ac:dyDescent="0.3">
      <c r="A77" s="73" t="s">
        <v>486</v>
      </c>
      <c r="B77" s="74">
        <f>ROUND(C77,-3)</f>
        <v>125000</v>
      </c>
      <c r="C77" s="74">
        <v>124725</v>
      </c>
      <c r="D77" s="74">
        <v>105421</v>
      </c>
      <c r="E77" s="74">
        <v>4954</v>
      </c>
      <c r="F77" s="74">
        <v>8448.0705660043623</v>
      </c>
      <c r="G77" s="74"/>
      <c r="H77" s="73" t="s">
        <v>486</v>
      </c>
      <c r="I77" s="74">
        <f t="shared" si="2"/>
        <v>105000</v>
      </c>
      <c r="J77" s="74">
        <f t="shared" si="3"/>
        <v>5000</v>
      </c>
      <c r="K77" s="74">
        <f t="shared" si="4"/>
        <v>8000</v>
      </c>
    </row>
    <row r="78" spans="1:11" ht="48" thickBot="1" x14ac:dyDescent="0.3">
      <c r="A78" s="75" t="s">
        <v>463</v>
      </c>
      <c r="B78" s="76">
        <f>ROUND(C78,-3)</f>
        <v>1046000</v>
      </c>
      <c r="C78" s="76">
        <v>1046095</v>
      </c>
      <c r="D78" s="76">
        <v>666150</v>
      </c>
      <c r="E78" s="76">
        <v>47714</v>
      </c>
      <c r="F78" s="76">
        <v>24012.16360970879</v>
      </c>
      <c r="G78" s="76"/>
      <c r="H78" s="75" t="s">
        <v>463</v>
      </c>
      <c r="I78" s="76">
        <f t="shared" si="2"/>
        <v>666000</v>
      </c>
      <c r="J78" s="76">
        <f t="shared" si="3"/>
        <v>48000</v>
      </c>
      <c r="K78" s="76">
        <f t="shared" si="4"/>
        <v>24000</v>
      </c>
    </row>
    <row r="79" spans="1:11" ht="16.5" thickBot="1" x14ac:dyDescent="0.3">
      <c r="A79" s="77" t="s">
        <v>487</v>
      </c>
      <c r="B79" s="76">
        <f>ROUND(C79,-3)</f>
        <v>13994000</v>
      </c>
      <c r="C79" s="78">
        <v>13993540</v>
      </c>
      <c r="D79" s="78">
        <v>8512357</v>
      </c>
      <c r="E79" s="78">
        <v>17495956</v>
      </c>
      <c r="F79" s="78">
        <v>15130136.18945899</v>
      </c>
      <c r="G79" s="78"/>
      <c r="H79" s="77" t="s">
        <v>487</v>
      </c>
      <c r="I79" s="76">
        <f t="shared" ref="I79:K79" si="5">ROUND(D79,-3)</f>
        <v>8512000</v>
      </c>
      <c r="J79" s="76">
        <f t="shared" si="5"/>
        <v>17496000</v>
      </c>
      <c r="K79" s="76">
        <f t="shared" si="5"/>
        <v>15130000</v>
      </c>
    </row>
    <row r="80" spans="1:11" ht="16.5" thickTop="1" x14ac:dyDescent="0.25">
      <c r="B80" s="32"/>
      <c r="H80" s="79"/>
      <c r="I80" s="32"/>
      <c r="J80" s="32"/>
      <c r="K80" s="3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9"/>
  <sheetViews>
    <sheetView zoomScale="85" zoomScaleNormal="85" workbookViewId="0">
      <pane xSplit="1" ySplit="2" topLeftCell="AV3" activePane="bottomRight" state="frozen"/>
      <selection pane="topRight" activeCell="B1" sqref="B1"/>
      <selection pane="bottomLeft" activeCell="A3" sqref="A3"/>
      <selection pane="bottomRight" activeCell="AY17" sqref="AY17"/>
    </sheetView>
  </sheetViews>
  <sheetFormatPr defaultRowHeight="15" x14ac:dyDescent="0.25"/>
  <cols>
    <col min="1" max="1" width="19.85546875" customWidth="1"/>
    <col min="9" max="11" width="9.140625" style="34"/>
    <col min="13" max="13" width="15.5703125" bestFit="1" customWidth="1"/>
    <col min="14" max="14" width="5.5703125" bestFit="1" customWidth="1"/>
    <col min="15" max="15" width="14.5703125" bestFit="1" customWidth="1"/>
    <col min="16" max="16" width="5.7109375" bestFit="1" customWidth="1"/>
    <col min="17" max="17" width="9" bestFit="1" customWidth="1"/>
    <col min="18" max="19" width="7.7109375" bestFit="1" customWidth="1"/>
    <col min="20" max="20" width="5.7109375" bestFit="1" customWidth="1"/>
    <col min="21" max="21" width="6.7109375" bestFit="1" customWidth="1"/>
    <col min="22" max="22" width="5.85546875" bestFit="1" customWidth="1"/>
    <col min="23" max="23" width="6.7109375" bestFit="1" customWidth="1"/>
    <col min="24" max="24" width="15.42578125" bestFit="1" customWidth="1"/>
    <col min="25" max="25" width="6.5703125" customWidth="1"/>
    <col min="26" max="26" width="5" bestFit="1" customWidth="1"/>
    <col min="27" max="27" width="5.140625" bestFit="1" customWidth="1"/>
    <col min="28" max="28" width="6.5703125" bestFit="1" customWidth="1"/>
    <col min="29" max="29" width="6.7109375" bestFit="1" customWidth="1"/>
    <col min="30" max="30" width="10" bestFit="1" customWidth="1"/>
    <col min="31" max="31" width="7.7109375" bestFit="1" customWidth="1"/>
    <col min="32" max="32" width="6.7109375" bestFit="1" customWidth="1"/>
    <col min="33" max="33" width="12.85546875" customWidth="1"/>
    <col min="34" max="34" width="6" bestFit="1" customWidth="1"/>
    <col min="35" max="35" width="6.7109375" bestFit="1" customWidth="1"/>
    <col min="36" max="36" width="5.7109375" bestFit="1" customWidth="1"/>
    <col min="37" max="37" width="7.7109375" bestFit="1" customWidth="1"/>
    <col min="38" max="41" width="5.7109375" bestFit="1" customWidth="1"/>
    <col min="42" max="42" width="5.85546875" bestFit="1" customWidth="1"/>
    <col min="43" max="43" width="5.7109375" bestFit="1" customWidth="1"/>
    <col min="44" max="45" width="7.7109375" bestFit="1" customWidth="1"/>
    <col min="46" max="46" width="6.7109375" bestFit="1" customWidth="1"/>
    <col min="47" max="47" width="7.85546875" bestFit="1" customWidth="1"/>
    <col min="48" max="48" width="5.140625" bestFit="1" customWidth="1"/>
    <col min="49" max="49" width="5.28515625" bestFit="1" customWidth="1"/>
    <col min="50" max="50" width="8.7109375" bestFit="1" customWidth="1"/>
    <col min="51" max="51" width="5.7109375" bestFit="1" customWidth="1"/>
    <col min="52" max="52" width="7.85546875" bestFit="1" customWidth="1"/>
    <col min="53" max="53" width="5.85546875" bestFit="1" customWidth="1"/>
    <col min="54" max="54" width="6" bestFit="1" customWidth="1"/>
    <col min="55" max="55" width="6.7109375" bestFit="1" customWidth="1"/>
    <col min="56" max="56" width="5.7109375" bestFit="1" customWidth="1"/>
    <col min="57" max="57" width="6.7109375" bestFit="1" customWidth="1"/>
    <col min="58" max="58" width="4.140625" bestFit="1" customWidth="1"/>
    <col min="59" max="59" width="9.28515625" bestFit="1" customWidth="1"/>
    <col min="60" max="60" width="6.7109375" bestFit="1" customWidth="1"/>
    <col min="61" max="61" width="5.7109375" bestFit="1" customWidth="1"/>
    <col min="62" max="62" width="6.7109375" bestFit="1" customWidth="1"/>
    <col min="63" max="63" width="4.85546875" customWidth="1"/>
    <col min="64" max="64" width="6.7109375" bestFit="1" customWidth="1"/>
    <col min="65" max="65" width="9.140625" bestFit="1" customWidth="1"/>
    <col min="66" max="66" width="5.7109375" bestFit="1" customWidth="1"/>
    <col min="68" max="68" width="9.140625" style="34"/>
  </cols>
  <sheetData>
    <row r="1" spans="1:75" x14ac:dyDescent="0.25">
      <c r="B1" s="34" t="s">
        <v>429</v>
      </c>
      <c r="M1" s="34" t="s">
        <v>427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Q1" s="34" t="s">
        <v>421</v>
      </c>
    </row>
    <row r="2" spans="1:75" x14ac:dyDescent="0.25">
      <c r="A2" s="21" t="s">
        <v>52</v>
      </c>
      <c r="B2" s="32" t="s">
        <v>59</v>
      </c>
      <c r="C2" s="32" t="s">
        <v>57</v>
      </c>
      <c r="D2" s="32" t="s">
        <v>60</v>
      </c>
      <c r="E2" s="32" t="s">
        <v>54</v>
      </c>
      <c r="F2" s="32" t="s">
        <v>53</v>
      </c>
      <c r="G2" s="32" t="s">
        <v>61</v>
      </c>
      <c r="H2" s="32" t="s">
        <v>309</v>
      </c>
      <c r="I2" s="32" t="s">
        <v>63</v>
      </c>
      <c r="J2" s="32" t="s">
        <v>64</v>
      </c>
      <c r="K2" s="32" t="s">
        <v>65</v>
      </c>
      <c r="L2" s="32"/>
      <c r="M2" s="32" t="s">
        <v>305</v>
      </c>
      <c r="N2" s="32" t="s">
        <v>131</v>
      </c>
      <c r="O2" s="32" t="s">
        <v>132</v>
      </c>
      <c r="P2" s="32" t="s">
        <v>133</v>
      </c>
      <c r="Q2" s="32" t="s">
        <v>64</v>
      </c>
      <c r="R2" s="32" t="s">
        <v>134</v>
      </c>
      <c r="S2" s="32" t="s">
        <v>59</v>
      </c>
      <c r="T2" s="32" t="s">
        <v>136</v>
      </c>
      <c r="U2" s="32" t="s">
        <v>137</v>
      </c>
      <c r="V2" s="32" t="s">
        <v>138</v>
      </c>
      <c r="W2" s="32" t="s">
        <v>139</v>
      </c>
      <c r="X2" s="32" t="s">
        <v>140</v>
      </c>
      <c r="Y2" s="32" t="s">
        <v>141</v>
      </c>
      <c r="Z2" s="32" t="s">
        <v>142</v>
      </c>
      <c r="AA2" s="32" t="s">
        <v>143</v>
      </c>
      <c r="AB2" s="32" t="s">
        <v>144</v>
      </c>
      <c r="AC2" s="32" t="s">
        <v>57</v>
      </c>
      <c r="AD2" s="32" t="s">
        <v>128</v>
      </c>
      <c r="AE2" s="32" t="s">
        <v>145</v>
      </c>
      <c r="AF2" s="32" t="s">
        <v>146</v>
      </c>
      <c r="AG2" s="32" t="s">
        <v>60</v>
      </c>
      <c r="AH2" s="32" t="s">
        <v>147</v>
      </c>
      <c r="AI2" s="32" t="s">
        <v>148</v>
      </c>
      <c r="AJ2" s="32" t="s">
        <v>149</v>
      </c>
      <c r="AK2" s="32" t="s">
        <v>150</v>
      </c>
      <c r="AL2" s="32" t="s">
        <v>151</v>
      </c>
      <c r="AM2" s="32" t="s">
        <v>152</v>
      </c>
      <c r="AN2" s="32" t="s">
        <v>153</v>
      </c>
      <c r="AO2" s="32" t="s">
        <v>154</v>
      </c>
      <c r="AP2" s="32" t="s">
        <v>155</v>
      </c>
      <c r="AQ2" s="32" t="s">
        <v>156</v>
      </c>
      <c r="AR2" s="32" t="s">
        <v>54</v>
      </c>
      <c r="AS2" s="32" t="s">
        <v>53</v>
      </c>
      <c r="AT2" s="32" t="s">
        <v>157</v>
      </c>
      <c r="AU2" s="32" t="s">
        <v>158</v>
      </c>
      <c r="AV2" s="32" t="s">
        <v>159</v>
      </c>
      <c r="AW2" s="32" t="s">
        <v>160</v>
      </c>
      <c r="AX2" s="32" t="s">
        <v>161</v>
      </c>
      <c r="AY2" s="32" t="s">
        <v>162</v>
      </c>
      <c r="AZ2" s="32" t="s">
        <v>163</v>
      </c>
      <c r="BA2" s="32" t="s">
        <v>164</v>
      </c>
      <c r="BB2" s="32" t="s">
        <v>165</v>
      </c>
      <c r="BC2" s="32" t="s">
        <v>166</v>
      </c>
      <c r="BD2" s="32" t="s">
        <v>167</v>
      </c>
      <c r="BE2" s="32" t="s">
        <v>168</v>
      </c>
      <c r="BF2" s="32" t="s">
        <v>169</v>
      </c>
      <c r="BG2" s="32" t="s">
        <v>61</v>
      </c>
      <c r="BH2" s="32" t="s">
        <v>170</v>
      </c>
      <c r="BI2" s="32" t="s">
        <v>171</v>
      </c>
      <c r="BJ2" s="32" t="s">
        <v>172</v>
      </c>
      <c r="BK2" s="32" t="s">
        <v>173</v>
      </c>
      <c r="BL2" s="32" t="s">
        <v>174</v>
      </c>
      <c r="BM2" s="32" t="s">
        <v>175</v>
      </c>
      <c r="BN2" s="32" t="s">
        <v>176</v>
      </c>
      <c r="BP2" s="32" t="s">
        <v>141</v>
      </c>
      <c r="BQ2" s="32" t="s">
        <v>59</v>
      </c>
      <c r="BR2" s="32" t="s">
        <v>57</v>
      </c>
      <c r="BS2" s="32" t="s">
        <v>60</v>
      </c>
      <c r="BT2" s="32" t="s">
        <v>54</v>
      </c>
      <c r="BU2" s="32" t="s">
        <v>53</v>
      </c>
      <c r="BV2" s="32" t="s">
        <v>61</v>
      </c>
      <c r="BW2" s="32" t="s">
        <v>309</v>
      </c>
    </row>
    <row r="3" spans="1:75" x14ac:dyDescent="0.25">
      <c r="A3" s="48" t="s">
        <v>307</v>
      </c>
      <c r="B3" s="32">
        <v>193477.460817382</v>
      </c>
      <c r="C3" s="32">
        <v>0</v>
      </c>
      <c r="D3" s="32">
        <v>740513.59335731284</v>
      </c>
      <c r="E3" s="32">
        <v>23161.49647073997</v>
      </c>
      <c r="F3" s="32">
        <v>21232.618196037769</v>
      </c>
      <c r="G3" s="32">
        <v>92724.221118503556</v>
      </c>
      <c r="H3" s="32">
        <v>108140.26951127031</v>
      </c>
      <c r="I3" s="32">
        <v>10.814386054350701</v>
      </c>
      <c r="J3" s="32">
        <v>0.46347362582037299</v>
      </c>
      <c r="K3" s="32">
        <v>74.1557804134234</v>
      </c>
      <c r="L3" s="32"/>
      <c r="M3" s="32" t="s">
        <v>69</v>
      </c>
      <c r="N3" s="32">
        <v>8.8502117814800005</v>
      </c>
      <c r="O3" s="32">
        <v>8.3304163188399993</v>
      </c>
      <c r="P3" s="32">
        <v>257.98215123199998</v>
      </c>
      <c r="Q3" s="32">
        <v>149.461451025</v>
      </c>
      <c r="R3" s="32">
        <v>50332.960461199997</v>
      </c>
      <c r="S3" s="32">
        <v>167852.95911200001</v>
      </c>
      <c r="T3" s="32">
        <v>799.47458171200003</v>
      </c>
      <c r="U3" s="32">
        <v>8812.0102945199997</v>
      </c>
      <c r="V3" s="32">
        <v>0</v>
      </c>
      <c r="W3" s="32">
        <v>1441.99911666</v>
      </c>
      <c r="X3" s="32">
        <v>57.140190765200003</v>
      </c>
      <c r="Y3" s="32">
        <v>3672.7424926600002</v>
      </c>
      <c r="Z3" s="32">
        <v>449.46219444299999</v>
      </c>
      <c r="AA3" s="32">
        <v>359.59961612799998</v>
      </c>
      <c r="AB3" s="32">
        <v>0</v>
      </c>
      <c r="AC3" s="32">
        <v>0</v>
      </c>
      <c r="AD3" s="32">
        <v>0</v>
      </c>
      <c r="AE3" s="32">
        <v>480193.93823999999</v>
      </c>
      <c r="AF3" s="32">
        <v>49678.604161900003</v>
      </c>
      <c r="AG3" s="32">
        <v>533545.28489400004</v>
      </c>
      <c r="AH3" s="32">
        <v>0</v>
      </c>
      <c r="AI3" s="32">
        <v>1412.42423472</v>
      </c>
      <c r="AJ3" s="32">
        <v>85.566979502500004</v>
      </c>
      <c r="AK3" s="32">
        <v>86587.152911700003</v>
      </c>
      <c r="AL3" s="32">
        <v>33.347473999199998</v>
      </c>
      <c r="AM3" s="32">
        <v>9.1125624872500005E-2</v>
      </c>
      <c r="AN3" s="32">
        <v>444.48483153900003</v>
      </c>
      <c r="AO3" s="32">
        <v>59.093130287599998</v>
      </c>
      <c r="AP3" s="32">
        <v>4006.1300380799998</v>
      </c>
      <c r="AQ3" s="32">
        <v>0.85366369593900004</v>
      </c>
      <c r="AR3" s="32">
        <v>12648.488138299999</v>
      </c>
      <c r="AS3" s="32">
        <v>11594.001584</v>
      </c>
      <c r="AT3" s="32">
        <v>1054.4865542299999</v>
      </c>
      <c r="AU3" s="32">
        <v>5611.1532125200001</v>
      </c>
      <c r="AV3" s="32">
        <v>34.447572325400003</v>
      </c>
      <c r="AW3" s="32">
        <v>5.8746176358699997E-2</v>
      </c>
      <c r="AX3" s="32">
        <v>844.77688464899995</v>
      </c>
      <c r="AY3" s="32">
        <v>0</v>
      </c>
      <c r="AZ3" s="32">
        <v>541.60447670500002</v>
      </c>
      <c r="BA3" s="32">
        <v>3.77048176502E-2</v>
      </c>
      <c r="BB3" s="32">
        <v>8.4931135325200007</v>
      </c>
      <c r="BC3" s="32">
        <v>1374.3160692700001</v>
      </c>
      <c r="BD3" s="32">
        <v>6.5708730854199997</v>
      </c>
      <c r="BE3" s="32">
        <v>4155.5543571600001</v>
      </c>
      <c r="BF3" s="32">
        <v>0.74163038520299995</v>
      </c>
      <c r="BG3" s="32">
        <v>24871.620288300001</v>
      </c>
      <c r="BH3" s="32">
        <v>6.10686640542E-2</v>
      </c>
      <c r="BI3" s="32">
        <v>435.09256880599997</v>
      </c>
      <c r="BJ3" s="32">
        <v>4236.1776401799998</v>
      </c>
      <c r="BK3" s="32">
        <v>0</v>
      </c>
      <c r="BL3" s="32">
        <v>16008.929437500001</v>
      </c>
      <c r="BM3" s="32">
        <v>97216.028627000007</v>
      </c>
      <c r="BN3" s="32">
        <v>4303.0948567200003</v>
      </c>
      <c r="BP3" s="45">
        <f>Y3/AG3</f>
        <v>6.8836565454601806E-3</v>
      </c>
      <c r="BQ3" s="29">
        <f>IF(B3=0,"",(S3-B3)/B3)</f>
        <v>-0.13244179242960111</v>
      </c>
      <c r="BR3" s="29" t="str">
        <f>IF(C3=0,"",(AC3-C3)/C3)</f>
        <v/>
      </c>
      <c r="BS3" s="29">
        <f>IF(D3=0,"",(AG3-D3)/D3)</f>
        <v>-0.27949292264165959</v>
      </c>
      <c r="BT3" s="29">
        <f>IF(E3=0,"",(AR3-E3)/E3)</f>
        <v>-0.45390021951824683</v>
      </c>
      <c r="BU3" s="29">
        <f>IF(F3=0,"",(AS3-F3)/F3)</f>
        <v>-0.45395327712511863</v>
      </c>
      <c r="BV3" s="29">
        <f>IF(G3=0,"",(BG3-G3)/G3)</f>
        <v>-0.73176781656096601</v>
      </c>
      <c r="BW3" s="29">
        <f>IF(H3=0,"",(BM3-H3)/H3)</f>
        <v>-0.10101917568396465</v>
      </c>
    </row>
    <row r="4" spans="1:75" s="34" customFormat="1" x14ac:dyDescent="0.25">
      <c r="A4" s="5" t="s">
        <v>70</v>
      </c>
      <c r="B4" s="49">
        <v>350041.98784026603</v>
      </c>
      <c r="C4" s="49">
        <v>0</v>
      </c>
      <c r="D4" s="49">
        <v>3250938.6294743898</v>
      </c>
      <c r="E4" s="49">
        <v>77090.121790278296</v>
      </c>
      <c r="F4" s="49">
        <v>70264.258141592902</v>
      </c>
      <c r="G4" s="49">
        <v>472148.79420344002</v>
      </c>
      <c r="H4" s="49">
        <v>148606.546766507</v>
      </c>
      <c r="I4" s="32">
        <v>33.9646207365941</v>
      </c>
      <c r="J4" s="32">
        <v>1.45562639341671</v>
      </c>
      <c r="K4" s="32">
        <v>232.90021876106101</v>
      </c>
      <c r="L4" s="32"/>
      <c r="M4" s="32" t="s">
        <v>70</v>
      </c>
      <c r="N4" s="32">
        <v>3.2907702045299998</v>
      </c>
      <c r="O4" s="32">
        <v>3.09758511778</v>
      </c>
      <c r="P4" s="32">
        <v>95.880692074899997</v>
      </c>
      <c r="Q4" s="32">
        <v>0.132692203377</v>
      </c>
      <c r="R4" s="32">
        <v>0</v>
      </c>
      <c r="S4" s="32">
        <v>31924.9127386</v>
      </c>
      <c r="T4" s="32">
        <v>245.576842562</v>
      </c>
      <c r="U4" s="32">
        <v>448.81122791899998</v>
      </c>
      <c r="V4" s="32">
        <v>0</v>
      </c>
      <c r="W4" s="32">
        <v>21.759079537200002</v>
      </c>
      <c r="X4" s="32">
        <v>21.245626218200002</v>
      </c>
      <c r="Y4" s="32">
        <v>2372.97623131</v>
      </c>
      <c r="Z4" s="32">
        <v>167.26012696399999</v>
      </c>
      <c r="AA4" s="32">
        <v>133.65163514599999</v>
      </c>
      <c r="AB4" s="32">
        <v>0</v>
      </c>
      <c r="AC4" s="32">
        <v>0</v>
      </c>
      <c r="AD4" s="32">
        <v>0</v>
      </c>
      <c r="AE4" s="32">
        <v>266840.75595399999</v>
      </c>
      <c r="AF4" s="32">
        <v>27276.3891874</v>
      </c>
      <c r="AG4" s="32">
        <v>296490.12137299997</v>
      </c>
      <c r="AH4" s="32">
        <v>0</v>
      </c>
      <c r="AI4" s="32">
        <v>480.163144155</v>
      </c>
      <c r="AJ4" s="32">
        <v>49.461036613300003</v>
      </c>
      <c r="AK4" s="32">
        <v>9250.8039622600008</v>
      </c>
      <c r="AL4" s="32">
        <v>16.606683201300001</v>
      </c>
      <c r="AM4" s="32">
        <v>0</v>
      </c>
      <c r="AN4" s="32">
        <v>32.0296857863</v>
      </c>
      <c r="AO4" s="32">
        <v>33.758295386299999</v>
      </c>
      <c r="AP4" s="32">
        <v>2371.3439656700002</v>
      </c>
      <c r="AQ4" s="32">
        <v>0</v>
      </c>
      <c r="AR4" s="32">
        <v>7033.2570659800003</v>
      </c>
      <c r="AS4" s="32">
        <v>6410.5651918800004</v>
      </c>
      <c r="AT4" s="32">
        <v>622.69187409400001</v>
      </c>
      <c r="AU4" s="32">
        <v>3220.3640282900001</v>
      </c>
      <c r="AV4" s="32">
        <v>20.393594801500001</v>
      </c>
      <c r="AW4" s="32">
        <v>0</v>
      </c>
      <c r="AX4" s="32">
        <v>438.41978394699998</v>
      </c>
      <c r="AY4" s="32">
        <v>0</v>
      </c>
      <c r="AZ4" s="32">
        <v>288.40359573799998</v>
      </c>
      <c r="BA4" s="32">
        <v>0</v>
      </c>
      <c r="BB4" s="32">
        <v>0</v>
      </c>
      <c r="BC4" s="32">
        <v>721.24058775200001</v>
      </c>
      <c r="BD4" s="32">
        <v>0</v>
      </c>
      <c r="BE4" s="32">
        <v>2436.9308900599999</v>
      </c>
      <c r="BF4" s="32">
        <v>0.32044477146299999</v>
      </c>
      <c r="BG4" s="32">
        <v>43084.332415500001</v>
      </c>
      <c r="BH4" s="32">
        <v>0</v>
      </c>
      <c r="BI4" s="32">
        <v>161.65424322499999</v>
      </c>
      <c r="BJ4" s="32">
        <v>1574.7112039000001</v>
      </c>
      <c r="BK4" s="32">
        <v>0</v>
      </c>
      <c r="BL4" s="32">
        <v>1576.2097514100001</v>
      </c>
      <c r="BM4" s="32">
        <v>13550.2064842</v>
      </c>
      <c r="BN4" s="32">
        <v>1599.3828440699999</v>
      </c>
      <c r="BP4" s="45">
        <f t="shared" ref="BP4:BP49" si="0">Y4/AG4</f>
        <v>8.0035591753314199E-3</v>
      </c>
      <c r="BQ4" s="29">
        <f t="shared" ref="BQ4:BQ53" si="1">IF(B4=0,"",(S4-B4)/B4)</f>
        <v>-0.90879690480683639</v>
      </c>
      <c r="BR4" s="29" t="str">
        <f t="shared" ref="BR4:BR53" si="2">IF(C4=0,"",(AC4-C4)/C4)</f>
        <v/>
      </c>
      <c r="BS4" s="29">
        <f t="shared" ref="BS4:BS53" si="3">IF(D4=0,"",(AG4-D4)/D4)</f>
        <v>-0.90879861013527141</v>
      </c>
      <c r="BT4" s="29">
        <f t="shared" ref="BT4:BU53" si="4">IF(E4=0,"",(AR4-E4)/E4)</f>
        <v>-0.90876578084655524</v>
      </c>
      <c r="BU4" s="29">
        <f t="shared" si="4"/>
        <v>-0.90876492029615175</v>
      </c>
      <c r="BV4" s="29">
        <f t="shared" ref="BV4:BV53" si="5">IF(G4=0,"",(BG4-G4)/G4)</f>
        <v>-0.90874840104550647</v>
      </c>
      <c r="BW4" s="29">
        <f t="shared" ref="BW4:BW53" si="6">IF(H4=0,"",(BM4-H4)/H4)</f>
        <v>-0.90881823998312605</v>
      </c>
    </row>
    <row r="5" spans="1:75" x14ac:dyDescent="0.25">
      <c r="A5" s="25" t="s">
        <v>76</v>
      </c>
      <c r="B5" s="32">
        <v>13768.546366832121</v>
      </c>
      <c r="C5" s="32">
        <v>4.21</v>
      </c>
      <c r="D5" s="32">
        <v>19178.313306899989</v>
      </c>
      <c r="E5" s="32">
        <v>6841.9800000000005</v>
      </c>
      <c r="F5" s="32">
        <v>3607.08</v>
      </c>
      <c r="G5" s="32">
        <v>26033.311102299998</v>
      </c>
      <c r="H5" s="32">
        <v>31678.34</v>
      </c>
      <c r="I5" s="32"/>
      <c r="J5" s="32"/>
      <c r="K5" s="32"/>
      <c r="L5" s="32"/>
      <c r="M5" s="32" t="s">
        <v>121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0</v>
      </c>
      <c r="AC5" s="32">
        <v>0</v>
      </c>
      <c r="AD5" s="32">
        <v>0</v>
      </c>
      <c r="AE5" s="32">
        <v>0</v>
      </c>
      <c r="AF5" s="32">
        <v>0</v>
      </c>
      <c r="AG5" s="32">
        <v>0</v>
      </c>
      <c r="AH5" s="32">
        <v>0</v>
      </c>
      <c r="AI5" s="32">
        <v>0</v>
      </c>
      <c r="AJ5" s="32">
        <v>0</v>
      </c>
      <c r="AK5" s="32">
        <v>0</v>
      </c>
      <c r="AL5" s="32">
        <v>0</v>
      </c>
      <c r="AM5" s="32">
        <v>0</v>
      </c>
      <c r="AN5" s="32">
        <v>0</v>
      </c>
      <c r="AO5" s="32">
        <v>0</v>
      </c>
      <c r="AP5" s="32">
        <v>0</v>
      </c>
      <c r="AQ5" s="32">
        <v>0</v>
      </c>
      <c r="AR5" s="32">
        <v>0</v>
      </c>
      <c r="AS5" s="32">
        <v>0</v>
      </c>
      <c r="AT5" s="32">
        <v>0</v>
      </c>
      <c r="AU5" s="32">
        <v>0</v>
      </c>
      <c r="AV5" s="32">
        <v>0</v>
      </c>
      <c r="AW5" s="32">
        <v>0</v>
      </c>
      <c r="AX5" s="32">
        <v>0</v>
      </c>
      <c r="AY5" s="32">
        <v>0</v>
      </c>
      <c r="AZ5" s="32">
        <v>0</v>
      </c>
      <c r="BA5" s="32">
        <v>0</v>
      </c>
      <c r="BB5" s="32">
        <v>0</v>
      </c>
      <c r="BC5" s="32">
        <v>0</v>
      </c>
      <c r="BD5" s="32">
        <v>0</v>
      </c>
      <c r="BE5" s="32">
        <v>0</v>
      </c>
      <c r="BF5" s="32">
        <v>0</v>
      </c>
      <c r="BG5" s="32">
        <v>0</v>
      </c>
      <c r="BH5" s="32">
        <v>0</v>
      </c>
      <c r="BI5" s="32">
        <v>0</v>
      </c>
      <c r="BJ5" s="32">
        <v>0</v>
      </c>
      <c r="BK5" s="32">
        <v>0</v>
      </c>
      <c r="BL5" s="32">
        <v>0</v>
      </c>
      <c r="BM5" s="32">
        <v>0</v>
      </c>
      <c r="BN5" s="32">
        <v>0</v>
      </c>
      <c r="BP5" s="45" t="e">
        <f t="shared" si="0"/>
        <v>#DIV/0!</v>
      </c>
      <c r="BQ5" s="29">
        <f t="shared" si="1"/>
        <v>-1</v>
      </c>
      <c r="BR5" s="29">
        <f t="shared" si="2"/>
        <v>-1</v>
      </c>
      <c r="BS5" s="29">
        <f t="shared" si="3"/>
        <v>-1</v>
      </c>
      <c r="BT5" s="29">
        <f t="shared" si="4"/>
        <v>-1</v>
      </c>
      <c r="BU5" s="29">
        <f t="shared" si="4"/>
        <v>-1</v>
      </c>
      <c r="BV5" s="29">
        <f t="shared" si="5"/>
        <v>-1</v>
      </c>
      <c r="BW5" s="29">
        <f t="shared" si="6"/>
        <v>-1</v>
      </c>
    </row>
    <row r="6" spans="1:75" x14ac:dyDescent="0.25">
      <c r="A6" s="25" t="s">
        <v>77</v>
      </c>
      <c r="B6" s="32">
        <v>63.979999999999897</v>
      </c>
      <c r="C6" s="32">
        <v>8.81</v>
      </c>
      <c r="D6" s="32">
        <v>397.5</v>
      </c>
      <c r="E6" s="32">
        <v>177.259999999999</v>
      </c>
      <c r="F6" s="32">
        <v>74.879999999999896</v>
      </c>
      <c r="G6" s="32">
        <v>1130.5799999999899</v>
      </c>
      <c r="H6" s="32">
        <v>0</v>
      </c>
      <c r="I6" s="32"/>
      <c r="J6" s="32"/>
      <c r="K6" s="32"/>
      <c r="L6" s="32"/>
      <c r="M6" s="32" t="s">
        <v>77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2">
        <v>0</v>
      </c>
      <c r="Z6" s="32">
        <v>0</v>
      </c>
      <c r="AA6" s="32">
        <v>0</v>
      </c>
      <c r="AB6" s="32">
        <v>0</v>
      </c>
      <c r="AC6" s="32">
        <v>0</v>
      </c>
      <c r="AD6" s="32">
        <v>0</v>
      </c>
      <c r="AE6" s="32">
        <v>0</v>
      </c>
      <c r="AF6" s="32">
        <v>0</v>
      </c>
      <c r="AG6" s="32">
        <v>0</v>
      </c>
      <c r="AH6" s="32">
        <v>0</v>
      </c>
      <c r="AI6" s="32">
        <v>0</v>
      </c>
      <c r="AJ6" s="32">
        <v>0</v>
      </c>
      <c r="AK6" s="32">
        <v>0</v>
      </c>
      <c r="AL6" s="32">
        <v>0</v>
      </c>
      <c r="AM6" s="32">
        <v>0</v>
      </c>
      <c r="AN6" s="32">
        <v>0</v>
      </c>
      <c r="AO6" s="32">
        <v>0</v>
      </c>
      <c r="AP6" s="32">
        <v>0</v>
      </c>
      <c r="AQ6" s="32">
        <v>0</v>
      </c>
      <c r="AR6" s="32">
        <v>0</v>
      </c>
      <c r="AS6" s="32">
        <v>0</v>
      </c>
      <c r="AT6" s="32">
        <v>0</v>
      </c>
      <c r="AU6" s="32">
        <v>0</v>
      </c>
      <c r="AV6" s="32">
        <v>0</v>
      </c>
      <c r="AW6" s="32">
        <v>0</v>
      </c>
      <c r="AX6" s="32">
        <v>0</v>
      </c>
      <c r="AY6" s="32">
        <v>0</v>
      </c>
      <c r="AZ6" s="32">
        <v>0</v>
      </c>
      <c r="BA6" s="32">
        <v>0</v>
      </c>
      <c r="BB6" s="32">
        <v>0</v>
      </c>
      <c r="BC6" s="32">
        <v>0</v>
      </c>
      <c r="BD6" s="32">
        <v>0</v>
      </c>
      <c r="BE6" s="32">
        <v>0</v>
      </c>
      <c r="BF6" s="32">
        <v>0</v>
      </c>
      <c r="BG6" s="32">
        <v>0</v>
      </c>
      <c r="BH6" s="32">
        <v>0</v>
      </c>
      <c r="BI6" s="32">
        <v>0</v>
      </c>
      <c r="BJ6" s="32">
        <v>0</v>
      </c>
      <c r="BK6" s="32">
        <v>0</v>
      </c>
      <c r="BL6" s="32">
        <v>0</v>
      </c>
      <c r="BM6" s="32">
        <v>0</v>
      </c>
      <c r="BN6" s="32">
        <v>0</v>
      </c>
      <c r="BP6" s="45" t="e">
        <f t="shared" si="0"/>
        <v>#DIV/0!</v>
      </c>
      <c r="BQ6" s="29">
        <f t="shared" si="1"/>
        <v>-1</v>
      </c>
      <c r="BR6" s="29">
        <f t="shared" si="2"/>
        <v>-1</v>
      </c>
      <c r="BS6" s="29">
        <f t="shared" si="3"/>
        <v>-1</v>
      </c>
      <c r="BT6" s="29">
        <f t="shared" si="4"/>
        <v>-1</v>
      </c>
      <c r="BU6" s="29">
        <f t="shared" si="4"/>
        <v>-1</v>
      </c>
      <c r="BV6" s="29">
        <f t="shared" si="5"/>
        <v>-1</v>
      </c>
      <c r="BW6" s="29" t="str">
        <f t="shared" si="6"/>
        <v/>
      </c>
    </row>
    <row r="7" spans="1:75" x14ac:dyDescent="0.25">
      <c r="A7" s="25" t="s">
        <v>78</v>
      </c>
      <c r="B7" s="32">
        <v>27104.078400951599</v>
      </c>
      <c r="C7" s="32">
        <v>50.65</v>
      </c>
      <c r="D7" s="32">
        <v>150395.12825205197</v>
      </c>
      <c r="E7" s="32">
        <v>6248.6692103312998</v>
      </c>
      <c r="F7" s="32">
        <v>4384.5527195735394</v>
      </c>
      <c r="G7" s="32">
        <v>135368.92638406099</v>
      </c>
      <c r="H7" s="32">
        <v>9336.5333155256812</v>
      </c>
      <c r="I7" s="32">
        <v>2.05513991367325</v>
      </c>
      <c r="J7" s="32">
        <v>8.8077406915206699E-2</v>
      </c>
      <c r="K7" s="32">
        <v>14.0923869308881</v>
      </c>
      <c r="L7" s="32"/>
      <c r="M7" s="32" t="s">
        <v>71</v>
      </c>
      <c r="N7" s="32">
        <v>0.13220364820800001</v>
      </c>
      <c r="O7" s="32">
        <v>0.12444261609100001</v>
      </c>
      <c r="P7" s="32">
        <v>3.8516731207000001</v>
      </c>
      <c r="Q7" s="32">
        <v>5.3332677616599999E-3</v>
      </c>
      <c r="R7" s="32">
        <v>0</v>
      </c>
      <c r="S7" s="32">
        <v>1282.29225748</v>
      </c>
      <c r="T7" s="32">
        <v>9.8713402988399999</v>
      </c>
      <c r="U7" s="32">
        <v>18.042580730499999</v>
      </c>
      <c r="V7" s="32">
        <v>0</v>
      </c>
      <c r="W7" s="32">
        <v>0.87676176204400003</v>
      </c>
      <c r="X7" s="32">
        <v>0.853307288251</v>
      </c>
      <c r="Y7" s="32">
        <v>54.7194107045</v>
      </c>
      <c r="Z7" s="32">
        <v>6.7128068255100004</v>
      </c>
      <c r="AA7" s="32">
        <v>5.3724221630600004</v>
      </c>
      <c r="AB7" s="32">
        <v>0</v>
      </c>
      <c r="AC7" s="32">
        <v>0</v>
      </c>
      <c r="AD7" s="32">
        <v>0</v>
      </c>
      <c r="AE7" s="32">
        <v>6155.76451507</v>
      </c>
      <c r="AF7" s="32">
        <v>629.26415935</v>
      </c>
      <c r="AG7" s="32">
        <v>6839.7480851199998</v>
      </c>
      <c r="AH7" s="32">
        <v>0</v>
      </c>
      <c r="AI7" s="32">
        <v>19.304076654700001</v>
      </c>
      <c r="AJ7" s="32">
        <v>1.2302242651699999</v>
      </c>
      <c r="AK7" s="32">
        <v>371.68527854799999</v>
      </c>
      <c r="AL7" s="32">
        <v>0.413137827455</v>
      </c>
      <c r="AM7" s="32">
        <v>0</v>
      </c>
      <c r="AN7" s="32">
        <v>0.79717532807500002</v>
      </c>
      <c r="AO7" s="32">
        <v>0.83961948224500005</v>
      </c>
      <c r="AP7" s="32">
        <v>58.989662086599999</v>
      </c>
      <c r="AQ7" s="32">
        <v>0</v>
      </c>
      <c r="AR7" s="32">
        <v>174.487318684</v>
      </c>
      <c r="AS7" s="32">
        <v>159.435697019</v>
      </c>
      <c r="AT7" s="32">
        <v>15.051621664800001</v>
      </c>
      <c r="AU7" s="32">
        <v>80.069496298999994</v>
      </c>
      <c r="AV7" s="32">
        <v>0.50720646836100003</v>
      </c>
      <c r="AW7" s="32">
        <v>0</v>
      </c>
      <c r="AX7" s="32">
        <v>10.9053081786</v>
      </c>
      <c r="AY7" s="32">
        <v>0</v>
      </c>
      <c r="AZ7" s="32">
        <v>7.1745656067899999</v>
      </c>
      <c r="BA7" s="32">
        <v>0</v>
      </c>
      <c r="BB7" s="32">
        <v>0</v>
      </c>
      <c r="BC7" s="32">
        <v>17.936273858100002</v>
      </c>
      <c r="BD7" s="32">
        <v>0</v>
      </c>
      <c r="BE7" s="32">
        <v>60.6327515336</v>
      </c>
      <c r="BF7" s="32">
        <v>7.9717235183600008E-3</v>
      </c>
      <c r="BG7" s="32">
        <v>339.89301322199998</v>
      </c>
      <c r="BH7" s="32">
        <v>0</v>
      </c>
      <c r="BI7" s="32">
        <v>6.4959948147300004</v>
      </c>
      <c r="BJ7" s="32">
        <v>63.2709824457</v>
      </c>
      <c r="BK7" s="32">
        <v>0</v>
      </c>
      <c r="BL7" s="32">
        <v>63.341310195799998</v>
      </c>
      <c r="BM7" s="32">
        <v>544.48380429600002</v>
      </c>
      <c r="BN7" s="32">
        <v>64.285495020300004</v>
      </c>
      <c r="BP7" s="45">
        <f t="shared" si="0"/>
        <v>8.0002084906523243E-3</v>
      </c>
      <c r="BQ7" s="29">
        <f t="shared" si="1"/>
        <v>-0.95269006241381815</v>
      </c>
      <c r="BR7" s="29">
        <f t="shared" si="2"/>
        <v>-1</v>
      </c>
      <c r="BS7" s="29">
        <f t="shared" si="3"/>
        <v>-0.95452147842410795</v>
      </c>
      <c r="BT7" s="29">
        <f t="shared" si="4"/>
        <v>-0.97207608327297768</v>
      </c>
      <c r="BU7" s="29">
        <f t="shared" si="4"/>
        <v>-0.96363695290804774</v>
      </c>
      <c r="BV7" s="29">
        <f t="shared" si="5"/>
        <v>-0.99748913563621189</v>
      </c>
      <c r="BW7" s="29">
        <f t="shared" si="6"/>
        <v>-0.94168244401906864</v>
      </c>
    </row>
    <row r="8" spans="1:75" x14ac:dyDescent="0.25">
      <c r="A8" s="25" t="s">
        <v>79</v>
      </c>
      <c r="B8" s="32">
        <v>30626.47</v>
      </c>
      <c r="C8" s="32">
        <v>244.12</v>
      </c>
      <c r="D8" s="32">
        <v>23846.049999999901</v>
      </c>
      <c r="E8" s="32">
        <v>4266.2811023000004</v>
      </c>
      <c r="F8" s="32">
        <v>2572.74999999999</v>
      </c>
      <c r="G8" s="32">
        <v>38528.47</v>
      </c>
      <c r="H8" s="32">
        <v>0</v>
      </c>
      <c r="I8" s="32"/>
      <c r="J8" s="32"/>
      <c r="K8" s="32"/>
      <c r="L8" s="32"/>
      <c r="M8" s="32" t="s">
        <v>122</v>
      </c>
      <c r="N8" s="32">
        <v>0</v>
      </c>
      <c r="O8" s="32">
        <v>0</v>
      </c>
      <c r="P8" s="32">
        <v>1.20812168632E-2</v>
      </c>
      <c r="Q8" s="32">
        <v>0</v>
      </c>
      <c r="R8" s="32">
        <v>0</v>
      </c>
      <c r="S8" s="32">
        <v>24704.7699722</v>
      </c>
      <c r="T8" s="32">
        <v>15.6276761631</v>
      </c>
      <c r="U8" s="32">
        <v>0</v>
      </c>
      <c r="V8" s="32">
        <v>9.5199224325799996</v>
      </c>
      <c r="W8" s="32">
        <v>6.5540347801200003</v>
      </c>
      <c r="X8" s="32">
        <v>6.5528237854200002</v>
      </c>
      <c r="Y8" s="32">
        <v>0</v>
      </c>
      <c r="Z8" s="32">
        <v>2.7641587823900001E-3</v>
      </c>
      <c r="AA8" s="32">
        <v>0</v>
      </c>
      <c r="AB8" s="32">
        <v>0</v>
      </c>
      <c r="AC8" s="32">
        <v>163.71012274200001</v>
      </c>
      <c r="AD8" s="32">
        <v>0</v>
      </c>
      <c r="AE8" s="32">
        <v>13074.1635922</v>
      </c>
      <c r="AF8" s="32">
        <v>1452.6858160100001</v>
      </c>
      <c r="AG8" s="32">
        <v>14526.8494082</v>
      </c>
      <c r="AH8" s="32">
        <v>0</v>
      </c>
      <c r="AI8" s="32">
        <v>1.4644991650000001</v>
      </c>
      <c r="AJ8" s="32">
        <v>0</v>
      </c>
      <c r="AK8" s="32">
        <v>17.452636529500001</v>
      </c>
      <c r="AL8" s="32">
        <v>0</v>
      </c>
      <c r="AM8" s="32">
        <v>0</v>
      </c>
      <c r="AN8" s="32">
        <v>12.0532573841</v>
      </c>
      <c r="AO8" s="32">
        <v>0</v>
      </c>
      <c r="AP8" s="32">
        <v>31.9532628957</v>
      </c>
      <c r="AQ8" s="32">
        <v>0</v>
      </c>
      <c r="AR8" s="32">
        <v>2335.8831942800002</v>
      </c>
      <c r="AS8" s="32">
        <v>1348.2515912399999</v>
      </c>
      <c r="AT8" s="32">
        <v>987.631603036</v>
      </c>
      <c r="AU8" s="32">
        <v>1100.02706846</v>
      </c>
      <c r="AV8" s="32">
        <v>0</v>
      </c>
      <c r="AW8" s="32">
        <v>0</v>
      </c>
      <c r="AX8" s="32">
        <v>1028.4363142</v>
      </c>
      <c r="AY8" s="32">
        <v>0</v>
      </c>
      <c r="AZ8" s="32">
        <v>39.638230790900003</v>
      </c>
      <c r="BA8" s="32">
        <v>0</v>
      </c>
      <c r="BB8" s="32">
        <v>4.00426958118</v>
      </c>
      <c r="BC8" s="32">
        <v>99.230511968299993</v>
      </c>
      <c r="BD8" s="32">
        <v>0</v>
      </c>
      <c r="BE8" s="32">
        <v>132.93648384799999</v>
      </c>
      <c r="BF8" s="32">
        <v>0</v>
      </c>
      <c r="BG8" s="32">
        <v>27542.266491599999</v>
      </c>
      <c r="BH8" s="32">
        <v>0</v>
      </c>
      <c r="BI8" s="32">
        <v>5.8610806131099997E-3</v>
      </c>
      <c r="BJ8" s="32">
        <v>2.5477343970599999E-2</v>
      </c>
      <c r="BK8" s="32">
        <v>0</v>
      </c>
      <c r="BL8" s="32">
        <v>33.986078297100001</v>
      </c>
      <c r="BM8" s="32">
        <v>0</v>
      </c>
      <c r="BN8" s="32">
        <v>2.3807149478899999E-2</v>
      </c>
      <c r="BP8" s="45">
        <f t="shared" si="0"/>
        <v>0</v>
      </c>
      <c r="BQ8" s="29">
        <f t="shared" si="1"/>
        <v>-0.19335235264788928</v>
      </c>
      <c r="BR8" s="29">
        <f t="shared" si="2"/>
        <v>-0.32938668383581843</v>
      </c>
      <c r="BS8" s="29">
        <f t="shared" si="3"/>
        <v>-0.39080688800870333</v>
      </c>
      <c r="BT8" s="29">
        <f t="shared" si="4"/>
        <v>-0.45247789860337634</v>
      </c>
      <c r="BU8" s="29">
        <f t="shared" si="4"/>
        <v>-0.47594924060246618</v>
      </c>
      <c r="BV8" s="29">
        <f t="shared" si="5"/>
        <v>-0.28514507605414907</v>
      </c>
      <c r="BW8" s="29" t="str">
        <f t="shared" si="6"/>
        <v/>
      </c>
    </row>
    <row r="9" spans="1:75" x14ac:dyDescent="0.25">
      <c r="A9" s="25" t="s">
        <v>80</v>
      </c>
      <c r="B9" s="32">
        <v>383028.22220459901</v>
      </c>
      <c r="C9" s="32">
        <v>935.50330689999896</v>
      </c>
      <c r="D9" s="32">
        <v>54974.141102299996</v>
      </c>
      <c r="E9" s="32">
        <v>19789.217716099902</v>
      </c>
      <c r="F9" s="32">
        <v>13079.6566138</v>
      </c>
      <c r="G9" s="32">
        <v>176805.63755749899</v>
      </c>
      <c r="H9" s="32">
        <v>0</v>
      </c>
      <c r="I9" s="32"/>
      <c r="J9" s="32"/>
      <c r="K9" s="32"/>
      <c r="L9" s="32"/>
      <c r="M9" s="32" t="s">
        <v>123</v>
      </c>
      <c r="N9" s="32">
        <v>1.1874506218700001</v>
      </c>
      <c r="O9" s="32">
        <v>1.1862339575600001</v>
      </c>
      <c r="P9" s="32">
        <v>0.91647301531699998</v>
      </c>
      <c r="Q9" s="32">
        <v>0</v>
      </c>
      <c r="R9" s="32">
        <v>0</v>
      </c>
      <c r="S9" s="32">
        <v>266087.10711899999</v>
      </c>
      <c r="T9" s="32">
        <v>44.679043579899997</v>
      </c>
      <c r="U9" s="32">
        <v>0</v>
      </c>
      <c r="V9" s="32">
        <v>31.056676995299998</v>
      </c>
      <c r="W9" s="32">
        <v>67.550177163399994</v>
      </c>
      <c r="X9" s="32">
        <v>67.537858438599997</v>
      </c>
      <c r="Y9" s="32">
        <v>0</v>
      </c>
      <c r="Z9" s="32">
        <v>0.83679384436500004</v>
      </c>
      <c r="AA9" s="32">
        <v>5.8933402271899998E-2</v>
      </c>
      <c r="AB9" s="32">
        <v>3.69690239587</v>
      </c>
      <c r="AC9" s="32">
        <v>935.21836890999998</v>
      </c>
      <c r="AD9" s="32">
        <v>0</v>
      </c>
      <c r="AE9" s="32">
        <v>37950.517853400001</v>
      </c>
      <c r="AF9" s="32">
        <v>4216.7076728599995</v>
      </c>
      <c r="AG9" s="32">
        <v>42167.225526200004</v>
      </c>
      <c r="AH9" s="32">
        <v>2.4085433257800002</v>
      </c>
      <c r="AI9" s="32">
        <v>40.937914780299998</v>
      </c>
      <c r="AJ9" s="32">
        <v>0</v>
      </c>
      <c r="AK9" s="32">
        <v>780.90940114800003</v>
      </c>
      <c r="AL9" s="32">
        <v>0</v>
      </c>
      <c r="AM9" s="32">
        <v>0</v>
      </c>
      <c r="AN9" s="32">
        <v>102.199649906</v>
      </c>
      <c r="AO9" s="32">
        <v>0</v>
      </c>
      <c r="AP9" s="32">
        <v>270.93237321999999</v>
      </c>
      <c r="AQ9" s="32">
        <v>0</v>
      </c>
      <c r="AR9" s="32">
        <v>16235.0376837</v>
      </c>
      <c r="AS9" s="32">
        <v>11431.9160283</v>
      </c>
      <c r="AT9" s="32">
        <v>4803.1216554499997</v>
      </c>
      <c r="AU9" s="32">
        <v>9327.2163494800006</v>
      </c>
      <c r="AV9" s="32">
        <v>0</v>
      </c>
      <c r="AW9" s="32">
        <v>0</v>
      </c>
      <c r="AX9" s="32">
        <v>8720.1367064000005</v>
      </c>
      <c r="AY9" s="32">
        <v>0</v>
      </c>
      <c r="AZ9" s="32">
        <v>336.09446000499997</v>
      </c>
      <c r="BA9" s="32">
        <v>0</v>
      </c>
      <c r="BB9" s="32">
        <v>33.952299475899999</v>
      </c>
      <c r="BC9" s="32">
        <v>841.37616032000005</v>
      </c>
      <c r="BD9" s="32">
        <v>0</v>
      </c>
      <c r="BE9" s="32">
        <v>1127.1715690799999</v>
      </c>
      <c r="BF9" s="32">
        <v>0</v>
      </c>
      <c r="BG9" s="32">
        <v>150693.182661</v>
      </c>
      <c r="BH9" s="32">
        <v>0</v>
      </c>
      <c r="BI9" s="32">
        <v>44.176997106400002</v>
      </c>
      <c r="BJ9" s="32">
        <v>15.207509527799999</v>
      </c>
      <c r="BK9" s="32">
        <v>0</v>
      </c>
      <c r="BL9" s="32">
        <v>159.099144728</v>
      </c>
      <c r="BM9" s="32">
        <v>0</v>
      </c>
      <c r="BN9" s="32">
        <v>9.1986791558499998</v>
      </c>
      <c r="BP9" s="45">
        <f t="shared" si="0"/>
        <v>0</v>
      </c>
      <c r="BQ9" s="29">
        <f t="shared" si="1"/>
        <v>-0.30530678500012343</v>
      </c>
      <c r="BR9" s="29">
        <f t="shared" si="2"/>
        <v>-3.0458255774978084E-4</v>
      </c>
      <c r="BS9" s="29">
        <f t="shared" si="3"/>
        <v>-0.23296254055643953</v>
      </c>
      <c r="BT9" s="29">
        <f t="shared" si="4"/>
        <v>-0.17960184598445897</v>
      </c>
      <c r="BU9" s="29">
        <f t="shared" si="4"/>
        <v>-0.1259773581335088</v>
      </c>
      <c r="BV9" s="29">
        <f t="shared" si="5"/>
        <v>-0.14769017129336137</v>
      </c>
      <c r="BW9" s="29" t="str">
        <f t="shared" si="6"/>
        <v/>
      </c>
    </row>
    <row r="10" spans="1:75" x14ac:dyDescent="0.25">
      <c r="A10" s="25" t="s">
        <v>81</v>
      </c>
      <c r="B10" s="32">
        <v>173574.138099604</v>
      </c>
      <c r="C10" s="32">
        <v>6881.5332275999899</v>
      </c>
      <c r="D10" s="32">
        <v>134144.58959925998</v>
      </c>
      <c r="E10" s="32">
        <v>30370.3753140435</v>
      </c>
      <c r="F10" s="32">
        <v>18707.207487419302</v>
      </c>
      <c r="G10" s="32">
        <v>468503.09149157</v>
      </c>
      <c r="H10" s="32">
        <v>1943.938843954144</v>
      </c>
      <c r="I10" s="32">
        <v>5.1476931637803001E-2</v>
      </c>
      <c r="J10" s="32">
        <v>2.20615483041888E-3</v>
      </c>
      <c r="K10" s="32">
        <v>0.35298477437134201</v>
      </c>
      <c r="L10" s="32"/>
      <c r="M10" s="32" t="s">
        <v>72</v>
      </c>
      <c r="N10" s="32">
        <v>12.2136929904</v>
      </c>
      <c r="O10" s="32">
        <v>12.1978755195</v>
      </c>
      <c r="P10" s="32">
        <v>7.55436224453</v>
      </c>
      <c r="Q10" s="32">
        <v>5.6714262697600004</v>
      </c>
      <c r="R10" s="32">
        <v>3374.30796753</v>
      </c>
      <c r="S10" s="32">
        <v>173525.32382399999</v>
      </c>
      <c r="T10" s="32">
        <v>125.894325868</v>
      </c>
      <c r="U10" s="32">
        <v>444.68448918600001</v>
      </c>
      <c r="V10" s="32">
        <v>80.268470841099997</v>
      </c>
      <c r="W10" s="32">
        <v>50.211647888400002</v>
      </c>
      <c r="X10" s="32">
        <v>50.192833544800003</v>
      </c>
      <c r="Y10" s="32">
        <v>39.048459575499997</v>
      </c>
      <c r="Z10" s="32">
        <v>4.3033842070799997</v>
      </c>
      <c r="AA10" s="32">
        <v>2.3987318842900001</v>
      </c>
      <c r="AB10" s="32">
        <v>36.472056305999999</v>
      </c>
      <c r="AC10" s="32">
        <v>6891.2638109099998</v>
      </c>
      <c r="AD10" s="32">
        <v>0</v>
      </c>
      <c r="AE10" s="32">
        <v>120042.997325</v>
      </c>
      <c r="AF10" s="32">
        <v>13299.0582435</v>
      </c>
      <c r="AG10" s="32">
        <v>133381.104028</v>
      </c>
      <c r="AH10" s="32">
        <v>6.7987620760900001</v>
      </c>
      <c r="AI10" s="32">
        <v>103.754780994</v>
      </c>
      <c r="AJ10" s="32">
        <v>0.49443233739499998</v>
      </c>
      <c r="AK10" s="32">
        <v>3704.5240833299999</v>
      </c>
      <c r="AL10" s="32">
        <v>0.19545951873100001</v>
      </c>
      <c r="AM10" s="32">
        <v>1.0346545081799999E-2</v>
      </c>
      <c r="AN10" s="32">
        <v>205.26601423100001</v>
      </c>
      <c r="AO10" s="32">
        <v>0.35068484212200002</v>
      </c>
      <c r="AP10" s="32">
        <v>463.84082838699999</v>
      </c>
      <c r="AQ10" s="32">
        <v>1.9178468008199999E-3</v>
      </c>
      <c r="AR10" s="32">
        <v>30498.018354799999</v>
      </c>
      <c r="AS10" s="32">
        <v>18685.6875965</v>
      </c>
      <c r="AT10" s="32">
        <v>11812.330758300001</v>
      </c>
      <c r="AU10" s="32">
        <v>15186.7151103</v>
      </c>
      <c r="AV10" s="32">
        <v>0.20384071606099999</v>
      </c>
      <c r="AW10" s="32">
        <v>0</v>
      </c>
      <c r="AX10" s="32">
        <v>14170.4001247</v>
      </c>
      <c r="AY10" s="32">
        <v>0</v>
      </c>
      <c r="AZ10" s="32">
        <v>551.08244209300005</v>
      </c>
      <c r="BA10" s="32">
        <v>0</v>
      </c>
      <c r="BB10" s="32">
        <v>55.213428867899999</v>
      </c>
      <c r="BC10" s="32">
        <v>1382.9024738600001</v>
      </c>
      <c r="BD10" s="32">
        <v>0</v>
      </c>
      <c r="BE10" s="32">
        <v>1855.5905692199999</v>
      </c>
      <c r="BF10" s="32">
        <v>3.40563219189E-3</v>
      </c>
      <c r="BG10" s="32">
        <v>468503.65776700003</v>
      </c>
      <c r="BH10" s="32">
        <v>0</v>
      </c>
      <c r="BI10" s="32">
        <v>18.215465626099999</v>
      </c>
      <c r="BJ10" s="32">
        <v>92.211910070200005</v>
      </c>
      <c r="BK10" s="32">
        <v>0</v>
      </c>
      <c r="BL10" s="32">
        <v>1052.6254183000001</v>
      </c>
      <c r="BM10" s="32">
        <v>1943.86554366</v>
      </c>
      <c r="BN10" s="32">
        <v>55.786444749399998</v>
      </c>
      <c r="BP10" s="45">
        <f t="shared" si="0"/>
        <v>2.9275855721889028E-4</v>
      </c>
      <c r="BQ10" s="29">
        <f t="shared" si="1"/>
        <v>-2.8123011952386421E-4</v>
      </c>
      <c r="BR10" s="29">
        <f t="shared" si="2"/>
        <v>1.4140138524628735E-3</v>
      </c>
      <c r="BS10" s="29">
        <f t="shared" si="3"/>
        <v>-5.6915122223028048E-3</v>
      </c>
      <c r="BT10" s="29">
        <f t="shared" si="4"/>
        <v>4.202879926132338E-3</v>
      </c>
      <c r="BU10" s="29">
        <f t="shared" si="4"/>
        <v>-1.1503529286118472E-3</v>
      </c>
      <c r="BV10" s="29">
        <f t="shared" si="5"/>
        <v>1.2086909143448333E-6</v>
      </c>
      <c r="BW10" s="29">
        <f t="shared" si="6"/>
        <v>-3.7707098848294923E-5</v>
      </c>
    </row>
    <row r="11" spans="1:75" x14ac:dyDescent="0.25">
      <c r="A11" s="25" t="s">
        <v>82</v>
      </c>
      <c r="B11" s="32">
        <v>6976.035000499397</v>
      </c>
      <c r="C11" s="32">
        <v>1385.8299999999899</v>
      </c>
      <c r="D11" s="32">
        <v>7120.9706161693139</v>
      </c>
      <c r="E11" s="32">
        <v>5008.8810101407262</v>
      </c>
      <c r="F11" s="32">
        <v>2410.989611315018</v>
      </c>
      <c r="G11" s="32">
        <v>213278.19181405011</v>
      </c>
      <c r="H11" s="32">
        <v>9435.5243624389605</v>
      </c>
      <c r="I11" s="32"/>
      <c r="J11" s="32"/>
      <c r="K11" s="32"/>
      <c r="L11" s="32"/>
      <c r="M11" s="32" t="s">
        <v>124</v>
      </c>
      <c r="N11" s="32">
        <v>0.48348361712299998</v>
      </c>
      <c r="O11" s="32">
        <v>0.48298712980800002</v>
      </c>
      <c r="P11" s="32">
        <v>20.644089222000002</v>
      </c>
      <c r="Q11" s="32">
        <v>730.51319737599999</v>
      </c>
      <c r="R11" s="32">
        <v>9039.5720916900009</v>
      </c>
      <c r="S11" s="32">
        <v>5297.5422956700004</v>
      </c>
      <c r="T11" s="32">
        <v>14.8554092352</v>
      </c>
      <c r="U11" s="32">
        <v>1260.31262623</v>
      </c>
      <c r="V11" s="32">
        <v>2.9861401412099999</v>
      </c>
      <c r="W11" s="32">
        <v>21.4995926022</v>
      </c>
      <c r="X11" s="32">
        <v>21.292302658600001</v>
      </c>
      <c r="Y11" s="32">
        <v>0</v>
      </c>
      <c r="Z11" s="32">
        <v>5.03208454466</v>
      </c>
      <c r="AA11" s="32">
        <v>6.3184175168200005E-2</v>
      </c>
      <c r="AB11" s="32">
        <v>2.4505541692200001</v>
      </c>
      <c r="AC11" s="32">
        <v>1244.27044781</v>
      </c>
      <c r="AD11" s="32">
        <v>0</v>
      </c>
      <c r="AE11" s="32">
        <v>5731.8945945100004</v>
      </c>
      <c r="AF11" s="32">
        <v>636.87715022299994</v>
      </c>
      <c r="AG11" s="32">
        <v>6368.7717447300001</v>
      </c>
      <c r="AH11" s="32">
        <v>0.282261670332</v>
      </c>
      <c r="AI11" s="32">
        <v>281.03988191100001</v>
      </c>
      <c r="AJ11" s="32">
        <v>0</v>
      </c>
      <c r="AK11" s="32">
        <v>8786.78887665</v>
      </c>
      <c r="AL11" s="32">
        <v>6.4061134167800004E-4</v>
      </c>
      <c r="AM11" s="32">
        <v>2.2523189867599999E-4</v>
      </c>
      <c r="AN11" s="32">
        <v>54.3655563286</v>
      </c>
      <c r="AO11" s="32">
        <v>2.8791701802799999E-4</v>
      </c>
      <c r="AP11" s="32">
        <v>17.621726329200001</v>
      </c>
      <c r="AQ11" s="32">
        <v>4.1755209797299998E-5</v>
      </c>
      <c r="AR11" s="32">
        <v>1472.8445310100001</v>
      </c>
      <c r="AS11" s="32">
        <v>866.69914179700004</v>
      </c>
      <c r="AT11" s="32">
        <v>606.14538920799998</v>
      </c>
      <c r="AU11" s="32">
        <v>638.68207953000001</v>
      </c>
      <c r="AV11" s="32">
        <v>0</v>
      </c>
      <c r="AW11" s="32">
        <v>0</v>
      </c>
      <c r="AX11" s="32">
        <v>587.09179920700001</v>
      </c>
      <c r="AY11" s="32">
        <v>0</v>
      </c>
      <c r="AZ11" s="32">
        <v>33.967697056299997</v>
      </c>
      <c r="BA11" s="32">
        <v>0</v>
      </c>
      <c r="BB11" s="32">
        <v>4.7728194138999998</v>
      </c>
      <c r="BC11" s="32">
        <v>85.065909267099997</v>
      </c>
      <c r="BD11" s="32">
        <v>0</v>
      </c>
      <c r="BE11" s="32">
        <v>83.812777258200001</v>
      </c>
      <c r="BF11" s="32">
        <v>4.3952005379300003E-6</v>
      </c>
      <c r="BG11" s="32">
        <v>2677.04995001</v>
      </c>
      <c r="BH11" s="32">
        <v>0</v>
      </c>
      <c r="BI11" s="32">
        <v>33.083236700100002</v>
      </c>
      <c r="BJ11" s="32">
        <v>265.09077499</v>
      </c>
      <c r="BK11" s="32">
        <v>0</v>
      </c>
      <c r="BL11" s="32">
        <v>2920.09431447</v>
      </c>
      <c r="BM11" s="32">
        <v>9435.1828689800004</v>
      </c>
      <c r="BN11" s="32">
        <v>129.27102143400001</v>
      </c>
      <c r="BP11" s="45">
        <f t="shared" si="0"/>
        <v>0</v>
      </c>
      <c r="BQ11" s="29">
        <f t="shared" si="1"/>
        <v>-0.24060841218675616</v>
      </c>
      <c r="BR11" s="29">
        <f t="shared" si="2"/>
        <v>-0.10214784799722261</v>
      </c>
      <c r="BS11" s="29">
        <f t="shared" si="3"/>
        <v>-0.10563150895909115</v>
      </c>
      <c r="BT11" s="29">
        <f t="shared" si="4"/>
        <v>-0.70595338000081176</v>
      </c>
      <c r="BU11" s="29">
        <f t="shared" si="4"/>
        <v>-0.64052141173504307</v>
      </c>
      <c r="BV11" s="29">
        <f t="shared" si="5"/>
        <v>-0.98744808399189721</v>
      </c>
      <c r="BW11" s="29">
        <f t="shared" si="6"/>
        <v>-3.6192313838905617E-5</v>
      </c>
    </row>
    <row r="12" spans="1:75" x14ac:dyDescent="0.25">
      <c r="A12" s="25" t="s">
        <v>83</v>
      </c>
      <c r="B12" s="32">
        <v>44419.4172231513</v>
      </c>
      <c r="C12" s="32">
        <v>921.45330689999901</v>
      </c>
      <c r="D12" s="32">
        <v>70271.893986482304</v>
      </c>
      <c r="E12" s="32">
        <v>7718.8668360744705</v>
      </c>
      <c r="F12" s="32">
        <v>4302.3407103325399</v>
      </c>
      <c r="G12" s="32">
        <v>132647.0101556505</v>
      </c>
      <c r="H12" s="32">
        <v>233612.09350679099</v>
      </c>
      <c r="I12" s="32"/>
      <c r="J12" s="32"/>
      <c r="K12" s="32"/>
      <c r="L12" s="32"/>
      <c r="M12" s="32" t="s">
        <v>125</v>
      </c>
      <c r="N12" s="32">
        <v>4.5320864432299999E-3</v>
      </c>
      <c r="O12" s="32">
        <v>4.5267222909099996E-3</v>
      </c>
      <c r="P12" s="32">
        <v>340.97100264300002</v>
      </c>
      <c r="Q12" s="32">
        <v>12929.7899495</v>
      </c>
      <c r="R12" s="32">
        <v>83431.327338200004</v>
      </c>
      <c r="S12" s="32">
        <v>14283.5972592</v>
      </c>
      <c r="T12" s="32">
        <v>101.513983705</v>
      </c>
      <c r="U12" s="32">
        <v>11697.6115016</v>
      </c>
      <c r="V12" s="32">
        <v>1.391055323</v>
      </c>
      <c r="W12" s="32">
        <v>4.9658613492399999</v>
      </c>
      <c r="X12" s="32">
        <v>1.1832699870900001</v>
      </c>
      <c r="Y12" s="32">
        <v>0</v>
      </c>
      <c r="Z12" s="32">
        <v>19.5868402294</v>
      </c>
      <c r="AA12" s="32">
        <v>4.6168314621599998E-4</v>
      </c>
      <c r="AB12" s="32">
        <v>2.2197121866000002E-3</v>
      </c>
      <c r="AC12" s="32">
        <v>754.099782183</v>
      </c>
      <c r="AD12" s="32">
        <v>0</v>
      </c>
      <c r="AE12" s="32">
        <v>52554.2289924</v>
      </c>
      <c r="AF12" s="32">
        <v>5839.3734935299999</v>
      </c>
      <c r="AG12" s="32">
        <v>58393.602485900003</v>
      </c>
      <c r="AH12" s="32">
        <v>1.03891532598E-3</v>
      </c>
      <c r="AI12" s="32">
        <v>4829.2909804399997</v>
      </c>
      <c r="AJ12" s="32">
        <v>0</v>
      </c>
      <c r="AK12" s="32">
        <v>95282.505229600007</v>
      </c>
      <c r="AL12" s="32">
        <v>3.1708603757799998E-2</v>
      </c>
      <c r="AM12" s="32">
        <v>1.1149699179299999E-2</v>
      </c>
      <c r="AN12" s="32">
        <v>488.80507656100002</v>
      </c>
      <c r="AO12" s="32">
        <v>1.42498484874E-2</v>
      </c>
      <c r="AP12" s="32">
        <v>32.777202775600003</v>
      </c>
      <c r="AQ12" s="32">
        <v>2.06674970927E-3</v>
      </c>
      <c r="AR12" s="32">
        <v>4665.5927549500002</v>
      </c>
      <c r="AS12" s="32">
        <v>2568.82529488</v>
      </c>
      <c r="AT12" s="32">
        <v>2096.7674600700002</v>
      </c>
      <c r="AU12" s="32">
        <v>1427.4471205699999</v>
      </c>
      <c r="AV12" s="32">
        <v>0</v>
      </c>
      <c r="AW12" s="32">
        <v>0</v>
      </c>
      <c r="AX12" s="32">
        <v>1239.77869068</v>
      </c>
      <c r="AY12" s="32">
        <v>0</v>
      </c>
      <c r="AZ12" s="32">
        <v>154.83898785</v>
      </c>
      <c r="BA12" s="32">
        <v>0</v>
      </c>
      <c r="BB12" s="32">
        <v>27.930937140400001</v>
      </c>
      <c r="BC12" s="32">
        <v>390.81513775399998</v>
      </c>
      <c r="BD12" s="32">
        <v>0</v>
      </c>
      <c r="BE12" s="32">
        <v>233.82702285600001</v>
      </c>
      <c r="BF12" s="32">
        <v>2.1756274850199999E-4</v>
      </c>
      <c r="BG12" s="32">
        <v>130360.730088</v>
      </c>
      <c r="BH12" s="32">
        <v>0</v>
      </c>
      <c r="BI12" s="32">
        <v>574.30901985000003</v>
      </c>
      <c r="BJ12" s="32">
        <v>4666.92818721</v>
      </c>
      <c r="BK12" s="32">
        <v>0</v>
      </c>
      <c r="BL12" s="32">
        <v>39834.961324700002</v>
      </c>
      <c r="BM12" s="32">
        <v>115516.290658</v>
      </c>
      <c r="BN12" s="32">
        <v>2078.8659998399999</v>
      </c>
      <c r="BP12" s="45">
        <f t="shared" si="0"/>
        <v>0</v>
      </c>
      <c r="BQ12" s="29">
        <f t="shared" si="1"/>
        <v>-0.67843798608516137</v>
      </c>
      <c r="BR12" s="29">
        <f t="shared" si="2"/>
        <v>-0.18161910480306204</v>
      </c>
      <c r="BS12" s="29">
        <f t="shared" si="3"/>
        <v>-0.1690333193932021</v>
      </c>
      <c r="BT12" s="29">
        <f t="shared" si="4"/>
        <v>-0.39555988540375603</v>
      </c>
      <c r="BU12" s="29">
        <f t="shared" si="4"/>
        <v>-0.4029237878091137</v>
      </c>
      <c r="BV12" s="29">
        <f t="shared" si="5"/>
        <v>-1.7235820581012234E-2</v>
      </c>
      <c r="BW12" s="29">
        <f t="shared" si="6"/>
        <v>-0.50552093034240975</v>
      </c>
    </row>
    <row r="13" spans="1:75" x14ac:dyDescent="0.25">
      <c r="A13" s="25" t="s">
        <v>84</v>
      </c>
      <c r="B13" s="32">
        <v>478860.24257642298</v>
      </c>
      <c r="C13" s="32">
        <v>11580.1022046</v>
      </c>
      <c r="D13" s="32">
        <v>613040.89008243405</v>
      </c>
      <c r="E13" s="32">
        <v>24260.52787477813</v>
      </c>
      <c r="F13" s="32">
        <v>16059.307137726391</v>
      </c>
      <c r="G13" s="32">
        <v>464052.17280760198</v>
      </c>
      <c r="H13" s="32">
        <v>218909.232893693</v>
      </c>
      <c r="I13" s="32"/>
      <c r="J13" s="32"/>
      <c r="K13" s="32"/>
      <c r="L13" s="32"/>
      <c r="M13" s="32" t="s">
        <v>126</v>
      </c>
      <c r="N13" s="32">
        <v>0.898778836952</v>
      </c>
      <c r="O13" s="32">
        <v>0.89785723762199998</v>
      </c>
      <c r="P13" s="32">
        <v>74.814590823200007</v>
      </c>
      <c r="Q13" s="32">
        <v>2833.3919747599998</v>
      </c>
      <c r="R13" s="32">
        <v>23243.6726538</v>
      </c>
      <c r="S13" s="32">
        <v>58645.9732429</v>
      </c>
      <c r="T13" s="32">
        <v>264.82448614100002</v>
      </c>
      <c r="U13" s="32">
        <v>3279.0054256899998</v>
      </c>
      <c r="V13" s="32">
        <v>0.70638407910199996</v>
      </c>
      <c r="W13" s="32">
        <v>3.9165787730399999</v>
      </c>
      <c r="X13" s="32">
        <v>3.1710227625699998</v>
      </c>
      <c r="Y13" s="32">
        <v>0</v>
      </c>
      <c r="Z13" s="32">
        <v>4.5027815594699998</v>
      </c>
      <c r="AA13" s="32">
        <v>0.138040629607</v>
      </c>
      <c r="AB13" s="32">
        <v>1.0301728004799999</v>
      </c>
      <c r="AC13" s="32">
        <v>4414.9077280800002</v>
      </c>
      <c r="AD13" s="32">
        <v>0</v>
      </c>
      <c r="AE13" s="32">
        <v>68879.229167600002</v>
      </c>
      <c r="AF13" s="32">
        <v>7653.2502353</v>
      </c>
      <c r="AG13" s="32">
        <v>76532.479402900004</v>
      </c>
      <c r="AH13" s="32">
        <v>0.58304548190299998</v>
      </c>
      <c r="AI13" s="32">
        <v>1257.8963963199999</v>
      </c>
      <c r="AJ13" s="32">
        <v>0</v>
      </c>
      <c r="AK13" s="32">
        <v>24574.275360200001</v>
      </c>
      <c r="AL13" s="32">
        <v>0.164366253135</v>
      </c>
      <c r="AM13" s="32">
        <v>5.7795476859699997E-2</v>
      </c>
      <c r="AN13" s="32">
        <v>436.70600856599998</v>
      </c>
      <c r="AO13" s="32">
        <v>7.3866491818099997E-2</v>
      </c>
      <c r="AP13" s="32">
        <v>6.0990020778599998</v>
      </c>
      <c r="AQ13" s="32">
        <v>1.07134198014E-2</v>
      </c>
      <c r="AR13" s="32">
        <v>1546.59615783</v>
      </c>
      <c r="AS13" s="32">
        <v>1104.3143274500001</v>
      </c>
      <c r="AT13" s="32">
        <v>442.28183037299999</v>
      </c>
      <c r="AU13" s="32">
        <v>371.84095570699998</v>
      </c>
      <c r="AV13" s="32">
        <v>0</v>
      </c>
      <c r="AW13" s="32">
        <v>0</v>
      </c>
      <c r="AX13" s="32">
        <v>289.66454343100003</v>
      </c>
      <c r="AY13" s="32">
        <v>0</v>
      </c>
      <c r="AZ13" s="32">
        <v>75.770203243599994</v>
      </c>
      <c r="BA13" s="32">
        <v>0</v>
      </c>
      <c r="BB13" s="32">
        <v>12.9521016984</v>
      </c>
      <c r="BC13" s="32">
        <v>208.01478509099999</v>
      </c>
      <c r="BD13" s="32">
        <v>0</v>
      </c>
      <c r="BE13" s="32">
        <v>74.800476390200004</v>
      </c>
      <c r="BF13" s="32">
        <v>1.1277203528499999E-3</v>
      </c>
      <c r="BG13" s="32">
        <v>21111.271838199998</v>
      </c>
      <c r="BH13" s="32">
        <v>0</v>
      </c>
      <c r="BI13" s="32">
        <v>124.32753323599999</v>
      </c>
      <c r="BJ13" s="32">
        <v>990.41815252699996</v>
      </c>
      <c r="BK13" s="32">
        <v>0</v>
      </c>
      <c r="BL13" s="32">
        <v>9524.6589796000007</v>
      </c>
      <c r="BM13" s="32">
        <v>29235.457455399999</v>
      </c>
      <c r="BN13" s="32">
        <v>450.46775725100002</v>
      </c>
      <c r="BP13" s="45">
        <f t="shared" si="0"/>
        <v>0</v>
      </c>
      <c r="BQ13" s="29">
        <f t="shared" si="1"/>
        <v>-0.87753008492130047</v>
      </c>
      <c r="BR13" s="29">
        <f t="shared" si="2"/>
        <v>-0.61875053863287555</v>
      </c>
      <c r="BS13" s="29">
        <f t="shared" si="3"/>
        <v>-0.87515925831210239</v>
      </c>
      <c r="BT13" s="29">
        <f t="shared" si="4"/>
        <v>-0.9362505150006285</v>
      </c>
      <c r="BU13" s="29">
        <f t="shared" si="4"/>
        <v>-0.93123524458563012</v>
      </c>
      <c r="BV13" s="29">
        <f t="shared" si="5"/>
        <v>-0.95450668464609734</v>
      </c>
      <c r="BW13" s="29">
        <f t="shared" si="6"/>
        <v>-0.86644940887624711</v>
      </c>
    </row>
    <row r="14" spans="1:75" x14ac:dyDescent="0.25">
      <c r="A14" s="25" t="s">
        <v>85</v>
      </c>
      <c r="B14" s="32">
        <v>330641.20936144982</v>
      </c>
      <c r="C14" s="32">
        <v>1812.8499999999899</v>
      </c>
      <c r="D14" s="32">
        <v>139000.7986162887</v>
      </c>
      <c r="E14" s="32">
        <v>27432.231409415192</v>
      </c>
      <c r="F14" s="32">
        <v>14914.949398505079</v>
      </c>
      <c r="G14" s="32">
        <v>88478.7318323332</v>
      </c>
      <c r="H14" s="32">
        <v>30926.85293789057</v>
      </c>
      <c r="I14" s="32">
        <v>0.86175526864429397</v>
      </c>
      <c r="J14" s="32">
        <v>3.6932363738891201E-2</v>
      </c>
      <c r="K14" s="32">
        <v>5.9091781307848601</v>
      </c>
      <c r="L14" s="32"/>
      <c r="M14" s="32" t="s">
        <v>73</v>
      </c>
      <c r="N14" s="32">
        <v>0.68154973329599999</v>
      </c>
      <c r="O14" s="32">
        <v>0.66335965156400001</v>
      </c>
      <c r="P14" s="32">
        <v>9.6201359473500005</v>
      </c>
      <c r="Q14" s="32">
        <v>1.2263410959700001E-2</v>
      </c>
      <c r="R14" s="32">
        <v>1.7727577065299999E-2</v>
      </c>
      <c r="S14" s="32">
        <v>18606.9717661</v>
      </c>
      <c r="T14" s="32">
        <v>39.534747124299997</v>
      </c>
      <c r="U14" s="32">
        <v>41.387835943100001</v>
      </c>
      <c r="V14" s="32">
        <v>9.6828084062199995</v>
      </c>
      <c r="W14" s="32">
        <v>7.6663549243000002</v>
      </c>
      <c r="X14" s="32">
        <v>7.6119882586200003</v>
      </c>
      <c r="Y14" s="32">
        <v>140.98692086</v>
      </c>
      <c r="Z14" s="32">
        <v>17.0798803946</v>
      </c>
      <c r="AA14" s="32">
        <v>12.3699539573</v>
      </c>
      <c r="AB14" s="32">
        <v>9.5322373275600008</v>
      </c>
      <c r="AC14" s="32">
        <v>1140.0085334299999</v>
      </c>
      <c r="AD14" s="32">
        <v>0</v>
      </c>
      <c r="AE14" s="32">
        <v>24942.176583199998</v>
      </c>
      <c r="AF14" s="32">
        <v>2630.3814785300001</v>
      </c>
      <c r="AG14" s="32">
        <v>27713.5449826</v>
      </c>
      <c r="AH14" s="32">
        <v>0.24782454372599999</v>
      </c>
      <c r="AI14" s="32">
        <v>51.807432941499997</v>
      </c>
      <c r="AJ14" s="32">
        <v>2.8579713068400001</v>
      </c>
      <c r="AK14" s="32">
        <v>1063.5409485800001</v>
      </c>
      <c r="AL14" s="32">
        <v>0.95983862167</v>
      </c>
      <c r="AM14" s="32">
        <v>0</v>
      </c>
      <c r="AN14" s="32">
        <v>28.305637218400001</v>
      </c>
      <c r="AO14" s="32">
        <v>1.95067356713</v>
      </c>
      <c r="AP14" s="32">
        <v>207.192556645</v>
      </c>
      <c r="AQ14" s="32">
        <v>0</v>
      </c>
      <c r="AR14" s="32">
        <v>8485.0581151599999</v>
      </c>
      <c r="AS14" s="32">
        <v>3329.4649192799998</v>
      </c>
      <c r="AT14" s="32">
        <v>5155.5931958800002</v>
      </c>
      <c r="AU14" s="32">
        <v>2600.2884647599999</v>
      </c>
      <c r="AV14" s="32">
        <v>1.17852180096</v>
      </c>
      <c r="AW14" s="32">
        <v>0</v>
      </c>
      <c r="AX14" s="32">
        <v>2282.4772087299998</v>
      </c>
      <c r="AY14" s="32">
        <v>0</v>
      </c>
      <c r="AZ14" s="32">
        <v>103.663680727</v>
      </c>
      <c r="BA14" s="32">
        <v>0</v>
      </c>
      <c r="BB14" s="32">
        <v>8.7882365779900002</v>
      </c>
      <c r="BC14" s="32">
        <v>259.455142997</v>
      </c>
      <c r="BD14" s="32">
        <v>0</v>
      </c>
      <c r="BE14" s="32">
        <v>432.62743773300002</v>
      </c>
      <c r="BF14" s="32">
        <v>1.8521479080899999E-2</v>
      </c>
      <c r="BG14" s="32">
        <v>17425.495188699999</v>
      </c>
      <c r="BH14" s="32">
        <v>0</v>
      </c>
      <c r="BI14" s="32">
        <v>19.355370992200001</v>
      </c>
      <c r="BJ14" s="32">
        <v>155.03743690499999</v>
      </c>
      <c r="BK14" s="32">
        <v>0</v>
      </c>
      <c r="BL14" s="32">
        <v>192.67570105300001</v>
      </c>
      <c r="BM14" s="32">
        <v>1248.83208651</v>
      </c>
      <c r="BN14" s="32">
        <v>149.88944574300001</v>
      </c>
      <c r="BP14" s="45">
        <f t="shared" si="0"/>
        <v>5.0872929085224892E-3</v>
      </c>
      <c r="BQ14" s="29">
        <f t="shared" si="1"/>
        <v>-0.94372458350840582</v>
      </c>
      <c r="BR14" s="29">
        <f t="shared" si="2"/>
        <v>-0.37115120752957703</v>
      </c>
      <c r="BS14" s="29">
        <f t="shared" si="3"/>
        <v>-0.80062312405050884</v>
      </c>
      <c r="BT14" s="29">
        <f t="shared" si="4"/>
        <v>-0.69069019619571337</v>
      </c>
      <c r="BU14" s="29">
        <f t="shared" si="4"/>
        <v>-0.77676994870571203</v>
      </c>
      <c r="BV14" s="29">
        <f t="shared" si="5"/>
        <v>-0.80305441965735624</v>
      </c>
      <c r="BW14" s="29">
        <f t="shared" si="6"/>
        <v>-0.95961981359635951</v>
      </c>
    </row>
    <row r="15" spans="1:75" x14ac:dyDescent="0.25">
      <c r="A15" s="28" t="s">
        <v>86</v>
      </c>
      <c r="B15" s="32">
        <v>39.18</v>
      </c>
      <c r="C15" s="32">
        <v>0</v>
      </c>
      <c r="D15" s="32">
        <v>123.29</v>
      </c>
      <c r="E15" s="32">
        <v>1.48</v>
      </c>
      <c r="F15" s="32">
        <v>1.48</v>
      </c>
      <c r="G15" s="32">
        <v>1078.26</v>
      </c>
      <c r="H15" s="32">
        <v>6.1199999999999903</v>
      </c>
      <c r="I15" s="32"/>
      <c r="J15" s="32"/>
      <c r="K15" s="32"/>
      <c r="L15" s="32"/>
      <c r="M15" s="32" t="s">
        <v>86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P15" s="45" t="e">
        <f t="shared" si="0"/>
        <v>#DIV/0!</v>
      </c>
      <c r="BQ15" s="29">
        <f t="shared" si="1"/>
        <v>-1</v>
      </c>
      <c r="BR15" s="29" t="str">
        <f t="shared" si="2"/>
        <v/>
      </c>
      <c r="BS15" s="29">
        <f t="shared" si="3"/>
        <v>-1</v>
      </c>
      <c r="BT15" s="29">
        <f t="shared" si="4"/>
        <v>-1</v>
      </c>
      <c r="BU15" s="29">
        <f t="shared" si="4"/>
        <v>-1</v>
      </c>
      <c r="BV15" s="29">
        <f t="shared" si="5"/>
        <v>-1</v>
      </c>
      <c r="BW15" s="29">
        <f t="shared" si="6"/>
        <v>-1</v>
      </c>
    </row>
    <row r="16" spans="1:75" x14ac:dyDescent="0.25">
      <c r="A16" s="28" t="s">
        <v>87</v>
      </c>
      <c r="B16" s="32">
        <v>972.36999999999898</v>
      </c>
      <c r="C16" s="32">
        <v>0</v>
      </c>
      <c r="D16" s="32">
        <v>7605.97</v>
      </c>
      <c r="E16" s="32">
        <v>334.37</v>
      </c>
      <c r="F16" s="32">
        <v>328.65</v>
      </c>
      <c r="G16" s="32">
        <v>604.93999999999903</v>
      </c>
      <c r="H16" s="32">
        <v>200.94999999999899</v>
      </c>
      <c r="I16" s="32"/>
      <c r="J16" s="32"/>
      <c r="K16" s="32"/>
      <c r="L16" s="32"/>
      <c r="M16" s="32" t="s">
        <v>243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P16" s="45" t="e">
        <f t="shared" si="0"/>
        <v>#DIV/0!</v>
      </c>
      <c r="BQ16" s="29">
        <f t="shared" si="1"/>
        <v>-1</v>
      </c>
      <c r="BR16" s="29" t="str">
        <f t="shared" si="2"/>
        <v/>
      </c>
      <c r="BS16" s="29">
        <f t="shared" si="3"/>
        <v>-1</v>
      </c>
      <c r="BT16" s="29">
        <f t="shared" si="4"/>
        <v>-1</v>
      </c>
      <c r="BU16" s="29">
        <f t="shared" si="4"/>
        <v>-1</v>
      </c>
      <c r="BV16" s="29">
        <f t="shared" si="5"/>
        <v>-1</v>
      </c>
      <c r="BW16" s="29">
        <f t="shared" si="6"/>
        <v>-1</v>
      </c>
    </row>
    <row r="17" spans="1:75" x14ac:dyDescent="0.25">
      <c r="A17" s="22" t="s">
        <v>88</v>
      </c>
      <c r="B17" s="49">
        <v>740.32999999999902</v>
      </c>
      <c r="C17" s="49">
        <v>0</v>
      </c>
      <c r="D17" s="49">
        <v>3655.82</v>
      </c>
      <c r="E17" s="49">
        <v>251.93</v>
      </c>
      <c r="F17" s="49">
        <v>251.79</v>
      </c>
      <c r="G17" s="49">
        <v>123.979999999999</v>
      </c>
      <c r="H17" s="49">
        <v>0</v>
      </c>
      <c r="I17" s="32"/>
      <c r="J17" s="32"/>
      <c r="K17" s="32"/>
      <c r="L17" s="32"/>
      <c r="M17" s="32" t="s">
        <v>88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>
        <v>0</v>
      </c>
      <c r="BK17" s="32">
        <v>0</v>
      </c>
      <c r="BL17" s="32">
        <v>0</v>
      </c>
      <c r="BM17" s="32">
        <v>0</v>
      </c>
      <c r="BN17" s="32">
        <v>0</v>
      </c>
      <c r="BP17" s="45" t="e">
        <f t="shared" si="0"/>
        <v>#DIV/0!</v>
      </c>
      <c r="BQ17" s="29">
        <f t="shared" si="1"/>
        <v>-1</v>
      </c>
      <c r="BR17" s="29" t="str">
        <f t="shared" si="2"/>
        <v/>
      </c>
      <c r="BS17" s="29">
        <f t="shared" si="3"/>
        <v>-1</v>
      </c>
      <c r="BT17" s="29">
        <f t="shared" si="4"/>
        <v>-1</v>
      </c>
      <c r="BU17" s="29">
        <f t="shared" si="4"/>
        <v>-1</v>
      </c>
      <c r="BV17" s="29">
        <f t="shared" si="5"/>
        <v>-1</v>
      </c>
      <c r="BW17" s="29" t="str">
        <f t="shared" si="6"/>
        <v/>
      </c>
    </row>
    <row r="18" spans="1:75" x14ac:dyDescent="0.25">
      <c r="A18" s="26" t="s">
        <v>89</v>
      </c>
      <c r="B18" s="32">
        <v>91.355354000000005</v>
      </c>
      <c r="C18" s="32">
        <v>0</v>
      </c>
      <c r="D18" s="32">
        <v>603.32061999999996</v>
      </c>
      <c r="E18" s="32">
        <v>998.61556999999993</v>
      </c>
      <c r="F18" s="32">
        <v>633.17241999999999</v>
      </c>
      <c r="G18" s="32">
        <v>3265.5720000000001</v>
      </c>
      <c r="H18" s="32">
        <v>4045.3791999999999</v>
      </c>
      <c r="I18" s="32"/>
      <c r="J18" s="32"/>
      <c r="K18" s="32"/>
      <c r="L18" s="32"/>
      <c r="M18" s="32" t="s">
        <v>244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v>0</v>
      </c>
      <c r="BM18" s="32">
        <v>0</v>
      </c>
      <c r="BN18" s="32">
        <v>0</v>
      </c>
      <c r="BP18" s="45" t="e">
        <f t="shared" si="0"/>
        <v>#DIV/0!</v>
      </c>
      <c r="BQ18" s="29">
        <f t="shared" si="1"/>
        <v>-1</v>
      </c>
      <c r="BR18" s="29" t="str">
        <f t="shared" si="2"/>
        <v/>
      </c>
      <c r="BS18" s="29">
        <f t="shared" si="3"/>
        <v>-1</v>
      </c>
      <c r="BT18" s="29">
        <f t="shared" si="4"/>
        <v>-1</v>
      </c>
      <c r="BU18" s="29">
        <f t="shared" si="4"/>
        <v>-1</v>
      </c>
      <c r="BV18" s="29">
        <f t="shared" si="5"/>
        <v>-1</v>
      </c>
      <c r="BW18" s="29">
        <f t="shared" si="6"/>
        <v>-1</v>
      </c>
    </row>
    <row r="19" spans="1:75" x14ac:dyDescent="0.25">
      <c r="A19" s="26" t="s">
        <v>90</v>
      </c>
      <c r="B19" s="32">
        <v>3020.2597999999998</v>
      </c>
      <c r="C19" s="32">
        <v>0</v>
      </c>
      <c r="D19" s="32">
        <v>20906.491999999998</v>
      </c>
      <c r="E19" s="32">
        <v>6930.3085000000001</v>
      </c>
      <c r="F19" s="32">
        <v>5191.3257000000003</v>
      </c>
      <c r="G19" s="32">
        <v>11802.571</v>
      </c>
      <c r="H19" s="32">
        <v>34552.832000000002</v>
      </c>
      <c r="I19" s="32"/>
      <c r="J19" s="32"/>
      <c r="K19" s="32"/>
      <c r="L19" s="32"/>
      <c r="M19" s="32" t="s">
        <v>245</v>
      </c>
      <c r="N19" s="32">
        <v>551.40265950800006</v>
      </c>
      <c r="O19" s="32">
        <v>0</v>
      </c>
      <c r="P19" s="32">
        <v>630.54050561999998</v>
      </c>
      <c r="Q19" s="32">
        <v>894.50180110400004</v>
      </c>
      <c r="R19" s="32">
        <v>2188.18888143</v>
      </c>
      <c r="S19" s="32">
        <v>3020.1059232699999</v>
      </c>
      <c r="T19" s="32">
        <v>1166.2057851500001</v>
      </c>
      <c r="U19" s="32">
        <v>418.20529419500002</v>
      </c>
      <c r="V19" s="32">
        <v>713.85961447800003</v>
      </c>
      <c r="W19" s="32">
        <v>476.04955878700002</v>
      </c>
      <c r="X19" s="32">
        <v>0</v>
      </c>
      <c r="Y19" s="32">
        <v>0</v>
      </c>
      <c r="Z19" s="32">
        <v>252.66095352100001</v>
      </c>
      <c r="AA19" s="32">
        <v>119.43877798600001</v>
      </c>
      <c r="AB19" s="32">
        <v>417.40149918700001</v>
      </c>
      <c r="AC19" s="32">
        <v>0</v>
      </c>
      <c r="AD19" s="32">
        <v>0</v>
      </c>
      <c r="AE19" s="32">
        <v>18814.8199159</v>
      </c>
      <c r="AF19" s="32">
        <v>2090.53437115</v>
      </c>
      <c r="AG19" s="32">
        <v>20905.354286999998</v>
      </c>
      <c r="AH19" s="32">
        <v>248.007813097</v>
      </c>
      <c r="AI19" s="32">
        <v>1823.89956007</v>
      </c>
      <c r="AJ19" s="32">
        <v>88.190368998599993</v>
      </c>
      <c r="AK19" s="32">
        <v>15290.036111199999</v>
      </c>
      <c r="AL19" s="32">
        <v>81.308026587699999</v>
      </c>
      <c r="AM19" s="32">
        <v>6.6655522963899996</v>
      </c>
      <c r="AN19" s="32">
        <v>39.364185474800003</v>
      </c>
      <c r="AO19" s="32">
        <v>87.352126357900005</v>
      </c>
      <c r="AP19" s="32">
        <v>29.849800206099999</v>
      </c>
      <c r="AQ19" s="32">
        <v>59.494148161600002</v>
      </c>
      <c r="AR19" s="32">
        <v>6930.2145530999996</v>
      </c>
      <c r="AS19" s="32">
        <v>5191.2332626199996</v>
      </c>
      <c r="AT19" s="32">
        <v>1738.9812904800001</v>
      </c>
      <c r="AU19" s="32">
        <v>3523.8786316999999</v>
      </c>
      <c r="AV19" s="32">
        <v>4.1460251712699998</v>
      </c>
      <c r="AW19" s="32">
        <v>4.2387116850500002</v>
      </c>
      <c r="AX19" s="32">
        <v>2359.8975121899998</v>
      </c>
      <c r="AY19" s="32">
        <v>194.77306111799999</v>
      </c>
      <c r="AZ19" s="32">
        <v>186.94576519699999</v>
      </c>
      <c r="BA19" s="32">
        <v>2.6516507107199998</v>
      </c>
      <c r="BB19" s="32">
        <v>9.8006693783499994</v>
      </c>
      <c r="BC19" s="32">
        <v>467.51859510499997</v>
      </c>
      <c r="BD19" s="32">
        <v>146.19557863099999</v>
      </c>
      <c r="BE19" s="32">
        <v>1150.6711809599999</v>
      </c>
      <c r="BF19" s="32">
        <v>272.17084966099998</v>
      </c>
      <c r="BG19" s="32">
        <v>11802.1508058</v>
      </c>
      <c r="BH19" s="32">
        <v>143.92745691299999</v>
      </c>
      <c r="BI19" s="32">
        <v>208.80157803700001</v>
      </c>
      <c r="BJ19" s="32">
        <v>3335.5238638699998</v>
      </c>
      <c r="BK19" s="32">
        <v>0</v>
      </c>
      <c r="BL19" s="32">
        <v>5989.91797142</v>
      </c>
      <c r="BM19" s="32">
        <v>34552.817919200003</v>
      </c>
      <c r="BN19" s="32">
        <v>5260.2903081799996</v>
      </c>
      <c r="BP19" s="45">
        <f t="shared" si="0"/>
        <v>0</v>
      </c>
      <c r="BQ19" s="29">
        <f t="shared" si="1"/>
        <v>-5.0948176709786805E-5</v>
      </c>
      <c r="BR19" s="29" t="str">
        <f t="shared" si="2"/>
        <v/>
      </c>
      <c r="BS19" s="29">
        <f t="shared" si="3"/>
        <v>-5.4419124930192793E-5</v>
      </c>
      <c r="BT19" s="29">
        <f t="shared" si="4"/>
        <v>-1.3555947761985844E-5</v>
      </c>
      <c r="BU19" s="29">
        <f t="shared" si="4"/>
        <v>-1.7806122239792096E-5</v>
      </c>
      <c r="BV19" s="29">
        <f t="shared" si="5"/>
        <v>-3.5601920971284051E-5</v>
      </c>
      <c r="BW19" s="29">
        <f t="shared" si="6"/>
        <v>-4.0751507719097646E-7</v>
      </c>
    </row>
    <row r="20" spans="1:75" x14ac:dyDescent="0.25">
      <c r="A20" s="26" t="s">
        <v>91</v>
      </c>
      <c r="B20" s="32">
        <v>5719.4027999999998</v>
      </c>
      <c r="C20" s="32">
        <v>0</v>
      </c>
      <c r="D20" s="32">
        <v>26914.574000000001</v>
      </c>
      <c r="E20" s="32">
        <v>2099.6636400000002</v>
      </c>
      <c r="F20" s="32">
        <v>1985.3558</v>
      </c>
      <c r="G20" s="32">
        <v>7043.1084000000001</v>
      </c>
      <c r="H20" s="32">
        <v>2444.7660999999998</v>
      </c>
      <c r="I20" s="32"/>
      <c r="J20" s="32"/>
      <c r="K20" s="32"/>
      <c r="L20" s="32"/>
      <c r="M20" s="32" t="s">
        <v>246</v>
      </c>
      <c r="N20" s="32">
        <v>4.3392989302099998E-2</v>
      </c>
      <c r="O20" s="32">
        <v>0</v>
      </c>
      <c r="P20" s="32">
        <v>5.0938354470099999E-2</v>
      </c>
      <c r="Q20" s="32">
        <v>107.636527758</v>
      </c>
      <c r="R20" s="32">
        <v>2221.7514725199999</v>
      </c>
      <c r="S20" s="32">
        <v>5666.1330564299997</v>
      </c>
      <c r="T20" s="32">
        <v>458.54574283900001</v>
      </c>
      <c r="U20" s="32">
        <v>40.876578724300003</v>
      </c>
      <c r="V20" s="32">
        <v>3.38022626035E-2</v>
      </c>
      <c r="W20" s="32">
        <v>883.64073451399997</v>
      </c>
      <c r="X20" s="32">
        <v>0</v>
      </c>
      <c r="Y20" s="32">
        <v>0</v>
      </c>
      <c r="Z20" s="32">
        <v>1.62666798393E-2</v>
      </c>
      <c r="AA20" s="32">
        <v>9.7378154400699999E-3</v>
      </c>
      <c r="AB20" s="32">
        <v>3.4077529941499998E-2</v>
      </c>
      <c r="AC20" s="32">
        <v>0</v>
      </c>
      <c r="AD20" s="32">
        <v>0</v>
      </c>
      <c r="AE20" s="32">
        <v>23861.391694499998</v>
      </c>
      <c r="AF20" s="32">
        <v>2651.2661179400002</v>
      </c>
      <c r="AG20" s="32">
        <v>26512.657812500001</v>
      </c>
      <c r="AH20" s="32">
        <v>9.4903379685500003E-3</v>
      </c>
      <c r="AI20" s="32">
        <v>398.15316893099998</v>
      </c>
      <c r="AJ20" s="32">
        <v>1.9624304855100001</v>
      </c>
      <c r="AK20" s="32">
        <v>334.10753144099999</v>
      </c>
      <c r="AL20" s="32">
        <v>1.9169266467099999</v>
      </c>
      <c r="AM20" s="32">
        <v>0.25308160959499998</v>
      </c>
      <c r="AN20" s="32">
        <v>1084.5009079700001</v>
      </c>
      <c r="AO20" s="32">
        <v>1.23942635736</v>
      </c>
      <c r="AP20" s="32">
        <v>3.6853458776300002E-2</v>
      </c>
      <c r="AQ20" s="32">
        <v>0.40504414204400002</v>
      </c>
      <c r="AR20" s="32">
        <v>1900.07552616</v>
      </c>
      <c r="AS20" s="32">
        <v>1845.2011014300001</v>
      </c>
      <c r="AT20" s="32">
        <v>54.874424731399998</v>
      </c>
      <c r="AU20" s="32">
        <v>301.16991815300003</v>
      </c>
      <c r="AV20" s="32">
        <v>6.4491641726900001E-2</v>
      </c>
      <c r="AW20" s="32">
        <v>1.39029800978E-2</v>
      </c>
      <c r="AX20" s="32">
        <v>168.94624161600001</v>
      </c>
      <c r="AY20" s="32">
        <v>1.5276983195299999E-2</v>
      </c>
      <c r="AZ20" s="32">
        <v>121.150710495</v>
      </c>
      <c r="BA20" s="32">
        <v>0.13835788731099999</v>
      </c>
      <c r="BB20" s="32">
        <v>17.209913633900001</v>
      </c>
      <c r="BC20" s="32">
        <v>370.34329293399998</v>
      </c>
      <c r="BD20" s="32">
        <v>4.8860596239999996</v>
      </c>
      <c r="BE20" s="32">
        <v>71.977068734599996</v>
      </c>
      <c r="BF20" s="32">
        <v>0.141100469915</v>
      </c>
      <c r="BG20" s="32">
        <v>3004.1412483700001</v>
      </c>
      <c r="BH20" s="32">
        <v>0</v>
      </c>
      <c r="BI20" s="32">
        <v>1.6536125266600001E-2</v>
      </c>
      <c r="BJ20" s="32">
        <v>2.4445299578399999</v>
      </c>
      <c r="BK20" s="32">
        <v>0</v>
      </c>
      <c r="BL20" s="32">
        <v>334.116155349</v>
      </c>
      <c r="BM20" s="32">
        <v>2061.68745162</v>
      </c>
      <c r="BN20" s="32">
        <v>2.5094654568800001</v>
      </c>
      <c r="BP20" s="45">
        <f t="shared" si="0"/>
        <v>0</v>
      </c>
      <c r="BQ20" s="29">
        <f t="shared" si="1"/>
        <v>-9.3138646520927286E-3</v>
      </c>
      <c r="BR20" s="29" t="str">
        <f t="shared" si="2"/>
        <v/>
      </c>
      <c r="BS20" s="29">
        <f t="shared" si="3"/>
        <v>-1.4933031728460538E-2</v>
      </c>
      <c r="BT20" s="29">
        <f t="shared" si="4"/>
        <v>-9.5057184416452639E-2</v>
      </c>
      <c r="BU20" s="29">
        <f t="shared" si="4"/>
        <v>-7.05942474240637E-2</v>
      </c>
      <c r="BV20" s="29">
        <f t="shared" si="5"/>
        <v>-0.57346372116464939</v>
      </c>
      <c r="BW20" s="29">
        <f t="shared" si="6"/>
        <v>-0.15669337380782555</v>
      </c>
    </row>
    <row r="21" spans="1:75" x14ac:dyDescent="0.25">
      <c r="A21" s="26" t="s">
        <v>92</v>
      </c>
      <c r="B21" s="32">
        <v>19884.294999999998</v>
      </c>
      <c r="C21" s="32">
        <v>0</v>
      </c>
      <c r="D21" s="32">
        <v>32156.49</v>
      </c>
      <c r="E21" s="32">
        <v>4363.4741000000004</v>
      </c>
      <c r="F21" s="32">
        <v>2884.3386</v>
      </c>
      <c r="G21" s="32">
        <v>185946.95</v>
      </c>
      <c r="H21" s="32">
        <v>4366.1787000000004</v>
      </c>
      <c r="I21" s="32"/>
      <c r="J21" s="32"/>
      <c r="K21" s="32"/>
      <c r="L21" s="32"/>
      <c r="M21" s="32" t="s">
        <v>247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P21" s="45" t="e">
        <f t="shared" si="0"/>
        <v>#DIV/0!</v>
      </c>
      <c r="BQ21" s="29">
        <f t="shared" si="1"/>
        <v>-1</v>
      </c>
      <c r="BR21" s="29" t="str">
        <f t="shared" si="2"/>
        <v/>
      </c>
      <c r="BS21" s="29">
        <f t="shared" si="3"/>
        <v>-1</v>
      </c>
      <c r="BT21" s="29">
        <f t="shared" si="4"/>
        <v>-1</v>
      </c>
      <c r="BU21" s="29">
        <f t="shared" si="4"/>
        <v>-1</v>
      </c>
      <c r="BV21" s="29">
        <f t="shared" si="5"/>
        <v>-1</v>
      </c>
      <c r="BW21" s="29">
        <f t="shared" si="6"/>
        <v>-1</v>
      </c>
    </row>
    <row r="22" spans="1:75" x14ac:dyDescent="0.25">
      <c r="A22" s="26" t="s">
        <v>93</v>
      </c>
      <c r="B22" s="32">
        <v>37952.921999999999</v>
      </c>
      <c r="C22" s="32">
        <v>0</v>
      </c>
      <c r="D22" s="32">
        <v>283391.34000000003</v>
      </c>
      <c r="E22" s="32">
        <v>52348.424699999996</v>
      </c>
      <c r="F22" s="32">
        <v>50486.561999999998</v>
      </c>
      <c r="G22" s="32">
        <v>369803.94</v>
      </c>
      <c r="H22" s="32">
        <v>10023.053</v>
      </c>
      <c r="I22" s="32"/>
      <c r="J22" s="32"/>
      <c r="K22" s="32"/>
      <c r="L22" s="32"/>
      <c r="M22" s="32" t="s">
        <v>248</v>
      </c>
      <c r="N22" s="32">
        <v>120.554247965</v>
      </c>
      <c r="O22" s="32">
        <v>0</v>
      </c>
      <c r="P22" s="32">
        <v>126.670133639</v>
      </c>
      <c r="Q22" s="32">
        <v>196.25183114999999</v>
      </c>
      <c r="R22" s="32">
        <v>714.81510069900003</v>
      </c>
      <c r="S22" s="32">
        <v>37901.251755899997</v>
      </c>
      <c r="T22" s="32">
        <v>223.98274735999999</v>
      </c>
      <c r="U22" s="32">
        <v>363.457297364</v>
      </c>
      <c r="V22" s="32">
        <v>83.969932944899995</v>
      </c>
      <c r="W22" s="32">
        <v>767.15978945999996</v>
      </c>
      <c r="X22" s="32">
        <v>0</v>
      </c>
      <c r="Y22" s="32">
        <v>0</v>
      </c>
      <c r="Z22" s="32">
        <v>73.768726756700005</v>
      </c>
      <c r="AA22" s="32">
        <v>24.3294807949</v>
      </c>
      <c r="AB22" s="32">
        <v>84.581855645299996</v>
      </c>
      <c r="AC22" s="32">
        <v>0</v>
      </c>
      <c r="AD22" s="32">
        <v>0</v>
      </c>
      <c r="AE22" s="32">
        <v>254980.96019400001</v>
      </c>
      <c r="AF22" s="32">
        <v>28331.231054200001</v>
      </c>
      <c r="AG22" s="32">
        <v>283312.19124800002</v>
      </c>
      <c r="AH22" s="32">
        <v>23.550664122800001</v>
      </c>
      <c r="AI22" s="32">
        <v>1264.0575012500001</v>
      </c>
      <c r="AJ22" s="32">
        <v>1135.9571428700001</v>
      </c>
      <c r="AK22" s="32">
        <v>4977.2254738900001</v>
      </c>
      <c r="AL22" s="32">
        <v>847.23214062700004</v>
      </c>
      <c r="AM22" s="32">
        <v>1390.3036641399999</v>
      </c>
      <c r="AN22" s="32">
        <v>853.40805181099995</v>
      </c>
      <c r="AO22" s="32">
        <v>3368.2833907099998</v>
      </c>
      <c r="AP22" s="32">
        <v>19.194887839900002</v>
      </c>
      <c r="AQ22" s="32">
        <v>2458.94053304</v>
      </c>
      <c r="AR22" s="32">
        <v>52296.318756200002</v>
      </c>
      <c r="AS22" s="32">
        <v>50436.334219800003</v>
      </c>
      <c r="AT22" s="32">
        <v>1859.98453645</v>
      </c>
      <c r="AU22" s="32">
        <v>32085.870644800001</v>
      </c>
      <c r="AV22" s="32">
        <v>14.444348082299999</v>
      </c>
      <c r="AW22" s="32">
        <v>153.02068233099999</v>
      </c>
      <c r="AX22" s="32">
        <v>17472.055013699999</v>
      </c>
      <c r="AY22" s="32">
        <v>1077.6610623500001</v>
      </c>
      <c r="AZ22" s="32">
        <v>2167.7971001300002</v>
      </c>
      <c r="BA22" s="32">
        <v>68.328339203100001</v>
      </c>
      <c r="BB22" s="32">
        <v>149.37556136800001</v>
      </c>
      <c r="BC22" s="32">
        <v>5417.1492826800004</v>
      </c>
      <c r="BD22" s="32">
        <v>1831.37520922</v>
      </c>
      <c r="BE22" s="32">
        <v>11930.5306791</v>
      </c>
      <c r="BF22" s="32">
        <v>81.276209292999994</v>
      </c>
      <c r="BG22" s="32">
        <v>369777.17493500002</v>
      </c>
      <c r="BH22" s="32">
        <v>7895.19594504</v>
      </c>
      <c r="BI22" s="32">
        <v>41.4882235818</v>
      </c>
      <c r="BJ22" s="32">
        <v>1181.36132271</v>
      </c>
      <c r="BK22" s="32">
        <v>0</v>
      </c>
      <c r="BL22" s="32">
        <v>1738.50707732</v>
      </c>
      <c r="BM22" s="32">
        <v>10017.722530700001</v>
      </c>
      <c r="BN22" s="32">
        <v>378.14956008199999</v>
      </c>
      <c r="BP22" s="45">
        <f t="shared" si="0"/>
        <v>0</v>
      </c>
      <c r="BQ22" s="29">
        <f t="shared" si="1"/>
        <v>-1.3614299341695372E-3</v>
      </c>
      <c r="BR22" s="29" t="str">
        <f t="shared" si="2"/>
        <v/>
      </c>
      <c r="BS22" s="29">
        <f t="shared" si="3"/>
        <v>-2.792913573153232E-4</v>
      </c>
      <c r="BT22" s="29">
        <f t="shared" si="4"/>
        <v>-9.953679427528951E-4</v>
      </c>
      <c r="BU22" s="29">
        <f t="shared" si="4"/>
        <v>-9.9487424396209291E-4</v>
      </c>
      <c r="BV22" s="29">
        <f t="shared" si="5"/>
        <v>-7.237636516253732E-5</v>
      </c>
      <c r="BW22" s="29">
        <f t="shared" si="6"/>
        <v>-5.3182092322559755E-4</v>
      </c>
    </row>
    <row r="23" spans="1:75" x14ac:dyDescent="0.25">
      <c r="A23" s="26" t="s">
        <v>94</v>
      </c>
      <c r="B23" s="32">
        <v>1595.8246999999999</v>
      </c>
      <c r="C23" s="32">
        <v>0</v>
      </c>
      <c r="D23" s="32">
        <v>5394.5635000000002</v>
      </c>
      <c r="E23" s="32">
        <v>6246.6848</v>
      </c>
      <c r="F23" s="32">
        <v>3874.4443000000001</v>
      </c>
      <c r="G23" s="32">
        <v>58721.976999999999</v>
      </c>
      <c r="H23" s="32">
        <v>1979.0083</v>
      </c>
      <c r="I23" s="32"/>
      <c r="J23" s="32"/>
      <c r="K23" s="32"/>
      <c r="L23" s="32"/>
      <c r="M23" s="32" t="s">
        <v>249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0</v>
      </c>
      <c r="BI23" s="32">
        <v>0</v>
      </c>
      <c r="BJ23" s="32">
        <v>0</v>
      </c>
      <c r="BK23" s="32">
        <v>0</v>
      </c>
      <c r="BL23" s="32">
        <v>0</v>
      </c>
      <c r="BM23" s="32">
        <v>0</v>
      </c>
      <c r="BN23" s="32">
        <v>0</v>
      </c>
      <c r="BP23" s="45" t="e">
        <f t="shared" si="0"/>
        <v>#DIV/0!</v>
      </c>
      <c r="BQ23" s="29">
        <f t="shared" si="1"/>
        <v>-1</v>
      </c>
      <c r="BR23" s="29" t="str">
        <f t="shared" si="2"/>
        <v/>
      </c>
      <c r="BS23" s="29">
        <f t="shared" si="3"/>
        <v>-1</v>
      </c>
      <c r="BT23" s="29">
        <f t="shared" si="4"/>
        <v>-1</v>
      </c>
      <c r="BU23" s="29">
        <f t="shared" si="4"/>
        <v>-1</v>
      </c>
      <c r="BV23" s="29">
        <f t="shared" si="5"/>
        <v>-1</v>
      </c>
      <c r="BW23" s="29">
        <f t="shared" si="6"/>
        <v>-1</v>
      </c>
    </row>
    <row r="24" spans="1:75" x14ac:dyDescent="0.25">
      <c r="A24" s="26" t="s">
        <v>95</v>
      </c>
      <c r="B24" s="32">
        <v>3397.7239</v>
      </c>
      <c r="C24" s="32">
        <v>0</v>
      </c>
      <c r="D24" s="32">
        <v>4637.2191999999995</v>
      </c>
      <c r="E24" s="32">
        <v>8971.3545000000013</v>
      </c>
      <c r="F24" s="32">
        <v>4522.4385000000002</v>
      </c>
      <c r="G24" s="32">
        <v>127929.87</v>
      </c>
      <c r="H24" s="32">
        <v>3754.4216000000001</v>
      </c>
      <c r="I24" s="32"/>
      <c r="J24" s="32"/>
      <c r="K24" s="32"/>
      <c r="L24" s="32"/>
      <c r="M24" s="32" t="s">
        <v>250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L24" s="32">
        <v>0</v>
      </c>
      <c r="BM24" s="32">
        <v>0</v>
      </c>
      <c r="BN24" s="32">
        <v>0</v>
      </c>
      <c r="BP24" s="45" t="e">
        <f t="shared" si="0"/>
        <v>#DIV/0!</v>
      </c>
      <c r="BQ24" s="29">
        <f t="shared" si="1"/>
        <v>-1</v>
      </c>
      <c r="BR24" s="29" t="str">
        <f t="shared" si="2"/>
        <v/>
      </c>
      <c r="BS24" s="29">
        <f t="shared" si="3"/>
        <v>-1</v>
      </c>
      <c r="BT24" s="29">
        <f t="shared" si="4"/>
        <v>-1</v>
      </c>
      <c r="BU24" s="29">
        <f t="shared" si="4"/>
        <v>-1</v>
      </c>
      <c r="BV24" s="29">
        <f t="shared" si="5"/>
        <v>-1</v>
      </c>
      <c r="BW24" s="29">
        <f t="shared" si="6"/>
        <v>-1</v>
      </c>
    </row>
    <row r="25" spans="1:75" x14ac:dyDescent="0.25">
      <c r="A25" s="26" t="s">
        <v>96</v>
      </c>
      <c r="B25" s="32">
        <v>39228.487999999998</v>
      </c>
      <c r="C25" s="32">
        <v>0</v>
      </c>
      <c r="D25" s="32">
        <v>82137.116999999998</v>
      </c>
      <c r="E25" s="32">
        <v>19656.9846</v>
      </c>
      <c r="F25" s="32">
        <v>17454.625</v>
      </c>
      <c r="G25" s="32">
        <v>195705.17</v>
      </c>
      <c r="H25" s="32">
        <v>6118.4966000000004</v>
      </c>
      <c r="I25" s="32"/>
      <c r="J25" s="32"/>
      <c r="K25" s="32"/>
      <c r="L25" s="32"/>
      <c r="M25" s="32" t="s">
        <v>251</v>
      </c>
      <c r="N25" s="32">
        <v>91.644095488100007</v>
      </c>
      <c r="O25" s="32">
        <v>0</v>
      </c>
      <c r="P25" s="32">
        <v>85.7154144876</v>
      </c>
      <c r="Q25" s="32">
        <v>179.65640080200001</v>
      </c>
      <c r="R25" s="32">
        <v>298.38821501000001</v>
      </c>
      <c r="S25" s="32">
        <v>39227.634140299997</v>
      </c>
      <c r="T25" s="32">
        <v>151.16582079599999</v>
      </c>
      <c r="U25" s="32">
        <v>303.48570457599999</v>
      </c>
      <c r="V25" s="32">
        <v>82.465289128500004</v>
      </c>
      <c r="W25" s="32">
        <v>71.678610688199996</v>
      </c>
      <c r="X25" s="32">
        <v>0</v>
      </c>
      <c r="Y25" s="32">
        <v>0</v>
      </c>
      <c r="Z25" s="32">
        <v>77.107008296299995</v>
      </c>
      <c r="AA25" s="32">
        <v>16.4947015224</v>
      </c>
      <c r="AB25" s="32">
        <v>56.923529630799997</v>
      </c>
      <c r="AC25" s="32">
        <v>0</v>
      </c>
      <c r="AD25" s="32">
        <v>0</v>
      </c>
      <c r="AE25" s="32">
        <v>73919.782770200007</v>
      </c>
      <c r="AF25" s="32">
        <v>8213.3398353800003</v>
      </c>
      <c r="AG25" s="32">
        <v>82133.122605600001</v>
      </c>
      <c r="AH25" s="32">
        <v>15.837565525</v>
      </c>
      <c r="AI25" s="32">
        <v>291.23540760200001</v>
      </c>
      <c r="AJ25" s="32">
        <v>124.729088361</v>
      </c>
      <c r="AK25" s="32">
        <v>3587.9522098299999</v>
      </c>
      <c r="AL25" s="32">
        <v>104.10716836100001</v>
      </c>
      <c r="AM25" s="32">
        <v>20.800045723699998</v>
      </c>
      <c r="AN25" s="32">
        <v>4294.4683780599998</v>
      </c>
      <c r="AO25" s="32">
        <v>67.168748545900002</v>
      </c>
      <c r="AP25" s="32">
        <v>37.523477791399998</v>
      </c>
      <c r="AQ25" s="32">
        <v>33.9539696533</v>
      </c>
      <c r="AR25" s="32">
        <v>19656.802914600001</v>
      </c>
      <c r="AS25" s="32">
        <v>17454.445433299999</v>
      </c>
      <c r="AT25" s="32">
        <v>2202.3574813300002</v>
      </c>
      <c r="AU25" s="32">
        <v>7607.2911751499996</v>
      </c>
      <c r="AV25" s="32">
        <v>1.8578610785</v>
      </c>
      <c r="AW25" s="32">
        <v>1.95601197264</v>
      </c>
      <c r="AX25" s="32">
        <v>5324.9967075799996</v>
      </c>
      <c r="AY25" s="32">
        <v>21.960340778100001</v>
      </c>
      <c r="AZ25" s="32">
        <v>1629.6435831700001</v>
      </c>
      <c r="BA25" s="32">
        <v>10.1537756907</v>
      </c>
      <c r="BB25" s="32">
        <v>257.160074528</v>
      </c>
      <c r="BC25" s="32">
        <v>4073.8769281899999</v>
      </c>
      <c r="BD25" s="32">
        <v>218.92626715500001</v>
      </c>
      <c r="BE25" s="32">
        <v>1221.64887733</v>
      </c>
      <c r="BF25" s="32">
        <v>9.5009787563699994</v>
      </c>
      <c r="BG25" s="32">
        <v>195705.21336600001</v>
      </c>
      <c r="BH25" s="32">
        <v>236.42038149000001</v>
      </c>
      <c r="BI25" s="32">
        <v>28.311141345999999</v>
      </c>
      <c r="BJ25" s="32">
        <v>610.08767950799995</v>
      </c>
      <c r="BK25" s="32">
        <v>0</v>
      </c>
      <c r="BL25" s="32">
        <v>1176.00871082</v>
      </c>
      <c r="BM25" s="32">
        <v>6118.4056805500004</v>
      </c>
      <c r="BN25" s="32">
        <v>496.52371569799999</v>
      </c>
      <c r="BP25" s="45">
        <f t="shared" si="0"/>
        <v>0</v>
      </c>
      <c r="BQ25" s="29">
        <f t="shared" si="1"/>
        <v>-2.1766316866472451E-5</v>
      </c>
      <c r="BR25" s="29" t="str">
        <f t="shared" si="2"/>
        <v/>
      </c>
      <c r="BS25" s="29">
        <f t="shared" si="3"/>
        <v>-4.8630808407811091E-5</v>
      </c>
      <c r="BT25" s="29">
        <f t="shared" si="4"/>
        <v>-9.2427909822429701E-6</v>
      </c>
      <c r="BU25" s="29">
        <f t="shared" si="4"/>
        <v>-1.028762863714218E-5</v>
      </c>
      <c r="BV25" s="29">
        <f t="shared" si="5"/>
        <v>2.2158842302458909E-7</v>
      </c>
      <c r="BW25" s="29">
        <f t="shared" si="6"/>
        <v>-1.4859769636874723E-5</v>
      </c>
    </row>
    <row r="26" spans="1:75" x14ac:dyDescent="0.25">
      <c r="A26" s="26" t="s">
        <v>97</v>
      </c>
      <c r="B26" s="32">
        <v>2772.7664</v>
      </c>
      <c r="C26" s="32">
        <v>0</v>
      </c>
      <c r="D26" s="32">
        <v>3432.9773</v>
      </c>
      <c r="E26" s="32">
        <v>2182.4400299999998</v>
      </c>
      <c r="F26" s="32">
        <v>1677.7366</v>
      </c>
      <c r="G26" s="32">
        <v>5433.2816999999995</v>
      </c>
      <c r="H26" s="32">
        <v>22767.641</v>
      </c>
      <c r="I26" s="32"/>
      <c r="J26" s="32"/>
      <c r="K26" s="32"/>
      <c r="L26" s="32"/>
      <c r="M26" s="32" t="s">
        <v>252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  <c r="BL26" s="32">
        <v>0</v>
      </c>
      <c r="BM26" s="32">
        <v>0</v>
      </c>
      <c r="BN26" s="32">
        <v>0</v>
      </c>
      <c r="BP26" s="45" t="e">
        <f t="shared" si="0"/>
        <v>#DIV/0!</v>
      </c>
      <c r="BQ26" s="29">
        <f t="shared" si="1"/>
        <v>-1</v>
      </c>
      <c r="BR26" s="29" t="str">
        <f t="shared" si="2"/>
        <v/>
      </c>
      <c r="BS26" s="29">
        <f t="shared" si="3"/>
        <v>-1</v>
      </c>
      <c r="BT26" s="29">
        <f t="shared" si="4"/>
        <v>-1</v>
      </c>
      <c r="BU26" s="29">
        <f t="shared" si="4"/>
        <v>-1</v>
      </c>
      <c r="BV26" s="29">
        <f t="shared" si="5"/>
        <v>-1</v>
      </c>
      <c r="BW26" s="29">
        <f t="shared" si="6"/>
        <v>-1</v>
      </c>
    </row>
    <row r="27" spans="1:75" x14ac:dyDescent="0.25">
      <c r="A27" s="26" t="s">
        <v>98</v>
      </c>
      <c r="B27" s="32">
        <v>3582.0077999999999</v>
      </c>
      <c r="C27" s="32">
        <v>0</v>
      </c>
      <c r="D27" s="32">
        <v>19075.974999999999</v>
      </c>
      <c r="E27" s="32">
        <v>3270.7419100000002</v>
      </c>
      <c r="F27" s="32">
        <v>2694.2341000000001</v>
      </c>
      <c r="G27" s="32">
        <v>16249.014999999999</v>
      </c>
      <c r="H27" s="32">
        <v>22470.710999999999</v>
      </c>
      <c r="I27" s="32"/>
      <c r="J27" s="32"/>
      <c r="K27" s="32"/>
      <c r="L27" s="32"/>
      <c r="M27" s="32" t="s">
        <v>253</v>
      </c>
      <c r="N27" s="32">
        <v>34.468774572599997</v>
      </c>
      <c r="O27" s="32">
        <v>0</v>
      </c>
      <c r="P27" s="32">
        <v>1.8672900024200001</v>
      </c>
      <c r="Q27" s="32">
        <v>45.993904177300003</v>
      </c>
      <c r="R27" s="32">
        <v>17.411567755499998</v>
      </c>
      <c r="S27" s="32">
        <v>3379.16398269</v>
      </c>
      <c r="T27" s="32">
        <v>2.1033241278400001</v>
      </c>
      <c r="U27" s="32">
        <v>150.011589047</v>
      </c>
      <c r="V27" s="32">
        <v>0.78770898118300003</v>
      </c>
      <c r="W27" s="32">
        <v>65.142921178899996</v>
      </c>
      <c r="X27" s="32">
        <v>0</v>
      </c>
      <c r="Y27" s="32">
        <v>0</v>
      </c>
      <c r="Z27" s="32">
        <v>87.147435122499999</v>
      </c>
      <c r="AA27" s="32">
        <v>0.64897376837599996</v>
      </c>
      <c r="AB27" s="32">
        <v>0.794139992209</v>
      </c>
      <c r="AC27" s="32">
        <v>0</v>
      </c>
      <c r="AD27" s="32">
        <v>0</v>
      </c>
      <c r="AE27" s="32">
        <v>15928.539025</v>
      </c>
      <c r="AF27" s="32">
        <v>1769.8384293300001</v>
      </c>
      <c r="AG27" s="32">
        <v>17698.3774543</v>
      </c>
      <c r="AH27" s="32">
        <v>0.22115130661099999</v>
      </c>
      <c r="AI27" s="32">
        <v>53.2601317138</v>
      </c>
      <c r="AJ27" s="32">
        <v>87.481483875899997</v>
      </c>
      <c r="AK27" s="32">
        <v>2002.0439489800001</v>
      </c>
      <c r="AL27" s="32">
        <v>53.334118232800002</v>
      </c>
      <c r="AM27" s="32">
        <v>14.5644224213</v>
      </c>
      <c r="AN27" s="32">
        <v>62.657457178000001</v>
      </c>
      <c r="AO27" s="32">
        <v>42.786905775599998</v>
      </c>
      <c r="AP27" s="32">
        <v>4.0076925273199997</v>
      </c>
      <c r="AQ27" s="32">
        <v>14.0025940244</v>
      </c>
      <c r="AR27" s="32">
        <v>2000.30653278</v>
      </c>
      <c r="AS27" s="32">
        <v>1757.6655013500001</v>
      </c>
      <c r="AT27" s="32">
        <v>242.64103143200001</v>
      </c>
      <c r="AU27" s="32">
        <v>1403.4175387600001</v>
      </c>
      <c r="AV27" s="32">
        <v>0.21005887861899999</v>
      </c>
      <c r="AW27" s="32">
        <v>0.483393206568</v>
      </c>
      <c r="AX27" s="32">
        <v>1006.15535943</v>
      </c>
      <c r="AY27" s="32">
        <v>10.1083414204</v>
      </c>
      <c r="AZ27" s="32">
        <v>20.228603812900001</v>
      </c>
      <c r="BA27" s="32">
        <v>4.9826623015199996</v>
      </c>
      <c r="BB27" s="32">
        <v>1.7397606597299999</v>
      </c>
      <c r="BC27" s="32">
        <v>50.358916759000003</v>
      </c>
      <c r="BD27" s="32">
        <v>138.61356853300001</v>
      </c>
      <c r="BE27" s="32">
        <v>239.491827994</v>
      </c>
      <c r="BF27" s="32">
        <v>6.45754717307</v>
      </c>
      <c r="BG27" s="32">
        <v>5319.0762811200002</v>
      </c>
      <c r="BH27" s="32">
        <v>81.721457696100003</v>
      </c>
      <c r="BI27" s="32">
        <v>1.5343154788</v>
      </c>
      <c r="BJ27" s="32">
        <v>252.19556492999999</v>
      </c>
      <c r="BK27" s="32">
        <v>0</v>
      </c>
      <c r="BL27" s="32">
        <v>286.04171516500003</v>
      </c>
      <c r="BM27" s="32">
        <v>2458.1492128</v>
      </c>
      <c r="BN27" s="32">
        <v>178.476737566</v>
      </c>
      <c r="BP27" s="45">
        <f t="shared" si="0"/>
        <v>0</v>
      </c>
      <c r="BQ27" s="29">
        <f t="shared" si="1"/>
        <v>-5.6628524736880764E-2</v>
      </c>
      <c r="BR27" s="29" t="str">
        <f t="shared" si="2"/>
        <v/>
      </c>
      <c r="BS27" s="29">
        <f t="shared" si="3"/>
        <v>-7.2216363551535309E-2</v>
      </c>
      <c r="BT27" s="29">
        <f t="shared" si="4"/>
        <v>-0.38842422061360388</v>
      </c>
      <c r="BU27" s="29">
        <f t="shared" si="4"/>
        <v>-0.34761960686712412</v>
      </c>
      <c r="BV27" s="29">
        <f t="shared" si="5"/>
        <v>-0.6726523865526618</v>
      </c>
      <c r="BW27" s="29">
        <f t="shared" si="6"/>
        <v>-0.89060652273975671</v>
      </c>
    </row>
    <row r="28" spans="1:75" x14ac:dyDescent="0.25">
      <c r="A28" s="26" t="s">
        <v>99</v>
      </c>
      <c r="B28" s="32">
        <v>2449.3310999999999</v>
      </c>
      <c r="C28" s="32">
        <v>0</v>
      </c>
      <c r="D28" s="32">
        <v>13527.034</v>
      </c>
      <c r="E28" s="32">
        <v>2816.1411499999999</v>
      </c>
      <c r="F28" s="32">
        <v>2264.7973999999999</v>
      </c>
      <c r="G28" s="32">
        <v>54587.311999999998</v>
      </c>
      <c r="H28" s="32">
        <v>15389.370999999999</v>
      </c>
      <c r="I28" s="32"/>
      <c r="J28" s="32"/>
      <c r="K28" s="32"/>
      <c r="L28" s="32"/>
      <c r="M28" s="32" t="s">
        <v>254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P28" s="45" t="e">
        <f t="shared" si="0"/>
        <v>#DIV/0!</v>
      </c>
      <c r="BQ28" s="29">
        <f t="shared" si="1"/>
        <v>-1</v>
      </c>
      <c r="BR28" s="29" t="str">
        <f t="shared" si="2"/>
        <v/>
      </c>
      <c r="BS28" s="29">
        <f t="shared" si="3"/>
        <v>-1</v>
      </c>
      <c r="BT28" s="29">
        <f t="shared" si="4"/>
        <v>-1</v>
      </c>
      <c r="BU28" s="29">
        <f t="shared" si="4"/>
        <v>-1</v>
      </c>
      <c r="BV28" s="29">
        <f t="shared" si="5"/>
        <v>-1</v>
      </c>
      <c r="BW28" s="29">
        <f t="shared" si="6"/>
        <v>-1</v>
      </c>
    </row>
    <row r="29" spans="1:75" x14ac:dyDescent="0.25">
      <c r="A29" s="26" t="s">
        <v>100</v>
      </c>
      <c r="B29" s="32">
        <v>3585.0032000000001</v>
      </c>
      <c r="C29" s="32">
        <v>0</v>
      </c>
      <c r="D29" s="32">
        <v>33651.027000000002</v>
      </c>
      <c r="E29" s="32">
        <v>19829.482400000001</v>
      </c>
      <c r="F29" s="32">
        <v>14304.396000000001</v>
      </c>
      <c r="G29" s="32">
        <v>426334.22</v>
      </c>
      <c r="H29" s="32">
        <v>6579.4404000000004</v>
      </c>
      <c r="I29" s="32"/>
      <c r="J29" s="32"/>
      <c r="K29" s="32"/>
      <c r="L29" s="32"/>
      <c r="M29" s="32" t="s">
        <v>255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P29" s="45" t="e">
        <f t="shared" si="0"/>
        <v>#DIV/0!</v>
      </c>
      <c r="BQ29" s="29">
        <f t="shared" si="1"/>
        <v>-1</v>
      </c>
      <c r="BR29" s="29" t="str">
        <f t="shared" si="2"/>
        <v/>
      </c>
      <c r="BS29" s="29">
        <f t="shared" si="3"/>
        <v>-1</v>
      </c>
      <c r="BT29" s="29">
        <f t="shared" si="4"/>
        <v>-1</v>
      </c>
      <c r="BU29" s="29">
        <f t="shared" si="4"/>
        <v>-1</v>
      </c>
      <c r="BV29" s="29">
        <f t="shared" si="5"/>
        <v>-1</v>
      </c>
      <c r="BW29" s="29">
        <f t="shared" si="6"/>
        <v>-1</v>
      </c>
    </row>
    <row r="30" spans="1:75" x14ac:dyDescent="0.25">
      <c r="A30" s="26" t="s">
        <v>101</v>
      </c>
      <c r="B30" s="32">
        <v>15996.851000000001</v>
      </c>
      <c r="C30" s="32">
        <v>0</v>
      </c>
      <c r="D30" s="32">
        <v>58403.726999999999</v>
      </c>
      <c r="E30" s="32">
        <v>21231.7127</v>
      </c>
      <c r="F30" s="32">
        <v>14305.66</v>
      </c>
      <c r="G30" s="32">
        <v>333417.71999999997</v>
      </c>
      <c r="H30" s="32">
        <v>5296.0171</v>
      </c>
      <c r="I30" s="32"/>
      <c r="J30" s="32"/>
      <c r="K30" s="32"/>
      <c r="L30" s="32"/>
      <c r="M30" s="32" t="s">
        <v>256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P30" s="45" t="e">
        <f t="shared" si="0"/>
        <v>#DIV/0!</v>
      </c>
      <c r="BQ30" s="29">
        <f t="shared" si="1"/>
        <v>-1</v>
      </c>
      <c r="BR30" s="29" t="str">
        <f t="shared" si="2"/>
        <v/>
      </c>
      <c r="BS30" s="29">
        <f t="shared" si="3"/>
        <v>-1</v>
      </c>
      <c r="BT30" s="29">
        <f t="shared" si="4"/>
        <v>-1</v>
      </c>
      <c r="BU30" s="29">
        <f t="shared" si="4"/>
        <v>-1</v>
      </c>
      <c r="BV30" s="29">
        <f t="shared" si="5"/>
        <v>-1</v>
      </c>
      <c r="BW30" s="29">
        <f t="shared" si="6"/>
        <v>-1</v>
      </c>
    </row>
    <row r="31" spans="1:75" x14ac:dyDescent="0.25">
      <c r="A31" s="26" t="s">
        <v>102</v>
      </c>
      <c r="B31" s="32">
        <v>9037.8593999999994</v>
      </c>
      <c r="C31" s="32">
        <v>0</v>
      </c>
      <c r="D31" s="32">
        <v>9876.4258000000009</v>
      </c>
      <c r="E31" s="32">
        <v>13299.686</v>
      </c>
      <c r="F31" s="32">
        <v>7067.5326999999997</v>
      </c>
      <c r="G31" s="32">
        <v>38641.815999999999</v>
      </c>
      <c r="H31" s="32">
        <v>20140.046999999999</v>
      </c>
      <c r="I31" s="32"/>
      <c r="J31" s="32"/>
      <c r="K31" s="32"/>
      <c r="L31" s="32"/>
      <c r="M31" s="32" t="s">
        <v>257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P31" s="45" t="e">
        <f t="shared" si="0"/>
        <v>#DIV/0!</v>
      </c>
      <c r="BQ31" s="29">
        <f t="shared" si="1"/>
        <v>-1</v>
      </c>
      <c r="BR31" s="29" t="str">
        <f t="shared" si="2"/>
        <v/>
      </c>
      <c r="BS31" s="29">
        <f t="shared" si="3"/>
        <v>-1</v>
      </c>
      <c r="BT31" s="29">
        <f t="shared" si="4"/>
        <v>-1</v>
      </c>
      <c r="BU31" s="29">
        <f t="shared" si="4"/>
        <v>-1</v>
      </c>
      <c r="BV31" s="29">
        <f t="shared" si="5"/>
        <v>-1</v>
      </c>
      <c r="BW31" s="29">
        <f t="shared" si="6"/>
        <v>-1</v>
      </c>
    </row>
    <row r="32" spans="1:75" x14ac:dyDescent="0.25">
      <c r="A32" s="26" t="s">
        <v>103</v>
      </c>
      <c r="B32" s="32">
        <v>23709.918000000001</v>
      </c>
      <c r="C32" s="32">
        <v>0</v>
      </c>
      <c r="D32" s="32">
        <v>71299.062000000005</v>
      </c>
      <c r="E32" s="32">
        <v>7849.2769000000008</v>
      </c>
      <c r="F32" s="32">
        <v>6451.1665000000003</v>
      </c>
      <c r="G32" s="32">
        <v>26050.190999999999</v>
      </c>
      <c r="H32" s="32">
        <v>31418.226999999999</v>
      </c>
      <c r="I32" s="32"/>
      <c r="J32" s="32"/>
      <c r="K32" s="32"/>
      <c r="L32" s="32"/>
      <c r="M32" s="32" t="s">
        <v>258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P32" s="45" t="e">
        <f t="shared" si="0"/>
        <v>#DIV/0!</v>
      </c>
      <c r="BQ32" s="29">
        <f t="shared" si="1"/>
        <v>-1</v>
      </c>
      <c r="BR32" s="29" t="str">
        <f t="shared" si="2"/>
        <v/>
      </c>
      <c r="BS32" s="29">
        <f t="shared" si="3"/>
        <v>-1</v>
      </c>
      <c r="BT32" s="29">
        <f t="shared" si="4"/>
        <v>-1</v>
      </c>
      <c r="BU32" s="29">
        <f t="shared" si="4"/>
        <v>-1</v>
      </c>
      <c r="BV32" s="29">
        <f t="shared" si="5"/>
        <v>-1</v>
      </c>
      <c r="BW32" s="29">
        <f t="shared" si="6"/>
        <v>-1</v>
      </c>
    </row>
    <row r="33" spans="1:75" x14ac:dyDescent="0.25">
      <c r="A33" s="26" t="s">
        <v>104</v>
      </c>
      <c r="B33" s="32">
        <v>3073.8791999999999</v>
      </c>
      <c r="C33" s="32">
        <v>0</v>
      </c>
      <c r="D33" s="32">
        <v>28492.748</v>
      </c>
      <c r="E33" s="32">
        <v>13465.910100000001</v>
      </c>
      <c r="F33" s="32">
        <v>7757.1815999999999</v>
      </c>
      <c r="G33" s="32">
        <v>58708.995999999999</v>
      </c>
      <c r="H33" s="32">
        <v>5143.3818000000001</v>
      </c>
      <c r="I33" s="32"/>
      <c r="J33" s="32"/>
      <c r="K33" s="32"/>
      <c r="L33" s="32"/>
      <c r="M33" s="32" t="s">
        <v>259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L33" s="32">
        <v>0</v>
      </c>
      <c r="BM33" s="32">
        <v>0</v>
      </c>
      <c r="BN33" s="32">
        <v>0</v>
      </c>
      <c r="BP33" s="45" t="e">
        <f t="shared" si="0"/>
        <v>#DIV/0!</v>
      </c>
      <c r="BQ33" s="29">
        <f t="shared" si="1"/>
        <v>-1</v>
      </c>
      <c r="BR33" s="29" t="str">
        <f t="shared" si="2"/>
        <v/>
      </c>
      <c r="BS33" s="29">
        <f t="shared" si="3"/>
        <v>-1</v>
      </c>
      <c r="BT33" s="29">
        <f t="shared" si="4"/>
        <v>-1</v>
      </c>
      <c r="BU33" s="29">
        <f t="shared" si="4"/>
        <v>-1</v>
      </c>
      <c r="BV33" s="29">
        <f t="shared" si="5"/>
        <v>-1</v>
      </c>
      <c r="BW33" s="29">
        <f t="shared" si="6"/>
        <v>-1</v>
      </c>
    </row>
    <row r="34" spans="1:75" x14ac:dyDescent="0.25">
      <c r="A34" s="26" t="s">
        <v>105</v>
      </c>
      <c r="B34" s="32">
        <v>2521.3481000000002</v>
      </c>
      <c r="C34" s="32">
        <v>0</v>
      </c>
      <c r="D34" s="32">
        <v>5684.6768000000002</v>
      </c>
      <c r="E34" s="32">
        <v>7822.9939000000004</v>
      </c>
      <c r="F34" s="32">
        <v>3865.0889000000002</v>
      </c>
      <c r="G34" s="32">
        <v>26131.523000000001</v>
      </c>
      <c r="H34" s="32">
        <v>7501.2812000000004</v>
      </c>
      <c r="I34" s="32"/>
      <c r="J34" s="32"/>
      <c r="K34" s="32"/>
      <c r="L34" s="32"/>
      <c r="M34" s="32" t="s">
        <v>260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P34" s="45" t="e">
        <f t="shared" si="0"/>
        <v>#DIV/0!</v>
      </c>
      <c r="BQ34" s="29">
        <f t="shared" si="1"/>
        <v>-1</v>
      </c>
      <c r="BR34" s="29" t="str">
        <f t="shared" si="2"/>
        <v/>
      </c>
      <c r="BS34" s="29">
        <f t="shared" si="3"/>
        <v>-1</v>
      </c>
      <c r="BT34" s="29">
        <f t="shared" si="4"/>
        <v>-1</v>
      </c>
      <c r="BU34" s="29">
        <f t="shared" si="4"/>
        <v>-1</v>
      </c>
      <c r="BV34" s="29">
        <f t="shared" si="5"/>
        <v>-1</v>
      </c>
      <c r="BW34" s="29">
        <f t="shared" si="6"/>
        <v>-1</v>
      </c>
    </row>
    <row r="35" spans="1:75" x14ac:dyDescent="0.25">
      <c r="A35" s="26" t="s">
        <v>106</v>
      </c>
      <c r="B35" s="32">
        <v>2511.5043999999998</v>
      </c>
      <c r="C35" s="32">
        <v>0</v>
      </c>
      <c r="D35" s="32">
        <v>1247.3434</v>
      </c>
      <c r="E35" s="32">
        <v>4279.0127999999995</v>
      </c>
      <c r="F35" s="32">
        <v>1399.3091999999999</v>
      </c>
      <c r="G35" s="32">
        <v>2747.8892000000001</v>
      </c>
      <c r="H35" s="32">
        <v>1750.5784000000001</v>
      </c>
      <c r="I35" s="32"/>
      <c r="J35" s="32"/>
      <c r="K35" s="32"/>
      <c r="L35" s="32"/>
      <c r="M35" s="32" t="s">
        <v>261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  <c r="BL35" s="32">
        <v>0</v>
      </c>
      <c r="BM35" s="32">
        <v>0</v>
      </c>
      <c r="BN35" s="32">
        <v>0</v>
      </c>
      <c r="BP35" s="45" t="e">
        <f t="shared" si="0"/>
        <v>#DIV/0!</v>
      </c>
      <c r="BQ35" s="29">
        <f t="shared" si="1"/>
        <v>-1</v>
      </c>
      <c r="BR35" s="29" t="str">
        <f t="shared" si="2"/>
        <v/>
      </c>
      <c r="BS35" s="29">
        <f t="shared" si="3"/>
        <v>-1</v>
      </c>
      <c r="BT35" s="29">
        <f t="shared" si="4"/>
        <v>-1</v>
      </c>
      <c r="BU35" s="29">
        <f t="shared" si="4"/>
        <v>-1</v>
      </c>
      <c r="BV35" s="29">
        <f t="shared" si="5"/>
        <v>-1</v>
      </c>
      <c r="BW35" s="29">
        <f t="shared" si="6"/>
        <v>-1</v>
      </c>
    </row>
    <row r="36" spans="1:75" x14ac:dyDescent="0.25">
      <c r="A36" s="26" t="s">
        <v>107</v>
      </c>
      <c r="B36" s="32">
        <v>50989.976999999999</v>
      </c>
      <c r="C36" s="32">
        <v>0</v>
      </c>
      <c r="D36" s="32">
        <v>90494.047000000006</v>
      </c>
      <c r="E36" s="32">
        <v>33127.8946</v>
      </c>
      <c r="F36" s="32">
        <v>30869.035</v>
      </c>
      <c r="G36" s="32">
        <v>357007.38</v>
      </c>
      <c r="H36" s="32">
        <v>34340.046999999999</v>
      </c>
      <c r="I36" s="32"/>
      <c r="J36" s="32"/>
      <c r="K36" s="32"/>
      <c r="L36" s="32"/>
      <c r="M36" s="32" t="s">
        <v>262</v>
      </c>
      <c r="N36" s="32">
        <v>118.51260250599999</v>
      </c>
      <c r="O36" s="32">
        <v>0</v>
      </c>
      <c r="P36" s="32">
        <v>99.169777934300001</v>
      </c>
      <c r="Q36" s="32">
        <v>383.35248201600001</v>
      </c>
      <c r="R36" s="32">
        <v>5026.9128689700001</v>
      </c>
      <c r="S36" s="32">
        <v>50988.766922900002</v>
      </c>
      <c r="T36" s="32">
        <v>163.22851969199999</v>
      </c>
      <c r="U36" s="32">
        <v>215.59526746399999</v>
      </c>
      <c r="V36" s="32">
        <v>136.684420109</v>
      </c>
      <c r="W36" s="32">
        <v>15859.4169451</v>
      </c>
      <c r="X36" s="32">
        <v>0</v>
      </c>
      <c r="Y36" s="32">
        <v>0</v>
      </c>
      <c r="Z36" s="32">
        <v>147.900120074</v>
      </c>
      <c r="AA36" s="32">
        <v>16.802362480700001</v>
      </c>
      <c r="AB36" s="32">
        <v>56.846973192900002</v>
      </c>
      <c r="AC36" s="32">
        <v>0</v>
      </c>
      <c r="AD36" s="32">
        <v>0</v>
      </c>
      <c r="AE36" s="32">
        <v>81439.863962699994</v>
      </c>
      <c r="AF36" s="32">
        <v>9048.87965472</v>
      </c>
      <c r="AG36" s="32">
        <v>90488.743617500004</v>
      </c>
      <c r="AH36" s="32">
        <v>15.805225801200001</v>
      </c>
      <c r="AI36" s="32">
        <v>566.25293229500005</v>
      </c>
      <c r="AJ36" s="32">
        <v>1093.2217030899999</v>
      </c>
      <c r="AK36" s="32">
        <v>23937.259294300002</v>
      </c>
      <c r="AL36" s="32">
        <v>694.57797582600006</v>
      </c>
      <c r="AM36" s="32">
        <v>103.042529104</v>
      </c>
      <c r="AN36" s="32">
        <v>917.31085627499999</v>
      </c>
      <c r="AO36" s="32">
        <v>513.92707096699996</v>
      </c>
      <c r="AP36" s="32">
        <v>180.95683605299999</v>
      </c>
      <c r="AQ36" s="32">
        <v>173.24099827699999</v>
      </c>
      <c r="AR36" s="32">
        <v>33126.3391271</v>
      </c>
      <c r="AS36" s="32">
        <v>30867.502946199998</v>
      </c>
      <c r="AT36" s="32">
        <v>2258.83618093</v>
      </c>
      <c r="AU36" s="32">
        <v>24584.8072307</v>
      </c>
      <c r="AV36" s="32">
        <v>2.0752612421899999</v>
      </c>
      <c r="AW36" s="32">
        <v>6.5107775922200002</v>
      </c>
      <c r="AX36" s="32">
        <v>18495.3522323</v>
      </c>
      <c r="AY36" s="32">
        <v>112.719830024</v>
      </c>
      <c r="AZ36" s="32">
        <v>715.47165274999998</v>
      </c>
      <c r="BA36" s="32">
        <v>58.771197936500002</v>
      </c>
      <c r="BB36" s="32">
        <v>47.590093543199998</v>
      </c>
      <c r="BC36" s="32">
        <v>1787.22345563</v>
      </c>
      <c r="BD36" s="32">
        <v>1626.90480551</v>
      </c>
      <c r="BE36" s="32">
        <v>3530.5713100399998</v>
      </c>
      <c r="BF36" s="32">
        <v>808.03667396900005</v>
      </c>
      <c r="BG36" s="32">
        <v>356985.10250699997</v>
      </c>
      <c r="BH36" s="32">
        <v>5990.6360729099997</v>
      </c>
      <c r="BI36" s="32">
        <v>50.268983693000003</v>
      </c>
      <c r="BJ36" s="32">
        <v>1801.03648763</v>
      </c>
      <c r="BK36" s="32">
        <v>0</v>
      </c>
      <c r="BL36" s="32">
        <v>1871.6518589499999</v>
      </c>
      <c r="BM36" s="32">
        <v>34339.972949299998</v>
      </c>
      <c r="BN36" s="32">
        <v>1161.0720498999999</v>
      </c>
      <c r="BP36" s="45">
        <f t="shared" si="0"/>
        <v>0</v>
      </c>
      <c r="BQ36" s="29">
        <f t="shared" si="1"/>
        <v>-2.3731665931068214E-5</v>
      </c>
      <c r="BR36" s="29" t="str">
        <f t="shared" si="2"/>
        <v/>
      </c>
      <c r="BS36" s="29">
        <f t="shared" si="3"/>
        <v>-5.8604766565496223E-5</v>
      </c>
      <c r="BT36" s="29">
        <f t="shared" si="4"/>
        <v>-4.6953569455017099E-5</v>
      </c>
      <c r="BU36" s="29">
        <f t="shared" si="4"/>
        <v>-4.9630764291836448E-5</v>
      </c>
      <c r="BV36" s="29">
        <f t="shared" si="5"/>
        <v>-6.2400651213514183E-5</v>
      </c>
      <c r="BW36" s="29">
        <f t="shared" si="6"/>
        <v>-2.1563948354803628E-6</v>
      </c>
    </row>
    <row r="37" spans="1:75" x14ac:dyDescent="0.25">
      <c r="A37" s="26" t="s">
        <v>108</v>
      </c>
      <c r="B37" s="32">
        <v>3514.9675000000002</v>
      </c>
      <c r="C37" s="32">
        <v>0</v>
      </c>
      <c r="D37" s="32">
        <v>9724.7968999999994</v>
      </c>
      <c r="E37" s="32">
        <v>11225.286599999999</v>
      </c>
      <c r="F37" s="32">
        <v>5791.7793000000001</v>
      </c>
      <c r="G37" s="32">
        <v>90271.922000000006</v>
      </c>
      <c r="H37" s="32">
        <v>9562.0067999999992</v>
      </c>
      <c r="I37" s="32"/>
      <c r="J37" s="32"/>
      <c r="K37" s="32"/>
      <c r="L37" s="32"/>
      <c r="M37" s="32" t="s">
        <v>263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32">
        <v>0</v>
      </c>
      <c r="BG37" s="32">
        <v>0</v>
      </c>
      <c r="BH37" s="32">
        <v>0</v>
      </c>
      <c r="BI37" s="32">
        <v>0</v>
      </c>
      <c r="BJ37" s="32">
        <v>0</v>
      </c>
      <c r="BK37" s="32">
        <v>0</v>
      </c>
      <c r="BL37" s="32">
        <v>0</v>
      </c>
      <c r="BM37" s="32">
        <v>0</v>
      </c>
      <c r="BN37" s="32">
        <v>0</v>
      </c>
      <c r="BP37" s="45" t="e">
        <f t="shared" si="0"/>
        <v>#DIV/0!</v>
      </c>
      <c r="BQ37" s="29">
        <f t="shared" si="1"/>
        <v>-1</v>
      </c>
      <c r="BR37" s="29" t="str">
        <f t="shared" si="2"/>
        <v/>
      </c>
      <c r="BS37" s="29">
        <f t="shared" si="3"/>
        <v>-1</v>
      </c>
      <c r="BT37" s="29">
        <f t="shared" si="4"/>
        <v>-1</v>
      </c>
      <c r="BU37" s="29">
        <f t="shared" si="4"/>
        <v>-1</v>
      </c>
      <c r="BV37" s="29">
        <f t="shared" si="5"/>
        <v>-1</v>
      </c>
      <c r="BW37" s="29">
        <f t="shared" si="6"/>
        <v>-1</v>
      </c>
    </row>
    <row r="38" spans="1:75" x14ac:dyDescent="0.25">
      <c r="A38" s="26" t="s">
        <v>109</v>
      </c>
      <c r="B38" s="32">
        <v>2968.8069</v>
      </c>
      <c r="C38" s="32">
        <v>0</v>
      </c>
      <c r="D38" s="32">
        <v>7013.0731999999998</v>
      </c>
      <c r="E38" s="32">
        <v>16560.5288</v>
      </c>
      <c r="F38" s="32">
        <v>13205.991</v>
      </c>
      <c r="G38" s="32">
        <v>17332</v>
      </c>
      <c r="H38" s="32">
        <v>10934.91</v>
      </c>
      <c r="I38" s="32"/>
      <c r="J38" s="32"/>
      <c r="K38" s="32"/>
      <c r="L38" s="32"/>
      <c r="M38" s="32" t="s">
        <v>264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P38" s="45" t="e">
        <f t="shared" si="0"/>
        <v>#DIV/0!</v>
      </c>
      <c r="BQ38" s="29">
        <f t="shared" si="1"/>
        <v>-1</v>
      </c>
      <c r="BR38" s="29" t="str">
        <f t="shared" si="2"/>
        <v/>
      </c>
      <c r="BS38" s="29">
        <f t="shared" si="3"/>
        <v>-1</v>
      </c>
      <c r="BT38" s="29">
        <f t="shared" si="4"/>
        <v>-1</v>
      </c>
      <c r="BU38" s="29">
        <f t="shared" si="4"/>
        <v>-1</v>
      </c>
      <c r="BV38" s="29">
        <f t="shared" si="5"/>
        <v>-1</v>
      </c>
      <c r="BW38" s="29">
        <f t="shared" si="6"/>
        <v>-1</v>
      </c>
    </row>
    <row r="39" spans="1:75" x14ac:dyDescent="0.25">
      <c r="A39" s="26" t="s">
        <v>110</v>
      </c>
      <c r="B39" s="32">
        <v>2770.0747000000001</v>
      </c>
      <c r="C39" s="32">
        <v>0</v>
      </c>
      <c r="D39" s="32">
        <v>7690.2295000000004</v>
      </c>
      <c r="E39" s="32">
        <v>4756.5382</v>
      </c>
      <c r="F39" s="32">
        <v>3625.4128000000001</v>
      </c>
      <c r="G39" s="32">
        <v>6451.8065999999999</v>
      </c>
      <c r="H39" s="32">
        <v>3195.7150999999999</v>
      </c>
      <c r="I39" s="32"/>
      <c r="J39" s="32"/>
      <c r="K39" s="32"/>
      <c r="L39" s="32"/>
      <c r="M39" s="32" t="s">
        <v>265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P39" s="45" t="e">
        <f t="shared" si="0"/>
        <v>#DIV/0!</v>
      </c>
      <c r="BQ39" s="29">
        <f t="shared" si="1"/>
        <v>-1</v>
      </c>
      <c r="BR39" s="29" t="str">
        <f t="shared" si="2"/>
        <v/>
      </c>
      <c r="BS39" s="29">
        <f t="shared" si="3"/>
        <v>-1</v>
      </c>
      <c r="BT39" s="29">
        <f t="shared" si="4"/>
        <v>-1</v>
      </c>
      <c r="BU39" s="29">
        <f t="shared" si="4"/>
        <v>-1</v>
      </c>
      <c r="BV39" s="29">
        <f t="shared" si="5"/>
        <v>-1</v>
      </c>
      <c r="BW39" s="29">
        <f t="shared" si="6"/>
        <v>-1</v>
      </c>
    </row>
    <row r="40" spans="1:75" x14ac:dyDescent="0.25">
      <c r="A40" s="26" t="s">
        <v>111</v>
      </c>
      <c r="B40" s="32">
        <v>2133.8119999999999</v>
      </c>
      <c r="C40" s="32">
        <v>0</v>
      </c>
      <c r="D40" s="32">
        <v>12421.233</v>
      </c>
      <c r="E40" s="32">
        <v>2773.5794300000002</v>
      </c>
      <c r="F40" s="32">
        <v>1776.6473000000001</v>
      </c>
      <c r="G40" s="32">
        <v>4743.3222999999998</v>
      </c>
      <c r="H40" s="32">
        <v>3509.6520999999998</v>
      </c>
      <c r="I40" s="32"/>
      <c r="J40" s="32"/>
      <c r="K40" s="32"/>
      <c r="L40" s="32"/>
      <c r="M40" s="32" t="s">
        <v>266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>
        <v>0</v>
      </c>
      <c r="BE40" s="32">
        <v>0</v>
      </c>
      <c r="BF40" s="32">
        <v>0</v>
      </c>
      <c r="BG40" s="32">
        <v>0</v>
      </c>
      <c r="BH40" s="32">
        <v>0</v>
      </c>
      <c r="BI40" s="32">
        <v>0</v>
      </c>
      <c r="BJ40" s="32">
        <v>0</v>
      </c>
      <c r="BK40" s="32">
        <v>0</v>
      </c>
      <c r="BL40" s="32">
        <v>0</v>
      </c>
      <c r="BM40" s="32">
        <v>0</v>
      </c>
      <c r="BN40" s="32">
        <v>0</v>
      </c>
      <c r="BP40" s="45" t="e">
        <f t="shared" si="0"/>
        <v>#DIV/0!</v>
      </c>
      <c r="BQ40" s="29">
        <f t="shared" si="1"/>
        <v>-1</v>
      </c>
      <c r="BR40" s="29" t="str">
        <f t="shared" si="2"/>
        <v/>
      </c>
      <c r="BS40" s="29">
        <f t="shared" si="3"/>
        <v>-1</v>
      </c>
      <c r="BT40" s="29">
        <f t="shared" si="4"/>
        <v>-1</v>
      </c>
      <c r="BU40" s="29">
        <f t="shared" si="4"/>
        <v>-1</v>
      </c>
      <c r="BV40" s="29">
        <f t="shared" si="5"/>
        <v>-1</v>
      </c>
      <c r="BW40" s="29">
        <f t="shared" si="6"/>
        <v>-1</v>
      </c>
    </row>
    <row r="41" spans="1:75" x14ac:dyDescent="0.25">
      <c r="A41" s="26" t="s">
        <v>112</v>
      </c>
      <c r="B41" s="32">
        <v>5724.5043999999998</v>
      </c>
      <c r="C41" s="32">
        <v>0</v>
      </c>
      <c r="D41" s="32">
        <v>9441.7636999999995</v>
      </c>
      <c r="E41" s="32">
        <v>13433.484899999999</v>
      </c>
      <c r="F41" s="32">
        <v>7642.1801999999998</v>
      </c>
      <c r="G41" s="32">
        <v>50359.815999999999</v>
      </c>
      <c r="H41" s="32">
        <v>4078.2656000000002</v>
      </c>
      <c r="I41" s="32"/>
      <c r="J41" s="32"/>
      <c r="K41" s="32"/>
      <c r="L41" s="32"/>
      <c r="M41" s="32" t="s">
        <v>267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P41" s="45" t="e">
        <f t="shared" si="0"/>
        <v>#DIV/0!</v>
      </c>
      <c r="BQ41" s="29">
        <f t="shared" si="1"/>
        <v>-1</v>
      </c>
      <c r="BR41" s="29" t="str">
        <f t="shared" si="2"/>
        <v/>
      </c>
      <c r="BS41" s="29">
        <f t="shared" si="3"/>
        <v>-1</v>
      </c>
      <c r="BT41" s="29">
        <f t="shared" si="4"/>
        <v>-1</v>
      </c>
      <c r="BU41" s="29">
        <f t="shared" si="4"/>
        <v>-1</v>
      </c>
      <c r="BV41" s="29">
        <f t="shared" si="5"/>
        <v>-1</v>
      </c>
      <c r="BW41" s="29">
        <f t="shared" si="6"/>
        <v>-1</v>
      </c>
    </row>
    <row r="42" spans="1:75" x14ac:dyDescent="0.25">
      <c r="A42" s="26" t="s">
        <v>113</v>
      </c>
      <c r="B42" s="32">
        <v>2722.2981</v>
      </c>
      <c r="C42" s="32">
        <v>0</v>
      </c>
      <c r="D42" s="32">
        <v>5137.5410000000002</v>
      </c>
      <c r="E42" s="32">
        <v>7150.9103999999998</v>
      </c>
      <c r="F42" s="32">
        <v>3564.1352999999999</v>
      </c>
      <c r="G42" s="32">
        <v>47104.120999999999</v>
      </c>
      <c r="H42" s="32">
        <v>2271.4367999999999</v>
      </c>
      <c r="I42" s="32"/>
      <c r="J42" s="32"/>
      <c r="K42" s="32"/>
      <c r="L42" s="32"/>
      <c r="M42" s="32" t="s">
        <v>268</v>
      </c>
      <c r="N42" s="32">
        <v>9.6644914730699991</v>
      </c>
      <c r="O42" s="32">
        <v>0</v>
      </c>
      <c r="P42" s="32">
        <v>0.93557556573400003</v>
      </c>
      <c r="Q42" s="32">
        <v>132.24690386399999</v>
      </c>
      <c r="R42" s="32">
        <v>264.04108181700002</v>
      </c>
      <c r="S42" s="32">
        <v>994.68662339000002</v>
      </c>
      <c r="T42" s="32">
        <v>131.88313484400001</v>
      </c>
      <c r="U42" s="32">
        <v>35.708772272700003</v>
      </c>
      <c r="V42" s="32">
        <v>110.710946471</v>
      </c>
      <c r="W42" s="32">
        <v>14.784415811500001</v>
      </c>
      <c r="X42" s="32">
        <v>0</v>
      </c>
      <c r="Y42" s="32">
        <v>0</v>
      </c>
      <c r="Z42" s="32">
        <v>23.852812538799999</v>
      </c>
      <c r="AA42" s="32">
        <v>0.238155072538</v>
      </c>
      <c r="AB42" s="32">
        <v>0.43099809630899999</v>
      </c>
      <c r="AC42" s="32">
        <v>0</v>
      </c>
      <c r="AD42" s="32">
        <v>0</v>
      </c>
      <c r="AE42" s="32">
        <v>1687.98697728</v>
      </c>
      <c r="AF42" s="32">
        <v>187.553865833</v>
      </c>
      <c r="AG42" s="32">
        <v>1875.5408431200001</v>
      </c>
      <c r="AH42" s="32">
        <v>0.120021588651</v>
      </c>
      <c r="AI42" s="32">
        <v>17.848954649500001</v>
      </c>
      <c r="AJ42" s="32">
        <v>1.0353118570099999</v>
      </c>
      <c r="AK42" s="32">
        <v>489.69609040099999</v>
      </c>
      <c r="AL42" s="32">
        <v>6.7262494028199997</v>
      </c>
      <c r="AM42" s="32">
        <v>3.96751696269</v>
      </c>
      <c r="AN42" s="32">
        <v>22.554929013300001</v>
      </c>
      <c r="AO42" s="32">
        <v>0.766159104742</v>
      </c>
      <c r="AP42" s="32">
        <v>1.54686717153</v>
      </c>
      <c r="AQ42" s="32">
        <v>47.412013038799998</v>
      </c>
      <c r="AR42" s="32">
        <v>2249.8489193700002</v>
      </c>
      <c r="AS42" s="32">
        <v>1231.6621674999999</v>
      </c>
      <c r="AT42" s="32">
        <v>1018.18675188</v>
      </c>
      <c r="AU42" s="32">
        <v>840.39791925600002</v>
      </c>
      <c r="AV42" s="32">
        <v>1.7016872137400001</v>
      </c>
      <c r="AW42" s="32">
        <v>8.6914191151700002E-2</v>
      </c>
      <c r="AX42" s="32">
        <v>598.45649110500005</v>
      </c>
      <c r="AY42" s="32">
        <v>0.98350816151099996</v>
      </c>
      <c r="AZ42" s="32">
        <v>78.531111663600001</v>
      </c>
      <c r="BA42" s="32">
        <v>0.43211009331099998</v>
      </c>
      <c r="BB42" s="32">
        <v>0.13974597243100001</v>
      </c>
      <c r="BC42" s="32">
        <v>196.382154141</v>
      </c>
      <c r="BD42" s="32">
        <v>98.539217557599997</v>
      </c>
      <c r="BE42" s="32">
        <v>172.18741911500001</v>
      </c>
      <c r="BF42" s="32">
        <v>0.212382405463</v>
      </c>
      <c r="BG42" s="32">
        <v>17519.3860145</v>
      </c>
      <c r="BH42" s="32">
        <v>129.55931965400001</v>
      </c>
      <c r="BI42" s="32">
        <v>0.701334966517</v>
      </c>
      <c r="BJ42" s="32">
        <v>37.511777230200003</v>
      </c>
      <c r="BK42" s="32">
        <v>0</v>
      </c>
      <c r="BL42" s="32">
        <v>241.99542157100001</v>
      </c>
      <c r="BM42" s="32">
        <v>871.59350103899999</v>
      </c>
      <c r="BN42" s="32">
        <v>16.000781751200002</v>
      </c>
      <c r="BP42" s="45">
        <f t="shared" si="0"/>
        <v>0</v>
      </c>
      <c r="BQ42" s="29">
        <f t="shared" si="1"/>
        <v>-0.63461509840160413</v>
      </c>
      <c r="BR42" s="29" t="str">
        <f t="shared" si="2"/>
        <v/>
      </c>
      <c r="BS42" s="29">
        <f t="shared" si="3"/>
        <v>-0.63493413617137062</v>
      </c>
      <c r="BT42" s="29">
        <f t="shared" si="4"/>
        <v>-0.68537587614438578</v>
      </c>
      <c r="BU42" s="29">
        <f t="shared" si="4"/>
        <v>-0.65442889682106076</v>
      </c>
      <c r="BV42" s="29">
        <f t="shared" si="5"/>
        <v>-0.62807105530108498</v>
      </c>
      <c r="BW42" s="29">
        <f t="shared" si="6"/>
        <v>-0.61628098081399407</v>
      </c>
    </row>
    <row r="43" spans="1:75" x14ac:dyDescent="0.25">
      <c r="A43" s="26" t="s">
        <v>114</v>
      </c>
      <c r="B43" s="32">
        <v>5134.0141999999996</v>
      </c>
      <c r="C43" s="32">
        <v>0</v>
      </c>
      <c r="D43" s="32">
        <v>13831.575000000001</v>
      </c>
      <c r="E43" s="32">
        <v>50375.087999999996</v>
      </c>
      <c r="F43" s="32">
        <v>17106.498</v>
      </c>
      <c r="G43" s="32">
        <v>99610.906000000003</v>
      </c>
      <c r="H43" s="32">
        <v>2569.3818000000001</v>
      </c>
      <c r="I43" s="32"/>
      <c r="J43" s="32"/>
      <c r="K43" s="32"/>
      <c r="L43" s="32"/>
      <c r="M43" s="32" t="s">
        <v>269</v>
      </c>
      <c r="N43" s="32">
        <v>51.674105984999997</v>
      </c>
      <c r="O43" s="32">
        <v>0</v>
      </c>
      <c r="P43" s="32">
        <v>34.975122818800003</v>
      </c>
      <c r="Q43" s="32">
        <v>56.778930346000003</v>
      </c>
      <c r="R43" s="32">
        <v>121.17623052099999</v>
      </c>
      <c r="S43" s="32">
        <v>5133.98989334</v>
      </c>
      <c r="T43" s="32">
        <v>61.169910450000003</v>
      </c>
      <c r="U43" s="32">
        <v>31.695782619900001</v>
      </c>
      <c r="V43" s="32">
        <v>22.909390977699999</v>
      </c>
      <c r="W43" s="32">
        <v>35.054159592300003</v>
      </c>
      <c r="X43" s="32">
        <v>0</v>
      </c>
      <c r="Y43" s="32">
        <v>0</v>
      </c>
      <c r="Z43" s="32">
        <v>68.767287856500005</v>
      </c>
      <c r="AA43" s="32">
        <v>6.8809900516700004</v>
      </c>
      <c r="AB43" s="32">
        <v>23.095477065400001</v>
      </c>
      <c r="AC43" s="32">
        <v>0</v>
      </c>
      <c r="AD43" s="32">
        <v>0</v>
      </c>
      <c r="AE43" s="32">
        <v>12448.276147799999</v>
      </c>
      <c r="AF43" s="32">
        <v>1383.14078473</v>
      </c>
      <c r="AG43" s="32">
        <v>13831.4169325</v>
      </c>
      <c r="AH43" s="32">
        <v>6.4316637619800003</v>
      </c>
      <c r="AI43" s="32">
        <v>103.036962227</v>
      </c>
      <c r="AJ43" s="32">
        <v>1118.8533474200001</v>
      </c>
      <c r="AK43" s="32">
        <v>1754.8008689000001</v>
      </c>
      <c r="AL43" s="32">
        <v>466.92795291800002</v>
      </c>
      <c r="AM43" s="32">
        <v>67.576162200699997</v>
      </c>
      <c r="AN43" s="32">
        <v>134.35661510700001</v>
      </c>
      <c r="AO43" s="32">
        <v>431.01483079000002</v>
      </c>
      <c r="AP43" s="32">
        <v>63.108587436400001</v>
      </c>
      <c r="AQ43" s="32">
        <v>259.24467993299999</v>
      </c>
      <c r="AR43" s="32">
        <v>50375.094605699996</v>
      </c>
      <c r="AS43" s="32">
        <v>17106.523331799999</v>
      </c>
      <c r="AT43" s="32">
        <v>33268.5712738</v>
      </c>
      <c r="AU43" s="32">
        <v>16211.177812100001</v>
      </c>
      <c r="AV43" s="32">
        <v>51.7445079851</v>
      </c>
      <c r="AW43" s="32">
        <v>17.659620066900001</v>
      </c>
      <c r="AX43" s="32">
        <v>10911.9740492</v>
      </c>
      <c r="AY43" s="32">
        <v>85.534138717000005</v>
      </c>
      <c r="AZ43" s="32">
        <v>91.161698397199999</v>
      </c>
      <c r="BA43" s="32">
        <v>30.166001752700002</v>
      </c>
      <c r="BB43" s="32">
        <v>55.879580404400002</v>
      </c>
      <c r="BC43" s="32">
        <v>227.69153440599999</v>
      </c>
      <c r="BD43" s="32">
        <v>2574.7866031200001</v>
      </c>
      <c r="BE43" s="32">
        <v>477.417789798</v>
      </c>
      <c r="BF43" s="32">
        <v>41.429086252499999</v>
      </c>
      <c r="BG43" s="32">
        <v>99608.499868600004</v>
      </c>
      <c r="BH43" s="32">
        <v>715.97211902799995</v>
      </c>
      <c r="BI43" s="32">
        <v>11.974325330399999</v>
      </c>
      <c r="BJ43" s="32">
        <v>196.01363879100001</v>
      </c>
      <c r="BK43" s="32">
        <v>0</v>
      </c>
      <c r="BL43" s="32">
        <v>357.11485226000002</v>
      </c>
      <c r="BM43" s="32">
        <v>2569.37561534</v>
      </c>
      <c r="BN43" s="32">
        <v>119.64863529900001</v>
      </c>
      <c r="BP43" s="45">
        <f t="shared" si="0"/>
        <v>0</v>
      </c>
      <c r="BQ43" s="29">
        <f t="shared" si="1"/>
        <v>-4.7344356779609636E-6</v>
      </c>
      <c r="BR43" s="29" t="str">
        <f t="shared" si="2"/>
        <v/>
      </c>
      <c r="BS43" s="29">
        <f t="shared" si="3"/>
        <v>-1.1428018862672568E-5</v>
      </c>
      <c r="BT43" s="29">
        <f t="shared" si="4"/>
        <v>1.3113029202775524E-7</v>
      </c>
      <c r="BU43" s="29">
        <f t="shared" si="4"/>
        <v>1.4808290977819553E-6</v>
      </c>
      <c r="BV43" s="29">
        <f t="shared" si="5"/>
        <v>-2.4155300826188045E-5</v>
      </c>
      <c r="BW43" s="29">
        <f t="shared" si="6"/>
        <v>-2.407061496327445E-6</v>
      </c>
    </row>
    <row r="44" spans="1:75" x14ac:dyDescent="0.25">
      <c r="A44" s="26" t="s">
        <v>115</v>
      </c>
      <c r="B44" s="32">
        <v>32718.243999999999</v>
      </c>
      <c r="C44" s="32">
        <v>0</v>
      </c>
      <c r="D44" s="32">
        <v>13023.486999999999</v>
      </c>
      <c r="E44" s="32">
        <v>26930.107</v>
      </c>
      <c r="F44" s="32">
        <v>14464.271000000001</v>
      </c>
      <c r="G44" s="32">
        <v>203931.83</v>
      </c>
      <c r="H44" s="32">
        <v>30892.901999999998</v>
      </c>
      <c r="I44" s="32"/>
      <c r="J44" s="32"/>
      <c r="K44" s="32"/>
      <c r="L44" s="32"/>
      <c r="M44" s="32" t="s">
        <v>270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  <c r="BJ44" s="32">
        <v>0</v>
      </c>
      <c r="BK44" s="32">
        <v>0</v>
      </c>
      <c r="BL44" s="32">
        <v>0</v>
      </c>
      <c r="BM44" s="32">
        <v>0</v>
      </c>
      <c r="BN44" s="32">
        <v>0</v>
      </c>
      <c r="BP44" s="45" t="e">
        <f t="shared" si="0"/>
        <v>#DIV/0!</v>
      </c>
      <c r="BQ44" s="29">
        <f t="shared" si="1"/>
        <v>-1</v>
      </c>
      <c r="BR44" s="29" t="str">
        <f t="shared" si="2"/>
        <v/>
      </c>
      <c r="BS44" s="29">
        <f t="shared" si="3"/>
        <v>-1</v>
      </c>
      <c r="BT44" s="29">
        <f t="shared" si="4"/>
        <v>-1</v>
      </c>
      <c r="BU44" s="29">
        <f t="shared" si="4"/>
        <v>-1</v>
      </c>
      <c r="BV44" s="29">
        <f t="shared" si="5"/>
        <v>-1</v>
      </c>
      <c r="BW44" s="29">
        <f t="shared" si="6"/>
        <v>-1</v>
      </c>
    </row>
    <row r="45" spans="1:75" x14ac:dyDescent="0.25">
      <c r="A45" s="26" t="s">
        <v>116</v>
      </c>
      <c r="B45" s="32">
        <v>17393.368999999999</v>
      </c>
      <c r="C45" s="32">
        <v>0</v>
      </c>
      <c r="D45" s="32">
        <v>17721.27</v>
      </c>
      <c r="E45" s="32">
        <v>9623.6321000000007</v>
      </c>
      <c r="F45" s="32">
        <v>5946.5181000000002</v>
      </c>
      <c r="G45" s="32">
        <v>101567</v>
      </c>
      <c r="H45" s="32">
        <v>37932.152000000002</v>
      </c>
      <c r="I45" s="32"/>
      <c r="J45" s="32"/>
      <c r="K45" s="32"/>
      <c r="L45" s="32"/>
      <c r="M45" s="32" t="s">
        <v>271</v>
      </c>
      <c r="N45" s="32">
        <v>24.842632305399999</v>
      </c>
      <c r="O45" s="32">
        <v>0</v>
      </c>
      <c r="P45" s="32">
        <v>25.107511656900002</v>
      </c>
      <c r="Q45" s="32">
        <v>40.391818557500002</v>
      </c>
      <c r="R45" s="32">
        <v>87.750205455300005</v>
      </c>
      <c r="S45" s="32">
        <v>2446.4683644500001</v>
      </c>
      <c r="T45" s="32">
        <v>44.990096468399997</v>
      </c>
      <c r="U45" s="32">
        <v>39.818083276000003</v>
      </c>
      <c r="V45" s="32">
        <v>16.589287816300001</v>
      </c>
      <c r="W45" s="32">
        <v>20.21257409</v>
      </c>
      <c r="X45" s="32">
        <v>0</v>
      </c>
      <c r="Y45" s="32">
        <v>0</v>
      </c>
      <c r="Z45" s="32">
        <v>17.182397350999999</v>
      </c>
      <c r="AA45" s="32">
        <v>4.8241458265299997</v>
      </c>
      <c r="AB45" s="32">
        <v>16.724657643099999</v>
      </c>
      <c r="AC45" s="32">
        <v>0</v>
      </c>
      <c r="AD45" s="32">
        <v>0</v>
      </c>
      <c r="AE45" s="32">
        <v>7139.3113992199997</v>
      </c>
      <c r="AF45" s="32">
        <v>793.25710665400004</v>
      </c>
      <c r="AG45" s="32">
        <v>7932.5685058700001</v>
      </c>
      <c r="AH45" s="32">
        <v>4.65751088748</v>
      </c>
      <c r="AI45" s="32">
        <v>73.526226242700005</v>
      </c>
      <c r="AJ45" s="32">
        <v>18.983852902100001</v>
      </c>
      <c r="AK45" s="32">
        <v>734.78710947599996</v>
      </c>
      <c r="AL45" s="32">
        <v>14.0600024251</v>
      </c>
      <c r="AM45" s="32">
        <v>0.31763234070200003</v>
      </c>
      <c r="AN45" s="32">
        <v>27.884783820300001</v>
      </c>
      <c r="AO45" s="32">
        <v>11.947023484700001</v>
      </c>
      <c r="AP45" s="32">
        <v>29.8646757486</v>
      </c>
      <c r="AQ45" s="32">
        <v>2.5853289736899998</v>
      </c>
      <c r="AR45" s="32">
        <v>2374.9732374800001</v>
      </c>
      <c r="AS45" s="32">
        <v>1843.1531074</v>
      </c>
      <c r="AT45" s="32">
        <v>531.82013007299997</v>
      </c>
      <c r="AU45" s="32">
        <v>1509.0917831500001</v>
      </c>
      <c r="AV45" s="32">
        <v>0.33588151479599998</v>
      </c>
      <c r="AW45" s="32">
        <v>0.275962048535</v>
      </c>
      <c r="AX45" s="32">
        <v>1335.3872448300001</v>
      </c>
      <c r="AY45" s="32">
        <v>8.0327480061999999E-3</v>
      </c>
      <c r="AZ45" s="32">
        <v>53.596988320999998</v>
      </c>
      <c r="BA45" s="32">
        <v>1.0187937300600001</v>
      </c>
      <c r="BB45" s="32">
        <v>4.8471330324000004</v>
      </c>
      <c r="BC45" s="32">
        <v>134.055553608</v>
      </c>
      <c r="BD45" s="32">
        <v>28.758808842699999</v>
      </c>
      <c r="BE45" s="32">
        <v>167.27385378899999</v>
      </c>
      <c r="BF45" s="32">
        <v>11.9513723937</v>
      </c>
      <c r="BG45" s="32">
        <v>6761.0362128999996</v>
      </c>
      <c r="BH45" s="32">
        <v>103.453630296</v>
      </c>
      <c r="BI45" s="32">
        <v>8.30042704251</v>
      </c>
      <c r="BJ45" s="32">
        <v>107.590882325</v>
      </c>
      <c r="BK45" s="32">
        <v>0</v>
      </c>
      <c r="BL45" s="32">
        <v>263.53270199000002</v>
      </c>
      <c r="BM45" s="32">
        <v>1360.96972985</v>
      </c>
      <c r="BN45" s="32">
        <v>118.573717927</v>
      </c>
      <c r="BP45" s="45">
        <f t="shared" si="0"/>
        <v>0</v>
      </c>
      <c r="BQ45" s="29">
        <f t="shared" si="1"/>
        <v>-0.85934476728171527</v>
      </c>
      <c r="BR45" s="29" t="str">
        <f t="shared" si="2"/>
        <v/>
      </c>
      <c r="BS45" s="29">
        <f t="shared" si="3"/>
        <v>-0.55237020225582023</v>
      </c>
      <c r="BT45" s="29">
        <f t="shared" si="4"/>
        <v>-0.75321446073567166</v>
      </c>
      <c r="BU45" s="29">
        <f t="shared" si="4"/>
        <v>-0.69004498491310395</v>
      </c>
      <c r="BV45" s="29">
        <f t="shared" si="5"/>
        <v>-0.93343274672974486</v>
      </c>
      <c r="BW45" s="29">
        <f t="shared" si="6"/>
        <v>-0.96412094600248355</v>
      </c>
    </row>
    <row r="46" spans="1:75" x14ac:dyDescent="0.25">
      <c r="A46" s="26" t="s">
        <v>117</v>
      </c>
      <c r="B46" s="32">
        <v>228.46043</v>
      </c>
      <c r="C46" s="32">
        <v>0</v>
      </c>
      <c r="D46" s="32">
        <v>1053.6459</v>
      </c>
      <c r="E46" s="32">
        <v>560.89707999999996</v>
      </c>
      <c r="F46" s="32">
        <v>324.62024000000002</v>
      </c>
      <c r="G46" s="32">
        <v>6148.1566999999995</v>
      </c>
      <c r="H46" s="32">
        <v>1129.2228</v>
      </c>
      <c r="I46" s="32"/>
      <c r="J46" s="32"/>
      <c r="K46" s="32"/>
      <c r="L46" s="32"/>
      <c r="M46" s="32" t="s">
        <v>272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  <c r="BJ46" s="32">
        <v>0</v>
      </c>
      <c r="BK46" s="32">
        <v>0</v>
      </c>
      <c r="BL46" s="32">
        <v>0</v>
      </c>
      <c r="BM46" s="32">
        <v>0</v>
      </c>
      <c r="BN46" s="32">
        <v>0</v>
      </c>
      <c r="BP46" s="45" t="e">
        <f t="shared" si="0"/>
        <v>#DIV/0!</v>
      </c>
      <c r="BQ46" s="29">
        <f t="shared" si="1"/>
        <v>-1</v>
      </c>
      <c r="BR46" s="29" t="str">
        <f t="shared" si="2"/>
        <v/>
      </c>
      <c r="BS46" s="29">
        <f t="shared" si="3"/>
        <v>-1</v>
      </c>
      <c r="BT46" s="29">
        <f t="shared" si="4"/>
        <v>-1</v>
      </c>
      <c r="BU46" s="29">
        <f t="shared" si="4"/>
        <v>-1</v>
      </c>
      <c r="BV46" s="29">
        <f t="shared" si="5"/>
        <v>-1</v>
      </c>
      <c r="BW46" s="29">
        <f t="shared" si="6"/>
        <v>-1</v>
      </c>
    </row>
    <row r="47" spans="1:75" x14ac:dyDescent="0.25">
      <c r="A47" s="26" t="s">
        <v>118</v>
      </c>
      <c r="B47" s="32">
        <v>45713.508000000002</v>
      </c>
      <c r="C47" s="32">
        <v>0</v>
      </c>
      <c r="D47" s="32">
        <v>71272.491999999998</v>
      </c>
      <c r="E47" s="32">
        <v>137752.79700000002</v>
      </c>
      <c r="F47" s="32">
        <v>86963.945000000007</v>
      </c>
      <c r="G47" s="32">
        <v>232981.8</v>
      </c>
      <c r="H47" s="32">
        <v>73419.891000000003</v>
      </c>
      <c r="I47" s="32"/>
      <c r="J47" s="32"/>
      <c r="K47" s="32"/>
      <c r="L47" s="32"/>
      <c r="M47" s="32" t="s">
        <v>273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32">
        <v>0</v>
      </c>
      <c r="BK47" s="32">
        <v>0</v>
      </c>
      <c r="BL47" s="32">
        <v>0</v>
      </c>
      <c r="BM47" s="32">
        <v>0</v>
      </c>
      <c r="BN47" s="32">
        <v>0</v>
      </c>
      <c r="BP47" s="45" t="e">
        <f t="shared" si="0"/>
        <v>#DIV/0!</v>
      </c>
      <c r="BQ47" s="29">
        <f t="shared" si="1"/>
        <v>-1</v>
      </c>
      <c r="BR47" s="29" t="str">
        <f t="shared" si="2"/>
        <v/>
      </c>
      <c r="BS47" s="29">
        <f t="shared" si="3"/>
        <v>-1</v>
      </c>
      <c r="BT47" s="29">
        <f t="shared" si="4"/>
        <v>-1</v>
      </c>
      <c r="BU47" s="29">
        <f t="shared" si="4"/>
        <v>-1</v>
      </c>
      <c r="BV47" s="29">
        <f t="shared" si="5"/>
        <v>-1</v>
      </c>
      <c r="BW47" s="29">
        <f t="shared" si="6"/>
        <v>-1</v>
      </c>
    </row>
    <row r="48" spans="1:75" x14ac:dyDescent="0.25">
      <c r="A48" s="26" t="s">
        <v>119</v>
      </c>
      <c r="B48" s="32">
        <v>223.05477999999999</v>
      </c>
      <c r="C48" s="32">
        <v>0</v>
      </c>
      <c r="D48" s="32">
        <v>2270.4328999999998</v>
      </c>
      <c r="E48" s="32">
        <v>1870.2427</v>
      </c>
      <c r="F48" s="32">
        <v>1598.2112999999999</v>
      </c>
      <c r="G48" s="32">
        <v>10919.165999999999</v>
      </c>
      <c r="H48" s="32">
        <v>2304.5706</v>
      </c>
      <c r="I48" s="32"/>
      <c r="J48" s="32"/>
      <c r="K48" s="32"/>
      <c r="L48" s="32"/>
      <c r="M48" s="32" t="s">
        <v>274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>
        <v>0</v>
      </c>
      <c r="BE48" s="32">
        <v>0</v>
      </c>
      <c r="BF48" s="32">
        <v>0</v>
      </c>
      <c r="BG48" s="32">
        <v>0</v>
      </c>
      <c r="BH48" s="32">
        <v>0</v>
      </c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P48" s="45" t="e">
        <f t="shared" si="0"/>
        <v>#DIV/0!</v>
      </c>
      <c r="BQ48" s="29">
        <f t="shared" si="1"/>
        <v>-1</v>
      </c>
      <c r="BR48" s="29" t="str">
        <f t="shared" si="2"/>
        <v/>
      </c>
      <c r="BS48" s="29">
        <f t="shared" si="3"/>
        <v>-1</v>
      </c>
      <c r="BT48" s="29">
        <f t="shared" si="4"/>
        <v>-1</v>
      </c>
      <c r="BU48" s="29">
        <f t="shared" si="4"/>
        <v>-1</v>
      </c>
      <c r="BV48" s="29">
        <f t="shared" si="5"/>
        <v>-1</v>
      </c>
      <c r="BW48" s="29">
        <f t="shared" si="6"/>
        <v>-1</v>
      </c>
    </row>
    <row r="49" spans="1:75" x14ac:dyDescent="0.25">
      <c r="A49" s="26" t="s">
        <v>120</v>
      </c>
      <c r="B49" s="32">
        <v>139.02950999999999</v>
      </c>
      <c r="C49" s="32">
        <v>0</v>
      </c>
      <c r="D49" s="32">
        <v>1120.2304999999999</v>
      </c>
      <c r="E49" s="32">
        <v>879.51337000000001</v>
      </c>
      <c r="F49" s="32">
        <v>494.14209</v>
      </c>
      <c r="G49" s="32">
        <v>33.926174000000003</v>
      </c>
      <c r="H49" s="32">
        <v>64.847808999999998</v>
      </c>
      <c r="I49" s="32"/>
      <c r="J49" s="32"/>
      <c r="K49" s="32"/>
      <c r="L49" s="32"/>
      <c r="M49" s="32" t="s">
        <v>275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>
        <v>0</v>
      </c>
      <c r="BE49" s="32">
        <v>0</v>
      </c>
      <c r="BF49" s="32">
        <v>0</v>
      </c>
      <c r="BG49" s="32">
        <v>0</v>
      </c>
      <c r="BH49" s="32">
        <v>0</v>
      </c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P49" s="45" t="e">
        <f t="shared" si="0"/>
        <v>#DIV/0!</v>
      </c>
      <c r="BQ49" s="29">
        <f t="shared" si="1"/>
        <v>-1</v>
      </c>
      <c r="BR49" s="29" t="str">
        <f t="shared" si="2"/>
        <v/>
      </c>
      <c r="BS49" s="29">
        <f t="shared" si="3"/>
        <v>-1</v>
      </c>
      <c r="BT49" s="29">
        <f t="shared" si="4"/>
        <v>-1</v>
      </c>
      <c r="BU49" s="29">
        <f t="shared" si="4"/>
        <v>-1</v>
      </c>
      <c r="BV49" s="29">
        <f t="shared" si="5"/>
        <v>-1</v>
      </c>
      <c r="BW49" s="29">
        <f t="shared" si="6"/>
        <v>-1</v>
      </c>
    </row>
    <row r="50" spans="1:75" x14ac:dyDescent="0.25">
      <c r="BQ50" s="29" t="str">
        <f t="shared" si="1"/>
        <v/>
      </c>
      <c r="BR50" s="29" t="str">
        <f t="shared" si="2"/>
        <v/>
      </c>
      <c r="BS50" s="29" t="str">
        <f t="shared" si="3"/>
        <v/>
      </c>
      <c r="BT50" s="29" t="str">
        <f t="shared" si="4"/>
        <v/>
      </c>
      <c r="BU50" s="29" t="str">
        <f t="shared" si="4"/>
        <v/>
      </c>
      <c r="BV50" s="29" t="str">
        <f t="shared" si="5"/>
        <v/>
      </c>
      <c r="BW50" s="29" t="str">
        <f t="shared" si="6"/>
        <v/>
      </c>
    </row>
    <row r="51" spans="1:75" x14ac:dyDescent="0.25">
      <c r="A51" s="27" t="s">
        <v>55</v>
      </c>
      <c r="B51" s="1">
        <f t="shared" ref="B51:H51" si="7">SUM(B3:B49)</f>
        <v>2386838.5285651581</v>
      </c>
      <c r="C51" s="1">
        <f t="shared" si="7"/>
        <v>23825.06204599997</v>
      </c>
      <c r="D51" s="1">
        <f t="shared" si="7"/>
        <v>6178255.5086135874</v>
      </c>
      <c r="E51" s="1">
        <f t="shared" si="7"/>
        <v>747637.09721420135</v>
      </c>
      <c r="F51" s="1">
        <f t="shared" si="7"/>
        <v>514385.26196630247</v>
      </c>
      <c r="G51" s="1">
        <f t="shared" si="7"/>
        <v>5488490.5935410103</v>
      </c>
      <c r="H51" s="1">
        <f t="shared" si="7"/>
        <v>1214742.2349470707</v>
      </c>
      <c r="I51" s="1"/>
      <c r="J51" s="1"/>
      <c r="K51" s="1"/>
      <c r="N51" s="1">
        <f t="shared" ref="N51:BN51" si="8">SUM(N3:N49)</f>
        <v>1030.5496763127742</v>
      </c>
      <c r="O51" s="1">
        <f t="shared" si="8"/>
        <v>26.985284271055907</v>
      </c>
      <c r="P51" s="1">
        <f t="shared" si="8"/>
        <v>1817.2795216190843</v>
      </c>
      <c r="Q51" s="1">
        <f t="shared" si="8"/>
        <v>18685.78888758766</v>
      </c>
      <c r="R51" s="1">
        <f t="shared" si="8"/>
        <v>180362.29386417483</v>
      </c>
      <c r="S51" s="1">
        <f t="shared" si="8"/>
        <v>910969.65024981997</v>
      </c>
      <c r="T51" s="1">
        <f t="shared" si="8"/>
        <v>4065.1275181165802</v>
      </c>
      <c r="U51" s="1">
        <f t="shared" si="8"/>
        <v>27600.720351357497</v>
      </c>
      <c r="V51" s="1">
        <f t="shared" si="8"/>
        <v>1303.6218513876984</v>
      </c>
      <c r="W51" s="1">
        <f t="shared" si="8"/>
        <v>19820.138914661842</v>
      </c>
      <c r="X51" s="1">
        <f t="shared" si="8"/>
        <v>236.78122370735099</v>
      </c>
      <c r="Y51" s="1">
        <f t="shared" si="8"/>
        <v>6280.4735151099994</v>
      </c>
      <c r="Z51" s="1">
        <f t="shared" si="8"/>
        <v>1423.1826653675064</v>
      </c>
      <c r="AA51" s="1">
        <f t="shared" si="8"/>
        <v>703.32030448739727</v>
      </c>
      <c r="AB51" s="1">
        <f t="shared" si="8"/>
        <v>710.01735069427627</v>
      </c>
      <c r="AC51" s="1">
        <f t="shared" si="8"/>
        <v>15543.478794065</v>
      </c>
      <c r="AD51" s="1">
        <f t="shared" si="8"/>
        <v>0</v>
      </c>
      <c r="AE51" s="1">
        <f t="shared" si="8"/>
        <v>1566586.5989039799</v>
      </c>
      <c r="AF51" s="1">
        <f t="shared" si="8"/>
        <v>167781.63281853998</v>
      </c>
      <c r="AG51" s="1">
        <f t="shared" si="8"/>
        <v>1740648.7052370396</v>
      </c>
      <c r="AH51" s="1">
        <f t="shared" si="8"/>
        <v>324.96258244184753</v>
      </c>
      <c r="AI51" s="1">
        <f t="shared" si="8"/>
        <v>13069.354187062499</v>
      </c>
      <c r="AJ51" s="1">
        <f t="shared" si="8"/>
        <v>3810.0253738853253</v>
      </c>
      <c r="AK51" s="1">
        <f t="shared" si="8"/>
        <v>283527.54732696345</v>
      </c>
      <c r="AL51" s="1">
        <f t="shared" si="8"/>
        <v>2321.9098696637202</v>
      </c>
      <c r="AM51" s="1">
        <f t="shared" si="8"/>
        <v>1607.661249376969</v>
      </c>
      <c r="AN51" s="1">
        <f t="shared" si="8"/>
        <v>9241.5190575578763</v>
      </c>
      <c r="AO51" s="1">
        <f t="shared" si="8"/>
        <v>4620.5664899159228</v>
      </c>
      <c r="AP51" s="1">
        <f t="shared" si="8"/>
        <v>7832.9702963999862</v>
      </c>
      <c r="AQ51" s="1">
        <f t="shared" si="8"/>
        <v>3050.1477127112948</v>
      </c>
      <c r="AR51" s="1">
        <f t="shared" si="8"/>
        <v>256005.23748718406</v>
      </c>
      <c r="AS51" s="1">
        <f t="shared" si="8"/>
        <v>185232.88244374603</v>
      </c>
      <c r="AT51" s="1">
        <f t="shared" si="8"/>
        <v>70772.355043412186</v>
      </c>
      <c r="AU51" s="1">
        <f t="shared" si="8"/>
        <v>127630.90653968498</v>
      </c>
      <c r="AV51" s="1">
        <f t="shared" si="8"/>
        <v>133.31085892052388</v>
      </c>
      <c r="AW51" s="1">
        <f t="shared" si="8"/>
        <v>184.30472225052119</v>
      </c>
      <c r="AX51" s="1">
        <f t="shared" si="8"/>
        <v>87285.308216073594</v>
      </c>
      <c r="AY51" s="1">
        <f t="shared" si="8"/>
        <v>1503.7635923002124</v>
      </c>
      <c r="AZ51" s="1">
        <f t="shared" si="8"/>
        <v>7196.7655537522896</v>
      </c>
      <c r="BA51" s="1">
        <f t="shared" si="8"/>
        <v>176.68059412357221</v>
      </c>
      <c r="BB51" s="1">
        <f t="shared" si="8"/>
        <v>699.84973880860116</v>
      </c>
      <c r="BC51" s="1">
        <f t="shared" si="8"/>
        <v>18104.9527655905</v>
      </c>
      <c r="BD51" s="1">
        <f t="shared" si="8"/>
        <v>6675.5569912787205</v>
      </c>
      <c r="BE51" s="1">
        <f t="shared" si="8"/>
        <v>29555.654341999601</v>
      </c>
      <c r="BF51" s="1">
        <f t="shared" si="8"/>
        <v>1232.269524043777</v>
      </c>
      <c r="BG51" s="1">
        <f t="shared" si="8"/>
        <v>1953091.2809408221</v>
      </c>
      <c r="BH51" s="1">
        <f t="shared" si="8"/>
        <v>15296.947451691152</v>
      </c>
      <c r="BI51" s="1">
        <f t="shared" si="8"/>
        <v>1768.1131570384366</v>
      </c>
      <c r="BJ51" s="1">
        <f t="shared" si="8"/>
        <v>19582.845022051708</v>
      </c>
      <c r="BK51" s="1">
        <f t="shared" si="8"/>
        <v>0</v>
      </c>
      <c r="BL51" s="1">
        <f t="shared" si="8"/>
        <v>83625.467925098899</v>
      </c>
      <c r="BM51" s="1">
        <f t="shared" si="8"/>
        <v>363041.0421184451</v>
      </c>
      <c r="BN51" s="1">
        <f t="shared" si="8"/>
        <v>16571.511322993108</v>
      </c>
      <c r="BQ51" s="29">
        <f t="shared" si="1"/>
        <v>-0.61833628905033344</v>
      </c>
      <c r="BR51" s="29">
        <f t="shared" si="2"/>
        <v>-0.34759965098707385</v>
      </c>
      <c r="BS51" s="29">
        <f t="shared" si="3"/>
        <v>-0.71826210443866145</v>
      </c>
      <c r="BT51" s="29">
        <f t="shared" si="4"/>
        <v>-0.65758087922456654</v>
      </c>
      <c r="BU51" s="29">
        <f t="shared" si="4"/>
        <v>-0.63989465457141992</v>
      </c>
      <c r="BV51" s="29">
        <f t="shared" si="5"/>
        <v>-0.64414783123810615</v>
      </c>
      <c r="BW51" s="29">
        <f t="shared" si="6"/>
        <v>-0.70113738398643588</v>
      </c>
    </row>
    <row r="52" spans="1:75" x14ac:dyDescent="0.25">
      <c r="A52" s="27" t="s">
        <v>74</v>
      </c>
      <c r="B52" s="1">
        <f>SUM(B5:B17)</f>
        <v>1490814.2192335103</v>
      </c>
      <c r="C52" s="1">
        <f t="shared" ref="C52:H52" si="9">SUM(C5:C17)</f>
        <v>23825.06204599997</v>
      </c>
      <c r="D52" s="1">
        <f t="shared" si="9"/>
        <v>1223755.3555618862</v>
      </c>
      <c r="E52" s="1">
        <f>SUM(E5:E17)</f>
        <v>132702.07047318321</v>
      </c>
      <c r="F52" s="1">
        <f t="shared" si="9"/>
        <v>80695.633678671846</v>
      </c>
      <c r="G52" s="1">
        <f t="shared" si="9"/>
        <v>1746633.3031450657</v>
      </c>
      <c r="H52" s="1">
        <f t="shared" si="9"/>
        <v>536049.58586029324</v>
      </c>
      <c r="I52" s="1"/>
      <c r="J52" s="1"/>
      <c r="K52" s="1"/>
      <c r="N52" s="1">
        <f t="shared" ref="N52:BN52" si="10">SUM(N5:N17)</f>
        <v>15.601691534292231</v>
      </c>
      <c r="O52" s="1">
        <f t="shared" si="10"/>
        <v>15.557282834435911</v>
      </c>
      <c r="P52" s="1">
        <f t="shared" si="10"/>
        <v>458.3844082329602</v>
      </c>
      <c r="Q52" s="1">
        <f t="shared" si="10"/>
        <v>16499.384144584485</v>
      </c>
      <c r="R52" s="1">
        <f t="shared" si="10"/>
        <v>119088.89777879708</v>
      </c>
      <c r="S52" s="1">
        <f t="shared" si="10"/>
        <v>562433.57773655013</v>
      </c>
      <c r="T52" s="1">
        <f t="shared" si="10"/>
        <v>616.80101211534009</v>
      </c>
      <c r="U52" s="1">
        <f t="shared" si="10"/>
        <v>16741.044459379598</v>
      </c>
      <c r="V52" s="1">
        <f t="shared" si="10"/>
        <v>135.61145821851198</v>
      </c>
      <c r="W52" s="1">
        <f t="shared" si="10"/>
        <v>163.24100924274398</v>
      </c>
      <c r="X52" s="1">
        <f t="shared" si="10"/>
        <v>158.395406723951</v>
      </c>
      <c r="Y52" s="1">
        <f t="shared" si="10"/>
        <v>234.75479114000001</v>
      </c>
      <c r="Z52" s="1">
        <f t="shared" si="10"/>
        <v>58.0573357638674</v>
      </c>
      <c r="AA52" s="1">
        <f t="shared" si="10"/>
        <v>20.401727894843315</v>
      </c>
      <c r="AB52" s="1">
        <f t="shared" si="10"/>
        <v>53.184142711316596</v>
      </c>
      <c r="AC52" s="1">
        <f t="shared" si="10"/>
        <v>15543.478794065</v>
      </c>
      <c r="AD52" s="1">
        <f t="shared" si="10"/>
        <v>0</v>
      </c>
      <c r="AE52" s="1">
        <f t="shared" si="10"/>
        <v>329330.97262338002</v>
      </c>
      <c r="AF52" s="1">
        <f t="shared" si="10"/>
        <v>36357.598249303002</v>
      </c>
      <c r="AG52" s="1">
        <f t="shared" si="10"/>
        <v>365923.32566365006</v>
      </c>
      <c r="AH52" s="1">
        <f t="shared" si="10"/>
        <v>10.32147601315698</v>
      </c>
      <c r="AI52" s="1">
        <f t="shared" si="10"/>
        <v>6585.4959632064993</v>
      </c>
      <c r="AJ52" s="1">
        <f t="shared" si="10"/>
        <v>4.5826279094049998</v>
      </c>
      <c r="AK52" s="1">
        <f t="shared" si="10"/>
        <v>134581.68181458549</v>
      </c>
      <c r="AL52" s="1">
        <f t="shared" si="10"/>
        <v>1.7651514360904781</v>
      </c>
      <c r="AM52" s="1">
        <f t="shared" si="10"/>
        <v>7.9516953019475992E-2</v>
      </c>
      <c r="AN52" s="1">
        <f t="shared" si="10"/>
        <v>1328.4983755231751</v>
      </c>
      <c r="AO52" s="1">
        <f t="shared" si="10"/>
        <v>3.2293821488205285</v>
      </c>
      <c r="AP52" s="1">
        <f t="shared" si="10"/>
        <v>1089.4066144169599</v>
      </c>
      <c r="AQ52" s="1">
        <f t="shared" si="10"/>
        <v>1.47397715212873E-2</v>
      </c>
      <c r="AR52" s="1">
        <f t="shared" si="10"/>
        <v>65413.518110413992</v>
      </c>
      <c r="AS52" s="1">
        <f t="shared" si="10"/>
        <v>39494.594596465999</v>
      </c>
      <c r="AT52" s="1">
        <f t="shared" si="10"/>
        <v>25918.923513981797</v>
      </c>
      <c r="AU52" s="1">
        <f t="shared" si="10"/>
        <v>30732.286645106004</v>
      </c>
      <c r="AV52" s="1">
        <f t="shared" si="10"/>
        <v>1.8895689853820001</v>
      </c>
      <c r="AW52" s="1">
        <f t="shared" si="10"/>
        <v>0</v>
      </c>
      <c r="AX52" s="1">
        <f t="shared" si="10"/>
        <v>28328.890695526603</v>
      </c>
      <c r="AY52" s="1">
        <f t="shared" si="10"/>
        <v>0</v>
      </c>
      <c r="AZ52" s="1">
        <f t="shared" si="10"/>
        <v>1302.2302673725901</v>
      </c>
      <c r="BA52" s="1">
        <f t="shared" si="10"/>
        <v>0</v>
      </c>
      <c r="BB52" s="1">
        <f t="shared" si="10"/>
        <v>147.61409275567001</v>
      </c>
      <c r="BC52" s="1">
        <f t="shared" si="10"/>
        <v>3284.7963951154998</v>
      </c>
      <c r="BD52" s="1">
        <f t="shared" si="10"/>
        <v>0</v>
      </c>
      <c r="BE52" s="1">
        <f t="shared" si="10"/>
        <v>4001.3990879190001</v>
      </c>
      <c r="BF52" s="1">
        <f t="shared" si="10"/>
        <v>3.1248513093039929E-2</v>
      </c>
      <c r="BG52" s="1">
        <f t="shared" si="10"/>
        <v>818653.54699773213</v>
      </c>
      <c r="BH52" s="1">
        <f t="shared" si="10"/>
        <v>0</v>
      </c>
      <c r="BI52" s="1">
        <f t="shared" si="10"/>
        <v>819.96947940614325</v>
      </c>
      <c r="BJ52" s="1">
        <f t="shared" si="10"/>
        <v>6248.1904310196696</v>
      </c>
      <c r="BK52" s="1">
        <f t="shared" si="10"/>
        <v>0</v>
      </c>
      <c r="BL52" s="1">
        <f t="shared" si="10"/>
        <v>53781.442271343898</v>
      </c>
      <c r="BM52" s="1">
        <f t="shared" si="10"/>
        <v>157924.11241684601</v>
      </c>
      <c r="BN52" s="1">
        <f t="shared" si="10"/>
        <v>2937.7886503430286</v>
      </c>
      <c r="BQ52" s="29">
        <f t="shared" si="1"/>
        <v>-0.6227339594160024</v>
      </c>
      <c r="BR52" s="29">
        <f t="shared" si="2"/>
        <v>-0.34759965098707385</v>
      </c>
      <c r="BS52" s="29">
        <f t="shared" si="3"/>
        <v>-0.70098326924531684</v>
      </c>
      <c r="BT52" s="29">
        <f t="shared" si="4"/>
        <v>-0.50706482666649177</v>
      </c>
      <c r="BU52" s="29">
        <f t="shared" si="4"/>
        <v>-0.5105733384072233</v>
      </c>
      <c r="BV52" s="29">
        <f t="shared" si="5"/>
        <v>-0.53129626835602639</v>
      </c>
      <c r="BW52" s="29">
        <f t="shared" si="6"/>
        <v>-0.70539271630366562</v>
      </c>
    </row>
    <row r="53" spans="1:75" x14ac:dyDescent="0.25">
      <c r="A53" s="27" t="s">
        <v>127</v>
      </c>
      <c r="B53" s="1">
        <f>SUM(B18:B49)</f>
        <v>352504.860674</v>
      </c>
      <c r="C53" s="1">
        <f t="shared" ref="C53:H53" si="11">SUM(C18:C49)</f>
        <v>0</v>
      </c>
      <c r="D53" s="1">
        <f t="shared" si="11"/>
        <v>963047.93021999986</v>
      </c>
      <c r="E53" s="1">
        <f>SUM(E18:E49)</f>
        <v>514683.40847999998</v>
      </c>
      <c r="F53" s="1">
        <f t="shared" si="11"/>
        <v>342192.75195000001</v>
      </c>
      <c r="G53" s="1">
        <f t="shared" si="11"/>
        <v>3176984.275074</v>
      </c>
      <c r="H53" s="1">
        <f t="shared" si="11"/>
        <v>421945.83280899993</v>
      </c>
      <c r="I53" s="1"/>
      <c r="J53" s="1"/>
      <c r="K53" s="1"/>
      <c r="N53" s="1">
        <f t="shared" ref="N53:BN53" si="12">SUM(N18:N49)</f>
        <v>1002.8070027924722</v>
      </c>
      <c r="O53" s="1">
        <f t="shared" si="12"/>
        <v>0</v>
      </c>
      <c r="P53" s="1">
        <f t="shared" si="12"/>
        <v>1005.032270079224</v>
      </c>
      <c r="Q53" s="1">
        <f t="shared" si="12"/>
        <v>2036.8105997748</v>
      </c>
      <c r="R53" s="1">
        <f t="shared" si="12"/>
        <v>10940.4356241778</v>
      </c>
      <c r="S53" s="1">
        <f t="shared" si="12"/>
        <v>148758.20066267002</v>
      </c>
      <c r="T53" s="1">
        <f t="shared" si="12"/>
        <v>2403.2750817272399</v>
      </c>
      <c r="U53" s="1">
        <f t="shared" si="12"/>
        <v>1598.8543695388998</v>
      </c>
      <c r="V53" s="1">
        <f t="shared" si="12"/>
        <v>1168.0103931691863</v>
      </c>
      <c r="W53" s="1">
        <f t="shared" si="12"/>
        <v>18193.139709221901</v>
      </c>
      <c r="X53" s="1">
        <f t="shared" si="12"/>
        <v>0</v>
      </c>
      <c r="Y53" s="1">
        <f t="shared" si="12"/>
        <v>0</v>
      </c>
      <c r="Z53" s="1">
        <f t="shared" si="12"/>
        <v>748.40300819663923</v>
      </c>
      <c r="AA53" s="1">
        <f t="shared" si="12"/>
        <v>189.66732531855411</v>
      </c>
      <c r="AB53" s="1">
        <f t="shared" si="12"/>
        <v>656.83320798295961</v>
      </c>
      <c r="AC53" s="1">
        <f t="shared" si="12"/>
        <v>0</v>
      </c>
      <c r="AD53" s="1">
        <f t="shared" si="12"/>
        <v>0</v>
      </c>
      <c r="AE53" s="1">
        <f t="shared" si="12"/>
        <v>490220.93208660005</v>
      </c>
      <c r="AF53" s="1">
        <f t="shared" si="12"/>
        <v>54469.041219936997</v>
      </c>
      <c r="AG53" s="1">
        <f t="shared" si="12"/>
        <v>544689.97330638999</v>
      </c>
      <c r="AH53" s="1">
        <f t="shared" si="12"/>
        <v>314.64110642869053</v>
      </c>
      <c r="AI53" s="1">
        <f t="shared" si="12"/>
        <v>4591.2708449810007</v>
      </c>
      <c r="AJ53" s="1">
        <f t="shared" si="12"/>
        <v>3670.4147298601201</v>
      </c>
      <c r="AK53" s="1">
        <f t="shared" si="12"/>
        <v>53107.908638417997</v>
      </c>
      <c r="AL53" s="1">
        <f t="shared" si="12"/>
        <v>2270.1905610271297</v>
      </c>
      <c r="AM53" s="1">
        <f t="shared" si="12"/>
        <v>1607.4906067990769</v>
      </c>
      <c r="AN53" s="1">
        <f t="shared" si="12"/>
        <v>7436.5061647094008</v>
      </c>
      <c r="AO53" s="1">
        <f t="shared" si="12"/>
        <v>4524.4856820932027</v>
      </c>
      <c r="AP53" s="1">
        <f t="shared" si="12"/>
        <v>366.08967823302629</v>
      </c>
      <c r="AQ53" s="1">
        <f t="shared" si="12"/>
        <v>3049.2793092438346</v>
      </c>
      <c r="AR53" s="1">
        <f t="shared" si="12"/>
        <v>170909.97417248998</v>
      </c>
      <c r="AS53" s="1">
        <f t="shared" si="12"/>
        <v>127733.7210714</v>
      </c>
      <c r="AT53" s="1">
        <f t="shared" si="12"/>
        <v>43176.253101106398</v>
      </c>
      <c r="AU53" s="1">
        <f t="shared" si="12"/>
        <v>88067.10265376899</v>
      </c>
      <c r="AV53" s="1">
        <f t="shared" si="12"/>
        <v>76.580122808241896</v>
      </c>
      <c r="AW53" s="1">
        <f t="shared" si="12"/>
        <v>184.24597607416248</v>
      </c>
      <c r="AX53" s="1">
        <f t="shared" si="12"/>
        <v>57673.220851950995</v>
      </c>
      <c r="AY53" s="1">
        <f t="shared" si="12"/>
        <v>1503.7635923002124</v>
      </c>
      <c r="AZ53" s="1">
        <f t="shared" si="12"/>
        <v>5064.5272139367007</v>
      </c>
      <c r="BA53" s="1">
        <f t="shared" si="12"/>
        <v>176.64288930592198</v>
      </c>
      <c r="BB53" s="1">
        <f t="shared" si="12"/>
        <v>543.74253252041103</v>
      </c>
      <c r="BC53" s="1">
        <f t="shared" si="12"/>
        <v>12724.599713453001</v>
      </c>
      <c r="BD53" s="1">
        <f t="shared" si="12"/>
        <v>6668.9861181933002</v>
      </c>
      <c r="BE53" s="1">
        <f t="shared" si="12"/>
        <v>18961.770006860599</v>
      </c>
      <c r="BF53" s="1">
        <f t="shared" si="12"/>
        <v>1231.1762003740178</v>
      </c>
      <c r="BG53" s="1">
        <f t="shared" si="12"/>
        <v>1066481.78123929</v>
      </c>
      <c r="BH53" s="1">
        <f t="shared" si="12"/>
        <v>15296.886383027098</v>
      </c>
      <c r="BI53" s="1">
        <f t="shared" si="12"/>
        <v>351.39686560129365</v>
      </c>
      <c r="BJ53" s="1">
        <f t="shared" si="12"/>
        <v>7523.76574695204</v>
      </c>
      <c r="BK53" s="1">
        <f t="shared" si="12"/>
        <v>0</v>
      </c>
      <c r="BL53" s="1">
        <f t="shared" si="12"/>
        <v>12258.886464845</v>
      </c>
      <c r="BM53" s="1">
        <f t="shared" si="12"/>
        <v>94350.694590398998</v>
      </c>
      <c r="BN53" s="1">
        <f t="shared" si="12"/>
        <v>7731.2449718600792</v>
      </c>
      <c r="BQ53" s="29">
        <f t="shared" si="1"/>
        <v>-0.57799673917051864</v>
      </c>
      <c r="BR53" s="29" t="str">
        <f t="shared" si="2"/>
        <v/>
      </c>
      <c r="BS53" s="29">
        <f t="shared" si="3"/>
        <v>-0.43441031727054297</v>
      </c>
      <c r="BT53" s="29">
        <f t="shared" si="4"/>
        <v>-0.66793183662703726</v>
      </c>
      <c r="BU53" s="29">
        <f t="shared" si="4"/>
        <v>-0.62671996895462012</v>
      </c>
      <c r="BV53" s="29">
        <f t="shared" si="5"/>
        <v>-0.66431002205245437</v>
      </c>
      <c r="BW53" s="29">
        <f t="shared" si="6"/>
        <v>-0.77639145299224166</v>
      </c>
    </row>
    <row r="55" spans="1:75" x14ac:dyDescent="0.25">
      <c r="A55" s="47" t="s">
        <v>308</v>
      </c>
    </row>
    <row r="56" spans="1:75" x14ac:dyDescent="0.25">
      <c r="A56" s="47" t="s">
        <v>310</v>
      </c>
    </row>
    <row r="58" spans="1:75" x14ac:dyDescent="0.25">
      <c r="E58" s="32"/>
    </row>
    <row r="59" spans="1:75" x14ac:dyDescent="0.25">
      <c r="E59" s="32"/>
    </row>
    <row r="60" spans="1:75" x14ac:dyDescent="0.25">
      <c r="E60" s="32"/>
    </row>
    <row r="61" spans="1:75" x14ac:dyDescent="0.25">
      <c r="E61" s="32"/>
    </row>
    <row r="62" spans="1:75" x14ac:dyDescent="0.25">
      <c r="E62" s="32"/>
    </row>
    <row r="63" spans="1:75" x14ac:dyDescent="0.25">
      <c r="E63" s="32"/>
    </row>
    <row r="64" spans="1:75" x14ac:dyDescent="0.25">
      <c r="E64" s="32"/>
    </row>
    <row r="65" spans="5:5" x14ac:dyDescent="0.25">
      <c r="E65" s="32"/>
    </row>
    <row r="66" spans="5:5" x14ac:dyDescent="0.25">
      <c r="E66" s="32"/>
    </row>
    <row r="67" spans="5:5" x14ac:dyDescent="0.25">
      <c r="E67" s="32"/>
    </row>
    <row r="68" spans="5:5" x14ac:dyDescent="0.25">
      <c r="E68" s="32"/>
    </row>
    <row r="69" spans="5:5" x14ac:dyDescent="0.25">
      <c r="E69" s="32"/>
    </row>
    <row r="70" spans="5:5" x14ac:dyDescent="0.25">
      <c r="E70" s="32"/>
    </row>
    <row r="71" spans="5:5" x14ac:dyDescent="0.25">
      <c r="E71" s="32"/>
    </row>
    <row r="72" spans="5:5" x14ac:dyDescent="0.25">
      <c r="E72" s="32"/>
    </row>
    <row r="73" spans="5:5" x14ac:dyDescent="0.25">
      <c r="E73" s="32"/>
    </row>
    <row r="74" spans="5:5" x14ac:dyDescent="0.25">
      <c r="E74" s="32"/>
    </row>
    <row r="75" spans="5:5" x14ac:dyDescent="0.25">
      <c r="E75" s="32"/>
    </row>
    <row r="76" spans="5:5" x14ac:dyDescent="0.25">
      <c r="E76" s="32"/>
    </row>
    <row r="77" spans="5:5" x14ac:dyDescent="0.25">
      <c r="E77" s="32"/>
    </row>
    <row r="78" spans="5:5" x14ac:dyDescent="0.25">
      <c r="E78" s="32"/>
    </row>
    <row r="79" spans="5:5" x14ac:dyDescent="0.25">
      <c r="E79" s="32"/>
    </row>
    <row r="80" spans="5:5" x14ac:dyDescent="0.25">
      <c r="E80" s="32"/>
    </row>
    <row r="81" spans="5:5" x14ac:dyDescent="0.25">
      <c r="E81" s="32"/>
    </row>
    <row r="82" spans="5:5" x14ac:dyDescent="0.25">
      <c r="E82" s="32"/>
    </row>
    <row r="83" spans="5:5" x14ac:dyDescent="0.25">
      <c r="E83" s="32"/>
    </row>
    <row r="84" spans="5:5" x14ac:dyDescent="0.25">
      <c r="E84" s="32"/>
    </row>
    <row r="85" spans="5:5" x14ac:dyDescent="0.25">
      <c r="E85" s="32"/>
    </row>
    <row r="86" spans="5:5" x14ac:dyDescent="0.25">
      <c r="E86" s="32"/>
    </row>
    <row r="87" spans="5:5" x14ac:dyDescent="0.25">
      <c r="E87" s="32"/>
    </row>
    <row r="88" spans="5:5" x14ac:dyDescent="0.25">
      <c r="E88" s="32"/>
    </row>
    <row r="89" spans="5:5" x14ac:dyDescent="0.25">
      <c r="E89" s="32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1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5.28515625" customWidth="1"/>
    <col min="2" max="2" width="11.7109375" customWidth="1"/>
    <col min="3" max="3" width="10.140625" customWidth="1"/>
    <col min="4" max="4" width="9.7109375" customWidth="1"/>
    <col min="5" max="5" width="10.42578125" customWidth="1"/>
    <col min="6" max="6" width="10.5703125" customWidth="1"/>
    <col min="7" max="8" width="9.85546875" customWidth="1"/>
    <col min="10" max="10" width="12.5703125" bestFit="1" customWidth="1"/>
    <col min="11" max="20" width="12" bestFit="1" customWidth="1"/>
    <col min="21" max="21" width="6.5703125" customWidth="1"/>
    <col min="22" max="25" width="12" bestFit="1" customWidth="1"/>
    <col min="26" max="26" width="9.85546875" bestFit="1" customWidth="1"/>
    <col min="27" max="29" width="12" bestFit="1" customWidth="1"/>
    <col min="30" max="30" width="6" customWidth="1"/>
    <col min="31" max="37" width="12" bestFit="1" customWidth="1"/>
    <col min="38" max="38" width="5.85546875" customWidth="1"/>
    <col min="39" max="55" width="12" bestFit="1" customWidth="1"/>
    <col min="56" max="56" width="5.140625" customWidth="1"/>
    <col min="57" max="57" width="12" bestFit="1" customWidth="1"/>
    <col min="58" max="58" width="8.42578125" customWidth="1"/>
    <col min="59" max="59" width="7.85546875" customWidth="1"/>
    <col min="60" max="61" width="12" bestFit="1" customWidth="1"/>
    <col min="62" max="62" width="12" style="34" customWidth="1"/>
    <col min="64" max="64" width="9.140625" style="34"/>
  </cols>
  <sheetData>
    <row r="1" spans="1:63" x14ac:dyDescent="0.25">
      <c r="B1" s="34" t="s">
        <v>336</v>
      </c>
      <c r="J1" s="34" t="s">
        <v>491</v>
      </c>
    </row>
    <row r="2" spans="1:63" x14ac:dyDescent="0.25">
      <c r="A2" s="34" t="s">
        <v>306</v>
      </c>
      <c r="B2" s="34" t="s">
        <v>59</v>
      </c>
      <c r="C2" s="34" t="s">
        <v>57</v>
      </c>
      <c r="D2" s="34" t="s">
        <v>60</v>
      </c>
      <c r="E2" s="34" t="s">
        <v>54</v>
      </c>
      <c r="F2" s="34" t="s">
        <v>53</v>
      </c>
      <c r="G2" s="34" t="s">
        <v>61</v>
      </c>
      <c r="H2" s="34" t="s">
        <v>62</v>
      </c>
      <c r="J2" s="23" t="s">
        <v>52</v>
      </c>
      <c r="K2" s="34" t="s">
        <v>131</v>
      </c>
      <c r="L2" s="34" t="s">
        <v>132</v>
      </c>
      <c r="M2" s="34" t="s">
        <v>133</v>
      </c>
      <c r="N2" s="34" t="s">
        <v>64</v>
      </c>
      <c r="O2" s="34" t="s">
        <v>134</v>
      </c>
      <c r="P2" s="34" t="s">
        <v>59</v>
      </c>
      <c r="Q2" s="34" t="s">
        <v>136</v>
      </c>
      <c r="R2" s="34" t="s">
        <v>137</v>
      </c>
      <c r="S2" s="34" t="s">
        <v>138</v>
      </c>
      <c r="T2" s="34" t="s">
        <v>139</v>
      </c>
      <c r="U2" s="34" t="s">
        <v>140</v>
      </c>
      <c r="V2" s="34" t="s">
        <v>276</v>
      </c>
      <c r="W2" s="34" t="s">
        <v>141</v>
      </c>
      <c r="X2" s="34" t="s">
        <v>142</v>
      </c>
      <c r="Y2" s="34" t="s">
        <v>143</v>
      </c>
      <c r="Z2" s="34" t="s">
        <v>144</v>
      </c>
      <c r="AA2" s="34" t="s">
        <v>57</v>
      </c>
      <c r="AB2" s="34" t="s">
        <v>128</v>
      </c>
      <c r="AC2" s="34" t="s">
        <v>145</v>
      </c>
      <c r="AD2" s="34" t="s">
        <v>146</v>
      </c>
      <c r="AE2" s="34" t="s">
        <v>60</v>
      </c>
      <c r="AF2" s="34" t="s">
        <v>147</v>
      </c>
      <c r="AG2" s="34" t="s">
        <v>148</v>
      </c>
      <c r="AH2" s="34" t="s">
        <v>149</v>
      </c>
      <c r="AI2" s="34" t="s">
        <v>150</v>
      </c>
      <c r="AJ2" s="34" t="s">
        <v>151</v>
      </c>
      <c r="AK2" s="34" t="s">
        <v>152</v>
      </c>
      <c r="AL2" s="34" t="s">
        <v>153</v>
      </c>
      <c r="AM2" s="34" t="s">
        <v>154</v>
      </c>
      <c r="AN2" s="34" t="s">
        <v>155</v>
      </c>
      <c r="AO2" s="34" t="s">
        <v>156</v>
      </c>
      <c r="AP2" s="34" t="s">
        <v>54</v>
      </c>
      <c r="AQ2" s="34" t="s">
        <v>53</v>
      </c>
      <c r="AR2" s="34" t="s">
        <v>157</v>
      </c>
      <c r="AS2" s="34" t="s">
        <v>158</v>
      </c>
      <c r="AT2" s="34" t="s">
        <v>159</v>
      </c>
      <c r="AU2" s="34" t="s">
        <v>160</v>
      </c>
      <c r="AV2" s="34" t="s">
        <v>161</v>
      </c>
      <c r="AW2" s="34" t="s">
        <v>162</v>
      </c>
      <c r="AX2" s="34" t="s">
        <v>163</v>
      </c>
      <c r="AY2" s="34" t="s">
        <v>164</v>
      </c>
      <c r="AZ2" s="34" t="s">
        <v>165</v>
      </c>
      <c r="BA2" s="34" t="s">
        <v>166</v>
      </c>
      <c r="BB2" s="34" t="s">
        <v>167</v>
      </c>
      <c r="BC2" s="34" t="s">
        <v>168</v>
      </c>
      <c r="BD2" s="34" t="s">
        <v>169</v>
      </c>
      <c r="BE2" s="34" t="s">
        <v>61</v>
      </c>
      <c r="BF2" s="34" t="s">
        <v>170</v>
      </c>
      <c r="BG2" s="34" t="s">
        <v>171</v>
      </c>
      <c r="BH2" s="34" t="s">
        <v>172</v>
      </c>
      <c r="BI2" s="34" t="s">
        <v>173</v>
      </c>
      <c r="BJ2" s="34" t="s">
        <v>174</v>
      </c>
      <c r="BK2" s="34" t="s">
        <v>176</v>
      </c>
    </row>
    <row r="3" spans="1:63" x14ac:dyDescent="0.25">
      <c r="A3" s="34" t="s">
        <v>0</v>
      </c>
      <c r="B3" s="32">
        <v>666279.01104000001</v>
      </c>
      <c r="C3" s="32">
        <v>11041.414052</v>
      </c>
      <c r="D3" s="32">
        <v>14551.244744</v>
      </c>
      <c r="E3" s="32">
        <v>72655.912127999996</v>
      </c>
      <c r="F3" s="32">
        <v>61572.804923999996</v>
      </c>
      <c r="G3" s="32">
        <v>6676.6608855000004</v>
      </c>
      <c r="H3" s="32">
        <v>158720.35355</v>
      </c>
      <c r="I3" s="34"/>
      <c r="J3" t="s">
        <v>0</v>
      </c>
      <c r="K3" s="32">
        <v>11846.532277800001</v>
      </c>
      <c r="L3" s="32">
        <v>0</v>
      </c>
      <c r="M3" s="32">
        <v>4944.7211827900001</v>
      </c>
      <c r="N3" s="32">
        <v>3770.0579467699999</v>
      </c>
      <c r="O3" s="32">
        <v>36157.652118799997</v>
      </c>
      <c r="P3" s="32">
        <v>666166.38194700005</v>
      </c>
      <c r="Q3" s="32">
        <v>10195.011511500001</v>
      </c>
      <c r="R3" s="32">
        <v>4630.7319091600002</v>
      </c>
      <c r="S3" s="32">
        <v>137.43842322699999</v>
      </c>
      <c r="T3" s="32">
        <v>17340.2868141</v>
      </c>
      <c r="U3" s="32">
        <v>0</v>
      </c>
      <c r="V3" s="32">
        <v>94207066.436399996</v>
      </c>
      <c r="W3" s="32">
        <v>0</v>
      </c>
      <c r="X3" s="32">
        <v>937.05482585599998</v>
      </c>
      <c r="Y3" s="32">
        <v>771.05949107000004</v>
      </c>
      <c r="Z3" s="32">
        <v>15406.4959459</v>
      </c>
      <c r="AA3" s="32">
        <v>11039.545379699999</v>
      </c>
      <c r="AB3" s="32">
        <v>0</v>
      </c>
      <c r="AC3" s="32">
        <v>13093.7976715</v>
      </c>
      <c r="AD3" s="32">
        <v>1454.86659504</v>
      </c>
      <c r="AE3" s="32">
        <v>14548.6642665</v>
      </c>
      <c r="AF3" s="32">
        <v>0</v>
      </c>
      <c r="AG3" s="32">
        <v>14323.0082955</v>
      </c>
      <c r="AH3" s="32">
        <v>29.946307861600001</v>
      </c>
      <c r="AI3" s="32">
        <v>31707.7640679</v>
      </c>
      <c r="AJ3" s="32">
        <v>78.952347232199998</v>
      </c>
      <c r="AK3" s="32">
        <v>578.70842519300004</v>
      </c>
      <c r="AL3" s="32">
        <v>6569.8578108900001</v>
      </c>
      <c r="AM3" s="32">
        <v>27.2738423666</v>
      </c>
      <c r="AN3" s="32">
        <v>0</v>
      </c>
      <c r="AO3" s="32">
        <v>392.637788247</v>
      </c>
      <c r="AP3" s="32">
        <v>72644.300782100006</v>
      </c>
      <c r="AQ3" s="32">
        <v>61563.083299500002</v>
      </c>
      <c r="AR3" s="32">
        <v>11081.217482599999</v>
      </c>
      <c r="AS3" s="32">
        <v>23676.5798818</v>
      </c>
      <c r="AT3" s="32">
        <v>3.4649563206199998</v>
      </c>
      <c r="AU3" s="32">
        <v>5.7345733448500003</v>
      </c>
      <c r="AV3" s="32">
        <v>782.77070502599997</v>
      </c>
      <c r="AW3" s="32">
        <v>131.480559293</v>
      </c>
      <c r="AX3" s="32">
        <v>21316.757397699999</v>
      </c>
      <c r="AY3" s="32">
        <v>269.31171394299997</v>
      </c>
      <c r="AZ3" s="32">
        <v>555.24252215800004</v>
      </c>
      <c r="BA3" s="32">
        <v>30455.6229914</v>
      </c>
      <c r="BB3" s="32">
        <v>25.1196890911</v>
      </c>
      <c r="BC3" s="32">
        <v>305.78009319500001</v>
      </c>
      <c r="BD3" s="32">
        <v>34.421665332400003</v>
      </c>
      <c r="BE3" s="32">
        <v>6675.4957084400003</v>
      </c>
      <c r="BF3" s="32">
        <v>0</v>
      </c>
      <c r="BG3" s="32">
        <v>1674.0092934700001</v>
      </c>
      <c r="BH3" s="32">
        <v>5436.6805879599997</v>
      </c>
      <c r="BI3" s="32">
        <v>0</v>
      </c>
      <c r="BJ3" s="32">
        <v>37918.897780699997</v>
      </c>
      <c r="BK3" s="32">
        <v>1187.7080857799999</v>
      </c>
    </row>
    <row r="4" spans="1:63" x14ac:dyDescent="0.25">
      <c r="A4" s="34" t="s">
        <v>2</v>
      </c>
      <c r="B4" s="32">
        <v>1478574.5098999999</v>
      </c>
      <c r="C4" s="32">
        <v>24289.303286999999</v>
      </c>
      <c r="D4" s="32">
        <v>21311.290688000001</v>
      </c>
      <c r="E4" s="32">
        <v>151428.70925000001</v>
      </c>
      <c r="F4" s="32">
        <v>128329.41425</v>
      </c>
      <c r="G4" s="32">
        <v>11458.967001000001</v>
      </c>
      <c r="H4" s="32">
        <v>349158.74711</v>
      </c>
      <c r="I4" s="34"/>
      <c r="J4" t="s">
        <v>2</v>
      </c>
      <c r="K4" s="32">
        <v>26075.1072422</v>
      </c>
      <c r="L4" s="32">
        <v>0</v>
      </c>
      <c r="M4" s="32">
        <v>10883.705598299999</v>
      </c>
      <c r="N4" s="32">
        <v>8298.1815379599993</v>
      </c>
      <c r="O4" s="32">
        <v>79585.747881599993</v>
      </c>
      <c r="P4" s="32">
        <v>1478574.4378200001</v>
      </c>
      <c r="Q4" s="32">
        <v>22439.995592300002</v>
      </c>
      <c r="R4" s="32">
        <v>10192.592361700001</v>
      </c>
      <c r="S4" s="32">
        <v>302.51248016599999</v>
      </c>
      <c r="T4" s="32">
        <v>38167.283157500002</v>
      </c>
      <c r="U4" s="32">
        <v>0</v>
      </c>
      <c r="V4" s="32">
        <v>175391219.13100001</v>
      </c>
      <c r="W4" s="32">
        <v>0</v>
      </c>
      <c r="X4" s="32">
        <v>2062.5289442399999</v>
      </c>
      <c r="Y4" s="32">
        <v>1697.1604062500001</v>
      </c>
      <c r="Z4" s="32">
        <v>33910.871641600002</v>
      </c>
      <c r="AA4" s="32">
        <v>24289.300090799999</v>
      </c>
      <c r="AB4" s="32">
        <v>0</v>
      </c>
      <c r="AC4" s="32">
        <v>19180.1553509</v>
      </c>
      <c r="AD4" s="32">
        <v>2131.1284717499998</v>
      </c>
      <c r="AE4" s="32">
        <v>21311.283822699999</v>
      </c>
      <c r="AF4" s="32">
        <v>0</v>
      </c>
      <c r="AG4" s="32">
        <v>31526.028745</v>
      </c>
      <c r="AH4" s="32">
        <v>76.895494874299999</v>
      </c>
      <c r="AI4" s="32">
        <v>69791.186438699995</v>
      </c>
      <c r="AJ4" s="32">
        <v>472.44548172499998</v>
      </c>
      <c r="AK4" s="32">
        <v>5043.3824405799996</v>
      </c>
      <c r="AL4" s="32">
        <v>12282.3942794</v>
      </c>
      <c r="AM4" s="32">
        <v>55.774351126799999</v>
      </c>
      <c r="AN4" s="32">
        <v>0</v>
      </c>
      <c r="AO4" s="32">
        <v>3570.42631106</v>
      </c>
      <c r="AP4" s="32">
        <v>151434.46176800001</v>
      </c>
      <c r="AQ4" s="32">
        <v>128335.174698</v>
      </c>
      <c r="AR4" s="32">
        <v>23099.287070800001</v>
      </c>
      <c r="AS4" s="32">
        <v>54713.547393599998</v>
      </c>
      <c r="AT4" s="32">
        <v>38.029055852399999</v>
      </c>
      <c r="AU4" s="32">
        <v>2.73173975468</v>
      </c>
      <c r="AV4" s="32">
        <v>1749.4514076400001</v>
      </c>
      <c r="AW4" s="32">
        <v>704.13750271100002</v>
      </c>
      <c r="AX4" s="32">
        <v>41678.874336000001</v>
      </c>
      <c r="AY4" s="32">
        <v>1089.36543919</v>
      </c>
      <c r="AZ4" s="32">
        <v>237.46068073999999</v>
      </c>
      <c r="BA4" s="32">
        <v>59551.9469207</v>
      </c>
      <c r="BB4" s="32">
        <v>220.96327336100001</v>
      </c>
      <c r="BC4" s="32">
        <v>1549.8254233</v>
      </c>
      <c r="BD4" s="32">
        <v>11.0731464991</v>
      </c>
      <c r="BE4" s="32">
        <v>11458.965761699999</v>
      </c>
      <c r="BF4" s="32">
        <v>0</v>
      </c>
      <c r="BG4" s="32">
        <v>3684.6206500899998</v>
      </c>
      <c r="BH4" s="32">
        <v>11966.545975499999</v>
      </c>
      <c r="BI4" s="32">
        <v>0</v>
      </c>
      <c r="BJ4" s="32">
        <v>83462.368577100002</v>
      </c>
      <c r="BK4" s="32">
        <v>2614.2360126899998</v>
      </c>
    </row>
    <row r="5" spans="1:63" x14ac:dyDescent="0.25">
      <c r="A5" s="34" t="s">
        <v>3</v>
      </c>
      <c r="B5" s="32">
        <v>746721.70421999996</v>
      </c>
      <c r="C5" s="32">
        <v>12270.741529999999</v>
      </c>
      <c r="D5" s="32">
        <v>10966.667917000001</v>
      </c>
      <c r="E5" s="32">
        <v>76657.823273000002</v>
      </c>
      <c r="F5" s="32">
        <v>64964.253892000001</v>
      </c>
      <c r="G5" s="32">
        <v>5849.4397786</v>
      </c>
      <c r="H5" s="32">
        <v>176391.91057000001</v>
      </c>
      <c r="I5" s="34"/>
      <c r="J5" t="s">
        <v>3</v>
      </c>
      <c r="K5" s="32">
        <v>13128.3666127</v>
      </c>
      <c r="L5" s="32">
        <v>0</v>
      </c>
      <c r="M5" s="32">
        <v>5479.7566883500003</v>
      </c>
      <c r="N5" s="32">
        <v>4177.9907139500001</v>
      </c>
      <c r="O5" s="32">
        <v>40070.030968300001</v>
      </c>
      <c r="P5" s="32">
        <v>744186.06718699995</v>
      </c>
      <c r="Q5" s="32">
        <v>11298.1461781</v>
      </c>
      <c r="R5" s="32">
        <v>5131.7927764400001</v>
      </c>
      <c r="S5" s="32">
        <v>152.30971346499999</v>
      </c>
      <c r="T5" s="32">
        <v>19216.563714100001</v>
      </c>
      <c r="U5" s="32">
        <v>0</v>
      </c>
      <c r="V5" s="32">
        <v>62100472.699900001</v>
      </c>
      <c r="W5" s="32">
        <v>0</v>
      </c>
      <c r="X5" s="32">
        <v>1038.4473540199999</v>
      </c>
      <c r="Y5" s="32">
        <v>854.49096620399996</v>
      </c>
      <c r="Z5" s="32">
        <v>17073.530292799998</v>
      </c>
      <c r="AA5" s="32">
        <v>12229.2341829</v>
      </c>
      <c r="AB5" s="32">
        <v>0</v>
      </c>
      <c r="AC5" s="32">
        <v>9843.9080570900005</v>
      </c>
      <c r="AD5" s="32">
        <v>1093.7675122799999</v>
      </c>
      <c r="AE5" s="32">
        <v>10937.6755694</v>
      </c>
      <c r="AF5" s="32">
        <v>0</v>
      </c>
      <c r="AG5" s="32">
        <v>15872.805733699999</v>
      </c>
      <c r="AH5" s="32">
        <v>31.245654264900001</v>
      </c>
      <c r="AI5" s="32">
        <v>35138.6499578</v>
      </c>
      <c r="AJ5" s="32">
        <v>77.695795289499998</v>
      </c>
      <c r="AK5" s="32">
        <v>542.06175664499995</v>
      </c>
      <c r="AL5" s="32">
        <v>6934.5596025300001</v>
      </c>
      <c r="AM5" s="32">
        <v>28.704770700400001</v>
      </c>
      <c r="AN5" s="32">
        <v>0</v>
      </c>
      <c r="AO5" s="32">
        <v>365.19381140199999</v>
      </c>
      <c r="AP5" s="32">
        <v>76405.627965000007</v>
      </c>
      <c r="AQ5" s="32">
        <v>64750.642636700002</v>
      </c>
      <c r="AR5" s="32">
        <v>11654.985328299999</v>
      </c>
      <c r="AS5" s="32">
        <v>24809.486345500001</v>
      </c>
      <c r="AT5" s="32">
        <v>3.1095685267399999</v>
      </c>
      <c r="AU5" s="32">
        <v>6.1915994946500001</v>
      </c>
      <c r="AV5" s="32">
        <v>821.25744155400002</v>
      </c>
      <c r="AW5" s="32">
        <v>130.82252204100001</v>
      </c>
      <c r="AX5" s="32">
        <v>22468.3620544</v>
      </c>
      <c r="AY5" s="32">
        <v>274.09057921700003</v>
      </c>
      <c r="AZ5" s="32">
        <v>599.962711388</v>
      </c>
      <c r="BA5" s="32">
        <v>32100.860650499999</v>
      </c>
      <c r="BB5" s="32">
        <v>23.493436281800001</v>
      </c>
      <c r="BC5" s="32">
        <v>305.77332681600001</v>
      </c>
      <c r="BD5" s="32">
        <v>37.2573745085</v>
      </c>
      <c r="BE5" s="32">
        <v>5832.0995012900003</v>
      </c>
      <c r="BF5" s="32">
        <v>0</v>
      </c>
      <c r="BG5" s="32">
        <v>1855.14235616</v>
      </c>
      <c r="BH5" s="32">
        <v>6024.9475634099999</v>
      </c>
      <c r="BI5" s="32">
        <v>0</v>
      </c>
      <c r="BJ5" s="32">
        <v>42021.848841599996</v>
      </c>
      <c r="BK5" s="32">
        <v>1316.22202225</v>
      </c>
    </row>
    <row r="6" spans="1:63" x14ac:dyDescent="0.25">
      <c r="A6" s="34" t="s">
        <v>4</v>
      </c>
      <c r="B6" s="32">
        <v>1054784.1046</v>
      </c>
      <c r="C6" s="32">
        <v>17312.955513000001</v>
      </c>
      <c r="D6" s="32">
        <v>14456.219462999999</v>
      </c>
      <c r="E6" s="32">
        <v>107359.14735</v>
      </c>
      <c r="F6" s="32">
        <v>90982.327885999999</v>
      </c>
      <c r="G6" s="32">
        <v>7946.2077433000004</v>
      </c>
      <c r="H6" s="32">
        <v>248874.02533</v>
      </c>
      <c r="I6" s="34"/>
      <c r="J6" t="s">
        <v>4</v>
      </c>
      <c r="K6" s="32">
        <v>18597.934129900001</v>
      </c>
      <c r="L6" s="32">
        <v>0</v>
      </c>
      <c r="M6" s="32">
        <v>7762.7443364199999</v>
      </c>
      <c r="N6" s="32">
        <v>5918.63457681</v>
      </c>
      <c r="O6" s="32">
        <v>56764.090711999997</v>
      </c>
      <c r="P6" s="32">
        <v>1055471.46976</v>
      </c>
      <c r="Q6" s="32">
        <v>16005.2032158</v>
      </c>
      <c r="R6" s="32">
        <v>7269.8112121900003</v>
      </c>
      <c r="S6" s="32">
        <v>215.76543861799999</v>
      </c>
      <c r="T6" s="32">
        <v>27222.609293000001</v>
      </c>
      <c r="U6" s="32">
        <v>0</v>
      </c>
      <c r="V6" s="32">
        <v>95374122.640799999</v>
      </c>
      <c r="W6" s="32">
        <v>0</v>
      </c>
      <c r="X6" s="32">
        <v>1471.08739053</v>
      </c>
      <c r="Y6" s="32">
        <v>1210.4904922400001</v>
      </c>
      <c r="Z6" s="32">
        <v>24186.740697900001</v>
      </c>
      <c r="AA6" s="32">
        <v>17324.183344699999</v>
      </c>
      <c r="AB6" s="32">
        <v>0</v>
      </c>
      <c r="AC6" s="32">
        <v>13016.5671896</v>
      </c>
      <c r="AD6" s="32">
        <v>1446.28557447</v>
      </c>
      <c r="AE6" s="32">
        <v>14462.8527641</v>
      </c>
      <c r="AF6" s="32">
        <v>0</v>
      </c>
      <c r="AG6" s="32">
        <v>22485.768002699999</v>
      </c>
      <c r="AH6" s="32">
        <v>51.482828350699997</v>
      </c>
      <c r="AI6" s="32">
        <v>49778.189143700001</v>
      </c>
      <c r="AJ6" s="32">
        <v>269.88329753400001</v>
      </c>
      <c r="AK6" s="32">
        <v>2764.2814965699999</v>
      </c>
      <c r="AL6" s="32">
        <v>9012.9436521700009</v>
      </c>
      <c r="AM6" s="32">
        <v>39.796303244199997</v>
      </c>
      <c r="AN6" s="32">
        <v>0</v>
      </c>
      <c r="AO6" s="32">
        <v>1949.4146786399999</v>
      </c>
      <c r="AP6" s="32">
        <v>107429.844299</v>
      </c>
      <c r="AQ6" s="32">
        <v>91042.732730999996</v>
      </c>
      <c r="AR6" s="32">
        <v>16387.111567600001</v>
      </c>
      <c r="AS6" s="32">
        <v>37678.680076600001</v>
      </c>
      <c r="AT6" s="32">
        <v>20.446508250699999</v>
      </c>
      <c r="AU6" s="32">
        <v>3.8934167672000002</v>
      </c>
      <c r="AV6" s="32">
        <v>1216.1333555399999</v>
      </c>
      <c r="AW6" s="32">
        <v>408.34050464500001</v>
      </c>
      <c r="AX6" s="32">
        <v>30152.411065100001</v>
      </c>
      <c r="AY6" s="32">
        <v>660.86791132899998</v>
      </c>
      <c r="AZ6" s="32">
        <v>363.527487431</v>
      </c>
      <c r="BA6" s="32">
        <v>43081.5698328</v>
      </c>
      <c r="BB6" s="32">
        <v>121.006257518</v>
      </c>
      <c r="BC6" s="32">
        <v>906.01168195000002</v>
      </c>
      <c r="BD6" s="32">
        <v>20.722057814700001</v>
      </c>
      <c r="BE6" s="32">
        <v>7950.5340657500001</v>
      </c>
      <c r="BF6" s="32">
        <v>0</v>
      </c>
      <c r="BG6" s="32">
        <v>2628.0358290999998</v>
      </c>
      <c r="BH6" s="32">
        <v>8535.0740991999992</v>
      </c>
      <c r="BI6" s="32">
        <v>0</v>
      </c>
      <c r="BJ6" s="32">
        <v>59529.080733199997</v>
      </c>
      <c r="BK6" s="32">
        <v>1864.5894389299999</v>
      </c>
    </row>
    <row r="7" spans="1:63" x14ac:dyDescent="0.25">
      <c r="A7" s="34" t="s">
        <v>5</v>
      </c>
      <c r="B7" s="32">
        <v>378250.04664999997</v>
      </c>
      <c r="C7" s="32">
        <v>6199.1292850999998</v>
      </c>
      <c r="D7" s="32">
        <v>4701.4408896000004</v>
      </c>
      <c r="E7" s="32">
        <v>38068.438553</v>
      </c>
      <c r="F7" s="32">
        <v>32261.388813000001</v>
      </c>
      <c r="G7" s="32">
        <v>2701.9696807999999</v>
      </c>
      <c r="H7" s="32">
        <v>89112.520369999998</v>
      </c>
      <c r="I7" s="34"/>
      <c r="J7" t="s">
        <v>5</v>
      </c>
      <c r="K7" s="32">
        <v>6657.9320222799997</v>
      </c>
      <c r="L7" s="32">
        <v>0</v>
      </c>
      <c r="M7" s="32">
        <v>2779.0087492600001</v>
      </c>
      <c r="N7" s="32">
        <v>2118.83033153</v>
      </c>
      <c r="O7" s="32">
        <v>20321.152591400001</v>
      </c>
      <c r="P7" s="32">
        <v>378423.31285799999</v>
      </c>
      <c r="Q7" s="32">
        <v>5729.7520436000004</v>
      </c>
      <c r="R7" s="32">
        <v>2602.5421230299999</v>
      </c>
      <c r="S7" s="32">
        <v>77.242507770000003</v>
      </c>
      <c r="T7" s="32">
        <v>9745.5062929699998</v>
      </c>
      <c r="U7" s="32">
        <v>0</v>
      </c>
      <c r="V7" s="32">
        <v>29997412.443399999</v>
      </c>
      <c r="W7" s="32">
        <v>0</v>
      </c>
      <c r="X7" s="32">
        <v>526.63914658600004</v>
      </c>
      <c r="Y7" s="32">
        <v>433.347242467</v>
      </c>
      <c r="Z7" s="32">
        <v>8658.6861748200008</v>
      </c>
      <c r="AA7" s="32">
        <v>6201.9428281099999</v>
      </c>
      <c r="AB7" s="32">
        <v>0</v>
      </c>
      <c r="AC7" s="32">
        <v>4232.0193011499996</v>
      </c>
      <c r="AD7" s="32">
        <v>470.22438014599999</v>
      </c>
      <c r="AE7" s="32">
        <v>4702.2436813000004</v>
      </c>
      <c r="AF7" s="32">
        <v>0</v>
      </c>
      <c r="AG7" s="32">
        <v>8049.7495665099996</v>
      </c>
      <c r="AH7" s="32">
        <v>16.030600892999999</v>
      </c>
      <c r="AI7" s="32">
        <v>17820.247361599999</v>
      </c>
      <c r="AJ7" s="32">
        <v>48.427933454700003</v>
      </c>
      <c r="AK7" s="32">
        <v>391.08737925899999</v>
      </c>
      <c r="AL7" s="32">
        <v>3412.0794069200001</v>
      </c>
      <c r="AM7" s="32">
        <v>14.274139337899999</v>
      </c>
      <c r="AN7" s="32">
        <v>0</v>
      </c>
      <c r="AO7" s="32">
        <v>268.73870641000002</v>
      </c>
      <c r="AP7" s="32">
        <v>38085.1729395</v>
      </c>
      <c r="AQ7" s="32">
        <v>32275.6472822</v>
      </c>
      <c r="AR7" s="32">
        <v>5809.5256573300003</v>
      </c>
      <c r="AS7" s="32">
        <v>12535.3352696</v>
      </c>
      <c r="AT7" s="32">
        <v>2.5205888006400001</v>
      </c>
      <c r="AU7" s="32">
        <v>2.7956949453000002</v>
      </c>
      <c r="AV7" s="32">
        <v>413.072104685</v>
      </c>
      <c r="AW7" s="32">
        <v>78.759358056899998</v>
      </c>
      <c r="AX7" s="32">
        <v>11112.6892123</v>
      </c>
      <c r="AY7" s="32">
        <v>153.25743889500001</v>
      </c>
      <c r="AZ7" s="32">
        <v>270.07155476700001</v>
      </c>
      <c r="BA7" s="32">
        <v>15876.998691000001</v>
      </c>
      <c r="BB7" s="32">
        <v>17.022521881999999</v>
      </c>
      <c r="BC7" s="32">
        <v>181.16235999</v>
      </c>
      <c r="BD7" s="32">
        <v>16.6594282834</v>
      </c>
      <c r="BE7" s="32">
        <v>2702.7944227399998</v>
      </c>
      <c r="BF7" s="32">
        <v>0</v>
      </c>
      <c r="BG7" s="32">
        <v>940.81859248599994</v>
      </c>
      <c r="BH7" s="32">
        <v>3055.49764792</v>
      </c>
      <c r="BI7" s="32">
        <v>0</v>
      </c>
      <c r="BJ7" s="32">
        <v>21310.999499699999</v>
      </c>
      <c r="BK7" s="32">
        <v>667.51011445300003</v>
      </c>
    </row>
    <row r="8" spans="1:63" x14ac:dyDescent="0.25">
      <c r="A8" s="34" t="s">
        <v>6</v>
      </c>
      <c r="B8" s="32">
        <v>534.79180199999996</v>
      </c>
      <c r="C8" s="32">
        <v>8.8700390000000002</v>
      </c>
      <c r="D8" s="32">
        <v>12.087142</v>
      </c>
      <c r="E8" s="32">
        <v>58.681807999999997</v>
      </c>
      <c r="F8" s="32">
        <v>49.730387999999998</v>
      </c>
      <c r="G8" s="32">
        <v>5.4835440000000002</v>
      </c>
      <c r="H8" s="32">
        <v>127.511584</v>
      </c>
      <c r="I8" s="34"/>
      <c r="J8" t="s">
        <v>6</v>
      </c>
      <c r="K8" s="32">
        <v>9.5225488170099997</v>
      </c>
      <c r="L8" s="32">
        <v>0</v>
      </c>
      <c r="M8" s="32">
        <v>3.9746940100199999</v>
      </c>
      <c r="N8" s="32">
        <v>3.0304649125799998</v>
      </c>
      <c r="O8" s="32">
        <v>29.064456270299999</v>
      </c>
      <c r="P8" s="32">
        <v>534.79165495500001</v>
      </c>
      <c r="Q8" s="32">
        <v>8.1950073244800006</v>
      </c>
      <c r="R8" s="32">
        <v>3.7223014820999998</v>
      </c>
      <c r="S8" s="32">
        <v>0.11047675787199999</v>
      </c>
      <c r="T8" s="32">
        <v>13.938566895699999</v>
      </c>
      <c r="U8" s="32">
        <v>0</v>
      </c>
      <c r="V8" s="32">
        <v>27399.5396654</v>
      </c>
      <c r="W8" s="32">
        <v>0</v>
      </c>
      <c r="X8" s="32">
        <v>0.75322944401299996</v>
      </c>
      <c r="Y8" s="32">
        <v>0.61979165228900002</v>
      </c>
      <c r="Z8" s="32">
        <v>12.3841340269</v>
      </c>
      <c r="AA8" s="32">
        <v>8.8700360636499997</v>
      </c>
      <c r="AB8" s="32">
        <v>0</v>
      </c>
      <c r="AC8" s="32">
        <v>10.8784158279</v>
      </c>
      <c r="AD8" s="32">
        <v>1.2087196788300001</v>
      </c>
      <c r="AE8" s="32">
        <v>12.087135506699999</v>
      </c>
      <c r="AF8" s="32">
        <v>0</v>
      </c>
      <c r="AG8" s="32">
        <v>11.5131988318</v>
      </c>
      <c r="AH8" s="32">
        <v>2.8264616136700001E-2</v>
      </c>
      <c r="AI8" s="32">
        <v>25.4875192485</v>
      </c>
      <c r="AJ8" s="32">
        <v>0.15044650286299999</v>
      </c>
      <c r="AK8" s="32">
        <v>1.5476602665400001</v>
      </c>
      <c r="AL8" s="32">
        <v>4.9094545517199997</v>
      </c>
      <c r="AM8" s="32">
        <v>2.1728121529799999E-2</v>
      </c>
      <c r="AN8" s="32">
        <v>0</v>
      </c>
      <c r="AO8" s="32">
        <v>1.09188633917</v>
      </c>
      <c r="AP8" s="32">
        <v>58.683593417099999</v>
      </c>
      <c r="AQ8" s="32">
        <v>49.732175374500002</v>
      </c>
      <c r="AR8" s="32">
        <v>8.9514180426299994</v>
      </c>
      <c r="AS8" s="32">
        <v>20.634604792800001</v>
      </c>
      <c r="AT8" s="32">
        <v>1.14713844475E-2</v>
      </c>
      <c r="AU8" s="32">
        <v>2.0362617040600001E-3</v>
      </c>
      <c r="AV8" s="32">
        <v>0.66546892221499998</v>
      </c>
      <c r="AW8" s="32">
        <v>0.227278422373</v>
      </c>
      <c r="AX8" s="32">
        <v>16.443701186599998</v>
      </c>
      <c r="AY8" s="32">
        <v>0.36618249629299998</v>
      </c>
      <c r="AZ8" s="32">
        <v>0.18954508033100001</v>
      </c>
      <c r="BA8" s="32">
        <v>23.494703771600001</v>
      </c>
      <c r="BB8" s="32">
        <v>6.7754869403699999E-2</v>
      </c>
      <c r="BC8" s="32">
        <v>0.50386717802900005</v>
      </c>
      <c r="BD8" s="32">
        <v>1.0723745851199999E-2</v>
      </c>
      <c r="BE8" s="32">
        <v>5.4835539617600002</v>
      </c>
      <c r="BF8" s="32">
        <v>0</v>
      </c>
      <c r="BG8" s="32">
        <v>1.34560998366</v>
      </c>
      <c r="BH8" s="32">
        <v>4.3701548412499998</v>
      </c>
      <c r="BI8" s="32">
        <v>0</v>
      </c>
      <c r="BJ8" s="32">
        <v>30.480172144899999</v>
      </c>
      <c r="BK8" s="32">
        <v>0.95471171742299998</v>
      </c>
    </row>
    <row r="9" spans="1:63" x14ac:dyDescent="0.25">
      <c r="A9" s="34" t="s">
        <v>7</v>
      </c>
      <c r="B9" s="32">
        <v>7380.1465740000003</v>
      </c>
      <c r="C9" s="32">
        <v>120.04291802</v>
      </c>
      <c r="D9" s="32">
        <v>44.875552106999997</v>
      </c>
      <c r="E9" s="32">
        <v>700.91993978999994</v>
      </c>
      <c r="F9" s="32">
        <v>593.99994804999994</v>
      </c>
      <c r="G9" s="32">
        <v>38.391169353999999</v>
      </c>
      <c r="H9" s="32">
        <v>1725.6172472999999</v>
      </c>
      <c r="I9" s="34"/>
      <c r="J9" t="s">
        <v>7</v>
      </c>
      <c r="K9" s="32">
        <v>128.86884232899999</v>
      </c>
      <c r="L9" s="32">
        <v>0</v>
      </c>
      <c r="M9" s="32">
        <v>53.789621027800003</v>
      </c>
      <c r="N9" s="32">
        <v>41.0114129257</v>
      </c>
      <c r="O9" s="32">
        <v>393.32983959699999</v>
      </c>
      <c r="P9" s="32">
        <v>7380.1439169300002</v>
      </c>
      <c r="Q9" s="32">
        <v>110.903281167</v>
      </c>
      <c r="R9" s="32">
        <v>50.373990460500004</v>
      </c>
      <c r="S9" s="32">
        <v>1.4950840842999999</v>
      </c>
      <c r="T9" s="32">
        <v>188.63095332200001</v>
      </c>
      <c r="U9" s="32">
        <v>0</v>
      </c>
      <c r="V9" s="32">
        <v>87440.779600099995</v>
      </c>
      <c r="W9" s="32">
        <v>0</v>
      </c>
      <c r="X9" s="32">
        <v>10.1934638694</v>
      </c>
      <c r="Y9" s="32">
        <v>8.3877294235399997</v>
      </c>
      <c r="Z9" s="32">
        <v>167.59480038000001</v>
      </c>
      <c r="AA9" s="32">
        <v>120.04288761799999</v>
      </c>
      <c r="AB9" s="32">
        <v>0</v>
      </c>
      <c r="AC9" s="32">
        <v>40.387976244100003</v>
      </c>
      <c r="AD9" s="32">
        <v>4.4875472921200004</v>
      </c>
      <c r="AE9" s="32">
        <v>44.875523536199999</v>
      </c>
      <c r="AF9" s="32">
        <v>0</v>
      </c>
      <c r="AG9" s="32">
        <v>155.80840683</v>
      </c>
      <c r="AH9" s="32">
        <v>0.347332879953</v>
      </c>
      <c r="AI9" s="32">
        <v>344.92311595500001</v>
      </c>
      <c r="AJ9" s="32">
        <v>2.0039772247099998</v>
      </c>
      <c r="AK9" s="32">
        <v>21.065609461899999</v>
      </c>
      <c r="AL9" s="32">
        <v>57.690687447400002</v>
      </c>
      <c r="AM9" s="32">
        <v>0.258804337484</v>
      </c>
      <c r="AN9" s="32">
        <v>0</v>
      </c>
      <c r="AO9" s="32">
        <v>14.892128527400001</v>
      </c>
      <c r="AP9" s="32">
        <v>700.94404954599997</v>
      </c>
      <c r="AQ9" s="32">
        <v>594.024107641</v>
      </c>
      <c r="AR9" s="32">
        <v>106.919941905</v>
      </c>
      <c r="AS9" s="32">
        <v>250.070849794</v>
      </c>
      <c r="AT9" s="32">
        <v>0.15773026727700001</v>
      </c>
      <c r="AU9" s="32">
        <v>1.8121251731500001E-2</v>
      </c>
      <c r="AV9" s="32">
        <v>8.0277875178699993</v>
      </c>
      <c r="AW9" s="32">
        <v>3.0038433375800002</v>
      </c>
      <c r="AX9" s="32">
        <v>194.556781865</v>
      </c>
      <c r="AY9" s="32">
        <v>4.7288037808199999</v>
      </c>
      <c r="AZ9" s="32">
        <v>1.6454913168800001</v>
      </c>
      <c r="BA9" s="32">
        <v>277.98525210399998</v>
      </c>
      <c r="BB9" s="32">
        <v>0.92264636705900005</v>
      </c>
      <c r="BC9" s="32">
        <v>6.6318269792800004</v>
      </c>
      <c r="BD9" s="32">
        <v>8.7291609947299995E-2</v>
      </c>
      <c r="BE9" s="32">
        <v>38.391157441099999</v>
      </c>
      <c r="BF9" s="32">
        <v>0</v>
      </c>
      <c r="BG9" s="32">
        <v>18.210174596400002</v>
      </c>
      <c r="BH9" s="32">
        <v>59.141247821699999</v>
      </c>
      <c r="BI9" s="32">
        <v>0</v>
      </c>
      <c r="BJ9" s="32">
        <v>412.48898152800001</v>
      </c>
      <c r="BK9" s="32">
        <v>12.9201200073</v>
      </c>
    </row>
    <row r="10" spans="1:63" s="34" customFormat="1" x14ac:dyDescent="0.25">
      <c r="A10" s="34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</row>
    <row r="11" spans="1:63" x14ac:dyDescent="0.25">
      <c r="A11" s="34" t="s">
        <v>9</v>
      </c>
      <c r="B11" s="32">
        <v>960189.47227999999</v>
      </c>
      <c r="C11" s="32">
        <v>15917.977609</v>
      </c>
      <c r="D11" s="32">
        <v>21279.231274999998</v>
      </c>
      <c r="E11" s="32">
        <v>104982.18259</v>
      </c>
      <c r="F11" s="32">
        <v>88967.940887000004</v>
      </c>
      <c r="G11" s="32">
        <v>9716.3056187999991</v>
      </c>
      <c r="H11" s="32">
        <v>228821.72802000001</v>
      </c>
      <c r="I11" s="34"/>
      <c r="J11" t="s">
        <v>9</v>
      </c>
      <c r="K11" s="32">
        <v>17086.418355599999</v>
      </c>
      <c r="L11" s="32">
        <v>0</v>
      </c>
      <c r="M11" s="32">
        <v>7131.8400910600003</v>
      </c>
      <c r="N11" s="32">
        <v>5437.6074575900002</v>
      </c>
      <c r="O11" s="32">
        <v>52150.683537899997</v>
      </c>
      <c r="P11" s="32">
        <v>960079.56346800004</v>
      </c>
      <c r="Q11" s="32">
        <v>14704.4066676</v>
      </c>
      <c r="R11" s="32">
        <v>6678.9691965399998</v>
      </c>
      <c r="S11" s="32">
        <v>198.22943423800001</v>
      </c>
      <c r="T11" s="32">
        <v>25010.137065700001</v>
      </c>
      <c r="U11" s="32">
        <v>0</v>
      </c>
      <c r="V11" s="32">
        <v>127096752.119</v>
      </c>
      <c r="W11" s="32">
        <v>0</v>
      </c>
      <c r="X11" s="32">
        <v>1351.5271407</v>
      </c>
      <c r="Y11" s="32">
        <v>1112.1099160799999</v>
      </c>
      <c r="Z11" s="32">
        <v>22221.003362399999</v>
      </c>
      <c r="AA11" s="32">
        <v>15916.1519016</v>
      </c>
      <c r="AB11" s="32">
        <v>0</v>
      </c>
      <c r="AC11" s="32">
        <v>19148.946802900002</v>
      </c>
      <c r="AD11" s="32">
        <v>2127.6609389300002</v>
      </c>
      <c r="AE11" s="32">
        <v>21276.607741799999</v>
      </c>
      <c r="AF11" s="32">
        <v>0</v>
      </c>
      <c r="AG11" s="32">
        <v>20658.273995299998</v>
      </c>
      <c r="AH11" s="32">
        <v>43.779234510400002</v>
      </c>
      <c r="AI11" s="32">
        <v>45732.548707000002</v>
      </c>
      <c r="AJ11" s="32">
        <v>124.86782813000001</v>
      </c>
      <c r="AK11" s="32">
        <v>970.60909793400003</v>
      </c>
      <c r="AL11" s="32">
        <v>9443.9777675700007</v>
      </c>
      <c r="AM11" s="32">
        <v>39.372942918500001</v>
      </c>
      <c r="AN11" s="32">
        <v>0</v>
      </c>
      <c r="AO11" s="32">
        <v>663.73669914499999</v>
      </c>
      <c r="AP11" s="32">
        <v>104971.26865699999</v>
      </c>
      <c r="AQ11" s="32">
        <v>88958.885282200004</v>
      </c>
      <c r="AR11" s="32">
        <v>16012.383374999999</v>
      </c>
      <c r="AS11" s="32">
        <v>34400.352512600002</v>
      </c>
      <c r="AT11" s="32">
        <v>6.0857113941199996</v>
      </c>
      <c r="AU11" s="32">
        <v>7.9635018823100001</v>
      </c>
      <c r="AV11" s="32">
        <v>1135.22771147</v>
      </c>
      <c r="AW11" s="32">
        <v>205.05046849199999</v>
      </c>
      <c r="AX11" s="32">
        <v>30706.197168499999</v>
      </c>
      <c r="AY11" s="32">
        <v>407.64563074599999</v>
      </c>
      <c r="AZ11" s="32">
        <v>770.10857936000002</v>
      </c>
      <c r="BA11" s="32">
        <v>43870.6407053</v>
      </c>
      <c r="BB11" s="32">
        <v>42.2024276458</v>
      </c>
      <c r="BC11" s="32">
        <v>473.80571744999997</v>
      </c>
      <c r="BD11" s="32">
        <v>47.614306387399999</v>
      </c>
      <c r="BE11" s="32">
        <v>9715.1362980100002</v>
      </c>
      <c r="BF11" s="32">
        <v>0</v>
      </c>
      <c r="BG11" s="32">
        <v>2414.4462954000001</v>
      </c>
      <c r="BH11" s="32">
        <v>7841.40042765</v>
      </c>
      <c r="BI11" s="32">
        <v>0</v>
      </c>
      <c r="BJ11" s="32">
        <v>54690.953168</v>
      </c>
      <c r="BK11" s="32">
        <v>1713.04787597</v>
      </c>
    </row>
    <row r="12" spans="1:63" x14ac:dyDescent="0.25">
      <c r="A12" s="34" t="s">
        <v>10</v>
      </c>
      <c r="B12" s="32">
        <v>981215.35793000006</v>
      </c>
      <c r="C12" s="32">
        <v>8153.8757733000002</v>
      </c>
      <c r="D12" s="32">
        <v>38887.721875000003</v>
      </c>
      <c r="E12" s="32">
        <v>152840.34843000001</v>
      </c>
      <c r="F12" s="32">
        <v>132860.63024</v>
      </c>
      <c r="G12" s="32">
        <v>10662.758405</v>
      </c>
      <c r="H12" s="32">
        <v>74975.520856000003</v>
      </c>
      <c r="I12" s="34"/>
      <c r="J12" t="s">
        <v>10</v>
      </c>
      <c r="K12" s="32">
        <v>5597.6995506499998</v>
      </c>
      <c r="L12" s="32">
        <v>0</v>
      </c>
      <c r="M12" s="32">
        <v>2336.46967094</v>
      </c>
      <c r="N12" s="32">
        <v>1781.42014369</v>
      </c>
      <c r="O12" s="32">
        <v>17085.141119200001</v>
      </c>
      <c r="P12" s="32">
        <v>980937.32541100006</v>
      </c>
      <c r="Q12" s="32">
        <v>4817.3260854</v>
      </c>
      <c r="R12" s="32">
        <v>2188.1042364300001</v>
      </c>
      <c r="S12" s="32">
        <v>64.942150979800005</v>
      </c>
      <c r="T12" s="32">
        <v>8193.5975646999996</v>
      </c>
      <c r="U12" s="32">
        <v>0</v>
      </c>
      <c r="V12" s="32">
        <v>0</v>
      </c>
      <c r="W12" s="32">
        <v>0</v>
      </c>
      <c r="X12" s="32">
        <v>442.77520199700001</v>
      </c>
      <c r="Y12" s="32">
        <v>364.339479477</v>
      </c>
      <c r="Z12" s="32">
        <v>7279.8458245900001</v>
      </c>
      <c r="AA12" s="32">
        <v>8151.7730538899996</v>
      </c>
      <c r="AB12" s="32">
        <v>0</v>
      </c>
      <c r="AC12" s="32">
        <v>34989.920357299998</v>
      </c>
      <c r="AD12" s="32">
        <v>3887.76941463</v>
      </c>
      <c r="AE12" s="32">
        <v>38877.689771899997</v>
      </c>
      <c r="AF12" s="32">
        <v>0</v>
      </c>
      <c r="AG12" s="32">
        <v>6767.8788663100004</v>
      </c>
      <c r="AH12" s="32">
        <v>73.515014874299993</v>
      </c>
      <c r="AI12" s="32">
        <v>14982.4884857</v>
      </c>
      <c r="AJ12" s="32">
        <v>359.76918801199997</v>
      </c>
      <c r="AK12" s="32">
        <v>3609.4615795899999</v>
      </c>
      <c r="AL12" s="32">
        <v>13305.6751191</v>
      </c>
      <c r="AM12" s="32">
        <v>58.181202387200003</v>
      </c>
      <c r="AN12" s="32">
        <v>0</v>
      </c>
      <c r="AO12" s="32">
        <v>2540.36935804</v>
      </c>
      <c r="AP12" s="32">
        <v>152804.20059600001</v>
      </c>
      <c r="AQ12" s="32">
        <v>132829.197877</v>
      </c>
      <c r="AR12" s="32">
        <v>19975.002719299999</v>
      </c>
      <c r="AS12" s="32">
        <v>54380.947083599996</v>
      </c>
      <c r="AT12" s="32">
        <v>26.430356247100001</v>
      </c>
      <c r="AU12" s="32">
        <v>6.6984724611799997</v>
      </c>
      <c r="AV12" s="32">
        <v>1761.3197288199999</v>
      </c>
      <c r="AW12" s="32">
        <v>548.28650413499997</v>
      </c>
      <c r="AX12" s="32">
        <v>44296.141767000001</v>
      </c>
      <c r="AY12" s="32">
        <v>905.91072628400002</v>
      </c>
      <c r="AZ12" s="32">
        <v>631.93587444399998</v>
      </c>
      <c r="BA12" s="32">
        <v>63289.507465499999</v>
      </c>
      <c r="BB12" s="32">
        <v>157.93398019599999</v>
      </c>
      <c r="BC12" s="32">
        <v>1221.1323344499999</v>
      </c>
      <c r="BD12" s="32">
        <v>36.931658239900003</v>
      </c>
      <c r="BE12" s="32">
        <v>10660.0089331</v>
      </c>
      <c r="BF12" s="32">
        <v>0</v>
      </c>
      <c r="BG12" s="32">
        <v>790.99950949900006</v>
      </c>
      <c r="BH12" s="32">
        <v>2568.9293209299999</v>
      </c>
      <c r="BI12" s="32">
        <v>0</v>
      </c>
      <c r="BJ12" s="32">
        <v>17917.360507699999</v>
      </c>
      <c r="BK12" s="32">
        <v>561.21352690900005</v>
      </c>
    </row>
    <row r="13" spans="1:63" x14ac:dyDescent="0.25">
      <c r="A13" s="34" t="s">
        <v>12</v>
      </c>
      <c r="B13" s="32">
        <v>732616.59135999996</v>
      </c>
      <c r="C13" s="32">
        <v>11986.243479000001</v>
      </c>
      <c r="D13" s="32">
        <v>8045.9219223</v>
      </c>
      <c r="E13" s="32">
        <v>72786.431039999996</v>
      </c>
      <c r="F13" s="32">
        <v>61683.417845000004</v>
      </c>
      <c r="G13" s="32">
        <v>4909.1671427000001</v>
      </c>
      <c r="H13" s="32">
        <v>172302.28890000001</v>
      </c>
      <c r="I13" s="34"/>
      <c r="J13" t="s">
        <v>12</v>
      </c>
      <c r="K13" s="32">
        <v>12897.1328292</v>
      </c>
      <c r="L13" s="32">
        <v>0</v>
      </c>
      <c r="M13" s="32">
        <v>5383.2397139499999</v>
      </c>
      <c r="N13" s="32">
        <v>4104.4021785799996</v>
      </c>
      <c r="O13" s="32">
        <v>39364.2576749</v>
      </c>
      <c r="P13" s="32">
        <v>734302.84376800002</v>
      </c>
      <c r="Q13" s="32">
        <v>11099.1473668</v>
      </c>
      <c r="R13" s="32">
        <v>5041.4044942299997</v>
      </c>
      <c r="S13" s="32">
        <v>149.62710465200001</v>
      </c>
      <c r="T13" s="32">
        <v>18878.0948106</v>
      </c>
      <c r="U13" s="32">
        <v>0</v>
      </c>
      <c r="V13" s="32">
        <v>39187417.156800002</v>
      </c>
      <c r="W13" s="32">
        <v>0</v>
      </c>
      <c r="X13" s="32">
        <v>1020.15674907</v>
      </c>
      <c r="Y13" s="32">
        <v>839.44020116199999</v>
      </c>
      <c r="Z13" s="32">
        <v>16772.807428100001</v>
      </c>
      <c r="AA13" s="32">
        <v>12013.8328057</v>
      </c>
      <c r="AB13" s="32">
        <v>0</v>
      </c>
      <c r="AC13" s="32">
        <v>7258.0782199200003</v>
      </c>
      <c r="AD13" s="32">
        <v>806.45310477600003</v>
      </c>
      <c r="AE13" s="32">
        <v>8064.5313247000004</v>
      </c>
      <c r="AF13" s="32">
        <v>0</v>
      </c>
      <c r="AG13" s="32">
        <v>15593.2325074</v>
      </c>
      <c r="AH13" s="32">
        <v>34.573523034899999</v>
      </c>
      <c r="AI13" s="32">
        <v>34519.7398197</v>
      </c>
      <c r="AJ13" s="32">
        <v>175.00859976999999</v>
      </c>
      <c r="AK13" s="32">
        <v>1774.1586961200001</v>
      </c>
      <c r="AL13" s="32">
        <v>6158.69633841</v>
      </c>
      <c r="AM13" s="32">
        <v>27.054890607699999</v>
      </c>
      <c r="AN13" s="32">
        <v>0</v>
      </c>
      <c r="AO13" s="32">
        <v>1249.92855078</v>
      </c>
      <c r="AP13" s="32">
        <v>72956.116627199997</v>
      </c>
      <c r="AQ13" s="32">
        <v>61827.535329899998</v>
      </c>
      <c r="AR13" s="32">
        <v>11128.581297299999</v>
      </c>
      <c r="AS13" s="32">
        <v>25443.8514569</v>
      </c>
      <c r="AT13" s="32">
        <v>13.0577422721</v>
      </c>
      <c r="AU13" s="32">
        <v>2.8917954777200001</v>
      </c>
      <c r="AV13" s="32">
        <v>822.72035886100002</v>
      </c>
      <c r="AW13" s="32">
        <v>265.75299492599999</v>
      </c>
      <c r="AX13" s="32">
        <v>20550.7407609</v>
      </c>
      <c r="AY13" s="32">
        <v>434.61543934299999</v>
      </c>
      <c r="AZ13" s="32">
        <v>271.588257312</v>
      </c>
      <c r="BA13" s="32">
        <v>29362.633123399999</v>
      </c>
      <c r="BB13" s="32">
        <v>77.646658803600005</v>
      </c>
      <c r="BC13" s="32">
        <v>590.76615382399996</v>
      </c>
      <c r="BD13" s="32">
        <v>15.702629078299999</v>
      </c>
      <c r="BE13" s="32">
        <v>4920.4939791200004</v>
      </c>
      <c r="BF13" s="32">
        <v>0</v>
      </c>
      <c r="BG13" s="32">
        <v>1822.46714795</v>
      </c>
      <c r="BH13" s="32">
        <v>5918.8278626399997</v>
      </c>
      <c r="BI13" s="32">
        <v>0</v>
      </c>
      <c r="BJ13" s="32">
        <v>41281.702273100003</v>
      </c>
      <c r="BK13" s="32">
        <v>1293.03899239</v>
      </c>
    </row>
    <row r="14" spans="1:63" x14ac:dyDescent="0.25">
      <c r="A14" s="34" t="s">
        <v>13</v>
      </c>
      <c r="B14" s="32">
        <v>63267.200069999999</v>
      </c>
      <c r="C14" s="32">
        <v>1041.1102931999999</v>
      </c>
      <c r="D14" s="32">
        <v>1003.9699529</v>
      </c>
      <c r="E14" s="32">
        <v>6561.7573478000004</v>
      </c>
      <c r="F14" s="32">
        <v>5560.8119398999997</v>
      </c>
      <c r="G14" s="32">
        <v>518.47673039999995</v>
      </c>
      <c r="H14" s="32">
        <v>14965.973829</v>
      </c>
      <c r="I14" s="34"/>
      <c r="J14" t="s">
        <v>13</v>
      </c>
      <c r="K14" s="32">
        <v>1117.4269696599999</v>
      </c>
      <c r="L14" s="32">
        <v>0</v>
      </c>
      <c r="M14" s="32">
        <v>466.41204583199999</v>
      </c>
      <c r="N14" s="32">
        <v>355.61169860000001</v>
      </c>
      <c r="O14" s="32">
        <v>3410.5801052500001</v>
      </c>
      <c r="P14" s="32">
        <v>63254.234917000002</v>
      </c>
      <c r="Q14" s="32">
        <v>961.64703847299995</v>
      </c>
      <c r="R14" s="32">
        <v>436.79512250300002</v>
      </c>
      <c r="S14" s="32">
        <v>12.9639267673</v>
      </c>
      <c r="T14" s="32">
        <v>1635.6272186599999</v>
      </c>
      <c r="U14" s="32">
        <v>0</v>
      </c>
      <c r="V14" s="32">
        <v>4811437.5214999998</v>
      </c>
      <c r="W14" s="32">
        <v>0</v>
      </c>
      <c r="X14" s="32">
        <v>88.387996758599996</v>
      </c>
      <c r="Y14" s="32">
        <v>72.730366206900001</v>
      </c>
      <c r="Z14" s="32">
        <v>1453.2218620199999</v>
      </c>
      <c r="AA14" s="32">
        <v>1040.89627346</v>
      </c>
      <c r="AB14" s="32">
        <v>0</v>
      </c>
      <c r="AC14" s="32">
        <v>903.35525474799999</v>
      </c>
      <c r="AD14" s="32">
        <v>100.372848236</v>
      </c>
      <c r="AE14" s="32">
        <v>1003.72810298</v>
      </c>
      <c r="AF14" s="32">
        <v>0</v>
      </c>
      <c r="AG14" s="32">
        <v>1351.0216588400001</v>
      </c>
      <c r="AH14" s="32">
        <v>2.66714666759</v>
      </c>
      <c r="AI14" s="32">
        <v>2990.84312477</v>
      </c>
      <c r="AJ14" s="32">
        <v>6.3369299580899998</v>
      </c>
      <c r="AK14" s="32">
        <v>42.376856862099999</v>
      </c>
      <c r="AL14" s="32">
        <v>596.95877306</v>
      </c>
      <c r="AM14" s="32">
        <v>2.4658597252800001</v>
      </c>
      <c r="AN14" s="32">
        <v>0</v>
      </c>
      <c r="AO14" s="32">
        <v>28.368604138399999</v>
      </c>
      <c r="AP14" s="32">
        <v>6560.4400131599996</v>
      </c>
      <c r="AQ14" s="32">
        <v>5559.7045871</v>
      </c>
      <c r="AR14" s="32">
        <v>1000.73542606</v>
      </c>
      <c r="AS14" s="32">
        <v>2124.4077533200002</v>
      </c>
      <c r="AT14" s="32">
        <v>0.23354739757599999</v>
      </c>
      <c r="AU14" s="32">
        <v>0.541645821804</v>
      </c>
      <c r="AV14" s="32">
        <v>70.388103115700005</v>
      </c>
      <c r="AW14" s="32">
        <v>10.7658895805</v>
      </c>
      <c r="AX14" s="32">
        <v>1932.20303537</v>
      </c>
      <c r="AY14" s="32">
        <v>22.961051779999998</v>
      </c>
      <c r="AZ14" s="32">
        <v>52.513760625899998</v>
      </c>
      <c r="BA14" s="32">
        <v>2760.5603010200002</v>
      </c>
      <c r="BB14" s="32">
        <v>1.8341532919600001</v>
      </c>
      <c r="BC14" s="32">
        <v>25.263999077800001</v>
      </c>
      <c r="BD14" s="32">
        <v>3.2649350034600002</v>
      </c>
      <c r="BE14" s="32">
        <v>518.35946616900003</v>
      </c>
      <c r="BF14" s="32">
        <v>0</v>
      </c>
      <c r="BG14" s="32">
        <v>157.901315939</v>
      </c>
      <c r="BH14" s="32">
        <v>512.81625515999997</v>
      </c>
      <c r="BI14" s="32">
        <v>0</v>
      </c>
      <c r="BJ14" s="32">
        <v>3576.7100580400001</v>
      </c>
      <c r="BK14" s="32">
        <v>112.03086010600001</v>
      </c>
    </row>
    <row r="15" spans="1:63" x14ac:dyDescent="0.25">
      <c r="A15" s="34" t="s">
        <v>14</v>
      </c>
      <c r="B15" s="32">
        <v>25686.049461999999</v>
      </c>
      <c r="C15" s="32">
        <v>423.12634976999999</v>
      </c>
      <c r="D15" s="32">
        <v>430.37871575999998</v>
      </c>
      <c r="E15" s="32">
        <v>2684.3674818999998</v>
      </c>
      <c r="F15" s="32">
        <v>2274.8877579999998</v>
      </c>
      <c r="G15" s="32">
        <v>217.4614311</v>
      </c>
      <c r="H15" s="32">
        <v>6082.4422062000003</v>
      </c>
      <c r="I15" s="34"/>
      <c r="J15" t="s">
        <v>14</v>
      </c>
      <c r="K15" s="32">
        <v>454.23596378100001</v>
      </c>
      <c r="L15" s="32">
        <v>0</v>
      </c>
      <c r="M15" s="32">
        <v>189.597252191</v>
      </c>
      <c r="N15" s="32">
        <v>144.55667419400001</v>
      </c>
      <c r="O15" s="32">
        <v>1386.4060059399999</v>
      </c>
      <c r="P15" s="32">
        <v>25686.042717299999</v>
      </c>
      <c r="Q15" s="32">
        <v>390.91103024699999</v>
      </c>
      <c r="R15" s="32">
        <v>177.55784226700001</v>
      </c>
      <c r="S15" s="32">
        <v>5.2698506778700001</v>
      </c>
      <c r="T15" s="32">
        <v>664.88496110300002</v>
      </c>
      <c r="U15" s="32">
        <v>0</v>
      </c>
      <c r="V15" s="32">
        <v>2433659.6262699999</v>
      </c>
      <c r="W15" s="32">
        <v>0</v>
      </c>
      <c r="X15" s="32">
        <v>35.929857369799997</v>
      </c>
      <c r="Y15" s="32">
        <v>29.564999068399999</v>
      </c>
      <c r="Z15" s="32">
        <v>590.73690923900006</v>
      </c>
      <c r="AA15" s="32">
        <v>423.12620349500003</v>
      </c>
      <c r="AB15" s="32">
        <v>0</v>
      </c>
      <c r="AC15" s="32">
        <v>387.34067963400003</v>
      </c>
      <c r="AD15" s="32">
        <v>43.037873940799997</v>
      </c>
      <c r="AE15" s="32">
        <v>430.37855357500001</v>
      </c>
      <c r="AF15" s="32">
        <v>0</v>
      </c>
      <c r="AG15" s="32">
        <v>549.19230603899996</v>
      </c>
      <c r="AH15" s="32">
        <v>1.06867289296</v>
      </c>
      <c r="AI15" s="32">
        <v>1215.78233267</v>
      </c>
      <c r="AJ15" s="32">
        <v>2.1107443528099998</v>
      </c>
      <c r="AK15" s="32">
        <v>11.3299657567</v>
      </c>
      <c r="AL15" s="32">
        <v>246.47542382200001</v>
      </c>
      <c r="AM15" s="32">
        <v>1.01066763394</v>
      </c>
      <c r="AN15" s="32">
        <v>0</v>
      </c>
      <c r="AO15" s="32">
        <v>7.2975937554100003</v>
      </c>
      <c r="AP15" s="32">
        <v>2684.38457062</v>
      </c>
      <c r="AQ15" s="32">
        <v>2274.9049497599999</v>
      </c>
      <c r="AR15" s="32">
        <v>409.47962086000001</v>
      </c>
      <c r="AS15" s="32">
        <v>860.86896908599999</v>
      </c>
      <c r="AT15" s="32">
        <v>4.7312575384299997E-2</v>
      </c>
      <c r="AU15" s="32">
        <v>0.236074191648</v>
      </c>
      <c r="AV15" s="32">
        <v>28.6169029647</v>
      </c>
      <c r="AW15" s="32">
        <v>3.7315915571799998</v>
      </c>
      <c r="AX15" s="32">
        <v>794.93380660000003</v>
      </c>
      <c r="AY15" s="32">
        <v>8.5682322569299991</v>
      </c>
      <c r="AZ15" s="32">
        <v>22.928393753000002</v>
      </c>
      <c r="BA15" s="32">
        <v>1135.7237369100001</v>
      </c>
      <c r="BB15" s="32">
        <v>0.486427423734</v>
      </c>
      <c r="BC15" s="32">
        <v>8.9084261853999998</v>
      </c>
      <c r="BD15" s="32">
        <v>1.4309800830199999</v>
      </c>
      <c r="BE15" s="32">
        <v>217.461425335</v>
      </c>
      <c r="BF15" s="32">
        <v>0</v>
      </c>
      <c r="BG15" s="32">
        <v>64.187169325400006</v>
      </c>
      <c r="BH15" s="32">
        <v>208.460716789</v>
      </c>
      <c r="BI15" s="32">
        <v>0</v>
      </c>
      <c r="BJ15" s="32">
        <v>1453.9381534700001</v>
      </c>
      <c r="BK15" s="32">
        <v>45.540732825600003</v>
      </c>
    </row>
    <row r="16" spans="1:63" x14ac:dyDescent="0.25">
      <c r="A16" s="34" t="s">
        <v>15</v>
      </c>
      <c r="B16" s="32">
        <v>76593.089884999994</v>
      </c>
      <c r="C16" s="32">
        <v>1262.9980857999999</v>
      </c>
      <c r="D16" s="32">
        <v>1349.3167794999999</v>
      </c>
      <c r="E16" s="32">
        <v>8063.4167164</v>
      </c>
      <c r="F16" s="32">
        <v>6833.4047938000003</v>
      </c>
      <c r="G16" s="32">
        <v>668.62134745000003</v>
      </c>
      <c r="H16" s="32">
        <v>18155.620738000001</v>
      </c>
      <c r="I16" s="34"/>
      <c r="J16" t="s">
        <v>15</v>
      </c>
      <c r="K16" s="32">
        <v>1355.74244215</v>
      </c>
      <c r="L16" s="32">
        <v>0</v>
      </c>
      <c r="M16" s="32">
        <v>565.88450763900005</v>
      </c>
      <c r="N16" s="32">
        <v>431.45370397900001</v>
      </c>
      <c r="O16" s="32">
        <v>4137.9591631399999</v>
      </c>
      <c r="P16" s="32">
        <v>76586.462298099999</v>
      </c>
      <c r="Q16" s="32">
        <v>1166.73920273</v>
      </c>
      <c r="R16" s="32">
        <v>529.95090037600005</v>
      </c>
      <c r="S16" s="32">
        <v>15.728748147799999</v>
      </c>
      <c r="T16" s="32">
        <v>1984.4597375799999</v>
      </c>
      <c r="U16" s="32">
        <v>0</v>
      </c>
      <c r="V16" s="32">
        <v>6030525.0389799997</v>
      </c>
      <c r="W16" s="32">
        <v>0</v>
      </c>
      <c r="X16" s="32">
        <v>107.238658395</v>
      </c>
      <c r="Y16" s="32">
        <v>88.241747502899997</v>
      </c>
      <c r="Z16" s="32">
        <v>1763.15238494</v>
      </c>
      <c r="AA16" s="32">
        <v>1262.8892147900001</v>
      </c>
      <c r="AB16" s="32">
        <v>0</v>
      </c>
      <c r="AC16" s="32">
        <v>1214.29581575</v>
      </c>
      <c r="AD16" s="32">
        <v>134.921862683</v>
      </c>
      <c r="AE16" s="32">
        <v>1349.2176784400001</v>
      </c>
      <c r="AF16" s="32">
        <v>0</v>
      </c>
      <c r="AG16" s="32">
        <v>1639.1558195600001</v>
      </c>
      <c r="AH16" s="32">
        <v>3.2019047611000002</v>
      </c>
      <c r="AI16" s="32">
        <v>3628.7046808199998</v>
      </c>
      <c r="AJ16" s="32">
        <v>6.1706540924500004</v>
      </c>
      <c r="AK16" s="32">
        <v>31.9223700704</v>
      </c>
      <c r="AL16" s="32">
        <v>741.08718188399996</v>
      </c>
      <c r="AM16" s="32">
        <v>3.0362222591700001</v>
      </c>
      <c r="AN16" s="32">
        <v>0</v>
      </c>
      <c r="AO16" s="32">
        <v>20.406964608100001</v>
      </c>
      <c r="AP16" s="32">
        <v>8062.7859835299996</v>
      </c>
      <c r="AQ16" s="32">
        <v>6832.87801322</v>
      </c>
      <c r="AR16" s="32">
        <v>1229.9079703100001</v>
      </c>
      <c r="AS16" s="32">
        <v>2582.7526664699999</v>
      </c>
      <c r="AT16" s="32">
        <v>0.12518173297099999</v>
      </c>
      <c r="AU16" s="32">
        <v>0.71413603916799995</v>
      </c>
      <c r="AV16" s="32">
        <v>85.888740931000001</v>
      </c>
      <c r="AW16" s="32">
        <v>10.9718845834</v>
      </c>
      <c r="AX16" s="32">
        <v>2389.1695068399999</v>
      </c>
      <c r="AY16" s="32">
        <v>25.445372604599999</v>
      </c>
      <c r="AZ16" s="32">
        <v>69.372939839599994</v>
      </c>
      <c r="BA16" s="32">
        <v>3413.4092815700001</v>
      </c>
      <c r="BB16" s="32">
        <v>1.3683936969999999</v>
      </c>
      <c r="BC16" s="32">
        <v>26.2559434532</v>
      </c>
      <c r="BD16" s="32">
        <v>4.3314217489400004</v>
      </c>
      <c r="BE16" s="32">
        <v>668.56914411699995</v>
      </c>
      <c r="BF16" s="32">
        <v>0</v>
      </c>
      <c r="BG16" s="32">
        <v>191.57724191299999</v>
      </c>
      <c r="BH16" s="32">
        <v>622.18523697600006</v>
      </c>
      <c r="BI16" s="32">
        <v>0</v>
      </c>
      <c r="BJ16" s="32">
        <v>4339.5199543099998</v>
      </c>
      <c r="BK16" s="32">
        <v>135.923975829</v>
      </c>
    </row>
    <row r="17" spans="1:63" x14ac:dyDescent="0.25">
      <c r="A17" s="34" t="s">
        <v>16</v>
      </c>
      <c r="B17" s="32">
        <v>877283.00867000001</v>
      </c>
      <c r="C17" s="32">
        <v>14619.27736</v>
      </c>
      <c r="D17" s="32">
        <v>23337.983990000001</v>
      </c>
      <c r="E17" s="32">
        <v>99396.915571999998</v>
      </c>
      <c r="F17" s="32">
        <v>84234.681200000006</v>
      </c>
      <c r="G17" s="32">
        <v>10068.820406000001</v>
      </c>
      <c r="H17" s="32">
        <v>210152.24051999999</v>
      </c>
      <c r="I17" s="34"/>
      <c r="J17" t="s">
        <v>16</v>
      </c>
      <c r="K17" s="32">
        <v>15691.564738499999</v>
      </c>
      <c r="L17" s="32">
        <v>0</v>
      </c>
      <c r="M17" s="32">
        <v>6549.6330841199997</v>
      </c>
      <c r="N17" s="32">
        <v>4993.7077848700001</v>
      </c>
      <c r="O17" s="32">
        <v>47893.356776000001</v>
      </c>
      <c r="P17" s="32">
        <v>877138.85757700005</v>
      </c>
      <c r="Q17" s="32">
        <v>13504.0150925</v>
      </c>
      <c r="R17" s="32">
        <v>6133.7310047299998</v>
      </c>
      <c r="S17" s="32">
        <v>182.04697648999999</v>
      </c>
      <c r="T17" s="32">
        <v>22968.432896999999</v>
      </c>
      <c r="U17" s="32">
        <v>0</v>
      </c>
      <c r="V17" s="32">
        <v>176861909.84900001</v>
      </c>
      <c r="W17" s="32">
        <v>0</v>
      </c>
      <c r="X17" s="32">
        <v>1241.1956168300001</v>
      </c>
      <c r="Y17" s="32">
        <v>1021.32223827</v>
      </c>
      <c r="Z17" s="32">
        <v>20406.9930675</v>
      </c>
      <c r="AA17" s="32">
        <v>14616.880679100001</v>
      </c>
      <c r="AB17" s="32">
        <v>0</v>
      </c>
      <c r="AC17" s="32">
        <v>21000.941407300001</v>
      </c>
      <c r="AD17" s="32">
        <v>2333.4373191200002</v>
      </c>
      <c r="AE17" s="32">
        <v>23334.378726399998</v>
      </c>
      <c r="AF17" s="32">
        <v>0</v>
      </c>
      <c r="AG17" s="32">
        <v>18971.833187799999</v>
      </c>
      <c r="AH17" s="32">
        <v>39.136131202000001</v>
      </c>
      <c r="AI17" s="32">
        <v>41999.1657175</v>
      </c>
      <c r="AJ17" s="32">
        <v>69.031300619800007</v>
      </c>
      <c r="AK17" s="32">
        <v>305.88274422400002</v>
      </c>
      <c r="AL17" s="32">
        <v>9166.8469911899992</v>
      </c>
      <c r="AM17" s="32">
        <v>37.448926112300001</v>
      </c>
      <c r="AN17" s="32">
        <v>0</v>
      </c>
      <c r="AO17" s="32">
        <v>188.71437770099999</v>
      </c>
      <c r="AP17" s="32">
        <v>99381.324034599995</v>
      </c>
      <c r="AQ17" s="32">
        <v>84221.547831499993</v>
      </c>
      <c r="AR17" s="32">
        <v>15159.7762031</v>
      </c>
      <c r="AS17" s="32">
        <v>31712.528797999999</v>
      </c>
      <c r="AT17" s="32">
        <v>0.83975143396200003</v>
      </c>
      <c r="AU17" s="32">
        <v>9.0129193727299999</v>
      </c>
      <c r="AV17" s="32">
        <v>1055.9716983000001</v>
      </c>
      <c r="AW17" s="32">
        <v>125.421445522</v>
      </c>
      <c r="AX17" s="32">
        <v>29511.696507299999</v>
      </c>
      <c r="AY17" s="32">
        <v>301.58580366699999</v>
      </c>
      <c r="AZ17" s="32">
        <v>876.08728904400004</v>
      </c>
      <c r="BA17" s="32">
        <v>42163.283748399997</v>
      </c>
      <c r="BB17" s="32">
        <v>13.018000518299999</v>
      </c>
      <c r="BC17" s="32">
        <v>302.80100483500001</v>
      </c>
      <c r="BD17" s="32">
        <v>54.773970166300003</v>
      </c>
      <c r="BE17" s="32">
        <v>10067.2368613</v>
      </c>
      <c r="BF17" s="32">
        <v>0</v>
      </c>
      <c r="BG17" s="32">
        <v>2217.3429000900001</v>
      </c>
      <c r="BH17" s="32">
        <v>7201.2661805999996</v>
      </c>
      <c r="BI17" s="32">
        <v>0</v>
      </c>
      <c r="BJ17" s="32">
        <v>50226.2458902</v>
      </c>
      <c r="BK17" s="32">
        <v>1573.2032128200001</v>
      </c>
    </row>
    <row r="18" spans="1:63" x14ac:dyDescent="0.25">
      <c r="A18" s="34" t="s">
        <v>17</v>
      </c>
      <c r="B18" s="32">
        <v>180431.80768999999</v>
      </c>
      <c r="C18" s="32">
        <v>2972.1555717000001</v>
      </c>
      <c r="D18" s="32">
        <v>3018.1491623000002</v>
      </c>
      <c r="E18" s="32">
        <v>18851.844463000001</v>
      </c>
      <c r="F18" s="32">
        <v>15976.139351</v>
      </c>
      <c r="G18" s="32">
        <v>1526.0179848</v>
      </c>
      <c r="H18" s="32">
        <v>42724.740934000001</v>
      </c>
      <c r="I18" s="34"/>
      <c r="J18" t="s">
        <v>17</v>
      </c>
      <c r="K18" s="32">
        <v>3190.6107949799998</v>
      </c>
      <c r="L18" s="32">
        <v>0</v>
      </c>
      <c r="M18" s="32">
        <v>1331.7553272</v>
      </c>
      <c r="N18" s="32">
        <v>1015.38484607</v>
      </c>
      <c r="O18" s="32">
        <v>9738.29231445</v>
      </c>
      <c r="P18" s="32">
        <v>180428.215348</v>
      </c>
      <c r="Q18" s="32">
        <v>2745.8088735400001</v>
      </c>
      <c r="R18" s="32">
        <v>1247.1889309799999</v>
      </c>
      <c r="S18" s="32">
        <v>37.016106284599999</v>
      </c>
      <c r="T18" s="32">
        <v>4670.2364932800001</v>
      </c>
      <c r="U18" s="32">
        <v>0</v>
      </c>
      <c r="V18" s="32">
        <v>13261935.5079</v>
      </c>
      <c r="W18" s="32">
        <v>0</v>
      </c>
      <c r="X18" s="32">
        <v>252.375574567</v>
      </c>
      <c r="Y18" s="32">
        <v>207.66844306499999</v>
      </c>
      <c r="Z18" s="32">
        <v>4149.4110016000004</v>
      </c>
      <c r="AA18" s="32">
        <v>2972.09276482</v>
      </c>
      <c r="AB18" s="32">
        <v>0</v>
      </c>
      <c r="AC18" s="32">
        <v>2716.1062709299999</v>
      </c>
      <c r="AD18" s="32">
        <v>301.78966152100003</v>
      </c>
      <c r="AE18" s="32">
        <v>3017.8959324500001</v>
      </c>
      <c r="AF18" s="32">
        <v>0</v>
      </c>
      <c r="AG18" s="32">
        <v>3857.5967822900002</v>
      </c>
      <c r="AH18" s="32">
        <v>8.5136346759499997</v>
      </c>
      <c r="AI18" s="32">
        <v>8539.8101436199995</v>
      </c>
      <c r="AJ18" s="32">
        <v>36.283619229800003</v>
      </c>
      <c r="AK18" s="32">
        <v>347.03785006499999</v>
      </c>
      <c r="AL18" s="32">
        <v>1632.42291985</v>
      </c>
      <c r="AM18" s="32">
        <v>7.0223073871399997</v>
      </c>
      <c r="AN18" s="32">
        <v>0</v>
      </c>
      <c r="AO18" s="32">
        <v>243.08112967100001</v>
      </c>
      <c r="AP18" s="32">
        <v>18851.7125915</v>
      </c>
      <c r="AQ18" s="32">
        <v>15976.090911900001</v>
      </c>
      <c r="AR18" s="32">
        <v>2875.62167955</v>
      </c>
      <c r="AS18" s="32">
        <v>6419.0990891600004</v>
      </c>
      <c r="AT18" s="32">
        <v>2.4796916927599999</v>
      </c>
      <c r="AU18" s="32">
        <v>1.01499601623</v>
      </c>
      <c r="AV18" s="32">
        <v>209.17247343</v>
      </c>
      <c r="AW18" s="32">
        <v>56.184145707900001</v>
      </c>
      <c r="AX18" s="32">
        <v>5390.34574359</v>
      </c>
      <c r="AY18" s="32">
        <v>96.975356437800002</v>
      </c>
      <c r="AZ18" s="32">
        <v>96.888520672400006</v>
      </c>
      <c r="BA18" s="32">
        <v>7701.5175185899998</v>
      </c>
      <c r="BB18" s="32">
        <v>15.168753429600001</v>
      </c>
      <c r="BC18" s="32">
        <v>126.162863675</v>
      </c>
      <c r="BD18" s="32">
        <v>5.8193386613499998</v>
      </c>
      <c r="BE18" s="32">
        <v>1525.9286044800001</v>
      </c>
      <c r="BF18" s="32">
        <v>0</v>
      </c>
      <c r="BG18" s="32">
        <v>450.85871137100003</v>
      </c>
      <c r="BH18" s="32">
        <v>1464.25395267</v>
      </c>
      <c r="BI18" s="32">
        <v>0</v>
      </c>
      <c r="BJ18" s="32">
        <v>10212.6463626</v>
      </c>
      <c r="BK18" s="32">
        <v>319.88393944900002</v>
      </c>
    </row>
    <row r="19" spans="1:63" x14ac:dyDescent="0.25">
      <c r="A19" s="34" t="s">
        <v>18</v>
      </c>
      <c r="B19" s="32">
        <v>1265677.6188000001</v>
      </c>
      <c r="C19" s="32">
        <v>20671.659646</v>
      </c>
      <c r="D19" s="32">
        <v>12050.442811999999</v>
      </c>
      <c r="E19" s="32">
        <v>124094.79120000001</v>
      </c>
      <c r="F19" s="32">
        <v>105165.07428</v>
      </c>
      <c r="G19" s="32">
        <v>7915.5066272000004</v>
      </c>
      <c r="H19" s="32">
        <v>297155.09667</v>
      </c>
      <c r="I19" s="34"/>
      <c r="J19" t="s">
        <v>18</v>
      </c>
      <c r="K19" s="32">
        <v>22191.294897899999</v>
      </c>
      <c r="L19" s="32">
        <v>0</v>
      </c>
      <c r="M19" s="32">
        <v>9262.6062380500007</v>
      </c>
      <c r="N19" s="32">
        <v>7062.1904843299999</v>
      </c>
      <c r="O19" s="32">
        <v>67731.644876399994</v>
      </c>
      <c r="P19" s="32">
        <v>1265666.1191799999</v>
      </c>
      <c r="Q19" s="32">
        <v>19097.614949899998</v>
      </c>
      <c r="R19" s="32">
        <v>8674.4322114400002</v>
      </c>
      <c r="S19" s="32">
        <v>257.45415353999999</v>
      </c>
      <c r="T19" s="32">
        <v>32482.368959700001</v>
      </c>
      <c r="U19" s="32">
        <v>0</v>
      </c>
      <c r="V19" s="32">
        <v>63490075.6862</v>
      </c>
      <c r="W19" s="32">
        <v>0</v>
      </c>
      <c r="X19" s="32">
        <v>1755.3201305699999</v>
      </c>
      <c r="Y19" s="32">
        <v>1444.37277503</v>
      </c>
      <c r="Z19" s="32">
        <v>28859.930076699999</v>
      </c>
      <c r="AA19" s="32">
        <v>20671.4639714</v>
      </c>
      <c r="AB19" s="32">
        <v>0</v>
      </c>
      <c r="AC19" s="32">
        <v>10844.8952137</v>
      </c>
      <c r="AD19" s="32">
        <v>1204.98890551</v>
      </c>
      <c r="AE19" s="32">
        <v>12049.8841192</v>
      </c>
      <c r="AF19" s="32">
        <v>0</v>
      </c>
      <c r="AG19" s="32">
        <v>26830.3070438</v>
      </c>
      <c r="AH19" s="32">
        <v>51.572006438000003</v>
      </c>
      <c r="AI19" s="32">
        <v>59395.975964400001</v>
      </c>
      <c r="AJ19" s="32">
        <v>143.72555389499999</v>
      </c>
      <c r="AK19" s="32">
        <v>1098.9443768399999</v>
      </c>
      <c r="AL19" s="32">
        <v>11182.3203648</v>
      </c>
      <c r="AM19" s="32">
        <v>46.559481349999999</v>
      </c>
      <c r="AN19" s="32">
        <v>0</v>
      </c>
      <c r="AO19" s="32">
        <v>749.87871592600004</v>
      </c>
      <c r="AP19" s="32">
        <v>124094.71167600001</v>
      </c>
      <c r="AQ19" s="32">
        <v>105165.22589099999</v>
      </c>
      <c r="AR19" s="32">
        <v>18929.485785500001</v>
      </c>
      <c r="AS19" s="32">
        <v>40599.637977799997</v>
      </c>
      <c r="AT19" s="32">
        <v>6.8050983759700001</v>
      </c>
      <c r="AU19" s="32">
        <v>9.5308216280300009</v>
      </c>
      <c r="AV19" s="32">
        <v>1340.55398672</v>
      </c>
      <c r="AW19" s="32">
        <v>236.971570063</v>
      </c>
      <c r="AX19" s="32">
        <v>36335.0437733</v>
      </c>
      <c r="AY19" s="32">
        <v>475.23788550699999</v>
      </c>
      <c r="AZ19" s="32">
        <v>922.031435031</v>
      </c>
      <c r="BA19" s="32">
        <v>51912.643385900003</v>
      </c>
      <c r="BB19" s="32">
        <v>47.760199084900002</v>
      </c>
      <c r="BC19" s="32">
        <v>548.59272721399998</v>
      </c>
      <c r="BD19" s="32">
        <v>57.055422895</v>
      </c>
      <c r="BE19" s="32">
        <v>7915.2978506899999</v>
      </c>
      <c r="BF19" s="32">
        <v>0</v>
      </c>
      <c r="BG19" s="32">
        <v>3135.8061221799999</v>
      </c>
      <c r="BH19" s="32">
        <v>10184.1615858</v>
      </c>
      <c r="BI19" s="32">
        <v>0</v>
      </c>
      <c r="BJ19" s="32">
        <v>71030.866479100005</v>
      </c>
      <c r="BK19" s="32">
        <v>2224.8522704799998</v>
      </c>
    </row>
    <row r="20" spans="1:63" x14ac:dyDescent="0.25">
      <c r="A20" s="34" t="s">
        <v>19</v>
      </c>
      <c r="B20" s="32">
        <v>4379.1780963000001</v>
      </c>
      <c r="C20" s="32">
        <v>71.599141771999996</v>
      </c>
      <c r="D20" s="32">
        <v>45.627739114000001</v>
      </c>
      <c r="E20" s="32">
        <v>432.87473904000001</v>
      </c>
      <c r="F20" s="32">
        <v>366.84292642000003</v>
      </c>
      <c r="G20" s="32">
        <v>28.590021201999999</v>
      </c>
      <c r="H20" s="32">
        <v>1029.2394506999999</v>
      </c>
      <c r="I20" s="34"/>
      <c r="J20" t="s">
        <v>19</v>
      </c>
      <c r="K20" s="32">
        <v>76.863469233900005</v>
      </c>
      <c r="L20" s="32">
        <v>0</v>
      </c>
      <c r="M20" s="32">
        <v>32.082669014300002</v>
      </c>
      <c r="N20" s="32">
        <v>24.461104332000001</v>
      </c>
      <c r="O20" s="32">
        <v>234.60044517099999</v>
      </c>
      <c r="P20" s="32">
        <v>4379.1768016200003</v>
      </c>
      <c r="Q20" s="32">
        <v>66.147943449400003</v>
      </c>
      <c r="R20" s="32">
        <v>30.045425826799999</v>
      </c>
      <c r="S20" s="32">
        <v>0.89174302099699998</v>
      </c>
      <c r="T20" s="32">
        <v>112.50838045099999</v>
      </c>
      <c r="U20" s="32">
        <v>0</v>
      </c>
      <c r="V20" s="32">
        <v>152150.275035</v>
      </c>
      <c r="W20" s="32">
        <v>0</v>
      </c>
      <c r="X20" s="32">
        <v>6.0798606709599996</v>
      </c>
      <c r="Y20" s="32">
        <v>5.0028481611600002</v>
      </c>
      <c r="Z20" s="32">
        <v>99.961447426000007</v>
      </c>
      <c r="AA20" s="32">
        <v>71.599118966700004</v>
      </c>
      <c r="AB20" s="32">
        <v>0</v>
      </c>
      <c r="AC20" s="32">
        <v>41.064950468500001</v>
      </c>
      <c r="AD20" s="32">
        <v>4.5627776884799998</v>
      </c>
      <c r="AE20" s="32">
        <v>45.627728157</v>
      </c>
      <c r="AF20" s="32">
        <v>0</v>
      </c>
      <c r="AG20" s="32">
        <v>92.931471267700005</v>
      </c>
      <c r="AH20" s="32">
        <v>0.171845319444</v>
      </c>
      <c r="AI20" s="32">
        <v>205.72840894699999</v>
      </c>
      <c r="AJ20" s="32">
        <v>0.33002761906299999</v>
      </c>
      <c r="AK20" s="32">
        <v>1.6980951908399999</v>
      </c>
      <c r="AL20" s="32">
        <v>39.793509101300003</v>
      </c>
      <c r="AM20" s="32">
        <v>0.163014358207</v>
      </c>
      <c r="AN20" s="32">
        <v>0</v>
      </c>
      <c r="AO20" s="32">
        <v>1.08431068834</v>
      </c>
      <c r="AP20" s="32">
        <v>432.87734015400002</v>
      </c>
      <c r="AQ20" s="32">
        <v>366.84554891099998</v>
      </c>
      <c r="AR20" s="32">
        <v>66.031791243200004</v>
      </c>
      <c r="AS20" s="32">
        <v>138.64157330099999</v>
      </c>
      <c r="AT20" s="32">
        <v>6.5943118217300003E-3</v>
      </c>
      <c r="AU20" s="32">
        <v>3.8378608719300003E-2</v>
      </c>
      <c r="AV20" s="32">
        <v>4.6107366161299996</v>
      </c>
      <c r="AW20" s="32">
        <v>0.58729492352699997</v>
      </c>
      <c r="AX20" s="32">
        <v>128.281760945</v>
      </c>
      <c r="AY20" s="32">
        <v>1.3639497379300001</v>
      </c>
      <c r="AZ20" s="32">
        <v>3.7282935745199999</v>
      </c>
      <c r="BA20" s="32">
        <v>183.276284197</v>
      </c>
      <c r="BB20" s="32">
        <v>7.2774125123300004E-2</v>
      </c>
      <c r="BC20" s="32">
        <v>1.40588873725</v>
      </c>
      <c r="BD20" s="32">
        <v>0.232795832742</v>
      </c>
      <c r="BE20" s="32">
        <v>28.5899851625</v>
      </c>
      <c r="BF20" s="32">
        <v>0</v>
      </c>
      <c r="BG20" s="32">
        <v>10.861388227899999</v>
      </c>
      <c r="BH20" s="32">
        <v>35.274648178699998</v>
      </c>
      <c r="BI20" s="32">
        <v>0</v>
      </c>
      <c r="BJ20" s="32">
        <v>246.02790301499999</v>
      </c>
      <c r="BK20" s="32">
        <v>7.70618887992</v>
      </c>
    </row>
    <row r="21" spans="1:63" x14ac:dyDescent="0.25">
      <c r="A21" s="34" t="s">
        <v>20</v>
      </c>
      <c r="B21" s="32">
        <v>31399.654629000001</v>
      </c>
      <c r="C21" s="32">
        <v>512.70922944999995</v>
      </c>
      <c r="D21" s="32">
        <v>292.55801362</v>
      </c>
      <c r="E21" s="32">
        <v>3072.9047102999998</v>
      </c>
      <c r="F21" s="32">
        <v>2604.1561846</v>
      </c>
      <c r="G21" s="32">
        <v>194.41559074</v>
      </c>
      <c r="H21" s="32">
        <v>7370.2081400999996</v>
      </c>
      <c r="I21" s="34"/>
      <c r="J21" t="s">
        <v>20</v>
      </c>
      <c r="K21" s="32">
        <v>550.40608907700005</v>
      </c>
      <c r="L21" s="32">
        <v>0</v>
      </c>
      <c r="M21" s="32">
        <v>229.738501453</v>
      </c>
      <c r="N21" s="32">
        <v>175.162034226</v>
      </c>
      <c r="O21" s="32">
        <v>1679.93393993</v>
      </c>
      <c r="P21" s="32">
        <v>31399.6432184</v>
      </c>
      <c r="Q21" s="32">
        <v>473.67416300299999</v>
      </c>
      <c r="R21" s="32">
        <v>215.15016326899999</v>
      </c>
      <c r="S21" s="32">
        <v>6.38557698335</v>
      </c>
      <c r="T21" s="32">
        <v>805.65343770000004</v>
      </c>
      <c r="U21" s="32">
        <v>0</v>
      </c>
      <c r="V21" s="32">
        <v>1156788.15753</v>
      </c>
      <c r="W21" s="32">
        <v>0</v>
      </c>
      <c r="X21" s="32">
        <v>43.536834457300003</v>
      </c>
      <c r="Y21" s="32">
        <v>35.8244772376</v>
      </c>
      <c r="Z21" s="32">
        <v>715.80683997699998</v>
      </c>
      <c r="AA21" s="32">
        <v>512.70907427099996</v>
      </c>
      <c r="AB21" s="32">
        <v>0</v>
      </c>
      <c r="AC21" s="32">
        <v>263.30212284700002</v>
      </c>
      <c r="AD21" s="32">
        <v>29.255793387000001</v>
      </c>
      <c r="AE21" s="32">
        <v>292.55791623499999</v>
      </c>
      <c r="AF21" s="32">
        <v>0</v>
      </c>
      <c r="AG21" s="32">
        <v>665.46654441700002</v>
      </c>
      <c r="AH21" s="32">
        <v>1.42836267476</v>
      </c>
      <c r="AI21" s="32">
        <v>1473.1860568300001</v>
      </c>
      <c r="AJ21" s="32">
        <v>6.7777427610699998</v>
      </c>
      <c r="AK21" s="32">
        <v>67.328631238400007</v>
      </c>
      <c r="AL21" s="32">
        <v>262.13590608200002</v>
      </c>
      <c r="AM21" s="32">
        <v>1.1416627941399999</v>
      </c>
      <c r="AN21" s="32">
        <v>0</v>
      </c>
      <c r="AO21" s="32">
        <v>47.340394500599999</v>
      </c>
      <c r="AP21" s="32">
        <v>3072.9833213400002</v>
      </c>
      <c r="AQ21" s="32">
        <v>2604.2349778900002</v>
      </c>
      <c r="AR21" s="32">
        <v>468.74834344700002</v>
      </c>
      <c r="AS21" s="32">
        <v>1061.38693668</v>
      </c>
      <c r="AT21" s="32">
        <v>0.49058758731699997</v>
      </c>
      <c r="AU21" s="32">
        <v>0.13959320754900001</v>
      </c>
      <c r="AV21" s="32">
        <v>34.426800333999999</v>
      </c>
      <c r="AW21" s="32">
        <v>10.3643060939</v>
      </c>
      <c r="AX21" s="32">
        <v>870.93692071600003</v>
      </c>
      <c r="AY21" s="32">
        <v>17.288122367700002</v>
      </c>
      <c r="AZ21" s="32">
        <v>13.2140198353</v>
      </c>
      <c r="BA21" s="32">
        <v>1244.37426149</v>
      </c>
      <c r="BB21" s="32">
        <v>2.9453670978900002</v>
      </c>
      <c r="BC21" s="32">
        <v>23.123853807100001</v>
      </c>
      <c r="BD21" s="32">
        <v>0.77845173027600001</v>
      </c>
      <c r="BE21" s="32">
        <v>194.41558016600001</v>
      </c>
      <c r="BF21" s="32">
        <v>0</v>
      </c>
      <c r="BG21" s="32">
        <v>77.776736257699994</v>
      </c>
      <c r="BH21" s="32">
        <v>252.59560234400001</v>
      </c>
      <c r="BI21" s="32">
        <v>0</v>
      </c>
      <c r="BJ21" s="32">
        <v>1761.7637821799999</v>
      </c>
      <c r="BK21" s="32">
        <v>55.182555804800003</v>
      </c>
    </row>
    <row r="22" spans="1:63" x14ac:dyDescent="0.25">
      <c r="A22" s="34" t="s">
        <v>129</v>
      </c>
      <c r="B22" s="32">
        <v>4862.6972296000004</v>
      </c>
      <c r="C22" s="32">
        <v>79.661160647000003</v>
      </c>
      <c r="D22" s="32">
        <v>58.717545305000002</v>
      </c>
      <c r="E22" s="32">
        <v>487.86040472000002</v>
      </c>
      <c r="F22" s="32">
        <v>413.44102113000002</v>
      </c>
      <c r="G22" s="32">
        <v>34.209025459000003</v>
      </c>
      <c r="H22" s="32">
        <v>1145.1293109000001</v>
      </c>
      <c r="I22" s="34"/>
      <c r="J22" t="s">
        <v>129</v>
      </c>
      <c r="K22" s="32">
        <v>85.569437576699997</v>
      </c>
      <c r="L22" s="32">
        <v>0</v>
      </c>
      <c r="M22" s="32">
        <v>35.716525941199997</v>
      </c>
      <c r="N22" s="32">
        <v>27.2317735781</v>
      </c>
      <c r="O22" s="32">
        <v>261.172623445</v>
      </c>
      <c r="P22" s="32">
        <v>4865.6065177399996</v>
      </c>
      <c r="Q22" s="32">
        <v>73.640238275499996</v>
      </c>
      <c r="R22" s="32">
        <v>33.448533382900003</v>
      </c>
      <c r="S22" s="32">
        <v>0.99273864316500005</v>
      </c>
      <c r="T22" s="32">
        <v>125.251720785</v>
      </c>
      <c r="U22" s="32">
        <v>0</v>
      </c>
      <c r="V22" s="32">
        <v>292100.26860800001</v>
      </c>
      <c r="W22" s="32">
        <v>0</v>
      </c>
      <c r="X22" s="32">
        <v>6.76850792782</v>
      </c>
      <c r="Y22" s="32">
        <v>5.5694870189700003</v>
      </c>
      <c r="Z22" s="32">
        <v>111.283631894</v>
      </c>
      <c r="AA22" s="32">
        <v>79.708967961300004</v>
      </c>
      <c r="AB22" s="32">
        <v>0</v>
      </c>
      <c r="AC22" s="32">
        <v>52.884516322499998</v>
      </c>
      <c r="AD22" s="32">
        <v>5.8760497406800001</v>
      </c>
      <c r="AE22" s="32">
        <v>58.760566063200002</v>
      </c>
      <c r="AF22" s="32">
        <v>0</v>
      </c>
      <c r="AG22" s="32">
        <v>103.45742143</v>
      </c>
      <c r="AH22" s="32">
        <v>0.190299398689</v>
      </c>
      <c r="AI22" s="32">
        <v>229.03035701600001</v>
      </c>
      <c r="AJ22" s="32">
        <v>0.29785963171800001</v>
      </c>
      <c r="AK22" s="32">
        <v>0.98872958657800003</v>
      </c>
      <c r="AL22" s="32">
        <v>45.216792164799998</v>
      </c>
      <c r="AM22" s="32">
        <v>0.18409392681799999</v>
      </c>
      <c r="AN22" s="32">
        <v>0</v>
      </c>
      <c r="AO22" s="32">
        <v>0.55848714429799995</v>
      </c>
      <c r="AP22" s="32">
        <v>488.16138311399999</v>
      </c>
      <c r="AQ22" s="32">
        <v>413.69640221100002</v>
      </c>
      <c r="AR22" s="32">
        <v>74.464980902500002</v>
      </c>
      <c r="AS22" s="32">
        <v>155.054700199</v>
      </c>
      <c r="AT22" s="32">
        <v>0</v>
      </c>
      <c r="AU22" s="32">
        <v>4.5506244040599997E-2</v>
      </c>
      <c r="AV22" s="32">
        <v>5.1711790869599996</v>
      </c>
      <c r="AW22" s="32">
        <v>0.55848714429799995</v>
      </c>
      <c r="AX22" s="32">
        <v>145.33081576500001</v>
      </c>
      <c r="AY22" s="32">
        <v>1.41069758649</v>
      </c>
      <c r="AZ22" s="32">
        <v>4.4265295391799997</v>
      </c>
      <c r="BA22" s="32">
        <v>207.63318904100001</v>
      </c>
      <c r="BB22" s="32">
        <v>4.1369577318799998E-2</v>
      </c>
      <c r="BC22" s="32">
        <v>1.36519126749</v>
      </c>
      <c r="BD22" s="32">
        <v>0.27717532917799997</v>
      </c>
      <c r="BE22" s="32">
        <v>34.231910624599998</v>
      </c>
      <c r="BF22" s="32">
        <v>0</v>
      </c>
      <c r="BG22" s="32">
        <v>12.0916260018</v>
      </c>
      <c r="BH22" s="32">
        <v>39.269995825499997</v>
      </c>
      <c r="BI22" s="32">
        <v>0</v>
      </c>
      <c r="BJ22" s="32">
        <v>273.89438785900001</v>
      </c>
      <c r="BK22" s="32">
        <v>8.5789896118200009</v>
      </c>
    </row>
    <row r="23" spans="1:63" x14ac:dyDescent="0.25">
      <c r="A23" s="34" t="s">
        <v>22</v>
      </c>
      <c r="B23" s="32">
        <v>31097.518966</v>
      </c>
      <c r="C23" s="32">
        <v>510.73824553999998</v>
      </c>
      <c r="D23" s="32">
        <v>442.22312447000002</v>
      </c>
      <c r="E23" s="32">
        <v>3179.5068430000001</v>
      </c>
      <c r="F23" s="32">
        <v>2694.4975534</v>
      </c>
      <c r="G23" s="32">
        <v>239.17175979000001</v>
      </c>
      <c r="H23" s="32">
        <v>7341.8647893999996</v>
      </c>
      <c r="I23" s="34"/>
      <c r="J23" t="s">
        <v>22</v>
      </c>
      <c r="K23" s="32">
        <v>548.39849010299997</v>
      </c>
      <c r="L23" s="32">
        <v>0</v>
      </c>
      <c r="M23" s="32">
        <v>228.90054459999999</v>
      </c>
      <c r="N23" s="32">
        <v>174.523065409</v>
      </c>
      <c r="O23" s="32">
        <v>1673.80645731</v>
      </c>
      <c r="P23" s="32">
        <v>31103.705619699998</v>
      </c>
      <c r="Q23" s="32">
        <v>471.94650368200001</v>
      </c>
      <c r="R23" s="32">
        <v>214.365432873</v>
      </c>
      <c r="S23" s="32">
        <v>6.3622944909800001</v>
      </c>
      <c r="T23" s="32">
        <v>802.71488570300005</v>
      </c>
      <c r="U23" s="32">
        <v>0</v>
      </c>
      <c r="V23" s="32">
        <v>2323032.2119999998</v>
      </c>
      <c r="W23" s="32">
        <v>0</v>
      </c>
      <c r="X23" s="32">
        <v>43.378075169600002</v>
      </c>
      <c r="Y23" s="32">
        <v>35.6938325359</v>
      </c>
      <c r="Z23" s="32">
        <v>713.19597045900002</v>
      </c>
      <c r="AA23" s="32">
        <v>510.83975079800001</v>
      </c>
      <c r="AB23" s="32">
        <v>0</v>
      </c>
      <c r="AC23" s="32">
        <v>398.07457557399999</v>
      </c>
      <c r="AD23" s="32">
        <v>44.2305044561</v>
      </c>
      <c r="AE23" s="32">
        <v>442.30508003</v>
      </c>
      <c r="AF23" s="32">
        <v>0</v>
      </c>
      <c r="AG23" s="32">
        <v>663.03930710199995</v>
      </c>
      <c r="AH23" s="32">
        <v>1.3880000261200001</v>
      </c>
      <c r="AI23" s="32">
        <v>1467.81273867</v>
      </c>
      <c r="AJ23" s="32">
        <v>5.0951627671299997</v>
      </c>
      <c r="AK23" s="32">
        <v>45.759778637399997</v>
      </c>
      <c r="AL23" s="32">
        <v>280.08985794500001</v>
      </c>
      <c r="AM23" s="32">
        <v>1.18822955285</v>
      </c>
      <c r="AN23" s="32">
        <v>0</v>
      </c>
      <c r="AO23" s="32">
        <v>31.837944405199998</v>
      </c>
      <c r="AP23" s="32">
        <v>3180.1903474300002</v>
      </c>
      <c r="AQ23" s="32">
        <v>2695.0853642799998</v>
      </c>
      <c r="AR23" s="32">
        <v>485.10498314099999</v>
      </c>
      <c r="AS23" s="32">
        <v>1065.02130106</v>
      </c>
      <c r="AT23" s="32">
        <v>0.31567536379</v>
      </c>
      <c r="AU23" s="32">
        <v>0.20195193863399999</v>
      </c>
      <c r="AV23" s="32">
        <v>34.894265086200001</v>
      </c>
      <c r="AW23" s="32">
        <v>8.0451762964599993</v>
      </c>
      <c r="AX23" s="32">
        <v>918.51381550600001</v>
      </c>
      <c r="AY23" s="32">
        <v>14.6002616512</v>
      </c>
      <c r="AZ23" s="32">
        <v>19.409783903400001</v>
      </c>
      <c r="BA23" s="32">
        <v>1312.3212066799999</v>
      </c>
      <c r="BB23" s="32">
        <v>1.99717106957</v>
      </c>
      <c r="BC23" s="32">
        <v>18.243214700599999</v>
      </c>
      <c r="BD23" s="32">
        <v>1.1838692419700001</v>
      </c>
      <c r="BE23" s="32">
        <v>239.21756530600001</v>
      </c>
      <c r="BF23" s="32">
        <v>0</v>
      </c>
      <c r="BG23" s="32">
        <v>77.493103397599995</v>
      </c>
      <c r="BH23" s="32">
        <v>251.674321655</v>
      </c>
      <c r="BI23" s="32">
        <v>0</v>
      </c>
      <c r="BJ23" s="32">
        <v>1755.33789224</v>
      </c>
      <c r="BK23" s="32">
        <v>54.981228099100001</v>
      </c>
    </row>
    <row r="24" spans="1:63" x14ac:dyDescent="0.25">
      <c r="A24" s="34" t="s">
        <v>23</v>
      </c>
      <c r="B24" s="32">
        <v>800083.47988</v>
      </c>
      <c r="C24" s="32">
        <v>13110.706270000001</v>
      </c>
      <c r="D24" s="32">
        <v>9849.8679319999992</v>
      </c>
      <c r="E24" s="32">
        <v>80438.661760999996</v>
      </c>
      <c r="F24" s="32">
        <v>68168.357342000003</v>
      </c>
      <c r="G24" s="32">
        <v>5686.3007269</v>
      </c>
      <c r="H24" s="32">
        <v>188466.46697000001</v>
      </c>
      <c r="I24" s="34"/>
      <c r="J24" t="s">
        <v>23</v>
      </c>
      <c r="K24" s="32">
        <v>14075.483388500001</v>
      </c>
      <c r="L24" s="32">
        <v>0</v>
      </c>
      <c r="M24" s="32">
        <v>5875.0801430600004</v>
      </c>
      <c r="N24" s="32">
        <v>4479.4018394699997</v>
      </c>
      <c r="O24" s="32">
        <v>42960.797767399999</v>
      </c>
      <c r="P24" s="32">
        <v>800130.89820199995</v>
      </c>
      <c r="Q24" s="32">
        <v>12113.2249226</v>
      </c>
      <c r="R24" s="32">
        <v>5502.0144249200002</v>
      </c>
      <c r="S24" s="32">
        <v>163.29776422800001</v>
      </c>
      <c r="T24" s="32">
        <v>20602.900920399999</v>
      </c>
      <c r="U24" s="32">
        <v>0</v>
      </c>
      <c r="V24" s="32">
        <v>75752344.275800005</v>
      </c>
      <c r="W24" s="32">
        <v>0</v>
      </c>
      <c r="X24" s="32">
        <v>1113.3633676500001</v>
      </c>
      <c r="Y24" s="32">
        <v>916.13609820500005</v>
      </c>
      <c r="Z24" s="32">
        <v>18305.2634091</v>
      </c>
      <c r="AA24" s="32">
        <v>13111.480185</v>
      </c>
      <c r="AB24" s="32">
        <v>0</v>
      </c>
      <c r="AC24" s="32">
        <v>8865.5489392100008</v>
      </c>
      <c r="AD24" s="32">
        <v>985.061405208</v>
      </c>
      <c r="AE24" s="32">
        <v>9850.6103444199998</v>
      </c>
      <c r="AF24" s="32">
        <v>0</v>
      </c>
      <c r="AG24" s="32">
        <v>17017.910948100001</v>
      </c>
      <c r="AH24" s="32">
        <v>39.001528588699998</v>
      </c>
      <c r="AI24" s="32">
        <v>37673.632751800003</v>
      </c>
      <c r="AJ24" s="32">
        <v>211.66859999499999</v>
      </c>
      <c r="AK24" s="32">
        <v>2189.2775155099998</v>
      </c>
      <c r="AL24" s="32">
        <v>6705.1694093599999</v>
      </c>
      <c r="AM24" s="32">
        <v>29.766828773299999</v>
      </c>
      <c r="AN24" s="32">
        <v>0</v>
      </c>
      <c r="AO24" s="32">
        <v>1545.3435917300001</v>
      </c>
      <c r="AP24" s="32">
        <v>80446.087372399998</v>
      </c>
      <c r="AQ24" s="32">
        <v>68175.037822700004</v>
      </c>
      <c r="AR24" s="32">
        <v>12271.049549699999</v>
      </c>
      <c r="AS24" s="32">
        <v>28381.3080869</v>
      </c>
      <c r="AT24" s="32">
        <v>16.2688017306</v>
      </c>
      <c r="AU24" s="32">
        <v>2.6286962307100001</v>
      </c>
      <c r="AV24" s="32">
        <v>914.32962736000002</v>
      </c>
      <c r="AW24" s="32">
        <v>319.14842526400002</v>
      </c>
      <c r="AX24" s="32">
        <v>22493.0933186</v>
      </c>
      <c r="AY24" s="32">
        <v>511.29165538299998</v>
      </c>
      <c r="AZ24" s="32">
        <v>243.60954460299999</v>
      </c>
      <c r="BA24" s="32">
        <v>32138.134849400001</v>
      </c>
      <c r="BB24" s="32">
        <v>95.855281328900006</v>
      </c>
      <c r="BC24" s="32">
        <v>706.81593240400002</v>
      </c>
      <c r="BD24" s="32">
        <v>13.6301787248</v>
      </c>
      <c r="BE24" s="32">
        <v>5686.6858705499999</v>
      </c>
      <c r="BF24" s="32">
        <v>0</v>
      </c>
      <c r="BG24" s="32">
        <v>1988.97694305</v>
      </c>
      <c r="BH24" s="32">
        <v>6459.6042580200001</v>
      </c>
      <c r="BI24" s="32">
        <v>0</v>
      </c>
      <c r="BJ24" s="32">
        <v>45053.428888800001</v>
      </c>
      <c r="BK24" s="32">
        <v>1411.1775307800001</v>
      </c>
    </row>
    <row r="25" spans="1:63" x14ac:dyDescent="0.25">
      <c r="A25" s="34" t="s">
        <v>24</v>
      </c>
      <c r="B25" s="32">
        <v>325043.53860000003</v>
      </c>
      <c r="C25" s="32">
        <v>5380.5636021</v>
      </c>
      <c r="D25" s="32">
        <v>6790.8971004000005</v>
      </c>
      <c r="E25" s="32">
        <v>35170.13048</v>
      </c>
      <c r="F25" s="32">
        <v>29805.193096999999</v>
      </c>
      <c r="G25" s="32">
        <v>3163.0490626999999</v>
      </c>
      <c r="H25" s="32">
        <v>77345.588197000005</v>
      </c>
      <c r="I25" s="34"/>
      <c r="J25" t="s">
        <v>24</v>
      </c>
      <c r="K25" s="32">
        <v>5775.02305824</v>
      </c>
      <c r="L25" s="32">
        <v>0</v>
      </c>
      <c r="M25" s="32">
        <v>2410.4840717699999</v>
      </c>
      <c r="N25" s="32">
        <v>1837.8524090200001</v>
      </c>
      <c r="O25" s="32">
        <v>17626.3622903</v>
      </c>
      <c r="P25" s="32">
        <v>324979.65870000003</v>
      </c>
      <c r="Q25" s="32">
        <v>4969.9291681599998</v>
      </c>
      <c r="R25" s="32">
        <v>2257.4189053300001</v>
      </c>
      <c r="S25" s="32">
        <v>66.999403182699993</v>
      </c>
      <c r="T25" s="32">
        <v>8453.1534966599993</v>
      </c>
      <c r="U25" s="32">
        <v>0</v>
      </c>
      <c r="V25" s="32">
        <v>44308534.4265</v>
      </c>
      <c r="W25" s="32">
        <v>0</v>
      </c>
      <c r="X25" s="32">
        <v>456.80149983500002</v>
      </c>
      <c r="Y25" s="32">
        <v>375.880960663</v>
      </c>
      <c r="Z25" s="32">
        <v>7510.4566582899997</v>
      </c>
      <c r="AA25" s="32">
        <v>5379.5055343100003</v>
      </c>
      <c r="AB25" s="32">
        <v>0</v>
      </c>
      <c r="AC25" s="32">
        <v>6110.5717707900003</v>
      </c>
      <c r="AD25" s="32">
        <v>678.95236413700002</v>
      </c>
      <c r="AE25" s="32">
        <v>6789.5241349199996</v>
      </c>
      <c r="AF25" s="32">
        <v>0</v>
      </c>
      <c r="AG25" s="32">
        <v>6982.2709837700004</v>
      </c>
      <c r="AH25" s="32">
        <v>14.005881997099999</v>
      </c>
      <c r="AI25" s="32">
        <v>15457.1026864</v>
      </c>
      <c r="AJ25" s="32">
        <v>27.799629530899999</v>
      </c>
      <c r="AK25" s="32">
        <v>150.28939824400001</v>
      </c>
      <c r="AL25" s="32">
        <v>3227.9517216700001</v>
      </c>
      <c r="AM25" s="32">
        <v>13.238453209399999</v>
      </c>
      <c r="AN25" s="32">
        <v>0</v>
      </c>
      <c r="AO25" s="32">
        <v>96.938020318900001</v>
      </c>
      <c r="AP25" s="32">
        <v>35163.419789699998</v>
      </c>
      <c r="AQ25" s="32">
        <v>29799.5419086</v>
      </c>
      <c r="AR25" s="32">
        <v>5363.8778810800004</v>
      </c>
      <c r="AS25" s="32">
        <v>11279.353803600001</v>
      </c>
      <c r="AT25" s="32">
        <v>0.63481676339399995</v>
      </c>
      <c r="AU25" s="32">
        <v>3.0878826852599999</v>
      </c>
      <c r="AV25" s="32">
        <v>374.91738767599998</v>
      </c>
      <c r="AW25" s="32">
        <v>49.0912260542</v>
      </c>
      <c r="AX25" s="32">
        <v>10411.686310999999</v>
      </c>
      <c r="AY25" s="32">
        <v>112.49546659400001</v>
      </c>
      <c r="AZ25" s="32">
        <v>299.89500764000002</v>
      </c>
      <c r="BA25" s="32">
        <v>14875.201765199999</v>
      </c>
      <c r="BB25" s="32">
        <v>6.4542387003800004</v>
      </c>
      <c r="BC25" s="32">
        <v>117.13961055</v>
      </c>
      <c r="BD25" s="32">
        <v>18.715106207800002</v>
      </c>
      <c r="BE25" s="32">
        <v>3162.4156355700002</v>
      </c>
      <c r="BF25" s="32">
        <v>0</v>
      </c>
      <c r="BG25" s="32">
        <v>816.05650281999999</v>
      </c>
      <c r="BH25" s="32">
        <v>2650.3077971900002</v>
      </c>
      <c r="BI25" s="32">
        <v>0</v>
      </c>
      <c r="BJ25" s="32">
        <v>18484.945469099999</v>
      </c>
      <c r="BK25" s="32">
        <v>578.991667366</v>
      </c>
    </row>
    <row r="26" spans="1:63" x14ac:dyDescent="0.25">
      <c r="A26" s="34" t="s">
        <v>25</v>
      </c>
      <c r="B26" s="32">
        <v>632104.63402999996</v>
      </c>
      <c r="C26" s="32">
        <v>10351.781768999999</v>
      </c>
      <c r="D26" s="32">
        <v>7456.8680161000002</v>
      </c>
      <c r="E26" s="32">
        <v>63260.186565999997</v>
      </c>
      <c r="F26" s="32">
        <v>53610.327750999997</v>
      </c>
      <c r="G26" s="32">
        <v>4393.0762586000001</v>
      </c>
      <c r="H26" s="32">
        <v>148806.87484999999</v>
      </c>
      <c r="I26" s="34"/>
      <c r="J26" t="s">
        <v>25</v>
      </c>
      <c r="K26" s="32">
        <v>11089.293008500001</v>
      </c>
      <c r="L26" s="32">
        <v>0</v>
      </c>
      <c r="M26" s="32">
        <v>4628.6506778299999</v>
      </c>
      <c r="N26" s="32">
        <v>3529.0732518</v>
      </c>
      <c r="O26" s="32">
        <v>33846.4255386</v>
      </c>
      <c r="P26" s="32">
        <v>630760.78494599997</v>
      </c>
      <c r="Q26" s="32">
        <v>9543.3384001499999</v>
      </c>
      <c r="R26" s="32">
        <v>4334.7317831199998</v>
      </c>
      <c r="S26" s="32">
        <v>128.653230154</v>
      </c>
      <c r="T26" s="32">
        <v>16231.881627000001</v>
      </c>
      <c r="U26" s="32">
        <v>0</v>
      </c>
      <c r="V26" s="32">
        <v>37693707.171599999</v>
      </c>
      <c r="W26" s="32">
        <v>0</v>
      </c>
      <c r="X26" s="32">
        <v>877.15753595199999</v>
      </c>
      <c r="Y26" s="32">
        <v>721.77271205</v>
      </c>
      <c r="Z26" s="32">
        <v>14421.7003307</v>
      </c>
      <c r="AA26" s="32">
        <v>10329.8106902</v>
      </c>
      <c r="AB26" s="32">
        <v>0</v>
      </c>
      <c r="AC26" s="32">
        <v>6698.6090102899998</v>
      </c>
      <c r="AD26" s="32">
        <v>744.29013229099996</v>
      </c>
      <c r="AE26" s="32">
        <v>7442.8991425800004</v>
      </c>
      <c r="AF26" s="32">
        <v>0</v>
      </c>
      <c r="AG26" s="32">
        <v>13407.4701188</v>
      </c>
      <c r="AH26" s="32">
        <v>25.869952925500002</v>
      </c>
      <c r="AI26" s="32">
        <v>29680.977921000002</v>
      </c>
      <c r="AJ26" s="32">
        <v>65.345134830099994</v>
      </c>
      <c r="AK26" s="32">
        <v>462.21069410799998</v>
      </c>
      <c r="AL26" s="32">
        <v>5724.2020388299998</v>
      </c>
      <c r="AM26" s="32">
        <v>23.7124771083</v>
      </c>
      <c r="AN26" s="32">
        <v>0</v>
      </c>
      <c r="AO26" s="32">
        <v>312.02119590699999</v>
      </c>
      <c r="AP26" s="32">
        <v>63128.0106151</v>
      </c>
      <c r="AQ26" s="32">
        <v>53498.410712199999</v>
      </c>
      <c r="AR26" s="32">
        <v>9629.5999028499991</v>
      </c>
      <c r="AS26" s="32">
        <v>20518.1764836</v>
      </c>
      <c r="AT26" s="32">
        <v>2.68438274773</v>
      </c>
      <c r="AU26" s="32">
        <v>5.08114745503</v>
      </c>
      <c r="AV26" s="32">
        <v>678.98103566700001</v>
      </c>
      <c r="AW26" s="32">
        <v>109.696499163</v>
      </c>
      <c r="AX26" s="32">
        <v>18553.5430271</v>
      </c>
      <c r="AY26" s="32">
        <v>228.43381094399999</v>
      </c>
      <c r="AZ26" s="32">
        <v>492.26235859899998</v>
      </c>
      <c r="BA26" s="32">
        <v>26507.721541999999</v>
      </c>
      <c r="BB26" s="32">
        <v>20.0412183302</v>
      </c>
      <c r="BC26" s="32">
        <v>256.048289216</v>
      </c>
      <c r="BD26" s="32">
        <v>30.555961293399999</v>
      </c>
      <c r="BE26" s="32">
        <v>4384.3128998299999</v>
      </c>
      <c r="BF26" s="32">
        <v>0</v>
      </c>
      <c r="BG26" s="32">
        <v>1567.0055753700001</v>
      </c>
      <c r="BH26" s="32">
        <v>5089.1642456</v>
      </c>
      <c r="BI26" s="32">
        <v>0</v>
      </c>
      <c r="BJ26" s="32">
        <v>35495.090975300001</v>
      </c>
      <c r="BK26" s="32">
        <v>1111.78880385</v>
      </c>
    </row>
    <row r="27" spans="1:63" x14ac:dyDescent="0.25">
      <c r="A27" s="34" t="s">
        <v>26</v>
      </c>
      <c r="B27" s="32">
        <v>1019166.6936</v>
      </c>
      <c r="C27" s="32">
        <v>16646.905584</v>
      </c>
      <c r="D27" s="32">
        <v>9774.6189878000005</v>
      </c>
      <c r="E27" s="32">
        <v>99988.927714000005</v>
      </c>
      <c r="F27" s="32">
        <v>84736.380048000006</v>
      </c>
      <c r="G27" s="32">
        <v>6395.6022603000001</v>
      </c>
      <c r="H27" s="32">
        <v>239299.27546999999</v>
      </c>
      <c r="I27" s="34"/>
      <c r="J27" t="s">
        <v>26</v>
      </c>
      <c r="K27" s="32">
        <v>17878.052987899999</v>
      </c>
      <c r="L27" s="32">
        <v>0</v>
      </c>
      <c r="M27" s="32">
        <v>7462.2667189599997</v>
      </c>
      <c r="N27" s="32">
        <v>5689.5379065300003</v>
      </c>
      <c r="O27" s="32">
        <v>54566.883092099997</v>
      </c>
      <c r="P27" s="32">
        <v>1019577.6687</v>
      </c>
      <c r="Q27" s="32">
        <v>15385.6795738</v>
      </c>
      <c r="R27" s="32">
        <v>6988.4146374800002</v>
      </c>
      <c r="S27" s="32">
        <v>207.41366013300001</v>
      </c>
      <c r="T27" s="32">
        <v>26168.885157299999</v>
      </c>
      <c r="U27" s="32">
        <v>0</v>
      </c>
      <c r="V27" s="32">
        <v>51333329.402099997</v>
      </c>
      <c r="W27" s="32">
        <v>0</v>
      </c>
      <c r="X27" s="32">
        <v>1414.1451749800001</v>
      </c>
      <c r="Y27" s="32">
        <v>1163.63517024</v>
      </c>
      <c r="Z27" s="32">
        <v>23250.529258300001</v>
      </c>
      <c r="AA27" s="32">
        <v>16653.623158800001</v>
      </c>
      <c r="AB27" s="32">
        <v>0</v>
      </c>
      <c r="AC27" s="32">
        <v>8800.99385239</v>
      </c>
      <c r="AD27" s="32">
        <v>977.88824821499998</v>
      </c>
      <c r="AE27" s="32">
        <v>9778.8821005999998</v>
      </c>
      <c r="AF27" s="32">
        <v>0</v>
      </c>
      <c r="AG27" s="32">
        <v>21615.396445300001</v>
      </c>
      <c r="AH27" s="32">
        <v>48.1786170106</v>
      </c>
      <c r="AI27" s="32">
        <v>47851.393147700001</v>
      </c>
      <c r="AJ27" s="32">
        <v>256.42182460700002</v>
      </c>
      <c r="AK27" s="32">
        <v>2637.7772731999999</v>
      </c>
      <c r="AL27" s="32">
        <v>8368.8348270400002</v>
      </c>
      <c r="AM27" s="32">
        <v>37.038085361699999</v>
      </c>
      <c r="AN27" s="32">
        <v>0</v>
      </c>
      <c r="AO27" s="32">
        <v>1860.96760135</v>
      </c>
      <c r="AP27" s="32">
        <v>100032.609105</v>
      </c>
      <c r="AQ27" s="32">
        <v>84773.865619400007</v>
      </c>
      <c r="AR27" s="32">
        <v>15258.743485700001</v>
      </c>
      <c r="AS27" s="32">
        <v>35173.384643600002</v>
      </c>
      <c r="AT27" s="32">
        <v>19.551137215600001</v>
      </c>
      <c r="AU27" s="32">
        <v>3.47189746996</v>
      </c>
      <c r="AV27" s="32">
        <v>1134.3526653599999</v>
      </c>
      <c r="AW27" s="32">
        <v>387.37815939500001</v>
      </c>
      <c r="AX27" s="32">
        <v>28030.336882700001</v>
      </c>
      <c r="AY27" s="32">
        <v>624.14629450500001</v>
      </c>
      <c r="AZ27" s="32">
        <v>323.19064430200001</v>
      </c>
      <c r="BA27" s="32">
        <v>40049.649346999999</v>
      </c>
      <c r="BB27" s="32">
        <v>115.479090091</v>
      </c>
      <c r="BC27" s="32">
        <v>858.80615745099999</v>
      </c>
      <c r="BD27" s="32">
        <v>18.285666124900001</v>
      </c>
      <c r="BE27" s="32">
        <v>6398.2798730799996</v>
      </c>
      <c r="BF27" s="32">
        <v>0</v>
      </c>
      <c r="BG27" s="32">
        <v>2526.31068439</v>
      </c>
      <c r="BH27" s="32">
        <v>8204.7016567800001</v>
      </c>
      <c r="BI27" s="32">
        <v>0</v>
      </c>
      <c r="BJ27" s="32">
        <v>57224.853232100002</v>
      </c>
      <c r="BK27" s="32">
        <v>1792.4154207399999</v>
      </c>
    </row>
    <row r="28" spans="1:63" x14ac:dyDescent="0.25">
      <c r="A28" s="34" t="s">
        <v>27</v>
      </c>
      <c r="B28" s="32">
        <v>116714.67303999999</v>
      </c>
      <c r="C28" s="32">
        <v>1933.7759515</v>
      </c>
      <c r="D28" s="32">
        <v>2529.0594191999999</v>
      </c>
      <c r="E28" s="32">
        <v>12709.612843000001</v>
      </c>
      <c r="F28" s="32">
        <v>10770.861715999999</v>
      </c>
      <c r="G28" s="32">
        <v>1163.4805721</v>
      </c>
      <c r="H28" s="32">
        <v>27798.092102999999</v>
      </c>
      <c r="I28" s="34"/>
      <c r="J28" t="s">
        <v>27</v>
      </c>
      <c r="K28" s="32">
        <v>2075.8541202400002</v>
      </c>
      <c r="L28" s="32">
        <v>0</v>
      </c>
      <c r="M28" s="32">
        <v>866.45779696499994</v>
      </c>
      <c r="N28" s="32">
        <v>660.62264955399996</v>
      </c>
      <c r="O28" s="32">
        <v>6335.8629943599999</v>
      </c>
      <c r="P28" s="32">
        <v>116708.852141</v>
      </c>
      <c r="Q28" s="32">
        <v>1786.4599527800001</v>
      </c>
      <c r="R28" s="32">
        <v>811.43772575800006</v>
      </c>
      <c r="S28" s="32">
        <v>24.0831805093</v>
      </c>
      <c r="T28" s="32">
        <v>3038.5182834299999</v>
      </c>
      <c r="U28" s="32">
        <v>0</v>
      </c>
      <c r="V28" s="32">
        <v>12902613.3157</v>
      </c>
      <c r="W28" s="32">
        <v>0</v>
      </c>
      <c r="X28" s="32">
        <v>164.19902469300001</v>
      </c>
      <c r="Y28" s="32">
        <v>135.11184678999999</v>
      </c>
      <c r="Z28" s="32">
        <v>2699.6622618800002</v>
      </c>
      <c r="AA28" s="32">
        <v>1933.6789502300001</v>
      </c>
      <c r="AB28" s="32">
        <v>0</v>
      </c>
      <c r="AC28" s="32">
        <v>2276.0161461900002</v>
      </c>
      <c r="AD28" s="32">
        <v>252.89078252199999</v>
      </c>
      <c r="AE28" s="32">
        <v>2528.9069287100001</v>
      </c>
      <c r="AF28" s="32">
        <v>0</v>
      </c>
      <c r="AG28" s="32">
        <v>2509.8040495199998</v>
      </c>
      <c r="AH28" s="32">
        <v>5.0986956153799996</v>
      </c>
      <c r="AI28" s="32">
        <v>5556.1144544099998</v>
      </c>
      <c r="AJ28" s="32">
        <v>10.825624122300001</v>
      </c>
      <c r="AK28" s="32">
        <v>64.016005887999995</v>
      </c>
      <c r="AL28" s="32">
        <v>1163.1017637899999</v>
      </c>
      <c r="AM28" s="32">
        <v>4.7820185654199996</v>
      </c>
      <c r="AN28" s="32">
        <v>0</v>
      </c>
      <c r="AO28" s="32">
        <v>41.991035717199999</v>
      </c>
      <c r="AP28" s="32">
        <v>12709.0510397</v>
      </c>
      <c r="AQ28" s="32">
        <v>10770.4001295</v>
      </c>
      <c r="AR28" s="32">
        <v>1938.65091024</v>
      </c>
      <c r="AS28" s="32">
        <v>4090.2173044299998</v>
      </c>
      <c r="AT28" s="32">
        <v>0.30729627400300003</v>
      </c>
      <c r="AU28" s="32">
        <v>1.09274126048</v>
      </c>
      <c r="AV28" s="32">
        <v>135.80318928200001</v>
      </c>
      <c r="AW28" s="32">
        <v>18.829824379800002</v>
      </c>
      <c r="AX28" s="32">
        <v>3756.1078473100001</v>
      </c>
      <c r="AY28" s="32">
        <v>41.993339178799999</v>
      </c>
      <c r="AZ28" s="32">
        <v>106.065459773</v>
      </c>
      <c r="BA28" s="32">
        <v>5366.3721529100003</v>
      </c>
      <c r="BB28" s="32">
        <v>2.75884048678</v>
      </c>
      <c r="BC28" s="32">
        <v>44.643448565200003</v>
      </c>
      <c r="BD28" s="32">
        <v>6.6108085046699996</v>
      </c>
      <c r="BE28" s="32">
        <v>1163.41477128</v>
      </c>
      <c r="BF28" s="32">
        <v>0</v>
      </c>
      <c r="BG28" s="32">
        <v>293.33457296199998</v>
      </c>
      <c r="BH28" s="32">
        <v>952.66323449699996</v>
      </c>
      <c r="BI28" s="32">
        <v>0</v>
      </c>
      <c r="BJ28" s="32">
        <v>6644.4839779499998</v>
      </c>
      <c r="BK28" s="32">
        <v>208.120793556</v>
      </c>
    </row>
    <row r="29" spans="1:63" x14ac:dyDescent="0.25">
      <c r="A29" s="34" t="s">
        <v>28</v>
      </c>
      <c r="B29" s="32">
        <v>86238.241169999994</v>
      </c>
      <c r="C29" s="32">
        <v>1430.1173243999999</v>
      </c>
      <c r="D29" s="32">
        <v>1934.8417542</v>
      </c>
      <c r="E29" s="32">
        <v>9449.9803329000006</v>
      </c>
      <c r="F29" s="32">
        <v>8008.4572324999999</v>
      </c>
      <c r="G29" s="32">
        <v>879.90562398999998</v>
      </c>
      <c r="H29" s="32">
        <v>20557.953644000001</v>
      </c>
      <c r="I29" s="34"/>
      <c r="J29" t="s">
        <v>28</v>
      </c>
      <c r="K29" s="32">
        <v>1535.23274636</v>
      </c>
      <c r="L29" s="32">
        <v>0</v>
      </c>
      <c r="M29" s="32">
        <v>640.80328826799996</v>
      </c>
      <c r="N29" s="32">
        <v>488.57491055200001</v>
      </c>
      <c r="O29" s="32">
        <v>4685.7933521200002</v>
      </c>
      <c r="P29" s="32">
        <v>86236.414546400003</v>
      </c>
      <c r="Q29" s="32">
        <v>1321.20666671</v>
      </c>
      <c r="R29" s="32">
        <v>600.11223581900003</v>
      </c>
      <c r="S29" s="32">
        <v>17.811137004999999</v>
      </c>
      <c r="T29" s="32">
        <v>2247.1866250200001</v>
      </c>
      <c r="U29" s="32">
        <v>0</v>
      </c>
      <c r="V29" s="32">
        <v>18394412.6391</v>
      </c>
      <c r="W29" s="32">
        <v>0</v>
      </c>
      <c r="X29" s="32">
        <v>121.436110232</v>
      </c>
      <c r="Y29" s="32">
        <v>99.924262884000001</v>
      </c>
      <c r="Z29" s="32">
        <v>1996.5803975700001</v>
      </c>
      <c r="AA29" s="32">
        <v>1430.0863867200001</v>
      </c>
      <c r="AB29" s="32">
        <v>0</v>
      </c>
      <c r="AC29" s="32">
        <v>1741.3093683100001</v>
      </c>
      <c r="AD29" s="32">
        <v>193.47892490699999</v>
      </c>
      <c r="AE29" s="32">
        <v>1934.78829322</v>
      </c>
      <c r="AF29" s="32">
        <v>0</v>
      </c>
      <c r="AG29" s="32">
        <v>1856.16763427</v>
      </c>
      <c r="AH29" s="32">
        <v>4.77247228434</v>
      </c>
      <c r="AI29" s="32">
        <v>4109.1164576499996</v>
      </c>
      <c r="AJ29" s="32">
        <v>28.926827323600001</v>
      </c>
      <c r="AK29" s="32">
        <v>307.80184760399999</v>
      </c>
      <c r="AL29" s="32">
        <v>769.02147210299995</v>
      </c>
      <c r="AM29" s="32">
        <v>3.4824948598300001</v>
      </c>
      <c r="AN29" s="32">
        <v>0</v>
      </c>
      <c r="AO29" s="32">
        <v>217.84192482</v>
      </c>
      <c r="AP29" s="32">
        <v>9450.1209095100003</v>
      </c>
      <c r="AQ29" s="32">
        <v>8008.6301109899996</v>
      </c>
      <c r="AR29" s="32">
        <v>1441.49079852</v>
      </c>
      <c r="AS29" s="32">
        <v>3404.6760769799998</v>
      </c>
      <c r="AT29" s="32">
        <v>2.31756269039</v>
      </c>
      <c r="AU29" s="32">
        <v>0.18711766883299999</v>
      </c>
      <c r="AV29" s="32">
        <v>108.96041574</v>
      </c>
      <c r="AW29" s="32">
        <v>43.164794966899997</v>
      </c>
      <c r="AX29" s="32">
        <v>2605.9081442500001</v>
      </c>
      <c r="AY29" s="32">
        <v>67.027881254500002</v>
      </c>
      <c r="AZ29" s="32">
        <v>16.479050088299999</v>
      </c>
      <c r="BA29" s="32">
        <v>3723.3850053199999</v>
      </c>
      <c r="BB29" s="32">
        <v>13.484690365000001</v>
      </c>
      <c r="BC29" s="32">
        <v>95.068506496799998</v>
      </c>
      <c r="BD29" s="32">
        <v>0.80053734614500005</v>
      </c>
      <c r="BE29" s="32">
        <v>879.88318688100003</v>
      </c>
      <c r="BF29" s="32">
        <v>0</v>
      </c>
      <c r="BG29" s="32">
        <v>216.940601727</v>
      </c>
      <c r="BH29" s="32">
        <v>704.55811887499999</v>
      </c>
      <c r="BI29" s="32">
        <v>0</v>
      </c>
      <c r="BJ29" s="32">
        <v>4914.0392568899997</v>
      </c>
      <c r="BK29" s="32">
        <v>153.91910515399999</v>
      </c>
    </row>
    <row r="30" spans="1:63" x14ac:dyDescent="0.25">
      <c r="A30" s="34" t="s">
        <v>29</v>
      </c>
      <c r="B30" s="32">
        <v>529.40214203000005</v>
      </c>
      <c r="C30" s="32">
        <v>8.7256270587000007</v>
      </c>
      <c r="D30" s="32">
        <v>9.1169369174000003</v>
      </c>
      <c r="E30" s="32">
        <v>55.546399649999998</v>
      </c>
      <c r="F30" s="32">
        <v>47.073197348000001</v>
      </c>
      <c r="G30" s="32">
        <v>4.5573991671999998</v>
      </c>
      <c r="H30" s="32">
        <v>125.43101287</v>
      </c>
      <c r="I30" s="34"/>
      <c r="J30" t="s">
        <v>29</v>
      </c>
      <c r="K30" s="32">
        <v>9.3671726106600008</v>
      </c>
      <c r="L30" s="32">
        <v>0</v>
      </c>
      <c r="M30" s="32">
        <v>3.9098419678499998</v>
      </c>
      <c r="N30" s="32">
        <v>2.98101611914</v>
      </c>
      <c r="O30" s="32">
        <v>28.590206936800001</v>
      </c>
      <c r="P30" s="32">
        <v>529.40200241399998</v>
      </c>
      <c r="Q30" s="32">
        <v>8.0612968901599995</v>
      </c>
      <c r="R30" s="32">
        <v>3.6615640959800002</v>
      </c>
      <c r="S30" s="32">
        <v>0.108673754526</v>
      </c>
      <c r="T30" s="32">
        <v>13.711138373000001</v>
      </c>
      <c r="U30" s="32">
        <v>0</v>
      </c>
      <c r="V30" s="32">
        <v>32929.1032223</v>
      </c>
      <c r="W30" s="32">
        <v>0</v>
      </c>
      <c r="X30" s="32">
        <v>0.74093551249199996</v>
      </c>
      <c r="Y30" s="32">
        <v>0.60968153117599999</v>
      </c>
      <c r="Z30" s="32">
        <v>12.1820666082</v>
      </c>
      <c r="AA30" s="32">
        <v>8.7256220451199997</v>
      </c>
      <c r="AB30" s="32">
        <v>0</v>
      </c>
      <c r="AC30" s="32">
        <v>8.2052391298400007</v>
      </c>
      <c r="AD30" s="32">
        <v>0.91169206082599996</v>
      </c>
      <c r="AE30" s="32">
        <v>9.1169311906600008</v>
      </c>
      <c r="AF30" s="32">
        <v>0</v>
      </c>
      <c r="AG30" s="32">
        <v>11.3253454912</v>
      </c>
      <c r="AH30" s="32">
        <v>2.1707291236100001E-2</v>
      </c>
      <c r="AI30" s="32">
        <v>25.071641089900002</v>
      </c>
      <c r="AJ30" s="32">
        <v>3.5033409613300003E-2</v>
      </c>
      <c r="AK30" s="32">
        <v>0.12672288276400001</v>
      </c>
      <c r="AL30" s="32">
        <v>5.1398640630100001</v>
      </c>
      <c r="AM30" s="32">
        <v>2.0943617233499998E-2</v>
      </c>
      <c r="AN30" s="32">
        <v>0</v>
      </c>
      <c r="AO30" s="32">
        <v>7.3745915441700005E-2</v>
      </c>
      <c r="AP30" s="32">
        <v>55.546635030799997</v>
      </c>
      <c r="AQ30" s="32">
        <v>47.073433930699998</v>
      </c>
      <c r="AR30" s="32">
        <v>8.4732011001099998</v>
      </c>
      <c r="AS30" s="32">
        <v>17.663120532200001</v>
      </c>
      <c r="AT30" s="32">
        <v>1.1415003555000001E-4</v>
      </c>
      <c r="AU30" s="32">
        <v>5.1439261341400004E-3</v>
      </c>
      <c r="AV30" s="32">
        <v>0.58885114722999998</v>
      </c>
      <c r="AW30" s="32">
        <v>6.5142404581200006E-2</v>
      </c>
      <c r="AX30" s="32">
        <v>16.526594255900001</v>
      </c>
      <c r="AY30" s="32">
        <v>0.162475858838</v>
      </c>
      <c r="AZ30" s="32">
        <v>0.50027408566099996</v>
      </c>
      <c r="BA30" s="32">
        <v>23.611453011199998</v>
      </c>
      <c r="BB30" s="32">
        <v>5.3320068122799996E-3</v>
      </c>
      <c r="BC30" s="32">
        <v>0.158722238573</v>
      </c>
      <c r="BD30" s="32">
        <v>3.1314278675200001E-2</v>
      </c>
      <c r="BE30" s="32">
        <v>4.5573932161600004</v>
      </c>
      <c r="BF30" s="32">
        <v>0</v>
      </c>
      <c r="BG30" s="32">
        <v>1.3236483301599999</v>
      </c>
      <c r="BH30" s="32">
        <v>4.2988380596900004</v>
      </c>
      <c r="BI30" s="32">
        <v>0</v>
      </c>
      <c r="BJ30" s="32">
        <v>29.9828424711</v>
      </c>
      <c r="BK30" s="32">
        <v>0.939140580477</v>
      </c>
    </row>
    <row r="31" spans="1:63" x14ac:dyDescent="0.25">
      <c r="A31" s="34" t="s">
        <v>30</v>
      </c>
      <c r="B31" s="32">
        <v>17233.399175999999</v>
      </c>
      <c r="C31" s="32">
        <v>281.04679556999997</v>
      </c>
      <c r="D31" s="32">
        <v>142.59291271999999</v>
      </c>
      <c r="E31" s="32">
        <v>1670.4809198</v>
      </c>
      <c r="F31" s="32">
        <v>1415.6623981</v>
      </c>
      <c r="G31" s="32">
        <v>101.20568492</v>
      </c>
      <c r="H31" s="32">
        <v>4040.0489744000001</v>
      </c>
      <c r="I31" s="34"/>
      <c r="J31" t="s">
        <v>30</v>
      </c>
      <c r="K31" s="32">
        <v>301.69981762399999</v>
      </c>
      <c r="L31" s="32">
        <v>0</v>
      </c>
      <c r="M31" s="32">
        <v>125.928966484</v>
      </c>
      <c r="N31" s="32">
        <v>96.013396540900004</v>
      </c>
      <c r="O31" s="32">
        <v>920.83973041000002</v>
      </c>
      <c r="P31" s="32">
        <v>17232.8033994</v>
      </c>
      <c r="Q31" s="32">
        <v>259.64000226799999</v>
      </c>
      <c r="R31" s="32">
        <v>117.93248715199999</v>
      </c>
      <c r="S31" s="32">
        <v>3.5001987416999998</v>
      </c>
      <c r="T31" s="32">
        <v>441.61121238300001</v>
      </c>
      <c r="U31" s="32">
        <v>0</v>
      </c>
      <c r="V31" s="32">
        <v>472826.66474699997</v>
      </c>
      <c r="W31" s="32">
        <v>0</v>
      </c>
      <c r="X31" s="32">
        <v>23.8643019286</v>
      </c>
      <c r="Y31" s="32">
        <v>19.636804318199999</v>
      </c>
      <c r="Z31" s="32">
        <v>392.36268205699997</v>
      </c>
      <c r="AA31" s="32">
        <v>281.036972445</v>
      </c>
      <c r="AB31" s="32">
        <v>0</v>
      </c>
      <c r="AC31" s="32">
        <v>128.325127004</v>
      </c>
      <c r="AD31" s="32">
        <v>14.258361177299999</v>
      </c>
      <c r="AE31" s="32">
        <v>142.58348818100001</v>
      </c>
      <c r="AF31" s="32">
        <v>0</v>
      </c>
      <c r="AG31" s="32">
        <v>364.76911699599998</v>
      </c>
      <c r="AH31" s="32">
        <v>0.68074550968100001</v>
      </c>
      <c r="AI31" s="32">
        <v>807.51284628899998</v>
      </c>
      <c r="AJ31" s="32">
        <v>1.64821402107</v>
      </c>
      <c r="AK31" s="32">
        <v>11.2224394396</v>
      </c>
      <c r="AL31" s="32">
        <v>151.83987640300001</v>
      </c>
      <c r="AM31" s="32">
        <v>0.627741384613</v>
      </c>
      <c r="AN31" s="32">
        <v>0</v>
      </c>
      <c r="AO31" s="32">
        <v>7.5333615888700001</v>
      </c>
      <c r="AP31" s="32">
        <v>1670.4347685099999</v>
      </c>
      <c r="AQ31" s="32">
        <v>1415.6256615299999</v>
      </c>
      <c r="AR31" s="32">
        <v>254.809106985</v>
      </c>
      <c r="AS31" s="32">
        <v>541.52555438000002</v>
      </c>
      <c r="AT31" s="32">
        <v>6.2937440874799994E-2</v>
      </c>
      <c r="AU31" s="32">
        <v>0.13687582693399999</v>
      </c>
      <c r="AV31" s="32">
        <v>17.935651077199999</v>
      </c>
      <c r="AW31" s="32">
        <v>2.7896938543999998</v>
      </c>
      <c r="AX31" s="32">
        <v>491.67149919799999</v>
      </c>
      <c r="AY31" s="32">
        <v>5.9058867035900002</v>
      </c>
      <c r="AZ31" s="32">
        <v>13.267520001299999</v>
      </c>
      <c r="BA31" s="32">
        <v>702.45712327700005</v>
      </c>
      <c r="BB31" s="32">
        <v>0.48601399593200001</v>
      </c>
      <c r="BC31" s="32">
        <v>6.5355874651799999</v>
      </c>
      <c r="BD31" s="32">
        <v>0.82448776854799999</v>
      </c>
      <c r="BE31" s="32">
        <v>101.20081482499999</v>
      </c>
      <c r="BF31" s="32">
        <v>0</v>
      </c>
      <c r="BG31" s="32">
        <v>42.632555925600002</v>
      </c>
      <c r="BH31" s="32">
        <v>138.45779777000001</v>
      </c>
      <c r="BI31" s="32">
        <v>0</v>
      </c>
      <c r="BJ31" s="32">
        <v>965.69400149600006</v>
      </c>
      <c r="BK31" s="32">
        <v>30.247835019499998</v>
      </c>
    </row>
    <row r="32" spans="1:63" x14ac:dyDescent="0.25">
      <c r="A32" s="34" t="s">
        <v>31</v>
      </c>
      <c r="B32" s="32">
        <v>973477.15474999999</v>
      </c>
      <c r="C32" s="32">
        <v>16002.217081000001</v>
      </c>
      <c r="D32" s="32">
        <v>14567.221744</v>
      </c>
      <c r="E32" s="32">
        <v>100177.76009</v>
      </c>
      <c r="F32" s="32">
        <v>84896.402715999997</v>
      </c>
      <c r="G32" s="32">
        <v>7708.3857390000003</v>
      </c>
      <c r="H32" s="32">
        <v>230031.95978</v>
      </c>
      <c r="I32" s="34"/>
      <c r="J32" t="s">
        <v>31</v>
      </c>
      <c r="K32" s="32">
        <v>17178.7704758</v>
      </c>
      <c r="L32" s="32">
        <v>0</v>
      </c>
      <c r="M32" s="32">
        <v>7170.3879553500001</v>
      </c>
      <c r="N32" s="32">
        <v>5466.9976348</v>
      </c>
      <c r="O32" s="32">
        <v>52432.558572599999</v>
      </c>
      <c r="P32" s="32">
        <v>973477.82679900003</v>
      </c>
      <c r="Q32" s="32">
        <v>14783.884367500001</v>
      </c>
      <c r="R32" s="32">
        <v>6715.0691991499998</v>
      </c>
      <c r="S32" s="32">
        <v>199.300842053</v>
      </c>
      <c r="T32" s="32">
        <v>25145.318044799998</v>
      </c>
      <c r="U32" s="32">
        <v>0</v>
      </c>
      <c r="V32" s="32">
        <v>124921128.083</v>
      </c>
      <c r="W32" s="32">
        <v>0</v>
      </c>
      <c r="X32" s="32">
        <v>1358.8321665200001</v>
      </c>
      <c r="Y32" s="32">
        <v>1118.1208680300001</v>
      </c>
      <c r="Z32" s="32">
        <v>22341.108318899998</v>
      </c>
      <c r="AA32" s="32">
        <v>16002.228442199999</v>
      </c>
      <c r="AB32" s="32">
        <v>0</v>
      </c>
      <c r="AC32" s="32">
        <v>13110.5217995</v>
      </c>
      <c r="AD32" s="32">
        <v>1456.72471344</v>
      </c>
      <c r="AE32" s="32">
        <v>14567.246513</v>
      </c>
      <c r="AF32" s="32">
        <v>0</v>
      </c>
      <c r="AG32" s="32">
        <v>20769.932530800001</v>
      </c>
      <c r="AH32" s="32">
        <v>51.014617374399997</v>
      </c>
      <c r="AI32" s="32">
        <v>45979.7338972</v>
      </c>
      <c r="AJ32" s="32">
        <v>315.616946601</v>
      </c>
      <c r="AK32" s="32">
        <v>3374.71953368</v>
      </c>
      <c r="AL32" s="32">
        <v>8111.3457157100001</v>
      </c>
      <c r="AM32" s="32">
        <v>36.886831344199997</v>
      </c>
      <c r="AN32" s="32">
        <v>0</v>
      </c>
      <c r="AO32" s="32">
        <v>2389.4625528900001</v>
      </c>
      <c r="AP32" s="32">
        <v>100181.716716</v>
      </c>
      <c r="AQ32" s="32">
        <v>84900.346780799999</v>
      </c>
      <c r="AR32" s="32">
        <v>15281.369935000001</v>
      </c>
      <c r="AS32" s="32">
        <v>36249.2573969</v>
      </c>
      <c r="AT32" s="32">
        <v>25.465370547199999</v>
      </c>
      <c r="AU32" s="32">
        <v>1.71522083458</v>
      </c>
      <c r="AV32" s="32">
        <v>1158.5258075500001</v>
      </c>
      <c r="AW32" s="32">
        <v>470.11165189600001</v>
      </c>
      <c r="AX32" s="32">
        <v>27545.221827400001</v>
      </c>
      <c r="AY32" s="32">
        <v>725.93607505</v>
      </c>
      <c r="AZ32" s="32">
        <v>147.91846511200001</v>
      </c>
      <c r="BA32" s="32">
        <v>39357.437688700003</v>
      </c>
      <c r="BB32" s="32">
        <v>147.85982303500001</v>
      </c>
      <c r="BC32" s="32">
        <v>1034.38751441</v>
      </c>
      <c r="BD32" s="32">
        <v>6.7203475002799999</v>
      </c>
      <c r="BE32" s="32">
        <v>7708.3955700699998</v>
      </c>
      <c r="BF32" s="32">
        <v>0</v>
      </c>
      <c r="BG32" s="32">
        <v>2427.4965887600001</v>
      </c>
      <c r="BH32" s="32">
        <v>7883.7827089299999</v>
      </c>
      <c r="BI32" s="32">
        <v>0</v>
      </c>
      <c r="BJ32" s="32">
        <v>54986.558235800003</v>
      </c>
      <c r="BK32" s="32">
        <v>1722.3068343699999</v>
      </c>
    </row>
    <row r="33" spans="1:63" x14ac:dyDescent="0.25">
      <c r="A33" s="34" t="s">
        <v>32</v>
      </c>
      <c r="B33" s="32">
        <v>7577.6218283999997</v>
      </c>
      <c r="C33" s="32">
        <v>124.62426386</v>
      </c>
      <c r="D33" s="32">
        <v>117.4904824</v>
      </c>
      <c r="E33" s="32">
        <v>783.46993900999996</v>
      </c>
      <c r="F33" s="32">
        <v>663.96162272000004</v>
      </c>
      <c r="G33" s="32">
        <v>61.258695713000002</v>
      </c>
      <c r="H33" s="32">
        <v>1791.7319037</v>
      </c>
      <c r="I33" s="34"/>
      <c r="J33" t="s">
        <v>32</v>
      </c>
      <c r="K33" s="32">
        <v>133.807399844</v>
      </c>
      <c r="L33" s="32">
        <v>0</v>
      </c>
      <c r="M33" s="32">
        <v>55.850954269699997</v>
      </c>
      <c r="N33" s="32">
        <v>42.583053611899999</v>
      </c>
      <c r="O33" s="32">
        <v>408.40319175600001</v>
      </c>
      <c r="P33" s="32">
        <v>7577.6834984400002</v>
      </c>
      <c r="Q33" s="32">
        <v>115.15336641099999</v>
      </c>
      <c r="R33" s="32">
        <v>52.304438864700003</v>
      </c>
      <c r="S33" s="32">
        <v>1.55237921839</v>
      </c>
      <c r="T33" s="32">
        <v>195.85976043900001</v>
      </c>
      <c r="U33" s="32">
        <v>0</v>
      </c>
      <c r="V33" s="32">
        <v>364546.83477299998</v>
      </c>
      <c r="W33" s="32">
        <v>0</v>
      </c>
      <c r="X33" s="32">
        <v>10.5841051841</v>
      </c>
      <c r="Y33" s="32">
        <v>8.7091892330699991</v>
      </c>
      <c r="Z33" s="32">
        <v>174.01743299699999</v>
      </c>
      <c r="AA33" s="32">
        <v>124.625267768</v>
      </c>
      <c r="AB33" s="32">
        <v>0</v>
      </c>
      <c r="AC33" s="32">
        <v>105.74250535199999</v>
      </c>
      <c r="AD33" s="32">
        <v>11.7491829784</v>
      </c>
      <c r="AE33" s="32">
        <v>117.49168833</v>
      </c>
      <c r="AF33" s="32">
        <v>0</v>
      </c>
      <c r="AG33" s="32">
        <v>161.77937382799999</v>
      </c>
      <c r="AH33" s="32">
        <v>0.33514390804499999</v>
      </c>
      <c r="AI33" s="32">
        <v>358.14141415</v>
      </c>
      <c r="AJ33" s="32">
        <v>1.1103148735899999</v>
      </c>
      <c r="AK33" s="32">
        <v>9.4669334636299993</v>
      </c>
      <c r="AL33" s="32">
        <v>69.670245425700003</v>
      </c>
      <c r="AM33" s="32">
        <v>0.29324900543999999</v>
      </c>
      <c r="AN33" s="32">
        <v>0</v>
      </c>
      <c r="AO33" s="32">
        <v>6.5479921398599998</v>
      </c>
      <c r="AP33" s="32">
        <v>783.48844953699995</v>
      </c>
      <c r="AQ33" s="32">
        <v>663.97912576600004</v>
      </c>
      <c r="AR33" s="32">
        <v>119.509323771</v>
      </c>
      <c r="AS33" s="32">
        <v>259.86321366800001</v>
      </c>
      <c r="AT33" s="32">
        <v>6.3266076987600006E-2</v>
      </c>
      <c r="AU33" s="32">
        <v>5.4096851090600001E-2</v>
      </c>
      <c r="AV33" s="32">
        <v>8.5413730233600003</v>
      </c>
      <c r="AW33" s="32">
        <v>1.7795627620600001</v>
      </c>
      <c r="AX33" s="32">
        <v>227.58997603399999</v>
      </c>
      <c r="AY33" s="32">
        <v>3.3484165410600002</v>
      </c>
      <c r="AZ33" s="32">
        <v>5.2151304069500002</v>
      </c>
      <c r="BA33" s="32">
        <v>325.16563903100001</v>
      </c>
      <c r="BB33" s="32">
        <v>0.41264769085699998</v>
      </c>
      <c r="BC33" s="32">
        <v>4.0648972354000001</v>
      </c>
      <c r="BD33" s="32">
        <v>0.32023963035699998</v>
      </c>
      <c r="BE33" s="32">
        <v>61.259278265500001</v>
      </c>
      <c r="BF33" s="32">
        <v>0</v>
      </c>
      <c r="BG33" s="32">
        <v>18.908057206300001</v>
      </c>
      <c r="BH33" s="32">
        <v>61.407718537999997</v>
      </c>
      <c r="BI33" s="32">
        <v>0</v>
      </c>
      <c r="BJ33" s="32">
        <v>428.29661709999999</v>
      </c>
      <c r="BK33" s="32">
        <v>13.4152321969</v>
      </c>
    </row>
    <row r="34" spans="1:63" x14ac:dyDescent="0.25">
      <c r="A34" s="34" t="s">
        <v>33</v>
      </c>
      <c r="B34" s="32">
        <v>1958302.9950999999</v>
      </c>
      <c r="C34" s="32">
        <v>31904.510634999999</v>
      </c>
      <c r="D34" s="32">
        <v>14555.513188999999</v>
      </c>
      <c r="E34" s="32">
        <v>188352.03137000001</v>
      </c>
      <c r="F34" s="32">
        <v>159620.36265</v>
      </c>
      <c r="G34" s="32">
        <v>10996.674547000001</v>
      </c>
      <c r="H34" s="32">
        <v>458627.47362</v>
      </c>
      <c r="I34" s="34"/>
      <c r="J34" t="s">
        <v>33</v>
      </c>
      <c r="K34" s="32">
        <v>34249.223114699998</v>
      </c>
      <c r="L34" s="32">
        <v>0</v>
      </c>
      <c r="M34" s="32">
        <v>14295.564721299999</v>
      </c>
      <c r="N34" s="32">
        <v>10899.5237703</v>
      </c>
      <c r="O34" s="32">
        <v>104534.507447</v>
      </c>
      <c r="P34" s="32">
        <v>1958245.4897799999</v>
      </c>
      <c r="Q34" s="32">
        <v>29474.5517568</v>
      </c>
      <c r="R34" s="32">
        <v>13387.797984500001</v>
      </c>
      <c r="S34" s="32">
        <v>397.34502450700001</v>
      </c>
      <c r="T34" s="32">
        <v>50132.084804600003</v>
      </c>
      <c r="U34" s="32">
        <v>0</v>
      </c>
      <c r="V34" s="32">
        <v>61500833.602399997</v>
      </c>
      <c r="W34" s="32">
        <v>0</v>
      </c>
      <c r="X34" s="32">
        <v>2709.0963995299999</v>
      </c>
      <c r="Y34" s="32">
        <v>2229.1917137599999</v>
      </c>
      <c r="Z34" s="32">
        <v>44541.345631299999</v>
      </c>
      <c r="AA34" s="32">
        <v>31903.5609473</v>
      </c>
      <c r="AB34" s="32">
        <v>0</v>
      </c>
      <c r="AC34" s="32">
        <v>13098.8833041</v>
      </c>
      <c r="AD34" s="32">
        <v>1455.43155809</v>
      </c>
      <c r="AE34" s="32">
        <v>14554.314862200001</v>
      </c>
      <c r="AF34" s="32">
        <v>0</v>
      </c>
      <c r="AG34" s="32">
        <v>41408.9017016</v>
      </c>
      <c r="AH34" s="32">
        <v>93.833294486499994</v>
      </c>
      <c r="AI34" s="32">
        <v>91669.551910099995</v>
      </c>
      <c r="AJ34" s="32">
        <v>549.14436006300002</v>
      </c>
      <c r="AK34" s="32">
        <v>5793.3349187499998</v>
      </c>
      <c r="AL34" s="32">
        <v>15453.326560899999</v>
      </c>
      <c r="AM34" s="32">
        <v>69.506592490200006</v>
      </c>
      <c r="AN34" s="32">
        <v>0</v>
      </c>
      <c r="AO34" s="32">
        <v>4096.9059934200004</v>
      </c>
      <c r="AP34" s="32">
        <v>188352.505607</v>
      </c>
      <c r="AQ34" s="32">
        <v>159621.78439700001</v>
      </c>
      <c r="AR34" s="32">
        <v>28730.721210399999</v>
      </c>
      <c r="AS34" s="32">
        <v>67382.524588999993</v>
      </c>
      <c r="AT34" s="32">
        <v>43.449822728400001</v>
      </c>
      <c r="AU34" s="32">
        <v>4.55038787246</v>
      </c>
      <c r="AV34" s="32">
        <v>2161.2390978499998</v>
      </c>
      <c r="AW34" s="32">
        <v>822.04818982699999</v>
      </c>
      <c r="AX34" s="32">
        <v>52184.440923399998</v>
      </c>
      <c r="AY34" s="32">
        <v>1288.9538094500001</v>
      </c>
      <c r="AZ34" s="32">
        <v>410.33702703599999</v>
      </c>
      <c r="BA34" s="32">
        <v>74561.976784300001</v>
      </c>
      <c r="BB34" s="32">
        <v>253.75936847099999</v>
      </c>
      <c r="BC34" s="32">
        <v>1813.61943535</v>
      </c>
      <c r="BD34" s="32">
        <v>21.357038146200001</v>
      </c>
      <c r="BE34" s="32">
        <v>10996.116383500001</v>
      </c>
      <c r="BF34" s="32">
        <v>0</v>
      </c>
      <c r="BG34" s="32">
        <v>4839.6866643699996</v>
      </c>
      <c r="BH34" s="32">
        <v>15717.8555452</v>
      </c>
      <c r="BI34" s="32">
        <v>0</v>
      </c>
      <c r="BJ34" s="32">
        <v>109626.39912</v>
      </c>
      <c r="BK34" s="32">
        <v>3433.7538556300001</v>
      </c>
    </row>
    <row r="35" spans="1:63" x14ac:dyDescent="0.25">
      <c r="A35" s="34" t="s">
        <v>34</v>
      </c>
      <c r="B35" s="32">
        <v>164297.54279000001</v>
      </c>
      <c r="C35" s="32">
        <v>2698.5201935999999</v>
      </c>
      <c r="D35" s="32">
        <v>2343.5530592</v>
      </c>
      <c r="E35" s="32">
        <v>16804.677359000001</v>
      </c>
      <c r="F35" s="32">
        <v>14241.254583</v>
      </c>
      <c r="G35" s="32">
        <v>1265.8055323000001</v>
      </c>
      <c r="H35" s="32">
        <v>38791.277277000001</v>
      </c>
      <c r="I35" s="34"/>
      <c r="J35" t="s">
        <v>34</v>
      </c>
      <c r="K35" s="32">
        <v>2901.2780735299998</v>
      </c>
      <c r="L35" s="32">
        <v>0</v>
      </c>
      <c r="M35" s="32">
        <v>1210.9882002700001</v>
      </c>
      <c r="N35" s="32">
        <v>923.30705120899995</v>
      </c>
      <c r="O35" s="32">
        <v>8855.1992163199993</v>
      </c>
      <c r="P35" s="32">
        <v>164546.588173</v>
      </c>
      <c r="Q35" s="32">
        <v>2496.81239538</v>
      </c>
      <c r="R35" s="32">
        <v>1134.0905708400001</v>
      </c>
      <c r="S35" s="32">
        <v>33.659428983399998</v>
      </c>
      <c r="T35" s="32">
        <v>4246.7275328100004</v>
      </c>
      <c r="U35" s="32">
        <v>0</v>
      </c>
      <c r="V35" s="32">
        <v>10317533.6796</v>
      </c>
      <c r="W35" s="32">
        <v>0</v>
      </c>
      <c r="X35" s="32">
        <v>229.48975424</v>
      </c>
      <c r="Y35" s="32">
        <v>188.836537943</v>
      </c>
      <c r="Z35" s="32">
        <v>3773.1321223499999</v>
      </c>
      <c r="AA35" s="32">
        <v>2702.5728199499999</v>
      </c>
      <c r="AB35" s="32">
        <v>0</v>
      </c>
      <c r="AC35" s="32">
        <v>2110.63232397</v>
      </c>
      <c r="AD35" s="32">
        <v>234.51484835799999</v>
      </c>
      <c r="AE35" s="32">
        <v>2345.1471723300001</v>
      </c>
      <c r="AF35" s="32">
        <v>0</v>
      </c>
      <c r="AG35" s="32">
        <v>3507.7802889</v>
      </c>
      <c r="AH35" s="32">
        <v>6.6169233373600003</v>
      </c>
      <c r="AI35" s="32">
        <v>7765.3982293999998</v>
      </c>
      <c r="AJ35" s="32">
        <v>11.474470031799999</v>
      </c>
      <c r="AK35" s="32">
        <v>49.119119675</v>
      </c>
      <c r="AL35" s="32">
        <v>1553.2310907999999</v>
      </c>
      <c r="AM35" s="32">
        <v>6.3420720047200003</v>
      </c>
      <c r="AN35" s="32">
        <v>0</v>
      </c>
      <c r="AO35" s="32">
        <v>30.035674464300001</v>
      </c>
      <c r="AP35" s="32">
        <v>16828.488870500001</v>
      </c>
      <c r="AQ35" s="32">
        <v>14261.447287999999</v>
      </c>
      <c r="AR35" s="32">
        <v>2567.0415825</v>
      </c>
      <c r="AS35" s="32">
        <v>5366.2253386800003</v>
      </c>
      <c r="AT35" s="32">
        <v>0.120706126865</v>
      </c>
      <c r="AU35" s="32">
        <v>1.5326150057000001</v>
      </c>
      <c r="AV35" s="32">
        <v>178.72829455600001</v>
      </c>
      <c r="AW35" s="32">
        <v>20.937918765100001</v>
      </c>
      <c r="AX35" s="32">
        <v>4999.21354987</v>
      </c>
      <c r="AY35" s="32">
        <v>50.699965119799998</v>
      </c>
      <c r="AZ35" s="32">
        <v>148.99189361800001</v>
      </c>
      <c r="BA35" s="32">
        <v>7142.36141486</v>
      </c>
      <c r="BB35" s="32">
        <v>2.08675463913</v>
      </c>
      <c r="BC35" s="32">
        <v>50.637550051200002</v>
      </c>
      <c r="BD35" s="32">
        <v>9.3173471698700006</v>
      </c>
      <c r="BE35" s="32">
        <v>1267.12532096</v>
      </c>
      <c r="BF35" s="32">
        <v>0</v>
      </c>
      <c r="BG35" s="32">
        <v>409.973737185</v>
      </c>
      <c r="BH35" s="32">
        <v>1331.47119671</v>
      </c>
      <c r="BI35" s="32">
        <v>0</v>
      </c>
      <c r="BJ35" s="32">
        <v>9286.5376059900009</v>
      </c>
      <c r="BK35" s="32">
        <v>290.87613925800002</v>
      </c>
    </row>
    <row r="36" spans="1:63" x14ac:dyDescent="0.25">
      <c r="A36" s="34" t="s">
        <v>35</v>
      </c>
      <c r="B36" s="32">
        <v>9896.5314178999997</v>
      </c>
      <c r="C36" s="32">
        <v>163.00736201999999</v>
      </c>
      <c r="D36" s="32">
        <v>164.88462713000001</v>
      </c>
      <c r="E36" s="32">
        <v>1033.4197472999999</v>
      </c>
      <c r="F36" s="32">
        <v>875.77940684999999</v>
      </c>
      <c r="G36" s="32">
        <v>83.499439796000004</v>
      </c>
      <c r="H36" s="32">
        <v>2343.2318627999998</v>
      </c>
      <c r="I36" s="34"/>
      <c r="J36" t="s">
        <v>35</v>
      </c>
      <c r="K36" s="32">
        <v>175.01526968799999</v>
      </c>
      <c r="L36" s="32">
        <v>0</v>
      </c>
      <c r="M36" s="32">
        <v>73.051079464899999</v>
      </c>
      <c r="N36" s="32">
        <v>55.697099161700002</v>
      </c>
      <c r="O36" s="32">
        <v>534.17664648300001</v>
      </c>
      <c r="P36" s="32">
        <v>9897.8223927399995</v>
      </c>
      <c r="Q36" s="32">
        <v>150.61646459299999</v>
      </c>
      <c r="R36" s="32">
        <v>68.412322090399996</v>
      </c>
      <c r="S36" s="32">
        <v>2.03045255349</v>
      </c>
      <c r="T36" s="32">
        <v>256.17747406900003</v>
      </c>
      <c r="U36" s="32">
        <v>0</v>
      </c>
      <c r="V36" s="32">
        <v>721112.60045300005</v>
      </c>
      <c r="W36" s="32">
        <v>0</v>
      </c>
      <c r="X36" s="32">
        <v>13.843642516099999</v>
      </c>
      <c r="Y36" s="32">
        <v>11.3912841172</v>
      </c>
      <c r="Z36" s="32">
        <v>227.60855098100001</v>
      </c>
      <c r="AA36" s="32">
        <v>163.02879357399999</v>
      </c>
      <c r="AB36" s="32">
        <v>0</v>
      </c>
      <c r="AC36" s="32">
        <v>148.422779131</v>
      </c>
      <c r="AD36" s="32">
        <v>16.491438143</v>
      </c>
      <c r="AE36" s="32">
        <v>164.91421727400001</v>
      </c>
      <c r="AF36" s="32">
        <v>0</v>
      </c>
      <c r="AG36" s="32">
        <v>211.60159984500001</v>
      </c>
      <c r="AH36" s="32">
        <v>0.40972030986000002</v>
      </c>
      <c r="AI36" s="32">
        <v>468.43603939600001</v>
      </c>
      <c r="AJ36" s="32">
        <v>0.77545851143900002</v>
      </c>
      <c r="AK36" s="32">
        <v>3.8982301559199999</v>
      </c>
      <c r="AL36" s="32">
        <v>95.071326830800004</v>
      </c>
      <c r="AM36" s="32">
        <v>0.38926770846100001</v>
      </c>
      <c r="AN36" s="32">
        <v>0</v>
      </c>
      <c r="AO36" s="32">
        <v>2.4769028930200001</v>
      </c>
      <c r="AP36" s="32">
        <v>1033.5681344100001</v>
      </c>
      <c r="AQ36" s="32">
        <v>875.90613229799999</v>
      </c>
      <c r="AR36" s="32">
        <v>157.66200211399999</v>
      </c>
      <c r="AS36" s="32">
        <v>330.81216881900002</v>
      </c>
      <c r="AT36" s="32">
        <v>1.4490338133900001E-2</v>
      </c>
      <c r="AU36" s="32">
        <v>9.2011098710800002E-2</v>
      </c>
      <c r="AV36" s="32">
        <v>11.0041240479</v>
      </c>
      <c r="AW36" s="32">
        <v>1.3847525705299999</v>
      </c>
      <c r="AX36" s="32">
        <v>306.40683581600001</v>
      </c>
      <c r="AY36" s="32">
        <v>3.2351619507599998</v>
      </c>
      <c r="AZ36" s="32">
        <v>8.9394026000199993</v>
      </c>
      <c r="BA36" s="32">
        <v>437.76359278400002</v>
      </c>
      <c r="BB36" s="32">
        <v>0.166894423629</v>
      </c>
      <c r="BC36" s="32">
        <v>3.3196412641299999</v>
      </c>
      <c r="BD36" s="32">
        <v>0.55831074742200004</v>
      </c>
      <c r="BE36" s="32">
        <v>83.512776480200003</v>
      </c>
      <c r="BF36" s="32">
        <v>0</v>
      </c>
      <c r="BG36" s="32">
        <v>24.73101157</v>
      </c>
      <c r="BH36" s="32">
        <v>80.319068141299994</v>
      </c>
      <c r="BI36" s="32">
        <v>0</v>
      </c>
      <c r="BJ36" s="32">
        <v>560.19649203999995</v>
      </c>
      <c r="BK36" s="32">
        <v>17.546619744000001</v>
      </c>
    </row>
    <row r="37" spans="1:63" x14ac:dyDescent="0.25">
      <c r="A37" s="34" t="s">
        <v>36</v>
      </c>
      <c r="B37" s="32">
        <v>1025045.1827</v>
      </c>
      <c r="C37" s="32">
        <v>16944.186250999999</v>
      </c>
      <c r="D37" s="32">
        <v>20192.907600999999</v>
      </c>
      <c r="E37" s="32">
        <v>109819.35623</v>
      </c>
      <c r="F37" s="32">
        <v>93067.251348999998</v>
      </c>
      <c r="G37" s="32">
        <v>9601.0165386000008</v>
      </c>
      <c r="H37" s="32">
        <v>243572.77918000001</v>
      </c>
      <c r="I37" s="34"/>
      <c r="J37" t="s">
        <v>36</v>
      </c>
      <c r="K37" s="32">
        <v>18173.329158</v>
      </c>
      <c r="L37" s="32">
        <v>0</v>
      </c>
      <c r="M37" s="32">
        <v>7585.5153931699997</v>
      </c>
      <c r="N37" s="32">
        <v>5783.5079707200002</v>
      </c>
      <c r="O37" s="32">
        <v>55468.116549400002</v>
      </c>
      <c r="P37" s="32">
        <v>1024104.8780800001</v>
      </c>
      <c r="Q37" s="32">
        <v>15639.7919153</v>
      </c>
      <c r="R37" s="32">
        <v>7103.83557079</v>
      </c>
      <c r="S37" s="32">
        <v>210.839265525</v>
      </c>
      <c r="T37" s="32">
        <v>26601.094588399999</v>
      </c>
      <c r="U37" s="32">
        <v>0</v>
      </c>
      <c r="V37" s="32">
        <v>134788119.72299999</v>
      </c>
      <c r="W37" s="32">
        <v>0</v>
      </c>
      <c r="X37" s="32">
        <v>1437.5013444000001</v>
      </c>
      <c r="Y37" s="32">
        <v>1182.85365858</v>
      </c>
      <c r="Z37" s="32">
        <v>23634.536726099999</v>
      </c>
      <c r="AA37" s="32">
        <v>16928.670947400002</v>
      </c>
      <c r="AB37" s="32">
        <v>0</v>
      </c>
      <c r="AC37" s="32">
        <v>18158.218023900001</v>
      </c>
      <c r="AD37" s="32">
        <v>2017.5798451400001</v>
      </c>
      <c r="AE37" s="32">
        <v>20175.797869099999</v>
      </c>
      <c r="AF37" s="32">
        <v>0</v>
      </c>
      <c r="AG37" s="32">
        <v>21972.398223200002</v>
      </c>
      <c r="AH37" s="32">
        <v>46.665684841500003</v>
      </c>
      <c r="AI37" s="32">
        <v>48641.709492399998</v>
      </c>
      <c r="AJ37" s="32">
        <v>149.78075871499999</v>
      </c>
      <c r="AK37" s="32">
        <v>1254.6064604600001</v>
      </c>
      <c r="AL37" s="32">
        <v>9782.9234898199993</v>
      </c>
      <c r="AM37" s="32">
        <v>41.087049182100003</v>
      </c>
      <c r="AN37" s="32">
        <v>0</v>
      </c>
      <c r="AO37" s="32">
        <v>865.95611189500005</v>
      </c>
      <c r="AP37" s="32">
        <v>109721.476945</v>
      </c>
      <c r="AQ37" s="32">
        <v>92984.547252300006</v>
      </c>
      <c r="AR37" s="32">
        <v>16736.929692500002</v>
      </c>
      <c r="AS37" s="32">
        <v>36292.2564174</v>
      </c>
      <c r="AT37" s="32">
        <v>8.2885822118500005</v>
      </c>
      <c r="AU37" s="32">
        <v>7.7468295950100003</v>
      </c>
      <c r="AV37" s="32">
        <v>1193.9630717</v>
      </c>
      <c r="AW37" s="32">
        <v>241.23719281699999</v>
      </c>
      <c r="AX37" s="32">
        <v>31923.161530599999</v>
      </c>
      <c r="AY37" s="32">
        <v>459.12602828199999</v>
      </c>
      <c r="AZ37" s="32">
        <v>747.39523398100005</v>
      </c>
      <c r="BA37" s="32">
        <v>45609.638460900002</v>
      </c>
      <c r="BB37" s="32">
        <v>54.661128096399999</v>
      </c>
      <c r="BC37" s="32">
        <v>552.33365024499994</v>
      </c>
      <c r="BD37" s="32">
        <v>45.972177779900001</v>
      </c>
      <c r="BE37" s="32">
        <v>9592.6436303200007</v>
      </c>
      <c r="BF37" s="32">
        <v>0</v>
      </c>
      <c r="BG37" s="32">
        <v>2568.0357826099998</v>
      </c>
      <c r="BH37" s="32">
        <v>8340.2114699100002</v>
      </c>
      <c r="BI37" s="32">
        <v>0</v>
      </c>
      <c r="BJ37" s="32">
        <v>58169.982725900001</v>
      </c>
      <c r="BK37" s="32">
        <v>1822.0190080899999</v>
      </c>
    </row>
    <row r="38" spans="1:63" x14ac:dyDescent="0.25">
      <c r="A38" s="34" t="s">
        <v>37</v>
      </c>
      <c r="B38" s="32">
        <v>1461019.7</v>
      </c>
      <c r="C38" s="32">
        <v>23868.129782</v>
      </c>
      <c r="D38" s="32">
        <v>14221.954524999999</v>
      </c>
      <c r="E38" s="32">
        <v>143525.66558</v>
      </c>
      <c r="F38" s="32">
        <v>121631.92095</v>
      </c>
      <c r="G38" s="32">
        <v>9232.4649995</v>
      </c>
      <c r="H38" s="32">
        <v>343104.42946000001</v>
      </c>
      <c r="I38" s="34"/>
      <c r="J38" t="s">
        <v>37</v>
      </c>
      <c r="K38" s="32">
        <v>25727.523195599999</v>
      </c>
      <c r="L38" s="32">
        <v>0</v>
      </c>
      <c r="M38" s="32">
        <v>10738.6218171</v>
      </c>
      <c r="N38" s="32">
        <v>8187.5652719899999</v>
      </c>
      <c r="O38" s="32">
        <v>78524.821584000005</v>
      </c>
      <c r="P38" s="32">
        <v>1466985.6557700001</v>
      </c>
      <c r="Q38" s="32">
        <v>22140.858445000002</v>
      </c>
      <c r="R38" s="32">
        <v>10056.7206768</v>
      </c>
      <c r="S38" s="32">
        <v>298.47988109900001</v>
      </c>
      <c r="T38" s="32">
        <v>37658.499286899998</v>
      </c>
      <c r="U38" s="32">
        <v>0</v>
      </c>
      <c r="V38" s="32">
        <v>75369109.168099999</v>
      </c>
      <c r="W38" s="32">
        <v>0</v>
      </c>
      <c r="X38" s="32">
        <v>2035.03423787</v>
      </c>
      <c r="Y38" s="32">
        <v>1674.53659831</v>
      </c>
      <c r="Z38" s="32">
        <v>33458.817607800003</v>
      </c>
      <c r="AA38" s="32">
        <v>23965.4980388</v>
      </c>
      <c r="AB38" s="32">
        <v>0</v>
      </c>
      <c r="AC38" s="32">
        <v>12847.5963603</v>
      </c>
      <c r="AD38" s="32">
        <v>1427.5108124400001</v>
      </c>
      <c r="AE38" s="32">
        <v>14275.107172800001</v>
      </c>
      <c r="AF38" s="32">
        <v>0</v>
      </c>
      <c r="AG38" s="32">
        <v>31105.771170200002</v>
      </c>
      <c r="AH38" s="32">
        <v>61.803340541200001</v>
      </c>
      <c r="AI38" s="32">
        <v>68860.845966599998</v>
      </c>
      <c r="AJ38" s="32">
        <v>207.61849767000001</v>
      </c>
      <c r="AK38" s="32">
        <v>1783.59943157</v>
      </c>
      <c r="AL38" s="32">
        <v>12799.0085753</v>
      </c>
      <c r="AM38" s="32">
        <v>53.926011970600001</v>
      </c>
      <c r="AN38" s="32">
        <v>0</v>
      </c>
      <c r="AO38" s="32">
        <v>1234.74268115</v>
      </c>
      <c r="AP38" s="32">
        <v>144109.58154000001</v>
      </c>
      <c r="AQ38" s="32">
        <v>122127.105647</v>
      </c>
      <c r="AR38" s="32">
        <v>21982.475893300001</v>
      </c>
      <c r="AS38" s="32">
        <v>47856.291772600001</v>
      </c>
      <c r="AT38" s="32">
        <v>11.976488338599999</v>
      </c>
      <c r="AU38" s="32">
        <v>9.8484191976400002</v>
      </c>
      <c r="AV38" s="32">
        <v>1572.3309348800001</v>
      </c>
      <c r="AW38" s="32">
        <v>332.06263143699999</v>
      </c>
      <c r="AX38" s="32">
        <v>41830.684717199998</v>
      </c>
      <c r="AY38" s="32">
        <v>621.70524759399996</v>
      </c>
      <c r="AZ38" s="32">
        <v>949.08161546600002</v>
      </c>
      <c r="BA38" s="32">
        <v>59764.993971399999</v>
      </c>
      <c r="BB38" s="32">
        <v>77.758961804099997</v>
      </c>
      <c r="BC38" s="32">
        <v>757.72971231500003</v>
      </c>
      <c r="BD38" s="32">
        <v>58.233035081700002</v>
      </c>
      <c r="BE38" s="32">
        <v>9268.6604388300002</v>
      </c>
      <c r="BF38" s="32">
        <v>0</v>
      </c>
      <c r="BG38" s="32">
        <v>3635.50333219</v>
      </c>
      <c r="BH38" s="32">
        <v>11807.026767400001</v>
      </c>
      <c r="BI38" s="32">
        <v>0</v>
      </c>
      <c r="BJ38" s="32">
        <v>82349.780528999996</v>
      </c>
      <c r="BK38" s="32">
        <v>2579.3870617299999</v>
      </c>
    </row>
    <row r="39" spans="1:63" x14ac:dyDescent="0.25">
      <c r="A39" s="34" t="s">
        <v>130</v>
      </c>
      <c r="B39" s="32">
        <v>21657.034742</v>
      </c>
      <c r="C39" s="32">
        <v>355.43663174</v>
      </c>
      <c r="D39" s="32">
        <v>294.94299215000001</v>
      </c>
      <c r="E39" s="32">
        <v>2202.6445641</v>
      </c>
      <c r="F39" s="32">
        <v>1866.6480332000001</v>
      </c>
      <c r="G39" s="32">
        <v>162.57974206</v>
      </c>
      <c r="H39" s="32">
        <v>5109.4068235000004</v>
      </c>
      <c r="I39" s="34"/>
      <c r="J39" t="s">
        <v>130</v>
      </c>
      <c r="K39" s="32">
        <v>381.63935643399998</v>
      </c>
      <c r="L39" s="32">
        <v>0</v>
      </c>
      <c r="M39" s="32">
        <v>159.29559124100001</v>
      </c>
      <c r="N39" s="32">
        <v>121.453439136</v>
      </c>
      <c r="O39" s="32">
        <v>1164.8289034500001</v>
      </c>
      <c r="P39" s="32">
        <v>21660.936643599998</v>
      </c>
      <c r="Q39" s="32">
        <v>328.43514165300002</v>
      </c>
      <c r="R39" s="32">
        <v>149.180325168</v>
      </c>
      <c r="S39" s="32">
        <v>4.42761168968</v>
      </c>
      <c r="T39" s="32">
        <v>558.62222023000004</v>
      </c>
      <c r="U39" s="32">
        <v>0</v>
      </c>
      <c r="V39" s="32">
        <v>1396475.4346700001</v>
      </c>
      <c r="W39" s="32">
        <v>0</v>
      </c>
      <c r="X39" s="32">
        <v>30.187436972699999</v>
      </c>
      <c r="Y39" s="32">
        <v>24.839887120699998</v>
      </c>
      <c r="Z39" s="32">
        <v>496.32458723299999</v>
      </c>
      <c r="AA39" s="32">
        <v>355.501373387</v>
      </c>
      <c r="AB39" s="32">
        <v>0</v>
      </c>
      <c r="AC39" s="32">
        <v>265.52894456199999</v>
      </c>
      <c r="AD39" s="32">
        <v>29.5032189665</v>
      </c>
      <c r="AE39" s="32">
        <v>295.03216352800001</v>
      </c>
      <c r="AF39" s="32">
        <v>0</v>
      </c>
      <c r="AG39" s="32">
        <v>461.41974424699998</v>
      </c>
      <c r="AH39" s="32">
        <v>0.87557924660399999</v>
      </c>
      <c r="AI39" s="32">
        <v>1021.47452057</v>
      </c>
      <c r="AJ39" s="32">
        <v>1.7006786109800001</v>
      </c>
      <c r="AK39" s="32">
        <v>8.9044797324699996</v>
      </c>
      <c r="AL39" s="32">
        <v>202.42875427499999</v>
      </c>
      <c r="AM39" s="32">
        <v>0.82957075897400001</v>
      </c>
      <c r="AN39" s="32">
        <v>0</v>
      </c>
      <c r="AO39" s="32">
        <v>5.7065334156800001</v>
      </c>
      <c r="AP39" s="32">
        <v>2203.08782354</v>
      </c>
      <c r="AQ39" s="32">
        <v>1867.0258422899999</v>
      </c>
      <c r="AR39" s="32">
        <v>336.06198124899998</v>
      </c>
      <c r="AS39" s="32">
        <v>705.96926690999999</v>
      </c>
      <c r="AT39" s="32">
        <v>3.5665760666200003E-2</v>
      </c>
      <c r="AU39" s="32">
        <v>0.19469459958999999</v>
      </c>
      <c r="AV39" s="32">
        <v>23.473947585600001</v>
      </c>
      <c r="AW39" s="32">
        <v>3.0183670129000002</v>
      </c>
      <c r="AX39" s="32">
        <v>652.68943064899997</v>
      </c>
      <c r="AY39" s="32">
        <v>6.9777689347800003</v>
      </c>
      <c r="AZ39" s="32">
        <v>18.911935018699999</v>
      </c>
      <c r="BA39" s="32">
        <v>932.49840357799997</v>
      </c>
      <c r="BB39" s="32">
        <v>0.38189741904899999</v>
      </c>
      <c r="BC39" s="32">
        <v>7.2174825095199999</v>
      </c>
      <c r="BD39" s="32">
        <v>1.1806452219400001</v>
      </c>
      <c r="BE39" s="32">
        <v>162.62004428700001</v>
      </c>
      <c r="BF39" s="32">
        <v>0</v>
      </c>
      <c r="BG39" s="32">
        <v>53.928643315800002</v>
      </c>
      <c r="BH39" s="32">
        <v>175.144232526</v>
      </c>
      <c r="BI39" s="32">
        <v>0</v>
      </c>
      <c r="BJ39" s="32">
        <v>1221.5679539</v>
      </c>
      <c r="BK39" s="32">
        <v>38.262313438500001</v>
      </c>
    </row>
    <row r="40" spans="1:63" x14ac:dyDescent="0.25">
      <c r="A40" s="34" t="s">
        <v>39</v>
      </c>
      <c r="B40" s="32">
        <v>687.77478399999995</v>
      </c>
      <c r="C40" s="32">
        <v>11.399939</v>
      </c>
      <c r="D40" s="32">
        <v>15.140248</v>
      </c>
      <c r="E40" s="32">
        <v>75.106781999999995</v>
      </c>
      <c r="F40" s="32">
        <v>63.649827000000002</v>
      </c>
      <c r="G40" s="32">
        <v>6.9285740000000002</v>
      </c>
      <c r="H40" s="32">
        <v>163.87444600000001</v>
      </c>
      <c r="I40" s="34"/>
      <c r="J40" t="s">
        <v>39</v>
      </c>
      <c r="K40" s="32">
        <v>12.2381171185</v>
      </c>
      <c r="L40" s="32">
        <v>0</v>
      </c>
      <c r="M40" s="32">
        <v>5.1081671338500003</v>
      </c>
      <c r="N40" s="32">
        <v>3.8946746339799998</v>
      </c>
      <c r="O40" s="32">
        <v>37.352843738799997</v>
      </c>
      <c r="P40" s="32">
        <v>687.77462100900004</v>
      </c>
      <c r="Q40" s="32">
        <v>10.5320035906</v>
      </c>
      <c r="R40" s="32">
        <v>4.7837999030100002</v>
      </c>
      <c r="S40" s="32">
        <v>0.141982992655</v>
      </c>
      <c r="T40" s="32">
        <v>17.913476547599998</v>
      </c>
      <c r="U40" s="32">
        <v>0</v>
      </c>
      <c r="V40" s="32">
        <v>62181.5142203</v>
      </c>
      <c r="W40" s="32">
        <v>0</v>
      </c>
      <c r="X40" s="32">
        <v>0.96802944090900001</v>
      </c>
      <c r="Y40" s="32">
        <v>0.79654653642399997</v>
      </c>
      <c r="Z40" s="32">
        <v>15.9157640781</v>
      </c>
      <c r="AA40" s="32">
        <v>11.399934393100001</v>
      </c>
      <c r="AB40" s="32">
        <v>0</v>
      </c>
      <c r="AC40" s="32">
        <v>13.6262230707</v>
      </c>
      <c r="AD40" s="32">
        <v>1.5140235151600001</v>
      </c>
      <c r="AE40" s="32">
        <v>15.1402465859</v>
      </c>
      <c r="AF40" s="32">
        <v>0</v>
      </c>
      <c r="AG40" s="32">
        <v>14.7964529417</v>
      </c>
      <c r="AH40" s="32">
        <v>3.0013012340399998E-2</v>
      </c>
      <c r="AI40" s="32">
        <v>32.7558666993</v>
      </c>
      <c r="AJ40" s="32">
        <v>6.1443435572700003E-2</v>
      </c>
      <c r="AK40" s="32">
        <v>0.34674596691999998</v>
      </c>
      <c r="AL40" s="32">
        <v>6.8852663514100003</v>
      </c>
      <c r="AM40" s="32">
        <v>2.82693553134E-2</v>
      </c>
      <c r="AN40" s="32">
        <v>0</v>
      </c>
      <c r="AO40" s="32">
        <v>0.22551266323800001</v>
      </c>
      <c r="AP40" s="32">
        <v>75.107288013399994</v>
      </c>
      <c r="AQ40" s="32">
        <v>63.650337678</v>
      </c>
      <c r="AR40" s="32">
        <v>11.4569503354</v>
      </c>
      <c r="AS40" s="32">
        <v>24.128068674000001</v>
      </c>
      <c r="AT40" s="32">
        <v>1.5625584528000001E-3</v>
      </c>
      <c r="AU40" s="32">
        <v>6.5338000231500003E-3</v>
      </c>
      <c r="AV40" s="32">
        <v>0.80159409018000005</v>
      </c>
      <c r="AW40" s="32">
        <v>0.10774098094700001</v>
      </c>
      <c r="AX40" s="32">
        <v>22.220346029800002</v>
      </c>
      <c r="AY40" s="32">
        <v>0.24382572330899999</v>
      </c>
      <c r="AZ40" s="32">
        <v>0.63439031520599998</v>
      </c>
      <c r="BA40" s="32">
        <v>31.746288353499999</v>
      </c>
      <c r="BB40" s="32">
        <v>1.49168358163E-2</v>
      </c>
      <c r="BC40" s="32">
        <v>0.256323983862</v>
      </c>
      <c r="BD40" s="32">
        <v>3.9567593115000001E-2</v>
      </c>
      <c r="BE40" s="32">
        <v>6.9285727960700001</v>
      </c>
      <c r="BF40" s="32">
        <v>0</v>
      </c>
      <c r="BG40" s="32">
        <v>1.72934684259</v>
      </c>
      <c r="BH40" s="32">
        <v>5.6164021764900003</v>
      </c>
      <c r="BI40" s="32">
        <v>0</v>
      </c>
      <c r="BJ40" s="32">
        <v>39.172303418799999</v>
      </c>
      <c r="BK40" s="32">
        <v>1.2269694443400001</v>
      </c>
    </row>
    <row r="41" spans="1:63" x14ac:dyDescent="0.25">
      <c r="A41" s="34" t="s">
        <v>40</v>
      </c>
      <c r="B41" s="32">
        <v>200667.97273000001</v>
      </c>
      <c r="C41" s="32">
        <v>3318.1904527000002</v>
      </c>
      <c r="D41" s="32">
        <v>4010.8806158000002</v>
      </c>
      <c r="E41" s="32">
        <v>21550.436367999999</v>
      </c>
      <c r="F41" s="32">
        <v>18263.078397000001</v>
      </c>
      <c r="G41" s="32">
        <v>1897.2069289000001</v>
      </c>
      <c r="H41" s="32">
        <v>47699.176215</v>
      </c>
      <c r="I41" s="34"/>
      <c r="J41" t="s">
        <v>40</v>
      </c>
      <c r="K41" s="32">
        <v>3558.2595838100001</v>
      </c>
      <c r="L41" s="32">
        <v>0</v>
      </c>
      <c r="M41" s="32">
        <v>1485.2110051899999</v>
      </c>
      <c r="N41" s="32">
        <v>1132.3857849999999</v>
      </c>
      <c r="O41" s="32">
        <v>10860.4193767</v>
      </c>
      <c r="P41" s="32">
        <v>200447.842393</v>
      </c>
      <c r="Q41" s="32">
        <v>3062.2039977999998</v>
      </c>
      <c r="R41" s="32">
        <v>1390.90041868</v>
      </c>
      <c r="S41" s="32">
        <v>41.281433291299997</v>
      </c>
      <c r="T41" s="32">
        <v>5208.3800203299998</v>
      </c>
      <c r="U41" s="32">
        <v>0</v>
      </c>
      <c r="V41" s="32">
        <v>16706881.9934</v>
      </c>
      <c r="W41" s="32">
        <v>0</v>
      </c>
      <c r="X41" s="32">
        <v>281.45660117</v>
      </c>
      <c r="Y41" s="32">
        <v>231.597774802</v>
      </c>
      <c r="Z41" s="32">
        <v>4627.5406932699998</v>
      </c>
      <c r="AA41" s="32">
        <v>3314.5491525799998</v>
      </c>
      <c r="AB41" s="32">
        <v>0</v>
      </c>
      <c r="AC41" s="32">
        <v>3605.77181036</v>
      </c>
      <c r="AD41" s="32">
        <v>400.64145030100002</v>
      </c>
      <c r="AE41" s="32">
        <v>4006.4132606600001</v>
      </c>
      <c r="AF41" s="32">
        <v>0</v>
      </c>
      <c r="AG41" s="32">
        <v>4302.1011743299996</v>
      </c>
      <c r="AH41" s="32">
        <v>8.8689741210200008</v>
      </c>
      <c r="AI41" s="32">
        <v>9523.8379525799992</v>
      </c>
      <c r="AJ41" s="32">
        <v>23.2871321083</v>
      </c>
      <c r="AK41" s="32">
        <v>170.13089795499999</v>
      </c>
      <c r="AL41" s="32">
        <v>1947.3717724600001</v>
      </c>
      <c r="AM41" s="32">
        <v>8.0825440679099998</v>
      </c>
      <c r="AN41" s="32">
        <v>0</v>
      </c>
      <c r="AO41" s="32">
        <v>115.376466506</v>
      </c>
      <c r="AP41" s="32">
        <v>21526.9646483</v>
      </c>
      <c r="AQ41" s="32">
        <v>18243.2219864</v>
      </c>
      <c r="AR41" s="32">
        <v>3283.7426619500002</v>
      </c>
      <c r="AS41" s="32">
        <v>7014.2720124199996</v>
      </c>
      <c r="AT41" s="32">
        <v>1.0158648835099999</v>
      </c>
      <c r="AU41" s="32">
        <v>1.7026169632499999</v>
      </c>
      <c r="AV41" s="32">
        <v>231.91970509800001</v>
      </c>
      <c r="AW41" s="32">
        <v>38.809707008099998</v>
      </c>
      <c r="AX41" s="32">
        <v>6317.85319635</v>
      </c>
      <c r="AY41" s="32">
        <v>79.619037672499999</v>
      </c>
      <c r="AZ41" s="32">
        <v>164.86320728199999</v>
      </c>
      <c r="BA41" s="32">
        <v>9026.4254001200006</v>
      </c>
      <c r="BB41" s="32">
        <v>7.3840547862100001</v>
      </c>
      <c r="BC41" s="32">
        <v>90.2895940999</v>
      </c>
      <c r="BD41" s="32">
        <v>10.2218110786</v>
      </c>
      <c r="BE41" s="32">
        <v>1895.10521507</v>
      </c>
      <c r="BF41" s="32">
        <v>0</v>
      </c>
      <c r="BG41" s="32">
        <v>502.81011994400001</v>
      </c>
      <c r="BH41" s="32">
        <v>1632.9775253299999</v>
      </c>
      <c r="BI41" s="32">
        <v>0</v>
      </c>
      <c r="BJ41" s="32">
        <v>11389.4322027</v>
      </c>
      <c r="BK41" s="32">
        <v>356.74344635</v>
      </c>
    </row>
    <row r="42" spans="1:63" x14ac:dyDescent="0.25">
      <c r="A42" s="34" t="s">
        <v>41</v>
      </c>
      <c r="B42" s="32">
        <v>389329.69313999999</v>
      </c>
      <c r="C42" s="32">
        <v>6360.0885160999997</v>
      </c>
      <c r="D42" s="32">
        <v>3777.2666884999999</v>
      </c>
      <c r="E42" s="32">
        <v>38235.212957000003</v>
      </c>
      <c r="F42" s="32">
        <v>32402.724376999999</v>
      </c>
      <c r="G42" s="32">
        <v>2456.4059065000001</v>
      </c>
      <c r="H42" s="32">
        <v>91426.292031999998</v>
      </c>
      <c r="I42" s="34"/>
      <c r="J42" t="s">
        <v>41</v>
      </c>
      <c r="K42" s="32">
        <v>6827.8629581200003</v>
      </c>
      <c r="L42" s="32">
        <v>0</v>
      </c>
      <c r="M42" s="32">
        <v>2849.9378498299998</v>
      </c>
      <c r="N42" s="32">
        <v>2172.9093650999998</v>
      </c>
      <c r="O42" s="32">
        <v>20839.8109525</v>
      </c>
      <c r="P42" s="32">
        <v>389338.78197000001</v>
      </c>
      <c r="Q42" s="32">
        <v>5875.9930916000003</v>
      </c>
      <c r="R42" s="32">
        <v>2668.9668720300001</v>
      </c>
      <c r="S42" s="32">
        <v>79.213945380200002</v>
      </c>
      <c r="T42" s="32">
        <v>9994.2415156000006</v>
      </c>
      <c r="U42" s="32">
        <v>0</v>
      </c>
      <c r="V42" s="32">
        <v>20672991.692299999</v>
      </c>
      <c r="W42" s="32">
        <v>0</v>
      </c>
      <c r="X42" s="32">
        <v>540.08059535799998</v>
      </c>
      <c r="Y42" s="32">
        <v>444.40758700600003</v>
      </c>
      <c r="Z42" s="32">
        <v>8879.6824597899995</v>
      </c>
      <c r="AA42" s="32">
        <v>6360.23661257</v>
      </c>
      <c r="AB42" s="32">
        <v>0</v>
      </c>
      <c r="AC42" s="32">
        <v>3399.5920920200001</v>
      </c>
      <c r="AD42" s="32">
        <v>377.73247339199997</v>
      </c>
      <c r="AE42" s="32">
        <v>3777.32456542</v>
      </c>
      <c r="AF42" s="32">
        <v>0</v>
      </c>
      <c r="AG42" s="32">
        <v>8255.2034355199994</v>
      </c>
      <c r="AH42" s="32">
        <v>17.5127358489</v>
      </c>
      <c r="AI42" s="32">
        <v>18275.075125700001</v>
      </c>
      <c r="AJ42" s="32">
        <v>78.796375599000001</v>
      </c>
      <c r="AK42" s="32">
        <v>768.73512284100002</v>
      </c>
      <c r="AL42" s="32">
        <v>3287.17001772</v>
      </c>
      <c r="AM42" s="32">
        <v>14.225107563</v>
      </c>
      <c r="AN42" s="32">
        <v>0</v>
      </c>
      <c r="AO42" s="32">
        <v>539.54398962499999</v>
      </c>
      <c r="AP42" s="32">
        <v>38236.992467999997</v>
      </c>
      <c r="AQ42" s="32">
        <v>32404.371866699999</v>
      </c>
      <c r="AR42" s="32">
        <v>5832.6206013600004</v>
      </c>
      <c r="AS42" s="32">
        <v>13110.407903200001</v>
      </c>
      <c r="AT42" s="32">
        <v>5.5501238485700002</v>
      </c>
      <c r="AU42" s="32">
        <v>1.9028793286000001</v>
      </c>
      <c r="AV42" s="32">
        <v>426.25389995</v>
      </c>
      <c r="AW42" s="32">
        <v>121.225452717</v>
      </c>
      <c r="AX42" s="32">
        <v>10886.651726599999</v>
      </c>
      <c r="AY42" s="32">
        <v>205.61678918000001</v>
      </c>
      <c r="AZ42" s="32">
        <v>180.973336907</v>
      </c>
      <c r="BA42" s="32">
        <v>15554.506538400001</v>
      </c>
      <c r="BB42" s="32">
        <v>33.615784661500001</v>
      </c>
      <c r="BC42" s="32">
        <v>271.31407043899998</v>
      </c>
      <c r="BD42" s="32">
        <v>10.7779875868</v>
      </c>
      <c r="BE42" s="32">
        <v>2456.4541022499998</v>
      </c>
      <c r="BF42" s="32">
        <v>0</v>
      </c>
      <c r="BG42" s="32">
        <v>964.83120846199995</v>
      </c>
      <c r="BH42" s="32">
        <v>3133.4830771900001</v>
      </c>
      <c r="BI42" s="32">
        <v>0</v>
      </c>
      <c r="BJ42" s="32">
        <v>21854.921272700001</v>
      </c>
      <c r="BK42" s="32">
        <v>684.54685400899996</v>
      </c>
    </row>
    <row r="43" spans="1:63" x14ac:dyDescent="0.25">
      <c r="A43" s="34" t="s">
        <v>42</v>
      </c>
      <c r="B43" s="32">
        <v>124420.16529</v>
      </c>
      <c r="C43" s="32">
        <v>2056.2674857000002</v>
      </c>
      <c r="D43" s="32">
        <v>2429.3640086999999</v>
      </c>
      <c r="E43" s="32">
        <v>13310.555463000001</v>
      </c>
      <c r="F43" s="32">
        <v>11280.132018</v>
      </c>
      <c r="G43" s="32">
        <v>1158.7508789999999</v>
      </c>
      <c r="H43" s="32">
        <v>29558.861558000001</v>
      </c>
      <c r="I43" s="34"/>
      <c r="J43" t="s">
        <v>42</v>
      </c>
      <c r="K43" s="32">
        <v>2207.2445669799999</v>
      </c>
      <c r="L43" s="32">
        <v>0</v>
      </c>
      <c r="M43" s="32">
        <v>921.299961424</v>
      </c>
      <c r="N43" s="32">
        <v>702.43680537900002</v>
      </c>
      <c r="O43" s="32">
        <v>6736.8899200400001</v>
      </c>
      <c r="P43" s="32">
        <v>124408.528718</v>
      </c>
      <c r="Q43" s="32">
        <v>1899.5335228700001</v>
      </c>
      <c r="R43" s="32">
        <v>862.79750875599996</v>
      </c>
      <c r="S43" s="32">
        <v>25.607522256199999</v>
      </c>
      <c r="T43" s="32">
        <v>3230.8404698300001</v>
      </c>
      <c r="U43" s="32">
        <v>0</v>
      </c>
      <c r="V43" s="32">
        <v>12248709.3697</v>
      </c>
      <c r="W43" s="32">
        <v>0</v>
      </c>
      <c r="X43" s="32">
        <v>174.592047845</v>
      </c>
      <c r="Y43" s="32">
        <v>143.663616496</v>
      </c>
      <c r="Z43" s="32">
        <v>2870.53673007</v>
      </c>
      <c r="AA43" s="32">
        <v>2056.07428484</v>
      </c>
      <c r="AB43" s="32">
        <v>0</v>
      </c>
      <c r="AC43" s="32">
        <v>2186.1799657500001</v>
      </c>
      <c r="AD43" s="32">
        <v>242.908903493</v>
      </c>
      <c r="AE43" s="32">
        <v>2429.0888692399999</v>
      </c>
      <c r="AF43" s="32">
        <v>0</v>
      </c>
      <c r="AG43" s="32">
        <v>2668.6614024400001</v>
      </c>
      <c r="AH43" s="32">
        <v>5.5798532095800004</v>
      </c>
      <c r="AI43" s="32">
        <v>5907.7872225900001</v>
      </c>
      <c r="AJ43" s="32">
        <v>16.449770747300001</v>
      </c>
      <c r="AK43" s="32">
        <v>130.76245166499999</v>
      </c>
      <c r="AL43" s="32">
        <v>1194.578773</v>
      </c>
      <c r="AM43" s="32">
        <v>4.9899779044999999</v>
      </c>
      <c r="AN43" s="32">
        <v>0</v>
      </c>
      <c r="AO43" s="32">
        <v>89.676870038100006</v>
      </c>
      <c r="AP43" s="32">
        <v>13309.437098</v>
      </c>
      <c r="AQ43" s="32">
        <v>11279.2100563</v>
      </c>
      <c r="AR43" s="32">
        <v>2030.2270416599999</v>
      </c>
      <c r="AS43" s="32">
        <v>4372.4116036699997</v>
      </c>
      <c r="AT43" s="32">
        <v>0.83341720750500004</v>
      </c>
      <c r="AU43" s="32">
        <v>0.99120055933100004</v>
      </c>
      <c r="AV43" s="32">
        <v>144.173044877</v>
      </c>
      <c r="AW43" s="32">
        <v>26.861368764000002</v>
      </c>
      <c r="AX43" s="32">
        <v>3887.74410291</v>
      </c>
      <c r="AY43" s="32">
        <v>52.745077712300002</v>
      </c>
      <c r="AZ43" s="32">
        <v>95.797353580199996</v>
      </c>
      <c r="BA43" s="32">
        <v>5554.5174808399997</v>
      </c>
      <c r="BB43" s="32">
        <v>5.68913827091</v>
      </c>
      <c r="BC43" s="32">
        <v>61.904845249200001</v>
      </c>
      <c r="BD43" s="32">
        <v>5.9153371646100004</v>
      </c>
      <c r="BE43" s="32">
        <v>1158.6278060300001</v>
      </c>
      <c r="BF43" s="32">
        <v>0</v>
      </c>
      <c r="BG43" s="32">
        <v>311.90132809900001</v>
      </c>
      <c r="BH43" s="32">
        <v>1012.96168462</v>
      </c>
      <c r="BI43" s="32">
        <v>0</v>
      </c>
      <c r="BJ43" s="32">
        <v>7065.0451323899997</v>
      </c>
      <c r="BK43" s="32">
        <v>221.293628762</v>
      </c>
    </row>
    <row r="44" spans="1:63" x14ac:dyDescent="0.25">
      <c r="A44" s="34" t="s">
        <v>43</v>
      </c>
      <c r="B44" s="32">
        <v>2172073.8391</v>
      </c>
      <c r="C44" s="32">
        <v>35828.146537000001</v>
      </c>
      <c r="D44" s="32">
        <v>38843.068644999999</v>
      </c>
      <c r="E44" s="32">
        <v>229183.77757999999</v>
      </c>
      <c r="F44" s="32">
        <v>194223.54412999999</v>
      </c>
      <c r="G44" s="32">
        <v>19138.016883</v>
      </c>
      <c r="H44" s="32">
        <v>515029.73371</v>
      </c>
      <c r="I44" s="34"/>
      <c r="J44" t="s">
        <v>43</v>
      </c>
      <c r="K44" s="32">
        <v>38460.018166100002</v>
      </c>
      <c r="L44" s="32">
        <v>0</v>
      </c>
      <c r="M44" s="32">
        <v>16053.1430593</v>
      </c>
      <c r="N44" s="32">
        <v>12239.573744699999</v>
      </c>
      <c r="O44" s="32">
        <v>117386.58272400001</v>
      </c>
      <c r="P44" s="32">
        <v>2171942.4153200001</v>
      </c>
      <c r="Q44" s="32">
        <v>33098.321008600004</v>
      </c>
      <c r="R44" s="32">
        <v>15033.770163200001</v>
      </c>
      <c r="S44" s="32">
        <v>446.196891671</v>
      </c>
      <c r="T44" s="32">
        <v>56295.608160999996</v>
      </c>
      <c r="U44" s="32">
        <v>0</v>
      </c>
      <c r="V44" s="32">
        <v>271155691.56599998</v>
      </c>
      <c r="W44" s="32">
        <v>0</v>
      </c>
      <c r="X44" s="32">
        <v>3042.1682893000002</v>
      </c>
      <c r="Y44" s="32">
        <v>2503.2611955699999</v>
      </c>
      <c r="Z44" s="32">
        <v>50017.515823100002</v>
      </c>
      <c r="AA44" s="32">
        <v>35825.968314400001</v>
      </c>
      <c r="AB44" s="32">
        <v>0</v>
      </c>
      <c r="AC44" s="32">
        <v>34956.141626999997</v>
      </c>
      <c r="AD44" s="32">
        <v>3884.0158827400001</v>
      </c>
      <c r="AE44" s="32">
        <v>38840.157509800003</v>
      </c>
      <c r="AF44" s="32">
        <v>0</v>
      </c>
      <c r="AG44" s="32">
        <v>46499.950623299999</v>
      </c>
      <c r="AH44" s="32">
        <v>117.208421118</v>
      </c>
      <c r="AI44" s="32">
        <v>102939.929649</v>
      </c>
      <c r="AJ44" s="32">
        <v>732.779891969</v>
      </c>
      <c r="AK44" s="32">
        <v>7854.2808776000002</v>
      </c>
      <c r="AL44" s="32">
        <v>18506.318692000001</v>
      </c>
      <c r="AM44" s="32">
        <v>84.345533749799998</v>
      </c>
      <c r="AN44" s="32">
        <v>0</v>
      </c>
      <c r="AO44" s="32">
        <v>5562.4349163999996</v>
      </c>
      <c r="AP44" s="32">
        <v>229178.41962999999</v>
      </c>
      <c r="AQ44" s="32">
        <v>194220.37606499999</v>
      </c>
      <c r="AR44" s="32">
        <v>34958.043564599997</v>
      </c>
      <c r="AS44" s="32">
        <v>83112.139779799996</v>
      </c>
      <c r="AT44" s="32">
        <v>59.332567431900003</v>
      </c>
      <c r="AU44" s="32">
        <v>3.6012737056400002</v>
      </c>
      <c r="AV44" s="32">
        <v>2654.3907732100001</v>
      </c>
      <c r="AW44" s="32">
        <v>1090.47922436</v>
      </c>
      <c r="AX44" s="32">
        <v>62916.754302300003</v>
      </c>
      <c r="AY44" s="32">
        <v>1679.1339732199999</v>
      </c>
      <c r="AZ44" s="32">
        <v>306.20995814399998</v>
      </c>
      <c r="BA44" s="32">
        <v>89897.507984700002</v>
      </c>
      <c r="BB44" s="32">
        <v>344.14409327800001</v>
      </c>
      <c r="BC44" s="32">
        <v>2398.1996502900001</v>
      </c>
      <c r="BD44" s="32">
        <v>13.251588657699999</v>
      </c>
      <c r="BE44" s="32">
        <v>19136.688059600001</v>
      </c>
      <c r="BF44" s="32">
        <v>0</v>
      </c>
      <c r="BG44" s="32">
        <v>5434.7053650300004</v>
      </c>
      <c r="BH44" s="32">
        <v>17650.299192800001</v>
      </c>
      <c r="BI44" s="32">
        <v>0</v>
      </c>
      <c r="BJ44" s="32">
        <v>123104.507874</v>
      </c>
      <c r="BK44" s="32">
        <v>3855.9197068200001</v>
      </c>
    </row>
    <row r="45" spans="1:63" x14ac:dyDescent="0.25">
      <c r="A45" s="34" t="s">
        <v>44</v>
      </c>
      <c r="B45" s="32">
        <v>79013.885727000001</v>
      </c>
      <c r="C45" s="32">
        <v>1295.435246</v>
      </c>
      <c r="D45" s="32">
        <v>1007.1674949</v>
      </c>
      <c r="E45" s="32">
        <v>7974.6275935000003</v>
      </c>
      <c r="F45" s="32">
        <v>6758.1575433999997</v>
      </c>
      <c r="G45" s="32">
        <v>572.08228970000005</v>
      </c>
      <c r="H45" s="32">
        <v>18622.002678000001</v>
      </c>
      <c r="I45" s="34"/>
      <c r="J45" t="s">
        <v>44</v>
      </c>
      <c r="K45" s="32">
        <v>1391.9104424699999</v>
      </c>
      <c r="L45" s="32">
        <v>0</v>
      </c>
      <c r="M45" s="32">
        <v>580.98092577700004</v>
      </c>
      <c r="N45" s="32">
        <v>442.96358962300002</v>
      </c>
      <c r="O45" s="32">
        <v>4248.3497291699996</v>
      </c>
      <c r="P45" s="32">
        <v>79083.224849200007</v>
      </c>
      <c r="Q45" s="32">
        <v>1197.8646524799999</v>
      </c>
      <c r="R45" s="32">
        <v>544.08866484299995</v>
      </c>
      <c r="S45" s="32">
        <v>16.148366536899999</v>
      </c>
      <c r="T45" s="32">
        <v>2037.4000847</v>
      </c>
      <c r="U45" s="32">
        <v>0</v>
      </c>
      <c r="V45" s="32">
        <v>5912922.3229</v>
      </c>
      <c r="W45" s="32">
        <v>0</v>
      </c>
      <c r="X45" s="32">
        <v>110.09938977</v>
      </c>
      <c r="Y45" s="32">
        <v>90.595804651600005</v>
      </c>
      <c r="Z45" s="32">
        <v>1810.1890230700001</v>
      </c>
      <c r="AA45" s="32">
        <v>1296.5731144700001</v>
      </c>
      <c r="AB45" s="32">
        <v>0</v>
      </c>
      <c r="AC45" s="32">
        <v>907.29616709699997</v>
      </c>
      <c r="AD45" s="32">
        <v>100.810691488</v>
      </c>
      <c r="AE45" s="32">
        <v>1008.10685858</v>
      </c>
      <c r="AF45" s="32">
        <v>0</v>
      </c>
      <c r="AG45" s="32">
        <v>1682.88434403</v>
      </c>
      <c r="AH45" s="32">
        <v>3.4525909627</v>
      </c>
      <c r="AI45" s="32">
        <v>3725.5093730100002</v>
      </c>
      <c r="AJ45" s="32">
        <v>12.1267297558</v>
      </c>
      <c r="AK45" s="32">
        <v>106.60728111100001</v>
      </c>
      <c r="AL45" s="32">
        <v>706.01976899800002</v>
      </c>
      <c r="AM45" s="32">
        <v>2.9846014546599999</v>
      </c>
      <c r="AN45" s="32">
        <v>0</v>
      </c>
      <c r="AO45" s="32">
        <v>73.996585836700007</v>
      </c>
      <c r="AP45" s="32">
        <v>7981.8076438500002</v>
      </c>
      <c r="AQ45" s="32">
        <v>6764.2624761300003</v>
      </c>
      <c r="AR45" s="32">
        <v>1217.5451677200001</v>
      </c>
      <c r="AS45" s="32">
        <v>2661.5362051699999</v>
      </c>
      <c r="AT45" s="32">
        <v>0.72611737953699995</v>
      </c>
      <c r="AU45" s="32">
        <v>0.52668118053400004</v>
      </c>
      <c r="AV45" s="32">
        <v>87.326602001699996</v>
      </c>
      <c r="AW45" s="32">
        <v>19.268324356099999</v>
      </c>
      <c r="AX45" s="32">
        <v>2311.2583008400002</v>
      </c>
      <c r="AY45" s="32">
        <v>35.510283751999999</v>
      </c>
      <c r="AZ45" s="32">
        <v>50.692089017299999</v>
      </c>
      <c r="BA45" s="32">
        <v>3302.1867353399998</v>
      </c>
      <c r="BB45" s="32">
        <v>4.6504058372000001</v>
      </c>
      <c r="BC45" s="32">
        <v>43.827677602999998</v>
      </c>
      <c r="BD45" s="32">
        <v>3.1016997491799998</v>
      </c>
      <c r="BE45" s="32">
        <v>572.60138806299994</v>
      </c>
      <c r="BF45" s="32">
        <v>0</v>
      </c>
      <c r="BG45" s="32">
        <v>196.68815243099999</v>
      </c>
      <c r="BH45" s="32">
        <v>638.78380718400001</v>
      </c>
      <c r="BI45" s="32">
        <v>0</v>
      </c>
      <c r="BJ45" s="32">
        <v>4455.2875467599997</v>
      </c>
      <c r="BK45" s="32">
        <v>139.55000064399999</v>
      </c>
    </row>
    <row r="46" spans="1:63" x14ac:dyDescent="0.25">
      <c r="A46" s="34" t="s">
        <v>45</v>
      </c>
      <c r="B46" s="32">
        <v>640.09310800000003</v>
      </c>
      <c r="C46" s="32">
        <v>10.492703000000001</v>
      </c>
      <c r="D46" s="32">
        <v>8.0723929999999999</v>
      </c>
      <c r="E46" s="32">
        <v>64.525268999999994</v>
      </c>
      <c r="F46" s="32">
        <v>54.682400999999999</v>
      </c>
      <c r="G46" s="32">
        <v>4.607971</v>
      </c>
      <c r="H46" s="32">
        <v>150.83303000000001</v>
      </c>
      <c r="I46" s="34"/>
      <c r="J46" t="s">
        <v>45</v>
      </c>
      <c r="K46" s="32">
        <v>11.264191354099999</v>
      </c>
      <c r="L46" s="32">
        <v>0</v>
      </c>
      <c r="M46" s="32">
        <v>4.7016527569999997</v>
      </c>
      <c r="N46" s="32">
        <v>3.5847396377999998</v>
      </c>
      <c r="O46" s="32">
        <v>34.3802397826</v>
      </c>
      <c r="P46" s="32">
        <v>640.09291262099998</v>
      </c>
      <c r="Q46" s="32">
        <v>9.6938549745000007</v>
      </c>
      <c r="R46" s="32">
        <v>4.4030990122200002</v>
      </c>
      <c r="S46" s="32">
        <v>0.13068275671999999</v>
      </c>
      <c r="T46" s="32">
        <v>16.487878195499999</v>
      </c>
      <c r="U46" s="32">
        <v>0</v>
      </c>
      <c r="V46" s="32">
        <v>26192.842021500001</v>
      </c>
      <c r="W46" s="32">
        <v>0</v>
      </c>
      <c r="X46" s="32">
        <v>0.89098640283499997</v>
      </c>
      <c r="Y46" s="32">
        <v>0.73315610642600004</v>
      </c>
      <c r="Z46" s="32">
        <v>14.6491457808</v>
      </c>
      <c r="AA46" s="32">
        <v>10.492701033499999</v>
      </c>
      <c r="AB46" s="32">
        <v>0</v>
      </c>
      <c r="AC46" s="32">
        <v>7.26515409845</v>
      </c>
      <c r="AD46" s="32">
        <v>0.80724464798200002</v>
      </c>
      <c r="AE46" s="32">
        <v>8.0723987464300002</v>
      </c>
      <c r="AF46" s="32">
        <v>0</v>
      </c>
      <c r="AG46" s="32">
        <v>13.61892654</v>
      </c>
      <c r="AH46" s="32">
        <v>2.5896878112000001E-2</v>
      </c>
      <c r="AI46" s="32">
        <v>30.1490976955</v>
      </c>
      <c r="AJ46" s="32">
        <v>5.5175620298000001E-2</v>
      </c>
      <c r="AK46" s="32">
        <v>0.327666047829</v>
      </c>
      <c r="AL46" s="32">
        <v>5.90425990487</v>
      </c>
      <c r="AM46" s="32">
        <v>2.42782320695E-2</v>
      </c>
      <c r="AN46" s="32">
        <v>0</v>
      </c>
      <c r="AO46" s="32">
        <v>0.21509357154299999</v>
      </c>
      <c r="AP46" s="32">
        <v>64.525738071500001</v>
      </c>
      <c r="AQ46" s="32">
        <v>54.6828718079</v>
      </c>
      <c r="AR46" s="32">
        <v>9.8428662635500004</v>
      </c>
      <c r="AS46" s="32">
        <v>20.770317751099999</v>
      </c>
      <c r="AT46" s="32">
        <v>1.58143908905E-3</v>
      </c>
      <c r="AU46" s="32">
        <v>5.5416376484399999E-3</v>
      </c>
      <c r="AV46" s="32">
        <v>0.68957354971700002</v>
      </c>
      <c r="AW46" s="32">
        <v>9.5898456764600001E-2</v>
      </c>
      <c r="AX46" s="32">
        <v>19.068398369699999</v>
      </c>
      <c r="AY46" s="32">
        <v>0.213570443405</v>
      </c>
      <c r="AZ46" s="32">
        <v>0.537874880625</v>
      </c>
      <c r="BA46" s="32">
        <v>27.243128462200001</v>
      </c>
      <c r="BB46" s="32">
        <v>1.4123387291500001E-2</v>
      </c>
      <c r="BC46" s="32">
        <v>0.227290809151</v>
      </c>
      <c r="BD46" s="32">
        <v>3.3522268336700002E-2</v>
      </c>
      <c r="BE46" s="32">
        <v>4.6079645009999997</v>
      </c>
      <c r="BF46" s="32">
        <v>0</v>
      </c>
      <c r="BG46" s="32">
        <v>1.5917238414399999</v>
      </c>
      <c r="BH46" s="32">
        <v>5.1694206901299999</v>
      </c>
      <c r="BI46" s="32">
        <v>0</v>
      </c>
      <c r="BJ46" s="32">
        <v>36.054908814999997</v>
      </c>
      <c r="BK46" s="32">
        <v>1.1293274242</v>
      </c>
    </row>
    <row r="47" spans="1:63" x14ac:dyDescent="0.25">
      <c r="A47" s="34" t="s">
        <v>46</v>
      </c>
      <c r="B47" s="32">
        <v>164872.54693000001</v>
      </c>
      <c r="C47" s="32">
        <v>2718.4241572999999</v>
      </c>
      <c r="D47" s="32">
        <v>2890.0505681</v>
      </c>
      <c r="E47" s="32">
        <v>17344.216926000001</v>
      </c>
      <c r="F47" s="32">
        <v>14698.488445000001</v>
      </c>
      <c r="G47" s="32">
        <v>1434.8382939999999</v>
      </c>
      <c r="H47" s="32">
        <v>39077.342049999999</v>
      </c>
      <c r="I47" s="34"/>
      <c r="J47" t="s">
        <v>46</v>
      </c>
      <c r="K47" s="32">
        <v>2918.26254909</v>
      </c>
      <c r="L47" s="32">
        <v>0</v>
      </c>
      <c r="M47" s="32">
        <v>1218.0775264399999</v>
      </c>
      <c r="N47" s="32">
        <v>928.71201094599996</v>
      </c>
      <c r="O47" s="32">
        <v>8907.0384948400006</v>
      </c>
      <c r="P47" s="32">
        <v>164870.94589599999</v>
      </c>
      <c r="Q47" s="32">
        <v>2511.4286613300001</v>
      </c>
      <c r="R47" s="32">
        <v>1140.7297359900001</v>
      </c>
      <c r="S47" s="32">
        <v>33.856474581900002</v>
      </c>
      <c r="T47" s="32">
        <v>4271.5884322600004</v>
      </c>
      <c r="U47" s="32">
        <v>0</v>
      </c>
      <c r="V47" s="32">
        <v>16872646.652800001</v>
      </c>
      <c r="W47" s="32">
        <v>0</v>
      </c>
      <c r="X47" s="32">
        <v>230.833183577</v>
      </c>
      <c r="Y47" s="32">
        <v>189.94209238900001</v>
      </c>
      <c r="Z47" s="32">
        <v>3795.2202707199999</v>
      </c>
      <c r="AA47" s="32">
        <v>2718.3975900199998</v>
      </c>
      <c r="AB47" s="32">
        <v>0</v>
      </c>
      <c r="AC47" s="32">
        <v>2601.01114186</v>
      </c>
      <c r="AD47" s="32">
        <v>289.00128534599997</v>
      </c>
      <c r="AE47" s="32">
        <v>2890.0124272100002</v>
      </c>
      <c r="AF47" s="32">
        <v>0</v>
      </c>
      <c r="AG47" s="32">
        <v>3528.3149516899998</v>
      </c>
      <c r="AH47" s="32">
        <v>7.8683454536799999</v>
      </c>
      <c r="AI47" s="32">
        <v>7810.8576757199999</v>
      </c>
      <c r="AJ47" s="32">
        <v>34.1360750041</v>
      </c>
      <c r="AK47" s="32">
        <v>328.68173659500002</v>
      </c>
      <c r="AL47" s="32">
        <v>1498.44453043</v>
      </c>
      <c r="AM47" s="32">
        <v>6.4581963771400002</v>
      </c>
      <c r="AN47" s="32">
        <v>0</v>
      </c>
      <c r="AO47" s="32">
        <v>230.38108132400001</v>
      </c>
      <c r="AP47" s="32">
        <v>17344.432462600002</v>
      </c>
      <c r="AQ47" s="32">
        <v>14698.730774199999</v>
      </c>
      <c r="AR47" s="32">
        <v>2645.7016884</v>
      </c>
      <c r="AS47" s="32">
        <v>5918.9747927799999</v>
      </c>
      <c r="AT47" s="32">
        <v>2.3568284463500002</v>
      </c>
      <c r="AU47" s="32">
        <v>0.911270597322</v>
      </c>
      <c r="AV47" s="32">
        <v>192.73621221600001</v>
      </c>
      <c r="AW47" s="32">
        <v>52.7445299918</v>
      </c>
      <c r="AX47" s="32">
        <v>4952.6125188899996</v>
      </c>
      <c r="AY47" s="32">
        <v>90.513915565000005</v>
      </c>
      <c r="AZ47" s="32">
        <v>86.890120474499994</v>
      </c>
      <c r="BA47" s="32">
        <v>7076.1126598199999</v>
      </c>
      <c r="BB47" s="32">
        <v>14.3685905047</v>
      </c>
      <c r="BC47" s="32">
        <v>118.308670668</v>
      </c>
      <c r="BD47" s="32">
        <v>5.2055367097599996</v>
      </c>
      <c r="BE47" s="32">
        <v>1434.82150684</v>
      </c>
      <c r="BF47" s="32">
        <v>0</v>
      </c>
      <c r="BG47" s="32">
        <v>412.37355629500001</v>
      </c>
      <c r="BH47" s="32">
        <v>1339.2662452300001</v>
      </c>
      <c r="BI47" s="32">
        <v>0</v>
      </c>
      <c r="BJ47" s="32">
        <v>9340.9019900500007</v>
      </c>
      <c r="BK47" s="32">
        <v>292.57882269100003</v>
      </c>
    </row>
    <row r="48" spans="1:63" x14ac:dyDescent="0.25">
      <c r="A48" s="34" t="s">
        <v>47</v>
      </c>
      <c r="B48" s="32">
        <v>266251.83588999999</v>
      </c>
      <c r="C48" s="32">
        <v>4358.2862279999999</v>
      </c>
      <c r="D48" s="32">
        <v>3037.2825785</v>
      </c>
      <c r="E48" s="32">
        <v>26553.559611000001</v>
      </c>
      <c r="F48" s="32">
        <v>22503.012619000001</v>
      </c>
      <c r="G48" s="32">
        <v>1818.7118852000001</v>
      </c>
      <c r="H48" s="32">
        <v>62650.709192000002</v>
      </c>
      <c r="I48" s="34"/>
      <c r="J48" t="s">
        <v>47</v>
      </c>
      <c r="K48" s="32">
        <v>4687.4421431800001</v>
      </c>
      <c r="L48" s="32">
        <v>0</v>
      </c>
      <c r="M48" s="32">
        <v>1956.5298838599999</v>
      </c>
      <c r="N48" s="32">
        <v>1491.7387064300001</v>
      </c>
      <c r="O48" s="32">
        <v>14306.878476</v>
      </c>
      <c r="P48" s="32">
        <v>266747.44339600002</v>
      </c>
      <c r="Q48" s="32">
        <v>4033.9674527799998</v>
      </c>
      <c r="R48" s="32">
        <v>1832.2904720199999</v>
      </c>
      <c r="S48" s="32">
        <v>54.381688613999998</v>
      </c>
      <c r="T48" s="32">
        <v>6861.2137365799999</v>
      </c>
      <c r="U48" s="32">
        <v>0</v>
      </c>
      <c r="V48" s="32">
        <v>14138471.3006</v>
      </c>
      <c r="W48" s="32">
        <v>0</v>
      </c>
      <c r="X48" s="32">
        <v>370.77442455800002</v>
      </c>
      <c r="Y48" s="32">
        <v>305.09323719600002</v>
      </c>
      <c r="Z48" s="32">
        <v>6096.0504451400002</v>
      </c>
      <c r="AA48" s="32">
        <v>4366.3856954800003</v>
      </c>
      <c r="AB48" s="32">
        <v>0</v>
      </c>
      <c r="AC48" s="32">
        <v>2738.0304346200001</v>
      </c>
      <c r="AD48" s="32">
        <v>304.22563150500002</v>
      </c>
      <c r="AE48" s="32">
        <v>3042.2560661299999</v>
      </c>
      <c r="AF48" s="32">
        <v>0</v>
      </c>
      <c r="AG48" s="32">
        <v>5667.3354516099998</v>
      </c>
      <c r="AH48" s="32">
        <v>10.9170718999</v>
      </c>
      <c r="AI48" s="32">
        <v>12546.144740899999</v>
      </c>
      <c r="AJ48" s="32">
        <v>27.8618170198</v>
      </c>
      <c r="AK48" s="32">
        <v>198.82807667599999</v>
      </c>
      <c r="AL48" s="32">
        <v>2410.73303218</v>
      </c>
      <c r="AM48" s="32">
        <v>9.9914842594700009</v>
      </c>
      <c r="AN48" s="32">
        <v>0</v>
      </c>
      <c r="AO48" s="32">
        <v>134.39205787500001</v>
      </c>
      <c r="AP48" s="32">
        <v>26602.650241799998</v>
      </c>
      <c r="AQ48" s="32">
        <v>22544.6560422</v>
      </c>
      <c r="AR48" s="32">
        <v>4057.9941995700001</v>
      </c>
      <c r="AS48" s="32">
        <v>8652.1755760300002</v>
      </c>
      <c r="AT48" s="32">
        <v>1.1637275587</v>
      </c>
      <c r="AU48" s="32">
        <v>2.1315047789500001</v>
      </c>
      <c r="AV48" s="32">
        <v>286.25218377700003</v>
      </c>
      <c r="AW48" s="32">
        <v>46.680771358599998</v>
      </c>
      <c r="AX48" s="32">
        <v>7815.7000247799997</v>
      </c>
      <c r="AY48" s="32">
        <v>96.820930490899997</v>
      </c>
      <c r="AZ48" s="32">
        <v>206.47248407500001</v>
      </c>
      <c r="BA48" s="32">
        <v>11166.411403599999</v>
      </c>
      <c r="BB48" s="32">
        <v>8.6234341253599993</v>
      </c>
      <c r="BC48" s="32">
        <v>108.863546341</v>
      </c>
      <c r="BD48" s="32">
        <v>12.8124908285</v>
      </c>
      <c r="BE48" s="32">
        <v>1821.8893334899999</v>
      </c>
      <c r="BF48" s="32">
        <v>0</v>
      </c>
      <c r="BG48" s="32">
        <v>662.37272096000004</v>
      </c>
      <c r="BH48" s="32">
        <v>2151.1887407200002</v>
      </c>
      <c r="BI48" s="32">
        <v>0</v>
      </c>
      <c r="BJ48" s="32">
        <v>15003.769338100001</v>
      </c>
      <c r="BK48" s="32">
        <v>469.95313087400001</v>
      </c>
    </row>
    <row r="49" spans="1:68" x14ac:dyDescent="0.25">
      <c r="A49" s="34" t="s">
        <v>48</v>
      </c>
      <c r="B49" s="32">
        <v>86126.625788999998</v>
      </c>
      <c r="C49" s="32">
        <v>1415.3677052999999</v>
      </c>
      <c r="D49" s="32">
        <v>1268.2345184000001</v>
      </c>
      <c r="E49" s="32">
        <v>8844.6726715999994</v>
      </c>
      <c r="F49" s="32">
        <v>7495.4849566000003</v>
      </c>
      <c r="G49" s="32">
        <v>675.69458212999996</v>
      </c>
      <c r="H49" s="32">
        <v>20345.916106000001</v>
      </c>
      <c r="I49" s="34"/>
      <c r="J49" t="s">
        <v>48</v>
      </c>
      <c r="K49" s="32">
        <v>1519.4274666199999</v>
      </c>
      <c r="L49" s="32">
        <v>0</v>
      </c>
      <c r="M49" s="32">
        <v>634.20626896600004</v>
      </c>
      <c r="N49" s="32">
        <v>483.544855939</v>
      </c>
      <c r="O49" s="32">
        <v>4637.5536577000003</v>
      </c>
      <c r="P49" s="32">
        <v>86126.455138000005</v>
      </c>
      <c r="Q49" s="32">
        <v>1307.60463018</v>
      </c>
      <c r="R49" s="32">
        <v>593.93424088300003</v>
      </c>
      <c r="S49" s="32">
        <v>17.627735976099999</v>
      </c>
      <c r="T49" s="32">
        <v>2224.05243845</v>
      </c>
      <c r="U49" s="32">
        <v>0</v>
      </c>
      <c r="V49" s="32">
        <v>5290625.38748</v>
      </c>
      <c r="W49" s="32">
        <v>0</v>
      </c>
      <c r="X49" s="32">
        <v>120.18599128699999</v>
      </c>
      <c r="Y49" s="32">
        <v>98.895504794700003</v>
      </c>
      <c r="Z49" s="32">
        <v>1976.02566705</v>
      </c>
      <c r="AA49" s="32">
        <v>1415.3648606700001</v>
      </c>
      <c r="AB49" s="32">
        <v>0</v>
      </c>
      <c r="AC49" s="32">
        <v>1141.4074962699999</v>
      </c>
      <c r="AD49" s="32">
        <v>126.82312449299999</v>
      </c>
      <c r="AE49" s="32">
        <v>1268.23062076</v>
      </c>
      <c r="AF49" s="32">
        <v>0</v>
      </c>
      <c r="AG49" s="32">
        <v>1837.05846619</v>
      </c>
      <c r="AH49" s="32">
        <v>3.8568021726500001</v>
      </c>
      <c r="AI49" s="32">
        <v>4066.81435736</v>
      </c>
      <c r="AJ49" s="32">
        <v>14.095603840300001</v>
      </c>
      <c r="AK49" s="32">
        <v>126.331197519</v>
      </c>
      <c r="AL49" s="32">
        <v>779.336477489</v>
      </c>
      <c r="AM49" s="32">
        <v>3.30499147451</v>
      </c>
      <c r="AN49" s="32">
        <v>0</v>
      </c>
      <c r="AO49" s="32">
        <v>87.876441656300003</v>
      </c>
      <c r="AP49" s="32">
        <v>8844.8094461000001</v>
      </c>
      <c r="AQ49" s="32">
        <v>7495.6245148199996</v>
      </c>
      <c r="AR49" s="32">
        <v>1349.18493128</v>
      </c>
      <c r="AS49" s="32">
        <v>2960.7502556899999</v>
      </c>
      <c r="AT49" s="32">
        <v>0.87044132828499998</v>
      </c>
      <c r="AU49" s="32">
        <v>0.56392392569299998</v>
      </c>
      <c r="AV49" s="32">
        <v>97.019892957899998</v>
      </c>
      <c r="AW49" s="32">
        <v>22.270407431300001</v>
      </c>
      <c r="AX49" s="32">
        <v>2555.26206972</v>
      </c>
      <c r="AY49" s="32">
        <v>40.477634504900003</v>
      </c>
      <c r="AZ49" s="32">
        <v>54.207490480899999</v>
      </c>
      <c r="BA49" s="32">
        <v>3650.8146613200001</v>
      </c>
      <c r="BB49" s="32">
        <v>5.5134105957399999</v>
      </c>
      <c r="BC49" s="32">
        <v>50.515629837399999</v>
      </c>
      <c r="BD49" s="32">
        <v>3.3074179956599998</v>
      </c>
      <c r="BE49" s="32">
        <v>675.69273333900003</v>
      </c>
      <c r="BF49" s="32">
        <v>0</v>
      </c>
      <c r="BG49" s="32">
        <v>214.707059754</v>
      </c>
      <c r="BH49" s="32">
        <v>697.30460065</v>
      </c>
      <c r="BI49" s="32">
        <v>0</v>
      </c>
      <c r="BJ49" s="32">
        <v>4863.4498441799997</v>
      </c>
      <c r="BK49" s="32">
        <v>152.33456822400001</v>
      </c>
    </row>
    <row r="50" spans="1:68" x14ac:dyDescent="0.25">
      <c r="A50" s="34" t="s">
        <v>49</v>
      </c>
      <c r="B50" s="32">
        <v>36244.094989999998</v>
      </c>
      <c r="C50" s="32">
        <v>596.24053322999998</v>
      </c>
      <c r="D50" s="32">
        <v>565.80545620999999</v>
      </c>
      <c r="E50" s="32">
        <v>3750.7153358999999</v>
      </c>
      <c r="F50" s="32">
        <v>3178.5731568000001</v>
      </c>
      <c r="G50" s="32">
        <v>294.16249533000001</v>
      </c>
      <c r="H50" s="32">
        <v>8571.0007831999992</v>
      </c>
      <c r="I50" s="34"/>
      <c r="J50" t="s">
        <v>49</v>
      </c>
      <c r="K50" s="32">
        <v>640.14672555599998</v>
      </c>
      <c r="L50" s="32">
        <v>0</v>
      </c>
      <c r="M50" s="32">
        <v>267.19609370299997</v>
      </c>
      <c r="N50" s="32">
        <v>203.72133011299999</v>
      </c>
      <c r="O50" s="32">
        <v>1953.83778201</v>
      </c>
      <c r="P50" s="32">
        <v>36247.810744800001</v>
      </c>
      <c r="Q50" s="32">
        <v>550.90410804999999</v>
      </c>
      <c r="R50" s="32">
        <v>250.22919401799999</v>
      </c>
      <c r="S50" s="32">
        <v>7.4267117208900002</v>
      </c>
      <c r="T50" s="32">
        <v>937.01070310900002</v>
      </c>
      <c r="U50" s="32">
        <v>0</v>
      </c>
      <c r="V50" s="32">
        <v>2860046.8933999999</v>
      </c>
      <c r="W50" s="32">
        <v>0</v>
      </c>
      <c r="X50" s="32">
        <v>50.635305047000003</v>
      </c>
      <c r="Y50" s="32">
        <v>41.665465972600003</v>
      </c>
      <c r="Z50" s="32">
        <v>832.51519780599995</v>
      </c>
      <c r="AA50" s="32">
        <v>596.30149046500003</v>
      </c>
      <c r="AB50" s="32">
        <v>0</v>
      </c>
      <c r="AC50" s="32">
        <v>509.26951498099999</v>
      </c>
      <c r="AD50" s="32">
        <v>56.5855353655</v>
      </c>
      <c r="AE50" s="32">
        <v>565.85505034699997</v>
      </c>
      <c r="AF50" s="32">
        <v>0</v>
      </c>
      <c r="AG50" s="32">
        <v>773.96711821999997</v>
      </c>
      <c r="AH50" s="32">
        <v>1.4687014571799999</v>
      </c>
      <c r="AI50" s="32">
        <v>1713.3808391</v>
      </c>
      <c r="AJ50" s="32">
        <v>2.42519425387</v>
      </c>
      <c r="AK50" s="32">
        <v>9.2974489210000009</v>
      </c>
      <c r="AL50" s="32">
        <v>346.82708833300001</v>
      </c>
      <c r="AM50" s="32">
        <v>1.4141293319699999</v>
      </c>
      <c r="AN50" s="32">
        <v>0</v>
      </c>
      <c r="AO50" s="32">
        <v>5.5106817541100002</v>
      </c>
      <c r="AP50" s="32">
        <v>3751.1101478199998</v>
      </c>
      <c r="AQ50" s="32">
        <v>3178.9104315999998</v>
      </c>
      <c r="AR50" s="32">
        <v>572.19971622900005</v>
      </c>
      <c r="AS50" s="32">
        <v>1193.8388545</v>
      </c>
      <c r="AT50" s="32">
        <v>1.3647913303199999E-2</v>
      </c>
      <c r="AU50" s="32">
        <v>0.34559246878900002</v>
      </c>
      <c r="AV50" s="32">
        <v>39.788319202799997</v>
      </c>
      <c r="AW50" s="32">
        <v>4.4820302413500004</v>
      </c>
      <c r="AX50" s="32">
        <v>1115.5236514600001</v>
      </c>
      <c r="AY50" s="32">
        <v>11.073929142300001</v>
      </c>
      <c r="AZ50" s="32">
        <v>33.606584244399997</v>
      </c>
      <c r="BA50" s="32">
        <v>1593.7433403099999</v>
      </c>
      <c r="BB50" s="32">
        <v>0.39258256862699997</v>
      </c>
      <c r="BC50" s="32">
        <v>10.8945642027</v>
      </c>
      <c r="BD50" s="32">
        <v>2.1029751423700001</v>
      </c>
      <c r="BE50" s="32">
        <v>294.19009586099997</v>
      </c>
      <c r="BF50" s="32">
        <v>0</v>
      </c>
      <c r="BG50" s="32">
        <v>90.457927918600006</v>
      </c>
      <c r="BH50" s="32">
        <v>293.77995782300002</v>
      </c>
      <c r="BI50" s="32">
        <v>0</v>
      </c>
      <c r="BJ50" s="32">
        <v>2049.00959732</v>
      </c>
      <c r="BK50" s="32">
        <v>64.179703602900005</v>
      </c>
    </row>
    <row r="51" spans="1:68" x14ac:dyDescent="0.25">
      <c r="A51" s="34" t="s">
        <v>50</v>
      </c>
      <c r="B51" s="32">
        <v>874173.37149000005</v>
      </c>
      <c r="C51" s="32">
        <v>14271.499066</v>
      </c>
      <c r="D51" s="32">
        <v>8018.5373296999996</v>
      </c>
      <c r="E51" s="32">
        <v>85437.456143999996</v>
      </c>
      <c r="F51" s="32">
        <v>72404.625094000003</v>
      </c>
      <c r="G51" s="32">
        <v>5373.9571718999996</v>
      </c>
      <c r="H51" s="32">
        <v>205152.94114000001</v>
      </c>
      <c r="I51" s="34"/>
      <c r="J51" t="s">
        <v>50</v>
      </c>
      <c r="K51" s="32">
        <v>15324.169323</v>
      </c>
      <c r="L51" s="32">
        <v>0</v>
      </c>
      <c r="M51" s="32">
        <v>6396.2804247499998</v>
      </c>
      <c r="N51" s="32">
        <v>4876.7863486200004</v>
      </c>
      <c r="O51" s="32">
        <v>46771.997218500001</v>
      </c>
      <c r="P51" s="32">
        <v>874366.12181799999</v>
      </c>
      <c r="Q51" s="32">
        <v>13187.832268</v>
      </c>
      <c r="R51" s="32">
        <v>5990.1176288200004</v>
      </c>
      <c r="S51" s="32">
        <v>177.78453033299999</v>
      </c>
      <c r="T51" s="32">
        <v>22430.655820100001</v>
      </c>
      <c r="U51" s="32">
        <v>0</v>
      </c>
      <c r="V51" s="32">
        <v>54899792.0145</v>
      </c>
      <c r="W51" s="32">
        <v>0</v>
      </c>
      <c r="X51" s="32">
        <v>1212.13426018</v>
      </c>
      <c r="Y51" s="32">
        <v>997.40973339699997</v>
      </c>
      <c r="Z51" s="32">
        <v>19929.1861322</v>
      </c>
      <c r="AA51" s="32">
        <v>14274.641347500001</v>
      </c>
      <c r="AB51" s="32">
        <v>0</v>
      </c>
      <c r="AC51" s="32">
        <v>7218.0548669500004</v>
      </c>
      <c r="AD51" s="32">
        <v>802.00610695299997</v>
      </c>
      <c r="AE51" s="32">
        <v>8020.06097391</v>
      </c>
      <c r="AF51" s="32">
        <v>0</v>
      </c>
      <c r="AG51" s="32">
        <v>18527.633240300001</v>
      </c>
      <c r="AH51" s="32">
        <v>39.555389046999998</v>
      </c>
      <c r="AI51" s="32">
        <v>41015.812075499998</v>
      </c>
      <c r="AJ51" s="32">
        <v>184.938649183</v>
      </c>
      <c r="AK51" s="32">
        <v>1828.16750776</v>
      </c>
      <c r="AL51" s="32">
        <v>7306.1616870300004</v>
      </c>
      <c r="AM51" s="32">
        <v>31.7615743526</v>
      </c>
      <c r="AN51" s="32">
        <v>0</v>
      </c>
      <c r="AO51" s="32">
        <v>1284.8060534000001</v>
      </c>
      <c r="AP51" s="32">
        <v>85458.238586699998</v>
      </c>
      <c r="AQ51" s="32">
        <v>72422.567747900001</v>
      </c>
      <c r="AR51" s="32">
        <v>13035.6708387</v>
      </c>
      <c r="AS51" s="32">
        <v>29454.953967699999</v>
      </c>
      <c r="AT51" s="32">
        <v>13.2880595747</v>
      </c>
      <c r="AU51" s="32">
        <v>3.9882894800900002</v>
      </c>
      <c r="AV51" s="32">
        <v>956.03745440299997</v>
      </c>
      <c r="AW51" s="32">
        <v>283.271398288</v>
      </c>
      <c r="AX51" s="32">
        <v>24252.133291099999</v>
      </c>
      <c r="AY51" s="32">
        <v>474.69145275</v>
      </c>
      <c r="AZ51" s="32">
        <v>378.076258381</v>
      </c>
      <c r="BA51" s="32">
        <v>34650.824923400003</v>
      </c>
      <c r="BB51" s="32">
        <v>79.966659802199999</v>
      </c>
      <c r="BC51" s="32">
        <v>632.55091150500004</v>
      </c>
      <c r="BD51" s="32">
        <v>22.347579525800001</v>
      </c>
      <c r="BE51" s="32">
        <v>5375.0676523000002</v>
      </c>
      <c r="BF51" s="32">
        <v>0</v>
      </c>
      <c r="BG51" s="32">
        <v>2165.4268700699999</v>
      </c>
      <c r="BH51" s="32">
        <v>7032.6582738099996</v>
      </c>
      <c r="BI51" s="32">
        <v>0</v>
      </c>
      <c r="BJ51" s="32">
        <v>49050.268640299997</v>
      </c>
      <c r="BK51" s="32">
        <v>1536.3686279599999</v>
      </c>
    </row>
    <row r="53" spans="1:68" s="34" customFormat="1" x14ac:dyDescent="0.25"/>
    <row r="54" spans="1:68" s="34" customFormat="1" x14ac:dyDescent="0.25">
      <c r="A54" s="34" t="s">
        <v>314</v>
      </c>
    </row>
    <row r="55" spans="1:68" x14ac:dyDescent="0.25">
      <c r="A55" s="34" t="s">
        <v>1</v>
      </c>
      <c r="B55" s="34">
        <v>2231799.2724000001</v>
      </c>
      <c r="C55" s="34">
        <v>36408.940205999999</v>
      </c>
      <c r="D55" s="34">
        <v>19092.543189</v>
      </c>
      <c r="E55" s="34">
        <v>216893.60926</v>
      </c>
      <c r="F55" s="34">
        <v>183808.14306</v>
      </c>
      <c r="G55" s="34">
        <v>13298.232462</v>
      </c>
      <c r="H55" s="34">
        <v>523378.53188999998</v>
      </c>
      <c r="I55" s="34"/>
      <c r="J55" t="s">
        <v>1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</row>
    <row r="56" spans="1:68" s="34" customFormat="1" x14ac:dyDescent="0.25">
      <c r="A56" s="34" t="s">
        <v>11</v>
      </c>
      <c r="B56" s="34">
        <v>7425.9282905</v>
      </c>
      <c r="C56" s="34">
        <v>71.696819594999994</v>
      </c>
      <c r="D56" s="34">
        <v>487.17080579999998</v>
      </c>
      <c r="E56" s="34">
        <v>1014.6001277</v>
      </c>
      <c r="F56" s="34">
        <v>801.00345345000005</v>
      </c>
      <c r="G56" s="34">
        <v>44.863637107000002</v>
      </c>
      <c r="H56" s="34">
        <v>2062.2671611000001</v>
      </c>
      <c r="J56" t="s">
        <v>11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0</v>
      </c>
      <c r="AV56" s="34">
        <v>0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0</v>
      </c>
      <c r="BC56" s="34">
        <v>0</v>
      </c>
      <c r="BD56" s="34">
        <v>0</v>
      </c>
      <c r="BE56" s="34">
        <v>0</v>
      </c>
      <c r="BF56" s="34">
        <v>0</v>
      </c>
      <c r="BG56" s="34">
        <v>0</v>
      </c>
      <c r="BH56" s="34">
        <v>0</v>
      </c>
      <c r="BI56" s="34">
        <v>0</v>
      </c>
      <c r="BJ56" s="34">
        <v>0</v>
      </c>
      <c r="BK56" s="34">
        <v>0</v>
      </c>
      <c r="BM56"/>
      <c r="BN56"/>
      <c r="BO56"/>
      <c r="BP56"/>
    </row>
    <row r="57" spans="1:68" s="34" customFormat="1" x14ac:dyDescent="0.25">
      <c r="A57" s="34" t="s">
        <v>58</v>
      </c>
      <c r="B57" s="34">
        <v>223.48786668</v>
      </c>
      <c r="C57" s="34">
        <v>2.3815708223000001</v>
      </c>
      <c r="D57" s="34">
        <v>18.464356676000001</v>
      </c>
      <c r="E57" s="34">
        <v>25.316538516000001</v>
      </c>
      <c r="F57" s="34">
        <v>19.486137014000001</v>
      </c>
      <c r="G57" s="34">
        <v>1.5518840729000001</v>
      </c>
      <c r="H57" s="34">
        <v>76.374515156000001</v>
      </c>
      <c r="J57" t="s">
        <v>58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M57"/>
      <c r="BN57"/>
    </row>
    <row r="58" spans="1:68" s="34" customFormat="1" x14ac:dyDescent="0.25">
      <c r="A58" s="34" t="s">
        <v>75</v>
      </c>
    </row>
    <row r="59" spans="1:68" s="34" customFormat="1" x14ac:dyDescent="0.25">
      <c r="A59" s="34" t="s">
        <v>326</v>
      </c>
    </row>
    <row r="60" spans="1:68" s="34" customFormat="1" x14ac:dyDescent="0.25"/>
    <row r="61" spans="1:68" x14ac:dyDescent="0.25">
      <c r="A61" s="2" t="s">
        <v>55</v>
      </c>
      <c r="B61" s="1">
        <f t="shared" ref="B61:H61" si="0">SUM(B3:B57)</f>
        <v>24819561.972345416</v>
      </c>
      <c r="C61" s="1">
        <f t="shared" si="0"/>
        <v>399392.70085889508</v>
      </c>
      <c r="D61" s="1">
        <f t="shared" si="0"/>
        <v>366701.44947847928</v>
      </c>
      <c r="E61" s="1">
        <f t="shared" si="0"/>
        <v>2580065.7743629254</v>
      </c>
      <c r="F61" s="1">
        <f t="shared" si="0"/>
        <v>2189770.5257892814</v>
      </c>
      <c r="G61" s="1">
        <f t="shared" si="0"/>
        <v>190451.51655968107</v>
      </c>
      <c r="H61" s="1">
        <f t="shared" si="0"/>
        <v>5700110.6577603268</v>
      </c>
      <c r="K61" s="1">
        <f t="shared" ref="K61:AP61" si="1">SUM(K3:K57)</f>
        <v>386506.46628140687</v>
      </c>
      <c r="L61" s="1">
        <f t="shared" si="1"/>
        <v>0</v>
      </c>
      <c r="M61" s="1">
        <f t="shared" si="1"/>
        <v>161327.1070787496</v>
      </c>
      <c r="N61" s="1">
        <f t="shared" si="1"/>
        <v>123002.3945609428</v>
      </c>
      <c r="O61" s="1">
        <f t="shared" si="1"/>
        <v>1179684.1621052206</v>
      </c>
      <c r="P61" s="1">
        <f t="shared" si="1"/>
        <v>22584125.203536373</v>
      </c>
      <c r="Q61" s="1">
        <f t="shared" si="1"/>
        <v>332623.75507364166</v>
      </c>
      <c r="R61" s="1">
        <f t="shared" si="1"/>
        <v>151082.85681934364</v>
      </c>
      <c r="S61" s="1">
        <f t="shared" si="1"/>
        <v>4484.0850284520839</v>
      </c>
      <c r="T61" s="1">
        <f t="shared" si="1"/>
        <v>565746.41183436569</v>
      </c>
      <c r="U61" s="1">
        <f t="shared" si="1"/>
        <v>0</v>
      </c>
      <c r="V61" s="1">
        <f t="shared" si="1"/>
        <v>1965399626.7636759</v>
      </c>
      <c r="W61" s="1">
        <f t="shared" si="1"/>
        <v>0</v>
      </c>
      <c r="X61" s="1">
        <f t="shared" si="1"/>
        <v>30572.470700980222</v>
      </c>
      <c r="Y61" s="1">
        <f t="shared" si="1"/>
        <v>25156.685918815754</v>
      </c>
      <c r="Z61" s="1">
        <f t="shared" si="1"/>
        <v>502654.30888851307</v>
      </c>
      <c r="AA61" s="1">
        <f t="shared" si="1"/>
        <v>362977.10175869439</v>
      </c>
      <c r="AB61" s="1">
        <f t="shared" si="1"/>
        <v>0</v>
      </c>
      <c r="AC61" s="1">
        <f t="shared" si="1"/>
        <v>312395.69213791203</v>
      </c>
      <c r="AD61" s="1">
        <f t="shared" si="1"/>
        <v>34710.635736589684</v>
      </c>
      <c r="AE61" s="1">
        <f t="shared" si="1"/>
        <v>347106.32787474606</v>
      </c>
      <c r="AF61" s="1">
        <f t="shared" si="1"/>
        <v>0</v>
      </c>
      <c r="AG61" s="1">
        <f t="shared" si="1"/>
        <v>467304.29372260632</v>
      </c>
      <c r="AH61" s="1">
        <f t="shared" si="1"/>
        <v>1082.7109606658717</v>
      </c>
      <c r="AI61" s="1">
        <f t="shared" si="1"/>
        <v>1034501.5314945562</v>
      </c>
      <c r="AJ61" s="1">
        <f t="shared" si="1"/>
        <v>4852.2707212546366</v>
      </c>
      <c r="AK61" s="1">
        <f t="shared" si="1"/>
        <v>47272.501555111994</v>
      </c>
      <c r="AL61" s="1">
        <f t="shared" si="1"/>
        <v>203554.14993710496</v>
      </c>
      <c r="AM61" s="1">
        <f t="shared" si="1"/>
        <v>880.47381571559322</v>
      </c>
      <c r="AN61" s="1">
        <f t="shared" si="1"/>
        <v>0</v>
      </c>
      <c r="AO61" s="1">
        <f t="shared" si="1"/>
        <v>33173.979111394176</v>
      </c>
      <c r="AP61" s="1">
        <f t="shared" si="1"/>
        <v>2362543.882258404</v>
      </c>
      <c r="AQ61" s="1">
        <f t="shared" ref="AQ61:BI61" si="2">SUM(AQ3:AQ57)</f>
        <v>2005497.8629323284</v>
      </c>
      <c r="AR61" s="1">
        <f t="shared" si="2"/>
        <v>357046.01932736835</v>
      </c>
      <c r="AS61" s="1">
        <f t="shared" si="2"/>
        <v>810974.74981524691</v>
      </c>
      <c r="AT61" s="1">
        <f t="shared" si="2"/>
        <v>341.05251049892865</v>
      </c>
      <c r="AU61" s="1">
        <f t="shared" si="2"/>
        <v>118.50006071387155</v>
      </c>
      <c r="AV61" s="1">
        <f t="shared" si="2"/>
        <v>26371.405686456357</v>
      </c>
      <c r="AW61" s="1">
        <f t="shared" si="2"/>
        <v>7468.5042140554488</v>
      </c>
      <c r="AX61" s="1">
        <f t="shared" si="2"/>
        <v>673990.69427561609</v>
      </c>
      <c r="AY61" s="1">
        <f t="shared" si="2"/>
        <v>12683.696302321505</v>
      </c>
      <c r="AZ61" s="1">
        <f t="shared" si="2"/>
        <v>11273.355379928573</v>
      </c>
      <c r="BA61" s="1">
        <f t="shared" si="2"/>
        <v>962976.4129886101</v>
      </c>
      <c r="BB61" s="1">
        <f t="shared" si="2"/>
        <v>2067.1006308688825</v>
      </c>
      <c r="BC61" s="1">
        <f t="shared" si="2"/>
        <v>16719.194810880366</v>
      </c>
      <c r="BD61" s="1">
        <f t="shared" si="2"/>
        <v>671.85935801877372</v>
      </c>
      <c r="BE61" s="1">
        <f t="shared" si="2"/>
        <v>177122.4700929879</v>
      </c>
      <c r="BF61" s="1">
        <f t="shared" si="2"/>
        <v>0</v>
      </c>
      <c r="BG61" s="1">
        <f t="shared" si="2"/>
        <v>54616.432054867939</v>
      </c>
      <c r="BH61" s="1">
        <f t="shared" si="2"/>
        <v>177377.8369662418</v>
      </c>
      <c r="BI61" s="1">
        <f t="shared" si="2"/>
        <v>0</v>
      </c>
      <c r="BJ61" s="1"/>
      <c r="BK61" s="30">
        <f>(Y61-C61)/C61</f>
        <v>-0.93701265480136153</v>
      </c>
      <c r="BL61" s="30"/>
    </row>
    <row r="62" spans="1:68" x14ac:dyDescent="0.25">
      <c r="A62" s="34" t="s">
        <v>56</v>
      </c>
      <c r="B62" s="1">
        <f>SUM(B2:B51)</f>
        <v>22580113.283788234</v>
      </c>
      <c r="C62" s="1">
        <f t="shared" ref="C62:H62" si="3">SUM(C2:C51)</f>
        <v>362909.68226247776</v>
      </c>
      <c r="D62" s="1">
        <f t="shared" si="3"/>
        <v>347103.2711270033</v>
      </c>
      <c r="E62" s="1">
        <f t="shared" si="3"/>
        <v>2362132.2484367099</v>
      </c>
      <c r="F62" s="1">
        <f t="shared" si="3"/>
        <v>2005141.8931388177</v>
      </c>
      <c r="G62" s="1">
        <f t="shared" si="3"/>
        <v>177106.86857650118</v>
      </c>
      <c r="H62" s="1">
        <f t="shared" si="3"/>
        <v>5174593.4841940701</v>
      </c>
      <c r="BK62" s="29"/>
      <c r="BL62" s="29"/>
    </row>
    <row r="63" spans="1:68" x14ac:dyDescent="0.25">
      <c r="A63" s="34" t="s">
        <v>329</v>
      </c>
      <c r="B63" s="32">
        <f>+B3+B5+B8+B9+B11+B12+B14+B15+B16+B17+B18+B19+B20+B21+B22+B23+B24+B25+B26+B28+B30+B31+B33+B34+B35+B36+B37+B39+B40+B41+B42+B43+B44+B46+B47+B49+B50</f>
        <v>14176547.148651229</v>
      </c>
      <c r="C63" s="32">
        <f t="shared" ref="C63:H63" si="4">+C3+C5+C8+C9+C11+C12+C14+C15+C16+C17+C18+C19+C20+C21+C22+C23+C24+C25+C26+C28+C30+C31+C33+C34+C35+C36+C37+C39+C40+C41+C42+C43+C44+C46+C47+C49+C50</f>
        <v>225249.46038697768</v>
      </c>
      <c r="D63" s="32">
        <f t="shared" si="4"/>
        <v>246026.7737500034</v>
      </c>
      <c r="E63" s="32">
        <f t="shared" si="4"/>
        <v>1519381.5451783102</v>
      </c>
      <c r="F63" s="32">
        <f t="shared" si="4"/>
        <v>1290946.3881419178</v>
      </c>
      <c r="G63" s="32">
        <f t="shared" si="4"/>
        <v>118109.44703911121</v>
      </c>
      <c r="H63" s="32">
        <f t="shared" si="4"/>
        <v>3195726.6311200703</v>
      </c>
    </row>
    <row r="64" spans="1:68" x14ac:dyDescent="0.25">
      <c r="B64" s="34"/>
      <c r="C64" s="32"/>
      <c r="E64" s="34"/>
    </row>
    <row r="65" spans="2:10" x14ac:dyDescent="0.25">
      <c r="B65" s="34"/>
      <c r="C65" s="32"/>
      <c r="E65" s="34"/>
      <c r="J65" s="46"/>
    </row>
    <row r="66" spans="2:10" x14ac:dyDescent="0.25">
      <c r="B66" s="34"/>
      <c r="C66" s="32"/>
      <c r="E66" s="34"/>
    </row>
    <row r="67" spans="2:10" x14ac:dyDescent="0.25">
      <c r="B67" s="34"/>
      <c r="C67" s="32"/>
      <c r="E67" s="34"/>
    </row>
    <row r="68" spans="2:10" x14ac:dyDescent="0.25">
      <c r="B68" s="34"/>
      <c r="C68" s="32"/>
      <c r="E68" s="34"/>
    </row>
    <row r="69" spans="2:10" x14ac:dyDescent="0.25">
      <c r="B69" s="34"/>
      <c r="C69" s="32"/>
      <c r="E69" s="34"/>
    </row>
    <row r="70" spans="2:10" x14ac:dyDescent="0.25">
      <c r="B70" s="34"/>
      <c r="C70" s="32"/>
      <c r="E70" s="34"/>
    </row>
    <row r="71" spans="2:10" x14ac:dyDescent="0.25">
      <c r="B71" s="34"/>
      <c r="C71" s="32"/>
      <c r="E71" s="34"/>
    </row>
    <row r="72" spans="2:10" x14ac:dyDescent="0.25">
      <c r="B72" s="34"/>
      <c r="C72" s="32"/>
      <c r="E72" s="34"/>
    </row>
    <row r="73" spans="2:10" x14ac:dyDescent="0.25">
      <c r="B73" s="34"/>
      <c r="C73" s="32"/>
      <c r="E73" s="34"/>
    </row>
    <row r="74" spans="2:10" x14ac:dyDescent="0.25">
      <c r="B74" s="34"/>
      <c r="C74" s="32"/>
      <c r="E74" s="34"/>
    </row>
    <row r="75" spans="2:10" x14ac:dyDescent="0.25">
      <c r="B75" s="34"/>
      <c r="C75" s="32"/>
      <c r="E75" s="34"/>
    </row>
    <row r="76" spans="2:10" x14ac:dyDescent="0.25">
      <c r="B76" s="34"/>
      <c r="C76" s="32"/>
      <c r="E76" s="34"/>
    </row>
    <row r="77" spans="2:10" x14ac:dyDescent="0.25">
      <c r="B77" s="34"/>
      <c r="C77" s="32"/>
      <c r="E77" s="34"/>
    </row>
    <row r="78" spans="2:10" x14ac:dyDescent="0.25">
      <c r="B78" s="34"/>
      <c r="C78" s="32"/>
      <c r="E78" s="34"/>
    </row>
    <row r="79" spans="2:10" x14ac:dyDescent="0.25">
      <c r="B79" s="34"/>
      <c r="C79" s="32"/>
      <c r="E79" s="34"/>
    </row>
    <row r="80" spans="2:10" x14ac:dyDescent="0.25">
      <c r="B80" s="34"/>
      <c r="C80" s="32"/>
      <c r="E80" s="34"/>
    </row>
    <row r="81" spans="2:5" x14ac:dyDescent="0.25">
      <c r="B81" s="34"/>
      <c r="C81" s="32"/>
      <c r="E81" s="34"/>
    </row>
    <row r="82" spans="2:5" x14ac:dyDescent="0.25">
      <c r="B82" s="34"/>
      <c r="C82" s="32"/>
      <c r="E82" s="34"/>
    </row>
    <row r="83" spans="2:5" x14ac:dyDescent="0.25">
      <c r="B83" s="34"/>
      <c r="C83" s="32"/>
      <c r="E83" s="34"/>
    </row>
    <row r="84" spans="2:5" x14ac:dyDescent="0.25">
      <c r="B84" s="34"/>
      <c r="C84" s="32"/>
      <c r="E84" s="34"/>
    </row>
    <row r="85" spans="2:5" x14ac:dyDescent="0.25">
      <c r="B85" s="34"/>
      <c r="C85" s="32"/>
      <c r="E85" s="34"/>
    </row>
    <row r="86" spans="2:5" x14ac:dyDescent="0.25">
      <c r="B86" s="34"/>
      <c r="C86" s="32"/>
      <c r="E86" s="34"/>
    </row>
    <row r="87" spans="2:5" x14ac:dyDescent="0.25">
      <c r="B87" s="34"/>
      <c r="C87" s="32"/>
      <c r="E87" s="34"/>
    </row>
    <row r="88" spans="2:5" x14ac:dyDescent="0.25">
      <c r="B88" s="34"/>
      <c r="C88" s="32"/>
      <c r="E88" s="34"/>
    </row>
    <row r="89" spans="2:5" x14ac:dyDescent="0.25">
      <c r="B89" s="34"/>
      <c r="C89" s="32"/>
      <c r="E89" s="34"/>
    </row>
    <row r="90" spans="2:5" x14ac:dyDescent="0.25">
      <c r="B90" s="34"/>
      <c r="C90" s="32"/>
      <c r="E90" s="34"/>
    </row>
    <row r="91" spans="2:5" x14ac:dyDescent="0.25">
      <c r="B91" s="34"/>
      <c r="C91" s="32"/>
      <c r="E91" s="34"/>
    </row>
    <row r="92" spans="2:5" x14ac:dyDescent="0.25">
      <c r="B92" s="34"/>
      <c r="C92" s="32"/>
      <c r="E92" s="34"/>
    </row>
    <row r="93" spans="2:5" x14ac:dyDescent="0.25">
      <c r="B93" s="34"/>
      <c r="C93" s="32"/>
      <c r="E93" s="34"/>
    </row>
    <row r="94" spans="2:5" x14ac:dyDescent="0.25">
      <c r="B94" s="34"/>
      <c r="C94" s="32"/>
      <c r="E94" s="34"/>
    </row>
    <row r="95" spans="2:5" x14ac:dyDescent="0.25">
      <c r="B95" s="34"/>
      <c r="C95" s="32"/>
      <c r="E95" s="34"/>
    </row>
    <row r="96" spans="2:5" x14ac:dyDescent="0.25">
      <c r="B96" s="34"/>
      <c r="C96" s="32"/>
      <c r="E96" s="34"/>
    </row>
    <row r="97" spans="2:5" x14ac:dyDescent="0.25">
      <c r="B97" s="34"/>
      <c r="C97" s="32"/>
      <c r="E97" s="34"/>
    </row>
    <row r="98" spans="2:5" x14ac:dyDescent="0.25">
      <c r="B98" s="34"/>
      <c r="C98" s="32"/>
      <c r="E98" s="34"/>
    </row>
    <row r="99" spans="2:5" x14ac:dyDescent="0.25">
      <c r="B99" s="34"/>
      <c r="C99" s="32"/>
      <c r="E99" s="34"/>
    </row>
    <row r="100" spans="2:5" x14ac:dyDescent="0.25">
      <c r="B100" s="34"/>
      <c r="C100" s="32"/>
      <c r="E100" s="34"/>
    </row>
    <row r="101" spans="2:5" x14ac:dyDescent="0.25">
      <c r="B101" s="34"/>
      <c r="C101" s="32"/>
      <c r="E101" s="34"/>
    </row>
    <row r="102" spans="2:5" x14ac:dyDescent="0.25">
      <c r="B102" s="34"/>
      <c r="C102" s="32"/>
      <c r="E102" s="34"/>
    </row>
    <row r="103" spans="2:5" x14ac:dyDescent="0.25">
      <c r="B103" s="34"/>
      <c r="C103" s="32"/>
      <c r="E103" s="34"/>
    </row>
    <row r="104" spans="2:5" x14ac:dyDescent="0.25">
      <c r="B104" s="34"/>
      <c r="C104" s="32"/>
      <c r="E104" s="34"/>
    </row>
    <row r="105" spans="2:5" x14ac:dyDescent="0.25">
      <c r="B105" s="34"/>
      <c r="C105" s="32"/>
      <c r="E105" s="34"/>
    </row>
    <row r="106" spans="2:5" x14ac:dyDescent="0.25">
      <c r="B106" s="34"/>
      <c r="C106" s="32"/>
      <c r="E106" s="34"/>
    </row>
    <row r="107" spans="2:5" x14ac:dyDescent="0.25">
      <c r="B107" s="34"/>
      <c r="C107" s="32"/>
      <c r="E107" s="34"/>
    </row>
    <row r="108" spans="2:5" x14ac:dyDescent="0.25">
      <c r="B108" s="34"/>
      <c r="C108" s="32"/>
      <c r="E108" s="34"/>
    </row>
    <row r="109" spans="2:5" x14ac:dyDescent="0.25">
      <c r="B109" s="34"/>
      <c r="C109" s="32"/>
      <c r="E109" s="34"/>
    </row>
    <row r="110" spans="2:5" x14ac:dyDescent="0.25">
      <c r="B110" s="34"/>
      <c r="C110" s="32"/>
      <c r="E110" s="34"/>
    </row>
    <row r="111" spans="2:5" x14ac:dyDescent="0.25">
      <c r="B111" s="34"/>
      <c r="C111" s="32"/>
      <c r="E111" s="34"/>
    </row>
    <row r="112" spans="2:5" x14ac:dyDescent="0.25">
      <c r="B112" s="34"/>
      <c r="C112" s="32"/>
      <c r="E112" s="34"/>
    </row>
    <row r="113" spans="2:5" x14ac:dyDescent="0.25">
      <c r="B113" s="34"/>
      <c r="C113" s="32"/>
      <c r="E113" s="34"/>
    </row>
    <row r="114" spans="2:5" x14ac:dyDescent="0.25">
      <c r="B114" s="34"/>
      <c r="C114" s="32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0.85546875" bestFit="1" customWidth="1"/>
    <col min="2" max="2" width="11.85546875" bestFit="1" customWidth="1"/>
    <col min="3" max="3" width="9.28515625" bestFit="1" customWidth="1"/>
    <col min="4" max="4" width="9.7109375" bestFit="1" customWidth="1"/>
    <col min="5" max="6" width="9.28515625" bestFit="1" customWidth="1"/>
    <col min="7" max="7" width="9.7109375" bestFit="1" customWidth="1"/>
    <col min="8" max="9" width="9.28515625" bestFit="1" customWidth="1"/>
    <col min="11" max="11" width="15.140625" bestFit="1" customWidth="1"/>
    <col min="12" max="12" width="11.7109375" style="32" bestFit="1" customWidth="1"/>
    <col min="13" max="13" width="9.7109375" style="32" customWidth="1"/>
    <col min="14" max="14" width="11.140625" style="32" customWidth="1"/>
    <col min="15" max="15" width="9.7109375" style="32" bestFit="1" customWidth="1"/>
    <col min="16" max="16" width="11.7109375" style="32" bestFit="1" customWidth="1"/>
    <col min="17" max="17" width="13.85546875" style="32" bestFit="1" customWidth="1"/>
    <col min="18" max="18" width="10.7109375" style="32" bestFit="1" customWidth="1"/>
    <col min="19" max="19" width="7.140625" style="32" bestFit="1" customWidth="1"/>
    <col min="20" max="20" width="8.140625" style="32" bestFit="1" customWidth="1"/>
    <col min="21" max="21" width="6.140625" style="32" bestFit="1" customWidth="1"/>
    <col min="22" max="22" width="7.140625" style="32" bestFit="1" customWidth="1"/>
    <col min="23" max="24" width="9.7109375" style="32" bestFit="1" customWidth="1"/>
    <col min="25" max="25" width="15.85546875" style="32" bestFit="1" customWidth="1"/>
    <col min="26" max="26" width="7.140625" style="32" bestFit="1" customWidth="1"/>
    <col min="27" max="27" width="6.5703125" style="32" customWidth="1"/>
    <col min="28" max="28" width="6.140625" style="32" bestFit="1" customWidth="1"/>
    <col min="29" max="29" width="8.140625" style="32" bestFit="1" customWidth="1"/>
    <col min="30" max="30" width="7.7109375" style="32" bestFit="1" customWidth="1"/>
    <col min="31" max="31" width="14.5703125" style="32" bestFit="1" customWidth="1"/>
    <col min="32" max="32" width="7.7109375" style="32" bestFit="1" customWidth="1"/>
    <col min="33" max="33" width="11.7109375" style="32" bestFit="1" customWidth="1"/>
    <col min="34" max="34" width="9.7109375" style="32" bestFit="1" customWidth="1"/>
    <col min="35" max="35" width="8.140625" style="32" bestFit="1" customWidth="1"/>
    <col min="36" max="36" width="9.7109375" style="32" bestFit="1" customWidth="1"/>
    <col min="37" max="37" width="8.140625" style="32" bestFit="1" customWidth="1"/>
    <col min="38" max="38" width="6.140625" style="32" bestFit="1" customWidth="1"/>
    <col min="39" max="39" width="9.7109375" style="32" bestFit="1" customWidth="1"/>
    <col min="40" max="40" width="7.140625" style="32" bestFit="1" customWidth="1"/>
    <col min="41" max="42" width="6.140625" style="32" bestFit="1" customWidth="1"/>
    <col min="43" max="43" width="7.140625" style="32" bestFit="1" customWidth="1"/>
    <col min="44" max="44" width="6.7109375" style="32" bestFit="1" customWidth="1"/>
    <col min="45" max="45" width="9.7109375" style="32" bestFit="1" customWidth="1"/>
    <col min="46" max="46" width="6.7109375" style="32" bestFit="1" customWidth="1"/>
    <col min="47" max="47" width="11.7109375" style="32" bestFit="1" customWidth="1"/>
    <col min="48" max="48" width="10.7109375" style="32" bestFit="1" customWidth="1"/>
    <col min="49" max="49" width="7.140625" style="32" bestFit="1" customWidth="1"/>
    <col min="50" max="50" width="8.28515625" style="32" bestFit="1" customWidth="1"/>
    <col min="51" max="53" width="9.7109375" style="32" bestFit="1" customWidth="1"/>
    <col min="54" max="54" width="7.140625" style="32" bestFit="1" customWidth="1"/>
    <col min="55" max="55" width="9.7109375" style="32" bestFit="1" customWidth="1"/>
    <col min="56" max="56" width="8.140625" style="32" bestFit="1" customWidth="1"/>
    <col min="57" max="57" width="7.140625" style="32" bestFit="1" customWidth="1"/>
    <col min="58" max="58" width="8.140625" style="32" bestFit="1" customWidth="1"/>
    <col min="59" max="59" width="9.7109375" style="32" bestFit="1" customWidth="1"/>
    <col min="60" max="60" width="10.7109375" style="32" bestFit="1" customWidth="1"/>
    <col min="61" max="61" width="7.140625" style="32" bestFit="1" customWidth="1"/>
    <col min="62" max="62" width="9.7109375" style="32" bestFit="1" customWidth="1"/>
    <col min="63" max="63" width="10.7109375" style="32" bestFit="1" customWidth="1"/>
    <col min="64" max="64" width="7.140625" style="32" bestFit="1" customWidth="1"/>
    <col min="65" max="65" width="9.7109375" style="32" bestFit="1" customWidth="1"/>
    <col min="66" max="67" width="5.7109375" style="34" customWidth="1"/>
  </cols>
  <sheetData>
    <row r="1" spans="1:67" x14ac:dyDescent="0.25">
      <c r="B1" s="34" t="s">
        <v>459</v>
      </c>
      <c r="K1" s="34" t="s">
        <v>458</v>
      </c>
    </row>
    <row r="2" spans="1:67" x14ac:dyDescent="0.25">
      <c r="A2" s="34" t="s">
        <v>306</v>
      </c>
      <c r="B2" s="34" t="s">
        <v>59</v>
      </c>
      <c r="C2" s="34" t="s">
        <v>57</v>
      </c>
      <c r="D2" s="34" t="s">
        <v>60</v>
      </c>
      <c r="E2" s="34" t="s">
        <v>54</v>
      </c>
      <c r="F2" s="34" t="s">
        <v>53</v>
      </c>
      <c r="G2" s="34" t="s">
        <v>61</v>
      </c>
      <c r="H2" s="34" t="s">
        <v>62</v>
      </c>
      <c r="I2" s="34" t="s">
        <v>67</v>
      </c>
      <c r="K2" s="34" t="s">
        <v>305</v>
      </c>
      <c r="L2" s="34" t="s">
        <v>131</v>
      </c>
      <c r="M2" s="34" t="s">
        <v>132</v>
      </c>
      <c r="N2" s="34" t="s">
        <v>133</v>
      </c>
      <c r="O2" s="34" t="s">
        <v>64</v>
      </c>
      <c r="P2" s="34" t="s">
        <v>134</v>
      </c>
      <c r="Q2" s="34" t="s">
        <v>59</v>
      </c>
      <c r="R2" s="34" t="s">
        <v>136</v>
      </c>
      <c r="S2" s="34" t="s">
        <v>137</v>
      </c>
      <c r="T2" s="34" t="s">
        <v>138</v>
      </c>
      <c r="U2" s="34" t="s">
        <v>139</v>
      </c>
      <c r="V2" s="34" t="s">
        <v>140</v>
      </c>
      <c r="W2" s="34" t="s">
        <v>67</v>
      </c>
      <c r="X2" s="34" t="s">
        <v>141</v>
      </c>
      <c r="Y2" s="34" t="s">
        <v>142</v>
      </c>
      <c r="Z2" s="34" t="s">
        <v>143</v>
      </c>
      <c r="AA2" s="34" t="s">
        <v>144</v>
      </c>
      <c r="AB2" s="34" t="s">
        <v>57</v>
      </c>
      <c r="AC2" s="34" t="s">
        <v>128</v>
      </c>
      <c r="AD2" s="34" t="s">
        <v>145</v>
      </c>
      <c r="AE2" s="34" t="s">
        <v>146</v>
      </c>
      <c r="AF2" s="34" t="s">
        <v>60</v>
      </c>
      <c r="AG2" s="34" t="s">
        <v>147</v>
      </c>
      <c r="AH2" s="34" t="s">
        <v>148</v>
      </c>
      <c r="AI2" s="34" t="s">
        <v>149</v>
      </c>
      <c r="AJ2" s="34" t="s">
        <v>150</v>
      </c>
      <c r="AK2" s="34" t="s">
        <v>151</v>
      </c>
      <c r="AL2" s="34" t="s">
        <v>152</v>
      </c>
      <c r="AM2" s="34" t="s">
        <v>153</v>
      </c>
      <c r="AN2" s="34" t="s">
        <v>154</v>
      </c>
      <c r="AO2" s="34" t="s">
        <v>155</v>
      </c>
      <c r="AP2" s="34" t="s">
        <v>156</v>
      </c>
      <c r="AQ2" s="34" t="s">
        <v>54</v>
      </c>
      <c r="AR2" s="34" t="s">
        <v>53</v>
      </c>
      <c r="AS2" s="34" t="s">
        <v>157</v>
      </c>
      <c r="AT2" s="34" t="s">
        <v>158</v>
      </c>
      <c r="AU2" s="34" t="s">
        <v>159</v>
      </c>
      <c r="AV2" s="34" t="s">
        <v>160</v>
      </c>
      <c r="AW2" s="34" t="s">
        <v>161</v>
      </c>
      <c r="AX2" s="34" t="s">
        <v>162</v>
      </c>
      <c r="AY2" s="34" t="s">
        <v>163</v>
      </c>
      <c r="AZ2" s="34" t="s">
        <v>164</v>
      </c>
      <c r="BA2" s="34" t="s">
        <v>165</v>
      </c>
      <c r="BB2" s="34" t="s">
        <v>166</v>
      </c>
      <c r="BC2" s="34" t="s">
        <v>167</v>
      </c>
      <c r="BD2" s="34" t="s">
        <v>168</v>
      </c>
      <c r="BE2" s="34" t="s">
        <v>169</v>
      </c>
      <c r="BF2" s="34" t="s">
        <v>61</v>
      </c>
      <c r="BG2" s="34" t="s">
        <v>170</v>
      </c>
      <c r="BH2" s="34" t="s">
        <v>171</v>
      </c>
      <c r="BI2" s="34" t="s">
        <v>172</v>
      </c>
      <c r="BJ2" s="34" t="s">
        <v>173</v>
      </c>
      <c r="BK2" s="34" t="s">
        <v>174</v>
      </c>
      <c r="BL2" s="34" t="s">
        <v>175</v>
      </c>
      <c r="BM2" s="34" t="s">
        <v>176</v>
      </c>
    </row>
    <row r="3" spans="1:67" x14ac:dyDescent="0.25">
      <c r="A3" s="34" t="s">
        <v>0</v>
      </c>
      <c r="B3" s="32">
        <v>20072.711847419901</v>
      </c>
      <c r="C3" s="32">
        <v>1406.4334234399901</v>
      </c>
      <c r="D3" s="32">
        <v>38128.603337219902</v>
      </c>
      <c r="E3" s="32">
        <v>10628.16608637</v>
      </c>
      <c r="F3" s="32">
        <v>8219.6529859499897</v>
      </c>
      <c r="G3" s="32">
        <v>79130.464518829904</v>
      </c>
      <c r="H3" s="32">
        <v>1039.23780346999</v>
      </c>
      <c r="I3" s="32">
        <v>180.82645706</v>
      </c>
      <c r="J3" s="32"/>
      <c r="K3" s="34" t="s">
        <v>0</v>
      </c>
      <c r="L3" s="32">
        <v>0</v>
      </c>
      <c r="M3" s="32">
        <v>0</v>
      </c>
      <c r="N3" s="32">
        <v>7.0604915866099996E-3</v>
      </c>
      <c r="O3" s="32">
        <v>39.6232617402</v>
      </c>
      <c r="P3" s="32">
        <v>805.30292302500004</v>
      </c>
      <c r="Q3" s="32">
        <v>20075.105724199999</v>
      </c>
      <c r="R3" s="32">
        <v>8.7071971882299994</v>
      </c>
      <c r="S3" s="32">
        <v>148.76178787000001</v>
      </c>
      <c r="T3" s="32">
        <v>7.3447066016300004</v>
      </c>
      <c r="U3" s="32">
        <v>336.96914000499999</v>
      </c>
      <c r="V3" s="32">
        <v>0</v>
      </c>
      <c r="W3" s="32">
        <v>180.83871988600001</v>
      </c>
      <c r="X3" s="32">
        <v>0</v>
      </c>
      <c r="Y3" s="32">
        <v>3.9871358214700001E-4</v>
      </c>
      <c r="Z3" s="32">
        <v>0</v>
      </c>
      <c r="AA3" s="32">
        <v>0</v>
      </c>
      <c r="AB3" s="32">
        <v>1406.5938021500001</v>
      </c>
      <c r="AC3" s="32">
        <v>0</v>
      </c>
      <c r="AD3" s="32">
        <v>34316.9907618</v>
      </c>
      <c r="AE3" s="32">
        <v>3812.99919219</v>
      </c>
      <c r="AF3" s="32">
        <v>38129.989953900003</v>
      </c>
      <c r="AG3" s="32">
        <v>0</v>
      </c>
      <c r="AH3" s="32">
        <v>34.4902231246</v>
      </c>
      <c r="AI3" s="32">
        <v>486.91777511800001</v>
      </c>
      <c r="AJ3" s="32">
        <v>374.03487768999997</v>
      </c>
      <c r="AK3" s="32">
        <v>281.59144085100002</v>
      </c>
      <c r="AL3" s="32">
        <v>5.3043245538699999</v>
      </c>
      <c r="AM3" s="32">
        <v>362.34050279500002</v>
      </c>
      <c r="AN3" s="32">
        <v>238.15744221700001</v>
      </c>
      <c r="AO3" s="32">
        <v>0</v>
      </c>
      <c r="AP3" s="32">
        <v>40.7658041842</v>
      </c>
      <c r="AQ3" s="32">
        <v>10628.6522403</v>
      </c>
      <c r="AR3" s="32">
        <v>8220.1399254700009</v>
      </c>
      <c r="AS3" s="32">
        <v>2408.5123148399998</v>
      </c>
      <c r="AT3" s="32">
        <v>6741.2861979500003</v>
      </c>
      <c r="AU3" s="32">
        <v>4.6259326267499998E-2</v>
      </c>
      <c r="AV3" s="32">
        <v>2.3122487864100001</v>
      </c>
      <c r="AW3" s="32">
        <v>4772.0787780299997</v>
      </c>
      <c r="AX3" s="32">
        <v>4.8981631861199998E-2</v>
      </c>
      <c r="AY3" s="32">
        <v>111.24991532200001</v>
      </c>
      <c r="AZ3" s="32">
        <v>28.350521666500001</v>
      </c>
      <c r="BA3" s="32">
        <v>5.3122309256699998</v>
      </c>
      <c r="BB3" s="32">
        <v>276.90463248600003</v>
      </c>
      <c r="BC3" s="32">
        <v>739.26953053700004</v>
      </c>
      <c r="BD3" s="32">
        <v>834.29636131799998</v>
      </c>
      <c r="BE3" s="32">
        <v>35.193470922099998</v>
      </c>
      <c r="BF3" s="32">
        <v>79136.208656600007</v>
      </c>
      <c r="BG3" s="32">
        <v>1783.4741041</v>
      </c>
      <c r="BH3" s="32">
        <v>1.19286206399E-2</v>
      </c>
      <c r="BI3" s="32">
        <v>115.954685041</v>
      </c>
      <c r="BJ3" s="32">
        <v>0</v>
      </c>
      <c r="BK3" s="32">
        <v>230.09483364799999</v>
      </c>
      <c r="BL3" s="32">
        <v>1039.3206327</v>
      </c>
      <c r="BM3" s="32">
        <v>121.09626795200001</v>
      </c>
      <c r="BN3" s="32"/>
      <c r="BO3" s="32"/>
    </row>
    <row r="4" spans="1:67" x14ac:dyDescent="0.25">
      <c r="A4" s="34" t="s">
        <v>2</v>
      </c>
      <c r="B4" s="32">
        <v>12301.92148533</v>
      </c>
      <c r="C4" s="32">
        <v>794.76113377000001</v>
      </c>
      <c r="D4" s="32">
        <v>16980.38801812</v>
      </c>
      <c r="E4" s="32">
        <v>6258.5326623499996</v>
      </c>
      <c r="F4" s="32">
        <v>4331.5705415899902</v>
      </c>
      <c r="G4" s="32">
        <v>18313.86766227</v>
      </c>
      <c r="H4" s="32">
        <v>644.32736814999896</v>
      </c>
      <c r="I4" s="32">
        <v>47.220665689999898</v>
      </c>
      <c r="J4" s="32"/>
      <c r="K4" s="34" t="s">
        <v>2</v>
      </c>
      <c r="L4" s="32">
        <v>0</v>
      </c>
      <c r="M4" s="32">
        <v>0</v>
      </c>
      <c r="N4" s="32">
        <v>1.22951607051E-2</v>
      </c>
      <c r="O4" s="32">
        <v>34.130919435300001</v>
      </c>
      <c r="P4" s="32">
        <v>450.27476410600002</v>
      </c>
      <c r="Q4" s="32">
        <v>12302.960940499999</v>
      </c>
      <c r="R4" s="32">
        <v>15.162814411599999</v>
      </c>
      <c r="S4" s="32">
        <v>95.096957718799999</v>
      </c>
      <c r="T4" s="32">
        <v>12.7901490684</v>
      </c>
      <c r="U4" s="32">
        <v>179.82174698899999</v>
      </c>
      <c r="V4" s="32">
        <v>0</v>
      </c>
      <c r="W4" s="32">
        <v>47.222303514899998</v>
      </c>
      <c r="X4" s="32">
        <v>0</v>
      </c>
      <c r="Y4" s="32">
        <v>6.9433080963000003E-4</v>
      </c>
      <c r="Z4" s="32">
        <v>0</v>
      </c>
      <c r="AA4" s="32">
        <v>0</v>
      </c>
      <c r="AB4" s="32">
        <v>794.82586928199999</v>
      </c>
      <c r="AC4" s="32">
        <v>0</v>
      </c>
      <c r="AD4" s="32">
        <v>15283.526900700001</v>
      </c>
      <c r="AE4" s="32">
        <v>1698.16982938</v>
      </c>
      <c r="AF4" s="32">
        <v>16981.69673</v>
      </c>
      <c r="AG4" s="32">
        <v>0</v>
      </c>
      <c r="AH4" s="32">
        <v>22.365880861899999</v>
      </c>
      <c r="AI4" s="32">
        <v>254.370035016</v>
      </c>
      <c r="AJ4" s="32">
        <v>235.466176488</v>
      </c>
      <c r="AK4" s="32">
        <v>147.34233895899999</v>
      </c>
      <c r="AL4" s="32">
        <v>2.9702187574800001</v>
      </c>
      <c r="AM4" s="32">
        <v>190.796673717</v>
      </c>
      <c r="AN4" s="32">
        <v>124.415496378</v>
      </c>
      <c r="AO4" s="32">
        <v>0</v>
      </c>
      <c r="AP4" s="32">
        <v>24.5961801041</v>
      </c>
      <c r="AQ4" s="32">
        <v>6258.7708295700004</v>
      </c>
      <c r="AR4" s="32">
        <v>4331.8010697999998</v>
      </c>
      <c r="AS4" s="32">
        <v>1926.96975978</v>
      </c>
      <c r="AT4" s="32">
        <v>3542.1207740099999</v>
      </c>
      <c r="AU4" s="32">
        <v>7.7077961807099998E-2</v>
      </c>
      <c r="AV4" s="32">
        <v>1.2079361021099999</v>
      </c>
      <c r="AW4" s="32">
        <v>2499.2489662600001</v>
      </c>
      <c r="AX4" s="32">
        <v>8.1613926233299994E-2</v>
      </c>
      <c r="AY4" s="32">
        <v>63.373605986400001</v>
      </c>
      <c r="AZ4" s="32">
        <v>14.8105559325</v>
      </c>
      <c r="BA4" s="32">
        <v>2.7820839558600001</v>
      </c>
      <c r="BB4" s="32">
        <v>157.80030807700001</v>
      </c>
      <c r="BC4" s="32">
        <v>391.24156891199999</v>
      </c>
      <c r="BD4" s="32">
        <v>438.30123004000001</v>
      </c>
      <c r="BE4" s="32">
        <v>18.3853715417</v>
      </c>
      <c r="BF4" s="32">
        <v>18316.4682015</v>
      </c>
      <c r="BG4" s="32">
        <v>435.22116154700001</v>
      </c>
      <c r="BH4" s="32">
        <v>2.0772641118999999E-2</v>
      </c>
      <c r="BI4" s="32">
        <v>72.0779903703</v>
      </c>
      <c r="BJ4" s="32">
        <v>0</v>
      </c>
      <c r="BK4" s="32">
        <v>159.408338595</v>
      </c>
      <c r="BL4" s="32">
        <v>644.36865230599994</v>
      </c>
      <c r="BM4" s="32">
        <v>75.290183349100005</v>
      </c>
      <c r="BN4" s="32"/>
      <c r="BO4" s="32"/>
    </row>
    <row r="5" spans="1:67" x14ac:dyDescent="0.25">
      <c r="A5" s="34" t="s">
        <v>3</v>
      </c>
      <c r="B5" s="32">
        <v>13641.34517563</v>
      </c>
      <c r="C5" s="32">
        <v>963.30157436000002</v>
      </c>
      <c r="D5" s="32">
        <v>41556.385578669899</v>
      </c>
      <c r="E5" s="32">
        <v>2494.8970607899901</v>
      </c>
      <c r="F5" s="32">
        <v>2235.3866982300001</v>
      </c>
      <c r="G5" s="32">
        <v>29585.872278319999</v>
      </c>
      <c r="H5" s="32">
        <v>813.67052323999997</v>
      </c>
      <c r="I5" s="32">
        <v>50.085959549999899</v>
      </c>
      <c r="J5" s="32"/>
      <c r="K5" s="34" t="s">
        <v>3</v>
      </c>
      <c r="L5" s="32">
        <v>0</v>
      </c>
      <c r="M5" s="32">
        <v>0</v>
      </c>
      <c r="N5" s="32">
        <v>1.2621149694199999E-3</v>
      </c>
      <c r="O5" s="32">
        <v>29.125442708200001</v>
      </c>
      <c r="P5" s="32">
        <v>500.57793606199999</v>
      </c>
      <c r="Q5" s="32">
        <v>13642.991557699999</v>
      </c>
      <c r="R5" s="32">
        <v>1.55646131076</v>
      </c>
      <c r="S5" s="32">
        <v>129.26361031499999</v>
      </c>
      <c r="T5" s="32">
        <v>1.31290835687</v>
      </c>
      <c r="U5" s="32">
        <v>211.74643469899999</v>
      </c>
      <c r="V5" s="32">
        <v>0</v>
      </c>
      <c r="W5" s="32">
        <v>50.086411730599998</v>
      </c>
      <c r="X5" s="32">
        <v>0</v>
      </c>
      <c r="Y5" s="32">
        <v>7.1272523534999998E-5</v>
      </c>
      <c r="Z5" s="32">
        <v>0</v>
      </c>
      <c r="AA5" s="32">
        <v>0</v>
      </c>
      <c r="AB5" s="32">
        <v>963.42647081799998</v>
      </c>
      <c r="AC5" s="32">
        <v>0</v>
      </c>
      <c r="AD5" s="32">
        <v>37401.033919699999</v>
      </c>
      <c r="AE5" s="32">
        <v>4155.6707592000002</v>
      </c>
      <c r="AF5" s="32">
        <v>41556.704678900001</v>
      </c>
      <c r="AG5" s="32">
        <v>0</v>
      </c>
      <c r="AH5" s="32">
        <v>29.770602886199999</v>
      </c>
      <c r="AI5" s="32">
        <v>131.921048606</v>
      </c>
      <c r="AJ5" s="32">
        <v>329.02564155900001</v>
      </c>
      <c r="AK5" s="32">
        <v>76.272711925600007</v>
      </c>
      <c r="AL5" s="32">
        <v>1.4210224417799999</v>
      </c>
      <c r="AM5" s="32">
        <v>102.43224727400001</v>
      </c>
      <c r="AN5" s="32">
        <v>64.524199616700002</v>
      </c>
      <c r="AO5" s="32">
        <v>0</v>
      </c>
      <c r="AP5" s="32">
        <v>10.778310427899999</v>
      </c>
      <c r="AQ5" s="32">
        <v>2494.9882961200001</v>
      </c>
      <c r="AR5" s="32">
        <v>2235.4780607299999</v>
      </c>
      <c r="AS5" s="32">
        <v>259.51023538599998</v>
      </c>
      <c r="AT5" s="32">
        <v>1827.76586045</v>
      </c>
      <c r="AU5" s="32">
        <v>8.2613154538499992E-3</v>
      </c>
      <c r="AV5" s="32">
        <v>0.62645939732199996</v>
      </c>
      <c r="AW5" s="32">
        <v>1294.2603301700001</v>
      </c>
      <c r="AX5" s="32">
        <v>8.7474896410300006E-3</v>
      </c>
      <c r="AY5" s="32">
        <v>30.844864962599999</v>
      </c>
      <c r="AZ5" s="32">
        <v>7.6810292869900003</v>
      </c>
      <c r="BA5" s="32">
        <v>1.6784755174399999</v>
      </c>
      <c r="BB5" s="32">
        <v>76.781281827200004</v>
      </c>
      <c r="BC5" s="32">
        <v>199.88395716599999</v>
      </c>
      <c r="BD5" s="32">
        <v>226.82019567</v>
      </c>
      <c r="BE5" s="32">
        <v>9.5349981196800009</v>
      </c>
      <c r="BF5" s="32">
        <v>29587.185795099998</v>
      </c>
      <c r="BG5" s="32">
        <v>720.16669790000003</v>
      </c>
      <c r="BH5" s="32">
        <v>2.1322945421199998E-3</v>
      </c>
      <c r="BI5" s="32">
        <v>102.14806639</v>
      </c>
      <c r="BJ5" s="32">
        <v>0</v>
      </c>
      <c r="BK5" s="32">
        <v>192.75067290199999</v>
      </c>
      <c r="BL5" s="32">
        <v>813.72303137200004</v>
      </c>
      <c r="BM5" s="32">
        <v>106.552688495</v>
      </c>
      <c r="BN5" s="32"/>
      <c r="BO5" s="32"/>
    </row>
    <row r="6" spans="1:67" x14ac:dyDescent="0.25">
      <c r="A6" s="34" t="s">
        <v>4</v>
      </c>
      <c r="B6" s="32">
        <v>70041.023973500007</v>
      </c>
      <c r="C6" s="32">
        <v>4245.6583837799999</v>
      </c>
      <c r="D6" s="32">
        <v>32999.340329849998</v>
      </c>
      <c r="E6" s="32">
        <v>981.59545694999997</v>
      </c>
      <c r="F6" s="32">
        <v>870.23873073999903</v>
      </c>
      <c r="G6" s="32">
        <v>4195.5566319600002</v>
      </c>
      <c r="H6" s="32">
        <v>1820.60980998999</v>
      </c>
      <c r="I6" s="32">
        <v>8.9501203799999907</v>
      </c>
      <c r="J6" s="32"/>
      <c r="K6" s="34" t="s">
        <v>4</v>
      </c>
      <c r="L6" s="32">
        <v>0</v>
      </c>
      <c r="M6" s="32">
        <v>0</v>
      </c>
      <c r="N6" s="32">
        <v>0.14641731666800001</v>
      </c>
      <c r="O6" s="32">
        <v>178.23429115299999</v>
      </c>
      <c r="P6" s="32">
        <v>3343.80528903</v>
      </c>
      <c r="Q6" s="32">
        <v>70054.731530200006</v>
      </c>
      <c r="R6" s="32">
        <v>181.83065469499999</v>
      </c>
      <c r="S6" s="32">
        <v>50.602689642400001</v>
      </c>
      <c r="T6" s="32">
        <v>152.31149632399999</v>
      </c>
      <c r="U6" s="32">
        <v>1270.3935247500001</v>
      </c>
      <c r="V6" s="32">
        <v>0</v>
      </c>
      <c r="W6" s="32">
        <v>8.9514113828399999</v>
      </c>
      <c r="X6" s="32">
        <v>0</v>
      </c>
      <c r="Y6" s="32">
        <v>8.2684027647000006E-3</v>
      </c>
      <c r="Z6" s="32">
        <v>0</v>
      </c>
      <c r="AA6" s="32">
        <v>0</v>
      </c>
      <c r="AB6" s="32">
        <v>4246.4350600999996</v>
      </c>
      <c r="AC6" s="32">
        <v>0</v>
      </c>
      <c r="AD6" s="32">
        <v>29700.5302557</v>
      </c>
      <c r="AE6" s="32">
        <v>3300.0589837299999</v>
      </c>
      <c r="AF6" s="32">
        <v>33000.589239399997</v>
      </c>
      <c r="AG6" s="32">
        <v>0</v>
      </c>
      <c r="AH6" s="32">
        <v>17.5818164961</v>
      </c>
      <c r="AI6" s="32">
        <v>4.6685716231000001</v>
      </c>
      <c r="AJ6" s="32">
        <v>74.0345835647</v>
      </c>
      <c r="AK6" s="32">
        <v>6.9792966129499998</v>
      </c>
      <c r="AL6" s="32">
        <v>3.6545422242200001</v>
      </c>
      <c r="AM6" s="32">
        <v>73.986558525099994</v>
      </c>
      <c r="AN6" s="32">
        <v>2.2834567878700001</v>
      </c>
      <c r="AO6" s="32">
        <v>0</v>
      </c>
      <c r="AP6" s="32">
        <v>60.087687298799999</v>
      </c>
      <c r="AQ6" s="32">
        <v>981.75419618399997</v>
      </c>
      <c r="AR6" s="32">
        <v>870.39744277700004</v>
      </c>
      <c r="AS6" s="32">
        <v>111.356753407</v>
      </c>
      <c r="AT6" s="32">
        <v>463.475086906</v>
      </c>
      <c r="AU6" s="32">
        <v>0.95767892421099998</v>
      </c>
      <c r="AV6" s="32">
        <v>2.2169867700600001E-2</v>
      </c>
      <c r="AW6" s="32">
        <v>177.63957005</v>
      </c>
      <c r="AX6" s="32">
        <v>1.01403681084</v>
      </c>
      <c r="AY6" s="32">
        <v>107.276547478</v>
      </c>
      <c r="AZ6" s="32">
        <v>0.27182510954200001</v>
      </c>
      <c r="BA6" s="32">
        <v>2.54158878944</v>
      </c>
      <c r="BB6" s="32">
        <v>268.24696059299998</v>
      </c>
      <c r="BC6" s="32">
        <v>98.282269334299997</v>
      </c>
      <c r="BD6" s="32">
        <v>62.147247962599998</v>
      </c>
      <c r="BE6" s="32">
        <v>0.33743551348400003</v>
      </c>
      <c r="BF6" s="32">
        <v>4197.4207274700002</v>
      </c>
      <c r="BG6" s="32">
        <v>19.096213877</v>
      </c>
      <c r="BH6" s="32">
        <v>0.24737012695899999</v>
      </c>
      <c r="BI6" s="32">
        <v>2.3037319652799999</v>
      </c>
      <c r="BJ6" s="32">
        <v>0</v>
      </c>
      <c r="BK6" s="32">
        <v>310.71843823500001</v>
      </c>
      <c r="BL6" s="32">
        <v>1820.9678078500001</v>
      </c>
      <c r="BM6" s="32">
        <v>1.74211178678</v>
      </c>
      <c r="BN6" s="32"/>
      <c r="BO6" s="32"/>
    </row>
    <row r="7" spans="1:67" x14ac:dyDescent="0.25">
      <c r="A7" s="34" t="s">
        <v>5</v>
      </c>
      <c r="B7" s="32">
        <v>15201.897692889999</v>
      </c>
      <c r="C7" s="32">
        <v>628.55763706999903</v>
      </c>
      <c r="D7" s="32">
        <v>28504.479167219899</v>
      </c>
      <c r="E7" s="32">
        <v>3570.01726868999</v>
      </c>
      <c r="F7" s="32">
        <v>2974.93456092</v>
      </c>
      <c r="G7" s="32">
        <v>14698.26158289</v>
      </c>
      <c r="H7" s="32">
        <v>657.16694482999799</v>
      </c>
      <c r="I7" s="32">
        <v>55.241696040000001</v>
      </c>
      <c r="J7" s="32"/>
      <c r="K7" s="34" t="s">
        <v>5</v>
      </c>
      <c r="L7" s="32">
        <v>0</v>
      </c>
      <c r="M7" s="32">
        <v>0</v>
      </c>
      <c r="N7" s="32">
        <v>5.6375961096499999E-3</v>
      </c>
      <c r="O7" s="32">
        <v>30.880276317900002</v>
      </c>
      <c r="P7" s="32">
        <v>279.60506313799999</v>
      </c>
      <c r="Q7" s="32">
        <v>15202.137805799999</v>
      </c>
      <c r="R7" s="32">
        <v>6.9525270189799997</v>
      </c>
      <c r="S7" s="32">
        <v>115.191180866</v>
      </c>
      <c r="T7" s="32">
        <v>5.8645965821699999</v>
      </c>
      <c r="U7" s="32">
        <v>113.542304931</v>
      </c>
      <c r="V7" s="32">
        <v>0</v>
      </c>
      <c r="W7" s="32">
        <v>55.241771585199999</v>
      </c>
      <c r="X7" s="32">
        <v>0</v>
      </c>
      <c r="Y7" s="32">
        <v>3.18363192614E-4</v>
      </c>
      <c r="Z7" s="32">
        <v>0</v>
      </c>
      <c r="AA7" s="32">
        <v>0</v>
      </c>
      <c r="AB7" s="32">
        <v>628.57307948899995</v>
      </c>
      <c r="AC7" s="32">
        <v>0</v>
      </c>
      <c r="AD7" s="32">
        <v>25655.2634918</v>
      </c>
      <c r="AE7" s="32">
        <v>2850.5849947500001</v>
      </c>
      <c r="AF7" s="32">
        <v>28505.8484866</v>
      </c>
      <c r="AG7" s="32">
        <v>0</v>
      </c>
      <c r="AH7" s="32">
        <v>26.7138880358</v>
      </c>
      <c r="AI7" s="32">
        <v>175.645677119</v>
      </c>
      <c r="AJ7" s="32">
        <v>289.59670194900002</v>
      </c>
      <c r="AK7" s="32">
        <v>101.64491510800001</v>
      </c>
      <c r="AL7" s="32">
        <v>1.96945730067</v>
      </c>
      <c r="AM7" s="32">
        <v>130.81704339199999</v>
      </c>
      <c r="AN7" s="32">
        <v>85.910447880299998</v>
      </c>
      <c r="AO7" s="32">
        <v>0</v>
      </c>
      <c r="AP7" s="32">
        <v>15.6336011442</v>
      </c>
      <c r="AQ7" s="32">
        <v>3570.0695442000001</v>
      </c>
      <c r="AR7" s="32">
        <v>2974.98729809</v>
      </c>
      <c r="AS7" s="32">
        <v>595.08224611399999</v>
      </c>
      <c r="AT7" s="32">
        <v>2437.3099867699998</v>
      </c>
      <c r="AU7" s="32">
        <v>3.1570229948000003E-2</v>
      </c>
      <c r="AV7" s="32">
        <v>0.83409661706899996</v>
      </c>
      <c r="AW7" s="32">
        <v>1723.06166837</v>
      </c>
      <c r="AX7" s="32">
        <v>3.3428076125100001E-2</v>
      </c>
      <c r="AY7" s="32">
        <v>41.5287515387</v>
      </c>
      <c r="AZ7" s="32">
        <v>10.2268706195</v>
      </c>
      <c r="BA7" s="32">
        <v>1.90106976346</v>
      </c>
      <c r="BB7" s="32">
        <v>103.38276090700001</v>
      </c>
      <c r="BC7" s="32">
        <v>268.094320401</v>
      </c>
      <c r="BD7" s="32">
        <v>301.57643725499997</v>
      </c>
      <c r="BE7" s="32">
        <v>12.695329490900001</v>
      </c>
      <c r="BF7" s="32">
        <v>14699.5977272</v>
      </c>
      <c r="BG7" s="32">
        <v>347.04108590800001</v>
      </c>
      <c r="BH7" s="32">
        <v>9.5248003279000005E-3</v>
      </c>
      <c r="BI7" s="32">
        <v>89.7457762696</v>
      </c>
      <c r="BJ7" s="32">
        <v>0</v>
      </c>
      <c r="BK7" s="32">
        <v>178.45479894299999</v>
      </c>
      <c r="BL7" s="32">
        <v>657.17173950100005</v>
      </c>
      <c r="BM7" s="32">
        <v>93.722448355400005</v>
      </c>
      <c r="BN7" s="32"/>
      <c r="BO7" s="32"/>
    </row>
    <row r="8" spans="1:67" x14ac:dyDescent="0.25">
      <c r="A8" s="34" t="s">
        <v>6</v>
      </c>
      <c r="B8" s="32">
        <v>4581.3894577000001</v>
      </c>
      <c r="C8" s="32">
        <v>359.238423439999</v>
      </c>
      <c r="D8" s="32">
        <v>1033.3968384499999</v>
      </c>
      <c r="E8" s="32">
        <v>17.66281094</v>
      </c>
      <c r="F8" s="32">
        <v>10.961796489999999</v>
      </c>
      <c r="G8" s="32"/>
      <c r="H8" s="32">
        <v>114.54544493</v>
      </c>
      <c r="I8" s="32"/>
      <c r="J8" s="32"/>
      <c r="K8" s="34" t="s">
        <v>6</v>
      </c>
      <c r="L8" s="32">
        <v>0</v>
      </c>
      <c r="M8" s="32">
        <v>0</v>
      </c>
      <c r="N8" s="32">
        <v>0</v>
      </c>
      <c r="O8" s="32">
        <v>1.22285947098E-3</v>
      </c>
      <c r="P8" s="32">
        <v>266.549113788</v>
      </c>
      <c r="Q8" s="32">
        <v>4581.62206616</v>
      </c>
      <c r="R8" s="32">
        <v>5.2418611542200001E-3</v>
      </c>
      <c r="S8" s="32">
        <v>4.33884038746E-4</v>
      </c>
      <c r="T8" s="32">
        <v>0</v>
      </c>
      <c r="U8" s="32">
        <v>114.057389606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359.256936129</v>
      </c>
      <c r="AC8" s="32">
        <v>0</v>
      </c>
      <c r="AD8" s="32">
        <v>930.38917219300004</v>
      </c>
      <c r="AE8" s="32">
        <v>103.37660718399999</v>
      </c>
      <c r="AF8" s="32">
        <v>1033.7657793799999</v>
      </c>
      <c r="AG8" s="32">
        <v>0</v>
      </c>
      <c r="AH8" s="32">
        <v>4.5432090747099998E-3</v>
      </c>
      <c r="AI8" s="32">
        <v>0</v>
      </c>
      <c r="AJ8" s="32">
        <v>3.72439349196E-3</v>
      </c>
      <c r="AK8" s="32">
        <v>2.0517631243899999E-4</v>
      </c>
      <c r="AL8" s="32">
        <v>7.2146459432200004E-5</v>
      </c>
      <c r="AM8" s="32">
        <v>4.3458332878099997</v>
      </c>
      <c r="AN8" s="32">
        <v>9.2205672602600002E-5</v>
      </c>
      <c r="AO8" s="32">
        <v>0</v>
      </c>
      <c r="AP8" s="32">
        <v>1.3373558304E-5</v>
      </c>
      <c r="AQ8" s="32">
        <v>17.663403248000002</v>
      </c>
      <c r="AR8" s="32">
        <v>10.9623985918</v>
      </c>
      <c r="AS8" s="32">
        <v>6.7010046561600003</v>
      </c>
      <c r="AT8" s="32">
        <v>2.79721698587</v>
      </c>
      <c r="AU8" s="32">
        <v>0</v>
      </c>
      <c r="AV8" s="32">
        <v>0</v>
      </c>
      <c r="AW8" s="32">
        <v>1.7330712669499999</v>
      </c>
      <c r="AX8" s="32">
        <v>0</v>
      </c>
      <c r="AY8" s="32">
        <v>1.0637653389099999</v>
      </c>
      <c r="AZ8" s="32">
        <v>0</v>
      </c>
      <c r="BA8" s="32">
        <v>0.22322174050400001</v>
      </c>
      <c r="BB8" s="32">
        <v>2.68258740476</v>
      </c>
      <c r="BC8" s="32">
        <v>0</v>
      </c>
      <c r="BD8" s="32">
        <v>0.91353917288099995</v>
      </c>
      <c r="BE8" s="32">
        <v>1.4077340619599999E-6</v>
      </c>
      <c r="BF8" s="32">
        <v>0</v>
      </c>
      <c r="BG8" s="32">
        <v>0</v>
      </c>
      <c r="BH8" s="32">
        <v>0</v>
      </c>
      <c r="BI8" s="32">
        <v>0</v>
      </c>
      <c r="BJ8" s="32">
        <v>0</v>
      </c>
      <c r="BK8" s="32">
        <v>3.7663337734200001E-3</v>
      </c>
      <c r="BL8" s="32">
        <v>114.551288621</v>
      </c>
      <c r="BM8" s="32">
        <v>0</v>
      </c>
      <c r="BN8" s="32"/>
      <c r="BO8" s="32"/>
    </row>
    <row r="9" spans="1:67" x14ac:dyDescent="0.25">
      <c r="A9" s="34" t="s">
        <v>7</v>
      </c>
      <c r="B9" s="32">
        <v>1052.2695589099999</v>
      </c>
      <c r="C9" s="32">
        <v>76.444221189999894</v>
      </c>
      <c r="D9" s="32">
        <v>1069.5110578599999</v>
      </c>
      <c r="E9" s="32">
        <v>241.753081909999</v>
      </c>
      <c r="F9" s="32">
        <v>123.39262092</v>
      </c>
      <c r="G9" s="32">
        <v>862.68900826999902</v>
      </c>
      <c r="H9" s="32">
        <v>32.371197070000001</v>
      </c>
      <c r="I9" s="32">
        <v>1.4146696400000001</v>
      </c>
      <c r="J9" s="32"/>
      <c r="K9" s="34" t="s">
        <v>7</v>
      </c>
      <c r="L9" s="32">
        <v>0</v>
      </c>
      <c r="M9" s="32">
        <v>0</v>
      </c>
      <c r="N9" s="32">
        <v>6.1356006026599995E-4</v>
      </c>
      <c r="O9" s="32">
        <v>1.2262086293800001</v>
      </c>
      <c r="P9" s="32">
        <v>56.7004829754</v>
      </c>
      <c r="Q9" s="32">
        <v>1052.2916135099999</v>
      </c>
      <c r="R9" s="32">
        <v>0.75665512702500004</v>
      </c>
      <c r="S9" s="32">
        <v>1.3659499612299999</v>
      </c>
      <c r="T9" s="32">
        <v>0.63825497985099999</v>
      </c>
      <c r="U9" s="32">
        <v>22.422832438299999</v>
      </c>
      <c r="V9" s="32">
        <v>0</v>
      </c>
      <c r="W9" s="32">
        <v>1.4146702011000001</v>
      </c>
      <c r="X9" s="32">
        <v>0</v>
      </c>
      <c r="Y9" s="32">
        <v>3.4648389903200002E-5</v>
      </c>
      <c r="Z9" s="32">
        <v>0</v>
      </c>
      <c r="AA9" s="32">
        <v>0</v>
      </c>
      <c r="AB9" s="32">
        <v>76.445944727899999</v>
      </c>
      <c r="AC9" s="32">
        <v>0</v>
      </c>
      <c r="AD9" s="32">
        <v>962.80221696800004</v>
      </c>
      <c r="AE9" s="32">
        <v>106.977988715</v>
      </c>
      <c r="AF9" s="32">
        <v>1069.7802056800001</v>
      </c>
      <c r="AG9" s="32">
        <v>0</v>
      </c>
      <c r="AH9" s="32">
        <v>0.49689597653000001</v>
      </c>
      <c r="AI9" s="32">
        <v>6.3488578107000002</v>
      </c>
      <c r="AJ9" s="32">
        <v>5.8298382378099998</v>
      </c>
      <c r="AK9" s="32">
        <v>3.7620460677800001</v>
      </c>
      <c r="AL9" s="32">
        <v>0.14529838136699999</v>
      </c>
      <c r="AM9" s="32">
        <v>6.0178003318000002</v>
      </c>
      <c r="AN9" s="32">
        <v>3.1053028886099998</v>
      </c>
      <c r="AO9" s="32">
        <v>0</v>
      </c>
      <c r="AP9" s="32">
        <v>1.79277238931</v>
      </c>
      <c r="AQ9" s="32">
        <v>241.75415928000001</v>
      </c>
      <c r="AR9" s="32">
        <v>123.393754613</v>
      </c>
      <c r="AS9" s="32">
        <v>118.360404667</v>
      </c>
      <c r="AT9" s="32">
        <v>96.191120743799999</v>
      </c>
      <c r="AU9" s="32">
        <v>2.0826969140800001E-2</v>
      </c>
      <c r="AV9" s="32">
        <v>3.0149099136300001E-2</v>
      </c>
      <c r="AW9" s="32">
        <v>64.925395249299996</v>
      </c>
      <c r="AX9" s="32">
        <v>2.20525883916E-2</v>
      </c>
      <c r="AY9" s="32">
        <v>3.6439564515499998</v>
      </c>
      <c r="AZ9" s="32">
        <v>0.36965812397699999</v>
      </c>
      <c r="BA9" s="32">
        <v>0.11114315746</v>
      </c>
      <c r="BB9" s="32">
        <v>9.0954035747899997</v>
      </c>
      <c r="BC9" s="32">
        <v>11.565925712</v>
      </c>
      <c r="BD9" s="32">
        <v>11.9782868052</v>
      </c>
      <c r="BE9" s="32">
        <v>0.45888320937799998</v>
      </c>
      <c r="BF9" s="32">
        <v>863.05404848600006</v>
      </c>
      <c r="BG9" s="32">
        <v>6.61263347476</v>
      </c>
      <c r="BH9" s="32">
        <v>1.0365947690900001E-3</v>
      </c>
      <c r="BI9" s="32">
        <v>0.78862480008400004</v>
      </c>
      <c r="BJ9" s="32">
        <v>0</v>
      </c>
      <c r="BK9" s="32">
        <v>3.5471238171900001</v>
      </c>
      <c r="BL9" s="32">
        <v>32.3720140434</v>
      </c>
      <c r="BM9" s="32">
        <v>0.64586220083000001</v>
      </c>
      <c r="BN9" s="32"/>
      <c r="BO9" s="32"/>
    </row>
    <row r="10" spans="1:67" x14ac:dyDescent="0.25">
      <c r="A10" s="34" t="s">
        <v>8</v>
      </c>
      <c r="B10" s="32"/>
      <c r="C10" s="32"/>
      <c r="D10" s="32"/>
      <c r="E10" s="32"/>
      <c r="F10" s="32"/>
      <c r="G10" s="32"/>
      <c r="H10" s="32"/>
      <c r="I10" s="32"/>
      <c r="J10" s="32"/>
      <c r="BN10" s="32"/>
      <c r="BO10" s="32"/>
    </row>
    <row r="11" spans="1:67" x14ac:dyDescent="0.25">
      <c r="A11" s="34" t="s">
        <v>9</v>
      </c>
      <c r="B11" s="32">
        <v>75312.366977590005</v>
      </c>
      <c r="C11" s="32">
        <v>4501.5329357599903</v>
      </c>
      <c r="D11" s="32">
        <v>51595.487864819901</v>
      </c>
      <c r="E11" s="32">
        <v>15031.789270469901</v>
      </c>
      <c r="F11" s="32">
        <v>9659.2046338300006</v>
      </c>
      <c r="G11" s="32">
        <v>70044.870613029896</v>
      </c>
      <c r="H11" s="32">
        <v>2213.02278504999</v>
      </c>
      <c r="I11" s="32">
        <v>275.86042614000002</v>
      </c>
      <c r="J11" s="32"/>
      <c r="K11" s="34" t="s">
        <v>9</v>
      </c>
      <c r="L11" s="32">
        <v>0</v>
      </c>
      <c r="M11" s="32">
        <v>0</v>
      </c>
      <c r="N11" s="32">
        <v>4.2471734653599998E-2</v>
      </c>
      <c r="O11" s="32">
        <v>98.636317092100001</v>
      </c>
      <c r="P11" s="32">
        <v>3279.38910115</v>
      </c>
      <c r="Q11" s="32">
        <v>75314.024665599994</v>
      </c>
      <c r="R11" s="32">
        <v>70.445369413700007</v>
      </c>
      <c r="S11" s="32">
        <v>157.76699928599999</v>
      </c>
      <c r="T11" s="32">
        <v>44.181618756900001</v>
      </c>
      <c r="U11" s="32">
        <v>1252.34577109</v>
      </c>
      <c r="V11" s="32">
        <v>0</v>
      </c>
      <c r="W11" s="32">
        <v>275.86022822000001</v>
      </c>
      <c r="X11" s="32">
        <v>0</v>
      </c>
      <c r="Y11" s="32">
        <v>2.3984310051500001E-3</v>
      </c>
      <c r="Z11" s="32">
        <v>0</v>
      </c>
      <c r="AA11" s="32">
        <v>0</v>
      </c>
      <c r="AB11" s="32">
        <v>4501.6498283999999</v>
      </c>
      <c r="AC11" s="32">
        <v>0</v>
      </c>
      <c r="AD11" s="32">
        <v>46440.283976400002</v>
      </c>
      <c r="AE11" s="32">
        <v>5160.0316753200004</v>
      </c>
      <c r="AF11" s="32">
        <v>51600.315651700002</v>
      </c>
      <c r="AG11" s="32">
        <v>0</v>
      </c>
      <c r="AH11" s="32">
        <v>37.567165773600003</v>
      </c>
      <c r="AI11" s="32">
        <v>557.73453907400005</v>
      </c>
      <c r="AJ11" s="32">
        <v>501.34838127699999</v>
      </c>
      <c r="AK11" s="32">
        <v>323.52096291399999</v>
      </c>
      <c r="AL11" s="32">
        <v>6.8967209598299997</v>
      </c>
      <c r="AM11" s="32">
        <v>455.81636894299999</v>
      </c>
      <c r="AN11" s="32">
        <v>272.795010854</v>
      </c>
      <c r="AO11" s="32">
        <v>0</v>
      </c>
      <c r="AP11" s="32">
        <v>60.290870824300001</v>
      </c>
      <c r="AQ11" s="32">
        <v>15031.9723153</v>
      </c>
      <c r="AR11" s="32">
        <v>9659.3823751700002</v>
      </c>
      <c r="AS11" s="32">
        <v>5372.5899401300003</v>
      </c>
      <c r="AT11" s="32">
        <v>7828.9878361600004</v>
      </c>
      <c r="AU11" s="32">
        <v>0.27099999395899999</v>
      </c>
      <c r="AV11" s="32">
        <v>2.6485378334099998</v>
      </c>
      <c r="AW11" s="32">
        <v>5506.3649121199996</v>
      </c>
      <c r="AX11" s="32">
        <v>0.28694778280099997</v>
      </c>
      <c r="AY11" s="32">
        <v>157.83524788</v>
      </c>
      <c r="AZ11" s="32">
        <v>32.473787567000002</v>
      </c>
      <c r="BA11" s="32">
        <v>7.9656031136700003</v>
      </c>
      <c r="BB11" s="32">
        <v>393.267204096</v>
      </c>
      <c r="BC11" s="32">
        <v>867.55773681599999</v>
      </c>
      <c r="BD11" s="32">
        <v>973.34536285599995</v>
      </c>
      <c r="BE11" s="32">
        <v>40.311970700700002</v>
      </c>
      <c r="BF11" s="32">
        <v>70047.274747899995</v>
      </c>
      <c r="BG11" s="32">
        <v>1247.55273025</v>
      </c>
      <c r="BH11" s="32">
        <v>7.1755662969599995E-2</v>
      </c>
      <c r="BI11" s="32">
        <v>119.266434594</v>
      </c>
      <c r="BJ11" s="32">
        <v>0</v>
      </c>
      <c r="BK11" s="32">
        <v>338.65991013399997</v>
      </c>
      <c r="BL11" s="32">
        <v>2213.0661454999999</v>
      </c>
      <c r="BM11" s="32">
        <v>116.182249786</v>
      </c>
      <c r="BN11" s="32"/>
      <c r="BO11" s="32"/>
    </row>
    <row r="12" spans="1:67" x14ac:dyDescent="0.25">
      <c r="A12" s="34" t="s">
        <v>10</v>
      </c>
      <c r="B12" s="32">
        <v>38025.287231269896</v>
      </c>
      <c r="C12" s="32">
        <v>1672.41224806999</v>
      </c>
      <c r="D12" s="32">
        <v>32058.398695179902</v>
      </c>
      <c r="E12" s="32">
        <v>9432.2172187899905</v>
      </c>
      <c r="F12" s="32">
        <v>8195.9777611299996</v>
      </c>
      <c r="G12" s="32">
        <v>36829.462711300002</v>
      </c>
      <c r="H12" s="32">
        <v>1627.08648942999</v>
      </c>
      <c r="I12" s="32">
        <v>354.48797608999899</v>
      </c>
      <c r="J12" s="32"/>
      <c r="K12" s="34" t="s">
        <v>10</v>
      </c>
      <c r="L12" s="32">
        <v>0</v>
      </c>
      <c r="M12" s="32">
        <v>0</v>
      </c>
      <c r="N12" s="32">
        <v>0.14108469520299999</v>
      </c>
      <c r="O12" s="32">
        <v>206.431338364</v>
      </c>
      <c r="P12" s="32">
        <v>1118.35991949</v>
      </c>
      <c r="Q12" s="32">
        <v>38028.004508799997</v>
      </c>
      <c r="R12" s="32">
        <v>173.990095223</v>
      </c>
      <c r="S12" s="32">
        <v>217.656876692</v>
      </c>
      <c r="T12" s="32">
        <v>146.76428189000001</v>
      </c>
      <c r="U12" s="32">
        <v>331.05879089899997</v>
      </c>
      <c r="V12" s="32">
        <v>0</v>
      </c>
      <c r="W12" s="32">
        <v>354.497633151</v>
      </c>
      <c r="X12" s="32">
        <v>0</v>
      </c>
      <c r="Y12" s="32">
        <v>7.9672693353399996E-3</v>
      </c>
      <c r="Z12" s="32">
        <v>0</v>
      </c>
      <c r="AA12" s="32">
        <v>0</v>
      </c>
      <c r="AB12" s="32">
        <v>1672.5106757799999</v>
      </c>
      <c r="AC12" s="32">
        <v>0</v>
      </c>
      <c r="AD12" s="32">
        <v>28854.828427799999</v>
      </c>
      <c r="AE12" s="32">
        <v>3206.0923068500001</v>
      </c>
      <c r="AF12" s="32">
        <v>32060.920734700001</v>
      </c>
      <c r="AG12" s="32">
        <v>0</v>
      </c>
      <c r="AH12" s="32">
        <v>55.803142901100003</v>
      </c>
      <c r="AI12" s="32">
        <v>448.66542397400002</v>
      </c>
      <c r="AJ12" s="32">
        <v>490.897840422</v>
      </c>
      <c r="AK12" s="32">
        <v>263.41146571199999</v>
      </c>
      <c r="AL12" s="32">
        <v>8.2070945535500002</v>
      </c>
      <c r="AM12" s="32">
        <v>357.594237663</v>
      </c>
      <c r="AN12" s="32">
        <v>219.447743661</v>
      </c>
      <c r="AO12" s="32">
        <v>0</v>
      </c>
      <c r="AP12" s="32">
        <v>92.552112219500003</v>
      </c>
      <c r="AQ12" s="32">
        <v>9432.3826804399996</v>
      </c>
      <c r="AR12" s="32">
        <v>8196.1436189399992</v>
      </c>
      <c r="AS12" s="32">
        <v>1236.2390614999999</v>
      </c>
      <c r="AT12" s="32">
        <v>6550.9424560199996</v>
      </c>
      <c r="AU12" s="32">
        <v>0.92436883050300001</v>
      </c>
      <c r="AV12" s="32">
        <v>2.1305962081900001</v>
      </c>
      <c r="AW12" s="32">
        <v>4501.1435673400001</v>
      </c>
      <c r="AX12" s="32">
        <v>0.97876638480599998</v>
      </c>
      <c r="AY12" s="32">
        <v>189.73510755500001</v>
      </c>
      <c r="AZ12" s="32">
        <v>26.1233000629</v>
      </c>
      <c r="BA12" s="32">
        <v>4.9342448659000002</v>
      </c>
      <c r="BB12" s="32">
        <v>473.27544000699999</v>
      </c>
      <c r="BC12" s="32">
        <v>765.19455409800003</v>
      </c>
      <c r="BD12" s="32">
        <v>809.39724037899998</v>
      </c>
      <c r="BE12" s="32">
        <v>32.4286650206</v>
      </c>
      <c r="BF12" s="32">
        <v>36832.607259800003</v>
      </c>
      <c r="BG12" s="32">
        <v>774.38437611200004</v>
      </c>
      <c r="BH12" s="32">
        <v>0.23836106782200001</v>
      </c>
      <c r="BI12" s="32">
        <v>135.563855209</v>
      </c>
      <c r="BJ12" s="32">
        <v>0</v>
      </c>
      <c r="BK12" s="32">
        <v>545.09494539499997</v>
      </c>
      <c r="BL12" s="32">
        <v>1627.15941144</v>
      </c>
      <c r="BM12" s="32">
        <v>141.53369927899999</v>
      </c>
      <c r="BN12" s="32"/>
      <c r="BO12" s="32"/>
    </row>
    <row r="13" spans="1:67" x14ac:dyDescent="0.25">
      <c r="A13" s="34" t="s">
        <v>12</v>
      </c>
      <c r="B13" s="32">
        <v>1753.3146000700001</v>
      </c>
      <c r="C13" s="32">
        <v>89.552271410000003</v>
      </c>
      <c r="D13" s="32">
        <v>873.87243682999997</v>
      </c>
      <c r="E13" s="32">
        <v>30.6749536499999</v>
      </c>
      <c r="F13" s="32">
        <v>28.491305430000001</v>
      </c>
      <c r="G13" s="32">
        <v>150.72436504000001</v>
      </c>
      <c r="H13" s="32">
        <v>45.981079719999997</v>
      </c>
      <c r="I13" s="32"/>
      <c r="K13" s="34" t="s">
        <v>12</v>
      </c>
      <c r="L13" s="32">
        <v>0</v>
      </c>
      <c r="M13" s="32">
        <v>0</v>
      </c>
      <c r="N13" s="32">
        <v>5.6714698143E-3</v>
      </c>
      <c r="O13" s="32">
        <v>6.8433831838800003</v>
      </c>
      <c r="P13" s="32">
        <v>73.376018554300003</v>
      </c>
      <c r="Q13" s="32">
        <v>1753.5383616399999</v>
      </c>
      <c r="R13" s="32">
        <v>6.9942067755700004</v>
      </c>
      <c r="S13" s="32">
        <v>1.8874014137899999</v>
      </c>
      <c r="T13" s="32">
        <v>5.89976280526</v>
      </c>
      <c r="U13" s="32">
        <v>25.4689504294</v>
      </c>
      <c r="V13" s="32">
        <v>0</v>
      </c>
      <c r="W13" s="32">
        <v>0</v>
      </c>
      <c r="X13" s="32">
        <v>0</v>
      </c>
      <c r="Y13" s="32">
        <v>3.2027367864200001E-4</v>
      </c>
      <c r="Z13" s="32">
        <v>0</v>
      </c>
      <c r="AA13" s="32">
        <v>0</v>
      </c>
      <c r="AB13" s="32">
        <v>89.563510799300005</v>
      </c>
      <c r="AC13" s="32">
        <v>0</v>
      </c>
      <c r="AD13" s="32">
        <v>786.65251406799996</v>
      </c>
      <c r="AE13" s="32">
        <v>87.405864365699998</v>
      </c>
      <c r="AF13" s="32">
        <v>874.05837843400002</v>
      </c>
      <c r="AG13" s="32">
        <v>0</v>
      </c>
      <c r="AH13" s="32">
        <v>0.66554148870600005</v>
      </c>
      <c r="AI13" s="32">
        <v>0</v>
      </c>
      <c r="AJ13" s="32">
        <v>2.36506582146</v>
      </c>
      <c r="AK13" s="32">
        <v>0.166120267923</v>
      </c>
      <c r="AL13" s="32">
        <v>0.139890090094</v>
      </c>
      <c r="AM13" s="32">
        <v>1.87907905123</v>
      </c>
      <c r="AN13" s="32">
        <v>0</v>
      </c>
      <c r="AO13" s="32">
        <v>0</v>
      </c>
      <c r="AP13" s="32">
        <v>2.3173493076099998</v>
      </c>
      <c r="AQ13" s="32">
        <v>30.677122559499999</v>
      </c>
      <c r="AR13" s="32">
        <v>28.493496083</v>
      </c>
      <c r="AS13" s="32">
        <v>2.1836264764100002</v>
      </c>
      <c r="AT13" s="32">
        <v>14.896932444999999</v>
      </c>
      <c r="AU13" s="32">
        <v>3.7158609400900003E-2</v>
      </c>
      <c r="AV13" s="32">
        <v>0</v>
      </c>
      <c r="AW13" s="32">
        <v>4.7548903544899996</v>
      </c>
      <c r="AX13" s="32">
        <v>3.9345375824299998E-2</v>
      </c>
      <c r="AY13" s="32">
        <v>3.9021380751099999</v>
      </c>
      <c r="AZ13" s="32">
        <v>0</v>
      </c>
      <c r="BA13" s="32">
        <v>4.9755534131399999E-2</v>
      </c>
      <c r="BB13" s="32">
        <v>9.7579577497500001</v>
      </c>
      <c r="BC13" s="32">
        <v>3.5400359800799999</v>
      </c>
      <c r="BD13" s="32">
        <v>1.9097713029700001</v>
      </c>
      <c r="BE13" s="32">
        <v>0</v>
      </c>
      <c r="BF13" s="32">
        <v>150.76655049999999</v>
      </c>
      <c r="BG13" s="32">
        <v>0</v>
      </c>
      <c r="BH13" s="32">
        <v>9.5818010904400001E-3</v>
      </c>
      <c r="BI13" s="32">
        <v>1.7395429363600001E-2</v>
      </c>
      <c r="BJ13" s="32">
        <v>0</v>
      </c>
      <c r="BK13" s="32">
        <v>11.825229034199999</v>
      </c>
      <c r="BL13" s="32">
        <v>45.986970328799998</v>
      </c>
      <c r="BM13" s="32">
        <v>1.4713453229100001E-2</v>
      </c>
    </row>
    <row r="14" spans="1:67" x14ac:dyDescent="0.25">
      <c r="A14" s="34" t="s">
        <v>13</v>
      </c>
      <c r="B14" s="32">
        <v>31281.001959059999</v>
      </c>
      <c r="C14" s="32">
        <v>1002.93800802</v>
      </c>
      <c r="D14" s="32">
        <v>37869.071542309997</v>
      </c>
      <c r="E14" s="32">
        <v>6841.6798477399898</v>
      </c>
      <c r="F14" s="32">
        <v>6027.1776383599899</v>
      </c>
      <c r="G14" s="32">
        <v>44980.452790769901</v>
      </c>
      <c r="H14" s="32">
        <v>2271.0495979000002</v>
      </c>
      <c r="I14" s="32">
        <v>398.92833366999997</v>
      </c>
      <c r="J14" s="32"/>
      <c r="K14" s="34" t="s">
        <v>13</v>
      </c>
      <c r="L14" s="32">
        <v>0</v>
      </c>
      <c r="M14" s="32">
        <v>0</v>
      </c>
      <c r="N14" s="32">
        <v>0.112194925352</v>
      </c>
      <c r="O14" s="32">
        <v>218.909276119</v>
      </c>
      <c r="P14" s="32">
        <v>387.13028723100001</v>
      </c>
      <c r="Q14" s="32">
        <v>31281.6487504</v>
      </c>
      <c r="R14" s="32">
        <v>138.36217820100001</v>
      </c>
      <c r="S14" s="32">
        <v>432.07558342599998</v>
      </c>
      <c r="T14" s="32">
        <v>116.71130304099999</v>
      </c>
      <c r="U14" s="32">
        <v>48.5214320372</v>
      </c>
      <c r="V14" s="32">
        <v>0</v>
      </c>
      <c r="W14" s="32">
        <v>398.96520079700002</v>
      </c>
      <c r="X14" s="32">
        <v>0</v>
      </c>
      <c r="Y14" s="32">
        <v>6.3357975372299999E-3</v>
      </c>
      <c r="Z14" s="32">
        <v>0</v>
      </c>
      <c r="AA14" s="32">
        <v>0</v>
      </c>
      <c r="AB14" s="32">
        <v>1002.96284716</v>
      </c>
      <c r="AC14" s="32">
        <v>0</v>
      </c>
      <c r="AD14" s="32">
        <v>34085.634253700002</v>
      </c>
      <c r="AE14" s="32">
        <v>3787.29293031</v>
      </c>
      <c r="AF14" s="32">
        <v>37872.927184</v>
      </c>
      <c r="AG14" s="32">
        <v>0</v>
      </c>
      <c r="AH14" s="32">
        <v>104.23596148999999</v>
      </c>
      <c r="AI14" s="32">
        <v>333.06220379400003</v>
      </c>
      <c r="AJ14" s="32">
        <v>1045.77686982</v>
      </c>
      <c r="AK14" s="32">
        <v>195.29466161299999</v>
      </c>
      <c r="AL14" s="32">
        <v>5.8851635773600002</v>
      </c>
      <c r="AM14" s="32">
        <v>257.02899187399998</v>
      </c>
      <c r="AN14" s="32">
        <v>162.90479668399999</v>
      </c>
      <c r="AO14" s="32">
        <v>0</v>
      </c>
      <c r="AP14" s="32">
        <v>65.271283877599998</v>
      </c>
      <c r="AQ14" s="32">
        <v>6841.9090928400001</v>
      </c>
      <c r="AR14" s="32">
        <v>6027.4065756999998</v>
      </c>
      <c r="AS14" s="32">
        <v>814.50251713299997</v>
      </c>
      <c r="AT14" s="32">
        <v>4837.1007826699997</v>
      </c>
      <c r="AU14" s="32">
        <v>0.63113478013400004</v>
      </c>
      <c r="AV14" s="32">
        <v>1.5816272391799999</v>
      </c>
      <c r="AW14" s="32">
        <v>3331.9338517800002</v>
      </c>
      <c r="AX14" s="32">
        <v>0.66827613342799996</v>
      </c>
      <c r="AY14" s="32">
        <v>133.613855406</v>
      </c>
      <c r="AZ14" s="32">
        <v>19.392365112499999</v>
      </c>
      <c r="BA14" s="32">
        <v>3.2805530147500002</v>
      </c>
      <c r="BB14" s="32">
        <v>333.242157195</v>
      </c>
      <c r="BC14" s="32">
        <v>562.78878442799999</v>
      </c>
      <c r="BD14" s="32">
        <v>596.75409095500004</v>
      </c>
      <c r="BE14" s="32">
        <v>24.073089811399999</v>
      </c>
      <c r="BF14" s="32">
        <v>44991.0615177</v>
      </c>
      <c r="BG14" s="32">
        <v>999.66511281500004</v>
      </c>
      <c r="BH14" s="32">
        <v>0.189551759929</v>
      </c>
      <c r="BI14" s="32">
        <v>312.21512410000003</v>
      </c>
      <c r="BJ14" s="32">
        <v>0</v>
      </c>
      <c r="BK14" s="32">
        <v>813.65751923599998</v>
      </c>
      <c r="BL14" s="32">
        <v>2271.0788751</v>
      </c>
      <c r="BM14" s="32">
        <v>326.093786921</v>
      </c>
      <c r="BN14" s="32"/>
      <c r="BO14" s="32"/>
    </row>
    <row r="15" spans="1:67" x14ac:dyDescent="0.25">
      <c r="A15" s="34" t="s">
        <v>14</v>
      </c>
      <c r="B15" s="32">
        <v>15786.10020003</v>
      </c>
      <c r="C15" s="32">
        <v>1064.05874834</v>
      </c>
      <c r="D15" s="32">
        <v>96561.237866519907</v>
      </c>
      <c r="E15" s="32">
        <v>18481.66856165</v>
      </c>
      <c r="F15" s="32">
        <v>13732.20426549</v>
      </c>
      <c r="G15" s="32">
        <v>126053.71117917899</v>
      </c>
      <c r="H15" s="32">
        <v>1723.7354868299999</v>
      </c>
      <c r="I15" s="32">
        <v>444.95556697000001</v>
      </c>
      <c r="J15" s="32"/>
      <c r="K15" s="34" t="s">
        <v>14</v>
      </c>
      <c r="L15" s="32">
        <v>0</v>
      </c>
      <c r="M15" s="32">
        <v>0</v>
      </c>
      <c r="N15" s="32">
        <v>3.7804186648499998E-4</v>
      </c>
      <c r="O15" s="32">
        <v>75.324365410200002</v>
      </c>
      <c r="P15" s="32">
        <v>220.80790650599999</v>
      </c>
      <c r="Q15" s="32">
        <v>15786.142004699999</v>
      </c>
      <c r="R15" s="32">
        <v>0.46621498390600002</v>
      </c>
      <c r="S15" s="32">
        <v>353.24163335100002</v>
      </c>
      <c r="T15" s="32">
        <v>0.39326135672899998</v>
      </c>
      <c r="U15" s="32">
        <v>94.089968890700007</v>
      </c>
      <c r="V15" s="32">
        <v>0</v>
      </c>
      <c r="W15" s="32">
        <v>444.95539732600002</v>
      </c>
      <c r="X15" s="32">
        <v>0</v>
      </c>
      <c r="Y15" s="32">
        <v>2.1348910804399999E-5</v>
      </c>
      <c r="Z15" s="32">
        <v>0</v>
      </c>
      <c r="AA15" s="32">
        <v>0</v>
      </c>
      <c r="AB15" s="32">
        <v>1064.06209769</v>
      </c>
      <c r="AC15" s="32">
        <v>0</v>
      </c>
      <c r="AD15" s="32">
        <v>86904.937350499997</v>
      </c>
      <c r="AE15" s="32">
        <v>9656.1047832599997</v>
      </c>
      <c r="AF15" s="32">
        <v>96561.042133700001</v>
      </c>
      <c r="AG15" s="32">
        <v>0</v>
      </c>
      <c r="AH15" s="32">
        <v>81.229337447099994</v>
      </c>
      <c r="AI15" s="32">
        <v>819.55807263999998</v>
      </c>
      <c r="AJ15" s="32">
        <v>893.91161703499995</v>
      </c>
      <c r="AK15" s="32">
        <v>473.62128359100001</v>
      </c>
      <c r="AL15" s="32">
        <v>8.6410463934799999</v>
      </c>
      <c r="AM15" s="32">
        <v>588.79008807000002</v>
      </c>
      <c r="AN15" s="32">
        <v>400.85587904400001</v>
      </c>
      <c r="AO15" s="32">
        <v>0</v>
      </c>
      <c r="AP15" s="32">
        <v>63.8616762634</v>
      </c>
      <c r="AQ15" s="32">
        <v>18481.911656</v>
      </c>
      <c r="AR15" s="32">
        <v>13732.4504361</v>
      </c>
      <c r="AS15" s="32">
        <v>4749.4612199100002</v>
      </c>
      <c r="AT15" s="32">
        <v>11304.3156468</v>
      </c>
      <c r="AU15" s="32">
        <v>1.63973624806E-3</v>
      </c>
      <c r="AV15" s="32">
        <v>3.8918715364100001</v>
      </c>
      <c r="AW15" s="32">
        <v>8015.0717181600003</v>
      </c>
      <c r="AX15" s="32">
        <v>1.7362305952999999E-3</v>
      </c>
      <c r="AY15" s="32">
        <v>174.813256572</v>
      </c>
      <c r="AZ15" s="32">
        <v>47.718319813900003</v>
      </c>
      <c r="BA15" s="32">
        <v>7.8969492897500002</v>
      </c>
      <c r="BB15" s="32">
        <v>434.97406231000002</v>
      </c>
      <c r="BC15" s="32">
        <v>1237.0436683299999</v>
      </c>
      <c r="BD15" s="32">
        <v>1396.4736896700001</v>
      </c>
      <c r="BE15" s="32">
        <v>59.236064691700001</v>
      </c>
      <c r="BF15" s="32">
        <v>126084.455699</v>
      </c>
      <c r="BG15" s="32">
        <v>2606.0202267700001</v>
      </c>
      <c r="BH15" s="32">
        <v>6.3869214586699996E-4</v>
      </c>
      <c r="BI15" s="32">
        <v>279.52916853699998</v>
      </c>
      <c r="BJ15" s="32">
        <v>0</v>
      </c>
      <c r="BK15" s="32">
        <v>519.84737086999996</v>
      </c>
      <c r="BL15" s="32">
        <v>1723.7358312900001</v>
      </c>
      <c r="BM15" s="32">
        <v>292.01611850900002</v>
      </c>
      <c r="BN15" s="32"/>
      <c r="BO15" s="32"/>
    </row>
    <row r="16" spans="1:67" x14ac:dyDescent="0.25">
      <c r="A16" s="34" t="s">
        <v>15</v>
      </c>
      <c r="B16" s="32">
        <v>4913.4174858699898</v>
      </c>
      <c r="C16" s="32">
        <v>278.56795244999898</v>
      </c>
      <c r="D16" s="32">
        <v>24096.5311853399</v>
      </c>
      <c r="E16" s="32">
        <v>2879.89821489</v>
      </c>
      <c r="F16" s="32">
        <v>2416.5242677400001</v>
      </c>
      <c r="G16" s="32">
        <v>17878.34408295</v>
      </c>
      <c r="H16" s="32">
        <v>541.25417653999898</v>
      </c>
      <c r="I16" s="32">
        <v>338.41921543999899</v>
      </c>
      <c r="J16" s="32"/>
      <c r="K16" s="34" t="s">
        <v>15</v>
      </c>
      <c r="L16" s="32">
        <v>0</v>
      </c>
      <c r="M16" s="32">
        <v>0</v>
      </c>
      <c r="N16" s="32">
        <v>1.14740845206E-4</v>
      </c>
      <c r="O16" s="32">
        <v>24.797074840400001</v>
      </c>
      <c r="P16" s="32">
        <v>11.173389886900001</v>
      </c>
      <c r="Q16" s="32">
        <v>4913.4802517999997</v>
      </c>
      <c r="R16" s="32">
        <v>0.14150144389800001</v>
      </c>
      <c r="S16" s="32">
        <v>116.340543586</v>
      </c>
      <c r="T16" s="32">
        <v>0.11935946485899999</v>
      </c>
      <c r="U16" s="32">
        <v>4.6612163522500003</v>
      </c>
      <c r="V16" s="32">
        <v>0</v>
      </c>
      <c r="W16" s="32">
        <v>338.45255683699997</v>
      </c>
      <c r="X16" s="32">
        <v>0</v>
      </c>
      <c r="Y16" s="32">
        <v>6.4796182005099999E-6</v>
      </c>
      <c r="Z16" s="32">
        <v>0</v>
      </c>
      <c r="AA16" s="32">
        <v>0</v>
      </c>
      <c r="AB16" s="32">
        <v>278.57000676799998</v>
      </c>
      <c r="AC16" s="32">
        <v>0</v>
      </c>
      <c r="AD16" s="32">
        <v>21687.7597322</v>
      </c>
      <c r="AE16" s="32">
        <v>2409.7511110700002</v>
      </c>
      <c r="AF16" s="32">
        <v>24097.510843200002</v>
      </c>
      <c r="AG16" s="32">
        <v>0</v>
      </c>
      <c r="AH16" s="32">
        <v>26.7526004377</v>
      </c>
      <c r="AI16" s="32">
        <v>144.21140901800001</v>
      </c>
      <c r="AJ16" s="32">
        <v>294.41497480700002</v>
      </c>
      <c r="AK16" s="32">
        <v>83.3415452622</v>
      </c>
      <c r="AL16" s="32">
        <v>1.5221852684999999</v>
      </c>
      <c r="AM16" s="32">
        <v>103.56851041</v>
      </c>
      <c r="AN16" s="32">
        <v>70.535570199999995</v>
      </c>
      <c r="AO16" s="32">
        <v>0</v>
      </c>
      <c r="AP16" s="32">
        <v>11.265189468000001</v>
      </c>
      <c r="AQ16" s="32">
        <v>2879.9588732500001</v>
      </c>
      <c r="AR16" s="32">
        <v>2416.5846824199998</v>
      </c>
      <c r="AS16" s="32">
        <v>463.37419082999997</v>
      </c>
      <c r="AT16" s="32">
        <v>1989.27385789</v>
      </c>
      <c r="AU16" s="32">
        <v>7.3646022035199997E-4</v>
      </c>
      <c r="AV16" s="32">
        <v>0.684823138665</v>
      </c>
      <c r="AW16" s="32">
        <v>1410.38352291</v>
      </c>
      <c r="AX16" s="32">
        <v>7.7979920523400001E-4</v>
      </c>
      <c r="AY16" s="32">
        <v>30.7924021394</v>
      </c>
      <c r="AZ16" s="32">
        <v>8.3966306633199999</v>
      </c>
      <c r="BA16" s="32">
        <v>1.38693545011</v>
      </c>
      <c r="BB16" s="32">
        <v>76.618716201599995</v>
      </c>
      <c r="BC16" s="32">
        <v>217.71585558800001</v>
      </c>
      <c r="BD16" s="32">
        <v>245.73666246600001</v>
      </c>
      <c r="BE16" s="32">
        <v>10.423321442200001</v>
      </c>
      <c r="BF16" s="32">
        <v>17883.719943700002</v>
      </c>
      <c r="BG16" s="32">
        <v>434.23711327400002</v>
      </c>
      <c r="BH16" s="32">
        <v>1.9385224671E-4</v>
      </c>
      <c r="BI16" s="32">
        <v>92.065815302000004</v>
      </c>
      <c r="BJ16" s="32">
        <v>0</v>
      </c>
      <c r="BK16" s="32">
        <v>171.19672180200001</v>
      </c>
      <c r="BL16" s="32">
        <v>541.25595657999997</v>
      </c>
      <c r="BM16" s="32">
        <v>96.178521995500006</v>
      </c>
      <c r="BN16" s="32"/>
      <c r="BO16" s="32"/>
    </row>
    <row r="17" spans="1:67" x14ac:dyDescent="0.25">
      <c r="A17" s="34" t="s">
        <v>16</v>
      </c>
      <c r="B17" s="32">
        <v>5950.0939873500001</v>
      </c>
      <c r="C17" s="32">
        <v>351.51643281000003</v>
      </c>
      <c r="D17" s="32">
        <v>27595.031591949999</v>
      </c>
      <c r="E17" s="32">
        <v>3753.5872322199998</v>
      </c>
      <c r="F17" s="32">
        <v>3057.4986162199898</v>
      </c>
      <c r="G17" s="32">
        <v>14873.7288055099</v>
      </c>
      <c r="H17" s="32">
        <v>762.00835538000001</v>
      </c>
      <c r="I17" s="32">
        <v>22.0335489799999</v>
      </c>
      <c r="J17" s="32"/>
      <c r="K17" s="34" t="s">
        <v>16</v>
      </c>
      <c r="L17" s="32">
        <v>0</v>
      </c>
      <c r="M17" s="32">
        <v>0</v>
      </c>
      <c r="N17" s="32">
        <v>7.6205192410099996E-4</v>
      </c>
      <c r="O17" s="32">
        <v>36.169864821600001</v>
      </c>
      <c r="P17" s="32">
        <v>26.109720944500001</v>
      </c>
      <c r="Q17" s="32">
        <v>5950.1023973800002</v>
      </c>
      <c r="R17" s="32">
        <v>0.93978441210999997</v>
      </c>
      <c r="S17" s="32">
        <v>161.54971237300001</v>
      </c>
      <c r="T17" s="32">
        <v>0.79272877199699998</v>
      </c>
      <c r="U17" s="32">
        <v>6.18517043657</v>
      </c>
      <c r="V17" s="32">
        <v>0</v>
      </c>
      <c r="W17" s="32">
        <v>22.0335514205</v>
      </c>
      <c r="X17" s="32">
        <v>0</v>
      </c>
      <c r="Y17" s="32">
        <v>4.3034429557699999E-5</v>
      </c>
      <c r="Z17" s="32">
        <v>0</v>
      </c>
      <c r="AA17" s="32">
        <v>0</v>
      </c>
      <c r="AB17" s="32">
        <v>351.51713590600002</v>
      </c>
      <c r="AC17" s="32">
        <v>0</v>
      </c>
      <c r="AD17" s="32">
        <v>24836.3468779</v>
      </c>
      <c r="AE17" s="32">
        <v>2759.5942112299999</v>
      </c>
      <c r="AF17" s="32">
        <v>27595.941089200001</v>
      </c>
      <c r="AG17" s="32">
        <v>0</v>
      </c>
      <c r="AH17" s="32">
        <v>37.173083353700001</v>
      </c>
      <c r="AI17" s="32">
        <v>182.35060352900001</v>
      </c>
      <c r="AJ17" s="32">
        <v>417.39069895099999</v>
      </c>
      <c r="AK17" s="32">
        <v>105.38956014199999</v>
      </c>
      <c r="AL17" s="32">
        <v>1.93057610708</v>
      </c>
      <c r="AM17" s="32">
        <v>131.296885374</v>
      </c>
      <c r="AN17" s="32">
        <v>89.189910014399999</v>
      </c>
      <c r="AO17" s="32">
        <v>0</v>
      </c>
      <c r="AP17" s="32">
        <v>14.340913975799999</v>
      </c>
      <c r="AQ17" s="32">
        <v>3753.6423391899998</v>
      </c>
      <c r="AR17" s="32">
        <v>3057.5541742700002</v>
      </c>
      <c r="AS17" s="32">
        <v>696.08816492200003</v>
      </c>
      <c r="AT17" s="32">
        <v>2516.1686571700002</v>
      </c>
      <c r="AU17" s="32">
        <v>2.4777806423199999E-3</v>
      </c>
      <c r="AV17" s="32">
        <v>0.86593629116799997</v>
      </c>
      <c r="AW17" s="32">
        <v>1783.69192116</v>
      </c>
      <c r="AX17" s="32">
        <v>2.6235951641600001E-3</v>
      </c>
      <c r="AY17" s="32">
        <v>39.165207960700002</v>
      </c>
      <c r="AZ17" s="32">
        <v>10.617264138299999</v>
      </c>
      <c r="BA17" s="32">
        <v>1.77000849035</v>
      </c>
      <c r="BB17" s="32">
        <v>97.455029622699996</v>
      </c>
      <c r="BC17" s="32">
        <v>275.44189970000002</v>
      </c>
      <c r="BD17" s="32">
        <v>310.86359360699998</v>
      </c>
      <c r="BE17" s="32">
        <v>13.179947905200001</v>
      </c>
      <c r="BF17" s="32">
        <v>14873.725451099999</v>
      </c>
      <c r="BG17" s="32">
        <v>364.30416299000001</v>
      </c>
      <c r="BH17" s="32">
        <v>1.2874754363599999E-3</v>
      </c>
      <c r="BI17" s="32">
        <v>128.242929132</v>
      </c>
      <c r="BJ17" s="32">
        <v>0</v>
      </c>
      <c r="BK17" s="32">
        <v>241.36815007000001</v>
      </c>
      <c r="BL17" s="32">
        <v>762.00864981400002</v>
      </c>
      <c r="BM17" s="32">
        <v>133.38844458400001</v>
      </c>
      <c r="BN17" s="32"/>
      <c r="BO17" s="32"/>
    </row>
    <row r="18" spans="1:67" x14ac:dyDescent="0.25">
      <c r="A18" s="34" t="s">
        <v>17</v>
      </c>
      <c r="B18" s="32">
        <v>23870.5698855999</v>
      </c>
      <c r="C18" s="32">
        <v>817.76746937999906</v>
      </c>
      <c r="D18" s="32">
        <v>57631.648466739898</v>
      </c>
      <c r="E18" s="32">
        <v>11645.069327740001</v>
      </c>
      <c r="F18" s="32">
        <v>9364.4059288499993</v>
      </c>
      <c r="G18" s="32">
        <v>108600.80393667</v>
      </c>
      <c r="H18" s="32">
        <v>1273.0809377</v>
      </c>
      <c r="I18" s="32">
        <v>363.34355534999901</v>
      </c>
      <c r="J18" s="32"/>
      <c r="K18" s="34" t="s">
        <v>17</v>
      </c>
      <c r="L18" s="32">
        <v>0</v>
      </c>
      <c r="M18" s="32">
        <v>0</v>
      </c>
      <c r="N18" s="32">
        <v>2.3534065230100001E-4</v>
      </c>
      <c r="O18" s="32">
        <v>60.1182488416</v>
      </c>
      <c r="P18" s="32">
        <v>281.69551073600002</v>
      </c>
      <c r="Q18" s="32">
        <v>23870.751681500002</v>
      </c>
      <c r="R18" s="32">
        <v>33.538966041999998</v>
      </c>
      <c r="S18" s="32">
        <v>266.73077619499998</v>
      </c>
      <c r="T18" s="32">
        <v>0.24481383481499999</v>
      </c>
      <c r="U18" s="32">
        <v>35.185189802899998</v>
      </c>
      <c r="V18" s="32">
        <v>0</v>
      </c>
      <c r="W18" s="32">
        <v>363.34353725099999</v>
      </c>
      <c r="X18" s="32">
        <v>0</v>
      </c>
      <c r="Y18" s="32">
        <v>1.3289999148500001E-5</v>
      </c>
      <c r="Z18" s="32">
        <v>0</v>
      </c>
      <c r="AA18" s="32">
        <v>0</v>
      </c>
      <c r="AB18" s="32">
        <v>817.78048088699995</v>
      </c>
      <c r="AC18" s="32">
        <v>0</v>
      </c>
      <c r="AD18" s="32">
        <v>51868.615021899997</v>
      </c>
      <c r="AE18" s="32">
        <v>5763.1798718700002</v>
      </c>
      <c r="AF18" s="32">
        <v>57631.794893799997</v>
      </c>
      <c r="AG18" s="32">
        <v>0</v>
      </c>
      <c r="AH18" s="32">
        <v>60.502625720700003</v>
      </c>
      <c r="AI18" s="32">
        <v>558.79501786699996</v>
      </c>
      <c r="AJ18" s="32">
        <v>662.28425236400005</v>
      </c>
      <c r="AK18" s="32">
        <v>322.92860724899998</v>
      </c>
      <c r="AL18" s="32">
        <v>5.8932603305500004</v>
      </c>
      <c r="AM18" s="32">
        <v>401.90717455800001</v>
      </c>
      <c r="AN18" s="32">
        <v>273.31347784299999</v>
      </c>
      <c r="AO18" s="32">
        <v>0</v>
      </c>
      <c r="AP18" s="32">
        <v>43.568633910000003</v>
      </c>
      <c r="AQ18" s="32">
        <v>11645.240558900001</v>
      </c>
      <c r="AR18" s="32">
        <v>9364.5777081100005</v>
      </c>
      <c r="AS18" s="32">
        <v>2280.6628507999999</v>
      </c>
      <c r="AT18" s="32">
        <v>7708.0271088</v>
      </c>
      <c r="AU18" s="32">
        <v>1.53741433932E-3</v>
      </c>
      <c r="AV18" s="32">
        <v>2.6535749380999998</v>
      </c>
      <c r="AW18" s="32">
        <v>5465.1128199000004</v>
      </c>
      <c r="AX18" s="32">
        <v>1.6278896348199999E-3</v>
      </c>
      <c r="AY18" s="32">
        <v>119.34779625199999</v>
      </c>
      <c r="AZ18" s="32">
        <v>32.535530495800003</v>
      </c>
      <c r="BA18" s="32">
        <v>5.4086460068999997</v>
      </c>
      <c r="BB18" s="32">
        <v>296.96558004399998</v>
      </c>
      <c r="BC18" s="32">
        <v>843.48699394799996</v>
      </c>
      <c r="BD18" s="32">
        <v>952.26919869899996</v>
      </c>
      <c r="BE18" s="32">
        <v>40.388619767999998</v>
      </c>
      <c r="BF18" s="32">
        <v>108600.795843</v>
      </c>
      <c r="BG18" s="32">
        <v>2256.7193536499999</v>
      </c>
      <c r="BH18" s="32">
        <v>3.9760424280700001E-4</v>
      </c>
      <c r="BI18" s="32">
        <v>206.31273130299999</v>
      </c>
      <c r="BJ18" s="32">
        <v>0</v>
      </c>
      <c r="BK18" s="32">
        <v>393.08121988800002</v>
      </c>
      <c r="BL18" s="32">
        <v>1273.08500114</v>
      </c>
      <c r="BM18" s="32">
        <v>215.52894912400001</v>
      </c>
      <c r="BN18" s="32"/>
      <c r="BO18" s="32"/>
    </row>
    <row r="19" spans="1:67" x14ac:dyDescent="0.25">
      <c r="A19" s="34" t="s">
        <v>18</v>
      </c>
      <c r="B19" s="32">
        <v>27202.264638379998</v>
      </c>
      <c r="C19" s="32">
        <v>1272.7128487499999</v>
      </c>
      <c r="D19" s="32">
        <v>17394.1352530599</v>
      </c>
      <c r="E19" s="32">
        <v>1104.86675904</v>
      </c>
      <c r="F19" s="32">
        <v>1021.52069699</v>
      </c>
      <c r="G19" s="32">
        <v>13526.69611916</v>
      </c>
      <c r="H19" s="32">
        <v>654.10138658999904</v>
      </c>
      <c r="I19" s="32">
        <v>12.57076575</v>
      </c>
      <c r="J19" s="32"/>
      <c r="K19" s="34" t="s">
        <v>18</v>
      </c>
      <c r="L19" s="32">
        <v>0</v>
      </c>
      <c r="M19" s="32">
        <v>0</v>
      </c>
      <c r="N19" s="32">
        <v>3.9417553178200003E-3</v>
      </c>
      <c r="O19" s="32">
        <v>31.8464454645</v>
      </c>
      <c r="P19" s="32">
        <v>986.60044293800001</v>
      </c>
      <c r="Q19" s="32">
        <v>27202.794488899999</v>
      </c>
      <c r="R19" s="32">
        <v>39.515492763700003</v>
      </c>
      <c r="S19" s="32">
        <v>52.859632458999997</v>
      </c>
      <c r="T19" s="32">
        <v>4.1004289361900002</v>
      </c>
      <c r="U19" s="32">
        <v>278.66608493699999</v>
      </c>
      <c r="V19" s="32">
        <v>0</v>
      </c>
      <c r="W19" s="32">
        <v>12.5707515042</v>
      </c>
      <c r="X19" s="32">
        <v>0</v>
      </c>
      <c r="Y19" s="32">
        <v>2.2259591528699999E-4</v>
      </c>
      <c r="Z19" s="32">
        <v>0</v>
      </c>
      <c r="AA19" s="32">
        <v>0</v>
      </c>
      <c r="AB19" s="32">
        <v>1272.7518396600001</v>
      </c>
      <c r="AC19" s="32">
        <v>0</v>
      </c>
      <c r="AD19" s="32">
        <v>15655.190820899999</v>
      </c>
      <c r="AE19" s="32">
        <v>1739.46565988</v>
      </c>
      <c r="AF19" s="32">
        <v>17394.6564808</v>
      </c>
      <c r="AG19" s="32">
        <v>0</v>
      </c>
      <c r="AH19" s="32">
        <v>11.447637613099999</v>
      </c>
      <c r="AI19" s="32">
        <v>46.236031236400002</v>
      </c>
      <c r="AJ19" s="32">
        <v>225.56954938300001</v>
      </c>
      <c r="AK19" s="32">
        <v>92.381864589700001</v>
      </c>
      <c r="AL19" s="32">
        <v>0.85256505495599999</v>
      </c>
      <c r="AM19" s="32">
        <v>40.330091448899999</v>
      </c>
      <c r="AN19" s="32">
        <v>27.485611534299998</v>
      </c>
      <c r="AO19" s="32">
        <v>0</v>
      </c>
      <c r="AP19" s="32">
        <v>5.9080668052499998</v>
      </c>
      <c r="AQ19" s="32">
        <v>1104.87635077</v>
      </c>
      <c r="AR19" s="32">
        <v>1021.53036731</v>
      </c>
      <c r="AS19" s="32">
        <v>83.345983460799999</v>
      </c>
      <c r="AT19" s="32">
        <v>709.49114691</v>
      </c>
      <c r="AU19" s="32">
        <v>5.2888158265399996</v>
      </c>
      <c r="AV19" s="32">
        <v>0.26537373869199998</v>
      </c>
      <c r="AW19" s="32">
        <v>373.01389393099998</v>
      </c>
      <c r="AX19" s="32">
        <v>1.06356783528</v>
      </c>
      <c r="AY19" s="32">
        <v>71.978750710499995</v>
      </c>
      <c r="AZ19" s="32">
        <v>3.68437748811</v>
      </c>
      <c r="BA19" s="32">
        <v>3.0455849550799998</v>
      </c>
      <c r="BB19" s="32">
        <v>179.856574768</v>
      </c>
      <c r="BC19" s="32">
        <v>75.802470918500006</v>
      </c>
      <c r="BD19" s="32">
        <v>88.806969231500005</v>
      </c>
      <c r="BE19" s="32">
        <v>5.5298008538500003</v>
      </c>
      <c r="BF19" s="32">
        <v>13526.7799958</v>
      </c>
      <c r="BG19" s="32">
        <v>281.52515200099998</v>
      </c>
      <c r="BH19" s="32">
        <v>6.6595329261399999E-3</v>
      </c>
      <c r="BI19" s="32">
        <v>42.590218544599999</v>
      </c>
      <c r="BJ19" s="32">
        <v>0</v>
      </c>
      <c r="BK19" s="32">
        <v>117.101057877</v>
      </c>
      <c r="BL19" s="32">
        <v>654.11529452100001</v>
      </c>
      <c r="BM19" s="32">
        <v>37.443390165899999</v>
      </c>
      <c r="BN19" s="32"/>
      <c r="BO19" s="32"/>
    </row>
    <row r="20" spans="1:67" x14ac:dyDescent="0.25">
      <c r="A20" s="34" t="s">
        <v>19</v>
      </c>
      <c r="B20" s="32">
        <v>10353.911409189899</v>
      </c>
      <c r="C20" s="32">
        <v>299.58240572</v>
      </c>
      <c r="D20" s="32">
        <v>3524.5202169899899</v>
      </c>
      <c r="E20" s="32">
        <v>297.53052881999901</v>
      </c>
      <c r="F20" s="32">
        <v>286.47870154999902</v>
      </c>
      <c r="G20" s="32">
        <v>1181.0998371999999</v>
      </c>
      <c r="H20" s="32">
        <v>281.92959087000003</v>
      </c>
      <c r="I20" s="32"/>
      <c r="J20" s="32"/>
      <c r="K20" s="34" t="s">
        <v>19</v>
      </c>
      <c r="L20" s="32">
        <v>0</v>
      </c>
      <c r="M20" s="32">
        <v>0</v>
      </c>
      <c r="N20" s="32">
        <v>6.0935868714800001E-2</v>
      </c>
      <c r="O20" s="32">
        <v>73.527547669200004</v>
      </c>
      <c r="P20" s="32">
        <v>294.683044892</v>
      </c>
      <c r="Q20" s="32">
        <v>10354.8049388</v>
      </c>
      <c r="R20" s="32">
        <v>75.148113421199994</v>
      </c>
      <c r="S20" s="32">
        <v>20.278876369900001</v>
      </c>
      <c r="T20" s="32">
        <v>63.388989844400001</v>
      </c>
      <c r="U20" s="32">
        <v>62.392297490700003</v>
      </c>
      <c r="V20" s="32">
        <v>0</v>
      </c>
      <c r="W20" s="32">
        <v>0</v>
      </c>
      <c r="X20" s="32">
        <v>0</v>
      </c>
      <c r="Y20" s="32">
        <v>3.4411543194600002E-3</v>
      </c>
      <c r="Z20" s="32">
        <v>0</v>
      </c>
      <c r="AA20" s="32">
        <v>0</v>
      </c>
      <c r="AB20" s="32">
        <v>299.60023575100001</v>
      </c>
      <c r="AC20" s="32">
        <v>0</v>
      </c>
      <c r="AD20" s="32">
        <v>3173.1357536099999</v>
      </c>
      <c r="AE20" s="32">
        <v>352.570810908</v>
      </c>
      <c r="AF20" s="32">
        <v>3525.70656452</v>
      </c>
      <c r="AG20" s="32">
        <v>0</v>
      </c>
      <c r="AH20" s="32">
        <v>7.1508002568400002</v>
      </c>
      <c r="AI20" s="32">
        <v>0</v>
      </c>
      <c r="AJ20" s="32">
        <v>25.411048161099998</v>
      </c>
      <c r="AK20" s="32">
        <v>1.7848531997299999</v>
      </c>
      <c r="AL20" s="32">
        <v>1.50302607517</v>
      </c>
      <c r="AM20" s="32">
        <v>12.642890960500001</v>
      </c>
      <c r="AN20" s="32">
        <v>0</v>
      </c>
      <c r="AO20" s="32">
        <v>0</v>
      </c>
      <c r="AP20" s="32">
        <v>24.898392279399999</v>
      </c>
      <c r="AQ20" s="32">
        <v>297.54293711100001</v>
      </c>
      <c r="AR20" s="32">
        <v>286.49110418800001</v>
      </c>
      <c r="AS20" s="32">
        <v>11.051832922699999</v>
      </c>
      <c r="AT20" s="32">
        <v>154.908637699</v>
      </c>
      <c r="AU20" s="32">
        <v>0.399244530057</v>
      </c>
      <c r="AV20" s="32">
        <v>0</v>
      </c>
      <c r="AW20" s="32">
        <v>47.880853691399999</v>
      </c>
      <c r="AX20" s="32">
        <v>0.42273954154900001</v>
      </c>
      <c r="AY20" s="32">
        <v>39.984212990400003</v>
      </c>
      <c r="AZ20" s="32">
        <v>0</v>
      </c>
      <c r="BA20" s="32">
        <v>0.121887303361</v>
      </c>
      <c r="BB20" s="32">
        <v>99.988596741600006</v>
      </c>
      <c r="BC20" s="32">
        <v>38.035313635000001</v>
      </c>
      <c r="BD20" s="32">
        <v>18.829091483300001</v>
      </c>
      <c r="BE20" s="32">
        <v>0</v>
      </c>
      <c r="BF20" s="32">
        <v>1182.08277606</v>
      </c>
      <c r="BG20" s="32">
        <v>0</v>
      </c>
      <c r="BH20" s="32">
        <v>0.102950334814</v>
      </c>
      <c r="BI20" s="32">
        <v>0.18690333033500001</v>
      </c>
      <c r="BJ20" s="32">
        <v>0</v>
      </c>
      <c r="BK20" s="32">
        <v>127.05435777300001</v>
      </c>
      <c r="BL20" s="32">
        <v>281.95428333400002</v>
      </c>
      <c r="BM20" s="32">
        <v>0.15808676047299999</v>
      </c>
      <c r="BN20" s="32"/>
      <c r="BO20" s="32"/>
    </row>
    <row r="21" spans="1:67" x14ac:dyDescent="0.25">
      <c r="A21" s="34" t="s">
        <v>20</v>
      </c>
      <c r="B21" s="32">
        <v>7890.8437930800001</v>
      </c>
      <c r="C21" s="32">
        <v>313.37959995999898</v>
      </c>
      <c r="D21" s="32">
        <v>10967.181230669999</v>
      </c>
      <c r="E21" s="32">
        <v>2314.7559798299899</v>
      </c>
      <c r="F21" s="32">
        <v>1971.1362031900001</v>
      </c>
      <c r="G21" s="32">
        <v>5477.1346886499896</v>
      </c>
      <c r="H21" s="32">
        <v>328.83314252000002</v>
      </c>
      <c r="I21" s="32">
        <v>74.295127620000002</v>
      </c>
      <c r="J21" s="32"/>
      <c r="K21" s="34" t="s">
        <v>20</v>
      </c>
      <c r="L21" s="32">
        <v>0</v>
      </c>
      <c r="M21" s="32">
        <v>0</v>
      </c>
      <c r="N21" s="32">
        <v>2.23339157494E-2</v>
      </c>
      <c r="O21" s="32">
        <v>35.733138848999999</v>
      </c>
      <c r="P21" s="32">
        <v>188.28054057899999</v>
      </c>
      <c r="Q21" s="32">
        <v>7890.8774438299997</v>
      </c>
      <c r="R21" s="32">
        <v>27.542858236099999</v>
      </c>
      <c r="S21" s="32">
        <v>48.863215417699998</v>
      </c>
      <c r="T21" s="32">
        <v>23.2329719735</v>
      </c>
      <c r="U21" s="32">
        <v>57.2178831851</v>
      </c>
      <c r="V21" s="32">
        <v>0</v>
      </c>
      <c r="W21" s="32">
        <v>74.295080167899997</v>
      </c>
      <c r="X21" s="32">
        <v>0</v>
      </c>
      <c r="Y21" s="32">
        <v>1.2612333783700001E-3</v>
      </c>
      <c r="Z21" s="32">
        <v>0</v>
      </c>
      <c r="AA21" s="32">
        <v>0</v>
      </c>
      <c r="AB21" s="32">
        <v>313.38241312500003</v>
      </c>
      <c r="AC21" s="32">
        <v>0</v>
      </c>
      <c r="AD21" s="32">
        <v>9870.5480703899993</v>
      </c>
      <c r="AE21" s="32">
        <v>1096.7275139999999</v>
      </c>
      <c r="AF21" s="32">
        <v>10967.2755844</v>
      </c>
      <c r="AG21" s="32">
        <v>0</v>
      </c>
      <c r="AH21" s="32">
        <v>12.146231950900001</v>
      </c>
      <c r="AI21" s="32">
        <v>112.699832794</v>
      </c>
      <c r="AJ21" s="32">
        <v>114.176809053</v>
      </c>
      <c r="AK21" s="32">
        <v>65.624274923200005</v>
      </c>
      <c r="AL21" s="32">
        <v>1.60528557341</v>
      </c>
      <c r="AM21" s="32">
        <v>85.7358624883</v>
      </c>
      <c r="AN21" s="32">
        <v>55.122867449300003</v>
      </c>
      <c r="AO21" s="32">
        <v>0</v>
      </c>
      <c r="AP21" s="32">
        <v>15.690096796100001</v>
      </c>
      <c r="AQ21" s="32">
        <v>2314.7842646499998</v>
      </c>
      <c r="AR21" s="32">
        <v>1971.1648711</v>
      </c>
      <c r="AS21" s="32">
        <v>343.61939354700002</v>
      </c>
      <c r="AT21" s="32">
        <v>1598.3312854000001</v>
      </c>
      <c r="AU21" s="32">
        <v>0.110999569937</v>
      </c>
      <c r="AV21" s="32">
        <v>0.53518259919400002</v>
      </c>
      <c r="AW21" s="32">
        <v>1115.99721924</v>
      </c>
      <c r="AX21" s="32">
        <v>0.11753173213199999</v>
      </c>
      <c r="AY21" s="32">
        <v>35.457707110999998</v>
      </c>
      <c r="AZ21" s="32">
        <v>6.5618849375800004</v>
      </c>
      <c r="BA21" s="32">
        <v>1.18875143553</v>
      </c>
      <c r="BB21" s="32">
        <v>88.368904434499996</v>
      </c>
      <c r="BC21" s="32">
        <v>180.66275285899999</v>
      </c>
      <c r="BD21" s="32">
        <v>197.54006734399999</v>
      </c>
      <c r="BE21" s="32">
        <v>8.1457269889999999</v>
      </c>
      <c r="BF21" s="32">
        <v>5477.1393922500001</v>
      </c>
      <c r="BG21" s="32">
        <v>117.025804952</v>
      </c>
      <c r="BH21" s="32">
        <v>3.7732721544699997E-2</v>
      </c>
      <c r="BI21" s="32">
        <v>32.865272838099997</v>
      </c>
      <c r="BJ21" s="32">
        <v>0</v>
      </c>
      <c r="BK21" s="32">
        <v>107.467935528</v>
      </c>
      <c r="BL21" s="32">
        <v>328.83392982399999</v>
      </c>
      <c r="BM21" s="32">
        <v>34.3197852455</v>
      </c>
      <c r="BN21" s="32"/>
      <c r="BO21" s="32"/>
    </row>
    <row r="22" spans="1:67" x14ac:dyDescent="0.25">
      <c r="A22" s="34" t="s">
        <v>21</v>
      </c>
      <c r="B22" s="32">
        <v>9696.1577320199904</v>
      </c>
      <c r="C22" s="32">
        <v>681.26027557999896</v>
      </c>
      <c r="D22" s="32">
        <v>2019.6822511800001</v>
      </c>
      <c r="E22" s="32">
        <v>137.15839406000001</v>
      </c>
      <c r="F22" s="32">
        <v>123.723017319999</v>
      </c>
      <c r="G22" s="32">
        <v>889.55966717000001</v>
      </c>
      <c r="H22" s="32">
        <v>253.30012625999899</v>
      </c>
      <c r="I22" s="32">
        <v>2.8733804799999998</v>
      </c>
      <c r="J22" s="32"/>
      <c r="K22" s="34" t="s">
        <v>129</v>
      </c>
      <c r="L22" s="32">
        <v>0</v>
      </c>
      <c r="M22" s="32">
        <v>0</v>
      </c>
      <c r="N22" s="32">
        <v>8.7995911090200003E-3</v>
      </c>
      <c r="O22" s="32">
        <v>11.170647366100001</v>
      </c>
      <c r="P22" s="32">
        <v>516.62894302999996</v>
      </c>
      <c r="Q22" s="32">
        <v>9696.5980236300002</v>
      </c>
      <c r="R22" s="32">
        <v>10.8519413162</v>
      </c>
      <c r="S22" s="32">
        <v>4.6515660993800001</v>
      </c>
      <c r="T22" s="32">
        <v>9.15384941656</v>
      </c>
      <c r="U22" s="32">
        <v>211.12325955700001</v>
      </c>
      <c r="V22" s="32">
        <v>0</v>
      </c>
      <c r="W22" s="32">
        <v>2.8733823789300001</v>
      </c>
      <c r="X22" s="32">
        <v>0</v>
      </c>
      <c r="Y22" s="32">
        <v>4.9693587760399999E-4</v>
      </c>
      <c r="Z22" s="32">
        <v>0</v>
      </c>
      <c r="AA22" s="32">
        <v>0</v>
      </c>
      <c r="AB22" s="32">
        <v>681.28889535099995</v>
      </c>
      <c r="AC22" s="32">
        <v>0</v>
      </c>
      <c r="AD22" s="32">
        <v>1818.30722251</v>
      </c>
      <c r="AE22" s="32">
        <v>202.03410021600001</v>
      </c>
      <c r="AF22" s="32">
        <v>2020.3413227200001</v>
      </c>
      <c r="AG22" s="32">
        <v>0</v>
      </c>
      <c r="AH22" s="32">
        <v>1.4287973757900001</v>
      </c>
      <c r="AI22" s="32">
        <v>4.0134882080300001</v>
      </c>
      <c r="AJ22" s="32">
        <v>9.6025709928499996</v>
      </c>
      <c r="AK22" s="32">
        <v>2.5528926155099998</v>
      </c>
      <c r="AL22" s="32">
        <v>0.23895102575499999</v>
      </c>
      <c r="AM22" s="32">
        <v>11.8318693959</v>
      </c>
      <c r="AN22" s="32">
        <v>1.9630459090500001</v>
      </c>
      <c r="AO22" s="32">
        <v>0</v>
      </c>
      <c r="AP22" s="32">
        <v>3.5700909562000001</v>
      </c>
      <c r="AQ22" s="32">
        <v>137.161472398</v>
      </c>
      <c r="AR22" s="32">
        <v>123.726107781</v>
      </c>
      <c r="AS22" s="32">
        <v>13.435364617399999</v>
      </c>
      <c r="AT22" s="32">
        <v>80.601769049699996</v>
      </c>
      <c r="AU22" s="32">
        <v>5.22394816493E-2</v>
      </c>
      <c r="AV22" s="32">
        <v>1.90590118884E-2</v>
      </c>
      <c r="AW22" s="32">
        <v>48.615101498500003</v>
      </c>
      <c r="AX22" s="32">
        <v>5.5313681002200001E-2</v>
      </c>
      <c r="AY22" s="32">
        <v>7.9638547166800002</v>
      </c>
      <c r="AZ22" s="32">
        <v>0.23368328400499999</v>
      </c>
      <c r="BA22" s="32">
        <v>0.45353496406299998</v>
      </c>
      <c r="BB22" s="32">
        <v>19.9032237214</v>
      </c>
      <c r="BC22" s="32">
        <v>11.033967885999999</v>
      </c>
      <c r="BD22" s="32">
        <v>10.935710649900001</v>
      </c>
      <c r="BE22" s="32">
        <v>0.29008689297099999</v>
      </c>
      <c r="BF22" s="32">
        <v>889.58883046100004</v>
      </c>
      <c r="BG22" s="32">
        <v>16.488951498799999</v>
      </c>
      <c r="BH22" s="32">
        <v>1.4866766279599999E-2</v>
      </c>
      <c r="BI22" s="32">
        <v>1.4903861194300001</v>
      </c>
      <c r="BJ22" s="32">
        <v>0</v>
      </c>
      <c r="BK22" s="32">
        <v>21.358507203999999</v>
      </c>
      <c r="BL22" s="32">
        <v>253.311494181</v>
      </c>
      <c r="BM22" s="32">
        <v>1.44782090551</v>
      </c>
      <c r="BN22" s="32"/>
      <c r="BO22" s="32"/>
    </row>
    <row r="23" spans="1:67" x14ac:dyDescent="0.25">
      <c r="A23" s="34" t="s">
        <v>22</v>
      </c>
      <c r="B23" s="32">
        <v>24392.559065810001</v>
      </c>
      <c r="C23" s="32">
        <v>874.69332197000006</v>
      </c>
      <c r="D23" s="32">
        <v>72980.599690269897</v>
      </c>
      <c r="E23" s="32">
        <v>8964.2963643900002</v>
      </c>
      <c r="F23" s="32">
        <v>6784.3658431199901</v>
      </c>
      <c r="G23" s="32">
        <v>120871.65417307999</v>
      </c>
      <c r="H23" s="32">
        <v>1418.7576482899999</v>
      </c>
      <c r="I23" s="32">
        <v>1000.97747879999</v>
      </c>
      <c r="J23" s="32"/>
      <c r="K23" s="34" t="s">
        <v>22</v>
      </c>
      <c r="L23" s="32">
        <v>0</v>
      </c>
      <c r="M23" s="32">
        <v>0</v>
      </c>
      <c r="N23" s="32">
        <v>9.2825567429900002E-2</v>
      </c>
      <c r="O23" s="32">
        <v>158.85085855700001</v>
      </c>
      <c r="P23" s="32">
        <v>380.74172047399998</v>
      </c>
      <c r="Q23" s="32">
        <v>24392.940427099998</v>
      </c>
      <c r="R23" s="32">
        <v>114.47545770399999</v>
      </c>
      <c r="S23" s="32">
        <v>251.83104295300001</v>
      </c>
      <c r="T23" s="32">
        <v>96.562488053400003</v>
      </c>
      <c r="U23" s="32">
        <v>65.878776326899995</v>
      </c>
      <c r="V23" s="32">
        <v>0</v>
      </c>
      <c r="W23" s="32">
        <v>1001.03430329</v>
      </c>
      <c r="X23" s="32">
        <v>0</v>
      </c>
      <c r="Y23" s="32">
        <v>5.2419916803800003E-3</v>
      </c>
      <c r="Z23" s="32">
        <v>0</v>
      </c>
      <c r="AA23" s="32">
        <v>0</v>
      </c>
      <c r="AB23" s="32">
        <v>874.70642230500005</v>
      </c>
      <c r="AC23" s="32">
        <v>0</v>
      </c>
      <c r="AD23" s="32">
        <v>65684.684536700006</v>
      </c>
      <c r="AE23" s="32">
        <v>7298.2987744800002</v>
      </c>
      <c r="AF23" s="32">
        <v>72982.983311200005</v>
      </c>
      <c r="AG23" s="32">
        <v>0</v>
      </c>
      <c r="AH23" s="32">
        <v>61.689345052699998</v>
      </c>
      <c r="AI23" s="32">
        <v>378.571737262</v>
      </c>
      <c r="AJ23" s="32">
        <v>597.91877304900004</v>
      </c>
      <c r="AK23" s="32">
        <v>221.55145550899999</v>
      </c>
      <c r="AL23" s="32">
        <v>6.32870671425</v>
      </c>
      <c r="AM23" s="32">
        <v>289.97198162699999</v>
      </c>
      <c r="AN23" s="32">
        <v>185.16406856500001</v>
      </c>
      <c r="AO23" s="32">
        <v>0</v>
      </c>
      <c r="AP23" s="32">
        <v>68.216334045500005</v>
      </c>
      <c r="AQ23" s="32">
        <v>8964.4145782800006</v>
      </c>
      <c r="AR23" s="32">
        <v>6784.4842526800003</v>
      </c>
      <c r="AS23" s="32">
        <v>2179.9303255999998</v>
      </c>
      <c r="AT23" s="32">
        <v>5461.4596257499998</v>
      </c>
      <c r="AU23" s="32">
        <v>0.62158596867600002</v>
      </c>
      <c r="AV23" s="32">
        <v>1.7977407624999999</v>
      </c>
      <c r="AW23" s="32">
        <v>3776.0847906200001</v>
      </c>
      <c r="AX23" s="32">
        <v>0.65816568159900002</v>
      </c>
      <c r="AY23" s="32">
        <v>142.49804662899999</v>
      </c>
      <c r="AZ23" s="32">
        <v>22.042133408600002</v>
      </c>
      <c r="BA23" s="32">
        <v>3.7463712765900001</v>
      </c>
      <c r="BB23" s="32">
        <v>355.33762907099998</v>
      </c>
      <c r="BC23" s="32">
        <v>630.562705596</v>
      </c>
      <c r="BD23" s="32">
        <v>673.96864495700004</v>
      </c>
      <c r="BE23" s="32">
        <v>27.3624299146</v>
      </c>
      <c r="BF23" s="32">
        <v>120878.43574099999</v>
      </c>
      <c r="BG23" s="32">
        <v>2892.9117946000001</v>
      </c>
      <c r="BH23" s="32">
        <v>0.15682740322700001</v>
      </c>
      <c r="BI23" s="32">
        <v>175.18146738799999</v>
      </c>
      <c r="BJ23" s="32">
        <v>0</v>
      </c>
      <c r="BK23" s="32">
        <v>518.31383054900004</v>
      </c>
      <c r="BL23" s="32">
        <v>1418.7686914799999</v>
      </c>
      <c r="BM23" s="32">
        <v>182.950778219</v>
      </c>
      <c r="BN23" s="32"/>
      <c r="BO23" s="32"/>
    </row>
    <row r="24" spans="1:67" x14ac:dyDescent="0.25">
      <c r="A24" s="34" t="s">
        <v>23</v>
      </c>
      <c r="B24" s="32">
        <v>8449.0175696000006</v>
      </c>
      <c r="C24" s="32">
        <v>370.62786480999898</v>
      </c>
      <c r="D24" s="32">
        <v>26681.307755019901</v>
      </c>
      <c r="E24" s="32">
        <v>9070.3811530399998</v>
      </c>
      <c r="F24" s="32">
        <v>6714.6052742799902</v>
      </c>
      <c r="G24" s="32">
        <v>20759.393379339901</v>
      </c>
      <c r="H24" s="32">
        <v>681.32788943999901</v>
      </c>
      <c r="I24" s="32">
        <v>166.151870309999</v>
      </c>
      <c r="J24" s="32"/>
      <c r="K24" s="34" t="s">
        <v>23</v>
      </c>
      <c r="L24" s="32">
        <v>0</v>
      </c>
      <c r="M24" s="32">
        <v>0</v>
      </c>
      <c r="N24" s="32">
        <v>2.5202380579999999E-2</v>
      </c>
      <c r="O24" s="32">
        <v>56.596578238900001</v>
      </c>
      <c r="P24" s="32">
        <v>111.993427806</v>
      </c>
      <c r="Q24" s="32">
        <v>8449.2451336400009</v>
      </c>
      <c r="R24" s="32">
        <v>31.080348740200002</v>
      </c>
      <c r="S24" s="32">
        <v>131.77946395199999</v>
      </c>
      <c r="T24" s="32">
        <v>26.216939622400002</v>
      </c>
      <c r="U24" s="32">
        <v>21.4773128488</v>
      </c>
      <c r="V24" s="32">
        <v>0</v>
      </c>
      <c r="W24" s="32">
        <v>166.16408475099999</v>
      </c>
      <c r="X24" s="32">
        <v>0</v>
      </c>
      <c r="Y24" s="32">
        <v>1.4232171732599999E-3</v>
      </c>
      <c r="Z24" s="32">
        <v>0</v>
      </c>
      <c r="AA24" s="32">
        <v>0</v>
      </c>
      <c r="AB24" s="32">
        <v>370.63682046399998</v>
      </c>
      <c r="AC24" s="32">
        <v>0</v>
      </c>
      <c r="AD24" s="32">
        <v>24015.167273399999</v>
      </c>
      <c r="AE24" s="32">
        <v>2668.3519865200001</v>
      </c>
      <c r="AF24" s="32">
        <v>26683.5192599</v>
      </c>
      <c r="AG24" s="32">
        <v>0</v>
      </c>
      <c r="AH24" s="32">
        <v>31.326660253099998</v>
      </c>
      <c r="AI24" s="32">
        <v>393.81199840300002</v>
      </c>
      <c r="AJ24" s="32">
        <v>323.02807253200001</v>
      </c>
      <c r="AK24" s="32">
        <v>228.31798467600001</v>
      </c>
      <c r="AL24" s="32">
        <v>4.7708420029000003</v>
      </c>
      <c r="AM24" s="32">
        <v>287.41181398100002</v>
      </c>
      <c r="AN24" s="32">
        <v>192.618264917</v>
      </c>
      <c r="AO24" s="32">
        <v>0</v>
      </c>
      <c r="AP24" s="32">
        <v>40.935196937699999</v>
      </c>
      <c r="AQ24" s="32">
        <v>9070.5198864899994</v>
      </c>
      <c r="AR24" s="32">
        <v>6714.74164372</v>
      </c>
      <c r="AS24" s="32">
        <v>2355.7782427699999</v>
      </c>
      <c r="AT24" s="32">
        <v>5495.1954224600004</v>
      </c>
      <c r="AU24" s="32">
        <v>0.16512282588400001</v>
      </c>
      <c r="AV24" s="32">
        <v>1.8701122434799999</v>
      </c>
      <c r="AW24" s="32">
        <v>3870.7863613599998</v>
      </c>
      <c r="AX24" s="32">
        <v>0.174839889438</v>
      </c>
      <c r="AY24" s="32">
        <v>100.274662881</v>
      </c>
      <c r="AZ24" s="32">
        <v>22.929488972400002</v>
      </c>
      <c r="BA24" s="32">
        <v>3.80562740407</v>
      </c>
      <c r="BB24" s="32">
        <v>249.70878103499999</v>
      </c>
      <c r="BC24" s="32">
        <v>610.07701704199997</v>
      </c>
      <c r="BD24" s="32">
        <v>678.61999883800001</v>
      </c>
      <c r="BE24" s="32">
        <v>28.463966448699999</v>
      </c>
      <c r="BF24" s="32">
        <v>20766.970532700001</v>
      </c>
      <c r="BG24" s="32">
        <v>495.496832353</v>
      </c>
      <c r="BH24" s="32">
        <v>4.2579071456100001E-2</v>
      </c>
      <c r="BI24" s="32">
        <v>97.768145041699995</v>
      </c>
      <c r="BJ24" s="32">
        <v>0</v>
      </c>
      <c r="BK24" s="32">
        <v>233.99011405100001</v>
      </c>
      <c r="BL24" s="32">
        <v>681.33577133799997</v>
      </c>
      <c r="BM24" s="32">
        <v>102.10665880099999</v>
      </c>
      <c r="BN24" s="32"/>
      <c r="BO24" s="32"/>
    </row>
    <row r="25" spans="1:67" x14ac:dyDescent="0.25">
      <c r="A25" s="34" t="s">
        <v>24</v>
      </c>
      <c r="B25" s="32">
        <v>12380.980482629901</v>
      </c>
      <c r="C25" s="32">
        <v>1000.44255587999</v>
      </c>
      <c r="D25" s="32">
        <v>15342.081410699901</v>
      </c>
      <c r="E25" s="32">
        <v>1197.3951059200001</v>
      </c>
      <c r="F25" s="32">
        <v>882.31566783999995</v>
      </c>
      <c r="G25" s="32">
        <v>10476.553823980001</v>
      </c>
      <c r="H25" s="32">
        <v>446.858529129999</v>
      </c>
      <c r="I25" s="32">
        <v>25.77774848</v>
      </c>
      <c r="J25" s="32"/>
      <c r="K25" s="34" t="s">
        <v>24</v>
      </c>
      <c r="L25" s="32">
        <v>1.1193715263099999</v>
      </c>
      <c r="M25" s="32">
        <v>0</v>
      </c>
      <c r="N25" s="32">
        <v>1.31890297107</v>
      </c>
      <c r="O25" s="32">
        <v>13.6789742966</v>
      </c>
      <c r="P25" s="32">
        <v>739.55971680699997</v>
      </c>
      <c r="Q25" s="32">
        <v>12381.654925299999</v>
      </c>
      <c r="R25" s="32">
        <v>8.3755342709500002</v>
      </c>
      <c r="S25" s="32">
        <v>12.076337198299999</v>
      </c>
      <c r="T25" s="32">
        <v>5.9729650282</v>
      </c>
      <c r="U25" s="32">
        <v>294.55985172099997</v>
      </c>
      <c r="V25" s="32">
        <v>0</v>
      </c>
      <c r="W25" s="32">
        <v>25.777937444799999</v>
      </c>
      <c r="X25" s="32">
        <v>0</v>
      </c>
      <c r="Y25" s="32">
        <v>0.419899536548</v>
      </c>
      <c r="Z25" s="32">
        <v>0.25121591004600002</v>
      </c>
      <c r="AA25" s="32">
        <v>0.87907303511400003</v>
      </c>
      <c r="AB25" s="32">
        <v>1000.4982125499999</v>
      </c>
      <c r="AC25" s="32">
        <v>0</v>
      </c>
      <c r="AD25" s="32">
        <v>13810.193078300001</v>
      </c>
      <c r="AE25" s="32">
        <v>1534.46593659</v>
      </c>
      <c r="AF25" s="32">
        <v>15344.6590149</v>
      </c>
      <c r="AG25" s="32">
        <v>0.24480594445199999</v>
      </c>
      <c r="AH25" s="32">
        <v>6.2780262984700004</v>
      </c>
      <c r="AI25" s="32">
        <v>36.958684202599997</v>
      </c>
      <c r="AJ25" s="32">
        <v>86.367809214800005</v>
      </c>
      <c r="AK25" s="32">
        <v>21.5016621366</v>
      </c>
      <c r="AL25" s="32">
        <v>0.51034780322600004</v>
      </c>
      <c r="AM25" s="32">
        <v>46.819232507099997</v>
      </c>
      <c r="AN25" s="32">
        <v>18.076943344099998</v>
      </c>
      <c r="AO25" s="32">
        <v>2.8325376969399998</v>
      </c>
      <c r="AP25" s="32">
        <v>4.8788956811500004</v>
      </c>
      <c r="AQ25" s="32">
        <v>1197.44421657</v>
      </c>
      <c r="AR25" s="32">
        <v>882.36487035899995</v>
      </c>
      <c r="AS25" s="32">
        <v>315.07934620600003</v>
      </c>
      <c r="AT25" s="32">
        <v>703.03058197099995</v>
      </c>
      <c r="AU25" s="32">
        <v>3.2127766758700001E-2</v>
      </c>
      <c r="AV25" s="32">
        <v>0.175507396275</v>
      </c>
      <c r="AW25" s="32">
        <v>533.223269319</v>
      </c>
      <c r="AX25" s="32">
        <v>3.4018404806100001E-2</v>
      </c>
      <c r="AY25" s="32">
        <v>21.144119757999999</v>
      </c>
      <c r="AZ25" s="32">
        <v>2.15190000099</v>
      </c>
      <c r="BA25" s="32">
        <v>1.25315953795</v>
      </c>
      <c r="BB25" s="32">
        <v>52.758971431600003</v>
      </c>
      <c r="BC25" s="32">
        <v>58.839267184100002</v>
      </c>
      <c r="BD25" s="32">
        <v>78.502924910999994</v>
      </c>
      <c r="BE25" s="32">
        <v>2.67130201767</v>
      </c>
      <c r="BF25" s="32">
        <v>10481.983729600001</v>
      </c>
      <c r="BG25" s="32">
        <v>196.62673407599999</v>
      </c>
      <c r="BH25" s="32">
        <v>0.43495241836600002</v>
      </c>
      <c r="BI25" s="32">
        <v>13.611743865999999</v>
      </c>
      <c r="BJ25" s="32">
        <v>0</v>
      </c>
      <c r="BK25" s="32">
        <v>46.092805156700003</v>
      </c>
      <c r="BL25" s="32">
        <v>446.87933844600002</v>
      </c>
      <c r="BM25" s="32">
        <v>10.8789766474</v>
      </c>
      <c r="BN25" s="32"/>
      <c r="BO25" s="32"/>
    </row>
    <row r="26" spans="1:67" x14ac:dyDescent="0.25">
      <c r="A26" s="34" t="s">
        <v>25</v>
      </c>
      <c r="B26" s="32">
        <v>17583.509778099899</v>
      </c>
      <c r="C26" s="32">
        <v>901.04693186999896</v>
      </c>
      <c r="D26" s="32">
        <v>60264.982718179999</v>
      </c>
      <c r="E26" s="32">
        <v>5580.2071457100001</v>
      </c>
      <c r="F26" s="32">
        <v>5101.4735176000004</v>
      </c>
      <c r="G26" s="32">
        <v>77540.969276689895</v>
      </c>
      <c r="H26" s="32">
        <v>1928.1094797799899</v>
      </c>
      <c r="I26" s="32">
        <v>747.79918451999902</v>
      </c>
      <c r="J26" s="32"/>
      <c r="K26" s="34" t="s">
        <v>25</v>
      </c>
      <c r="L26" s="32">
        <v>0</v>
      </c>
      <c r="M26" s="32">
        <v>0</v>
      </c>
      <c r="N26" s="32">
        <v>2.81798416674E-2</v>
      </c>
      <c r="O26" s="32">
        <v>116.200666924</v>
      </c>
      <c r="P26" s="32">
        <v>160.646334338</v>
      </c>
      <c r="Q26" s="32">
        <v>17583.683229300001</v>
      </c>
      <c r="R26" s="32">
        <v>34.7523012889</v>
      </c>
      <c r="S26" s="32">
        <v>397.063611052</v>
      </c>
      <c r="T26" s="32">
        <v>29.314293944599999</v>
      </c>
      <c r="U26" s="32">
        <v>39.281387208300004</v>
      </c>
      <c r="V26" s="32">
        <v>0</v>
      </c>
      <c r="W26" s="32">
        <v>747.850942358</v>
      </c>
      <c r="X26" s="32">
        <v>0</v>
      </c>
      <c r="Y26" s="32">
        <v>1.5913579676599999E-3</v>
      </c>
      <c r="Z26" s="32">
        <v>0</v>
      </c>
      <c r="AA26" s="32">
        <v>0</v>
      </c>
      <c r="AB26" s="32">
        <v>901.06436978500005</v>
      </c>
      <c r="AC26" s="32">
        <v>0</v>
      </c>
      <c r="AD26" s="32">
        <v>54241.153322099999</v>
      </c>
      <c r="AE26" s="32">
        <v>6026.79538658</v>
      </c>
      <c r="AF26" s="32">
        <v>60267.948708600001</v>
      </c>
      <c r="AG26" s="32">
        <v>0</v>
      </c>
      <c r="AH26" s="32">
        <v>92.439933241099993</v>
      </c>
      <c r="AI26" s="32">
        <v>300.52921262799998</v>
      </c>
      <c r="AJ26" s="32">
        <v>993.00349277600003</v>
      </c>
      <c r="AK26" s="32">
        <v>174.08463559899999</v>
      </c>
      <c r="AL26" s="32">
        <v>3.5133088352900002</v>
      </c>
      <c r="AM26" s="32">
        <v>218.919257077</v>
      </c>
      <c r="AN26" s="32">
        <v>146.99250697100001</v>
      </c>
      <c r="AO26" s="32">
        <v>0</v>
      </c>
      <c r="AP26" s="32">
        <v>29.127436206599999</v>
      </c>
      <c r="AQ26" s="32">
        <v>5580.3670163400002</v>
      </c>
      <c r="AR26" s="32">
        <v>5101.6338932899998</v>
      </c>
      <c r="AS26" s="32">
        <v>478.73312305299999</v>
      </c>
      <c r="AT26" s="32">
        <v>4180.8545582899997</v>
      </c>
      <c r="AU26" s="32">
        <v>9.2154027998699997E-2</v>
      </c>
      <c r="AV26" s="32">
        <v>1.4271364413300001</v>
      </c>
      <c r="AW26" s="32">
        <v>2950.1277066299999</v>
      </c>
      <c r="AX26" s="32">
        <v>9.7577162938099996E-2</v>
      </c>
      <c r="AY26" s="32">
        <v>73.301412697200007</v>
      </c>
      <c r="AZ26" s="32">
        <v>17.498145706599999</v>
      </c>
      <c r="BA26" s="32">
        <v>2.9298975467299999</v>
      </c>
      <c r="BB26" s="32">
        <v>182.50490646700001</v>
      </c>
      <c r="BC26" s="32">
        <v>462.341843928</v>
      </c>
      <c r="BD26" s="32">
        <v>516.42527391199997</v>
      </c>
      <c r="BE26" s="32">
        <v>21.721666792099999</v>
      </c>
      <c r="BF26" s="32">
        <v>77548.602112799999</v>
      </c>
      <c r="BG26" s="32">
        <v>1868.22682487</v>
      </c>
      <c r="BH26" s="32">
        <v>4.7609645574300002E-2</v>
      </c>
      <c r="BI26" s="32">
        <v>306.98027293799998</v>
      </c>
      <c r="BJ26" s="32">
        <v>0</v>
      </c>
      <c r="BK26" s="32">
        <v>628.63108241099997</v>
      </c>
      <c r="BL26" s="32">
        <v>1928.12033406</v>
      </c>
      <c r="BM26" s="32">
        <v>320.67644147999999</v>
      </c>
      <c r="BN26" s="32"/>
      <c r="BO26" s="32"/>
    </row>
    <row r="27" spans="1:67" x14ac:dyDescent="0.25">
      <c r="A27" s="34" t="s">
        <v>26</v>
      </c>
      <c r="B27" s="32">
        <v>3073.84017159</v>
      </c>
      <c r="C27" s="32">
        <v>172.07504571999999</v>
      </c>
      <c r="D27" s="32">
        <v>16028.000640779899</v>
      </c>
      <c r="E27" s="32">
        <v>7221.3630232100004</v>
      </c>
      <c r="F27" s="32">
        <v>4577.1125818999899</v>
      </c>
      <c r="G27" s="32">
        <v>17932.484258600001</v>
      </c>
      <c r="H27" s="32">
        <v>345.70455220000002</v>
      </c>
      <c r="I27" s="32">
        <v>18.459778050000001</v>
      </c>
      <c r="J27" s="32"/>
      <c r="K27" s="34" t="s">
        <v>26</v>
      </c>
      <c r="L27" s="32">
        <v>0</v>
      </c>
      <c r="M27" s="32">
        <v>0</v>
      </c>
      <c r="N27" s="32">
        <v>1.8892119071599999E-3</v>
      </c>
      <c r="O27" s="32">
        <v>17.861278716499999</v>
      </c>
      <c r="P27" s="32">
        <v>4.8658770892399996</v>
      </c>
      <c r="Q27" s="32">
        <v>3073.8939572999998</v>
      </c>
      <c r="R27" s="32">
        <v>2.3298110647799999</v>
      </c>
      <c r="S27" s="32">
        <v>74.119844643199997</v>
      </c>
      <c r="T27" s="32">
        <v>1.9652451687400001</v>
      </c>
      <c r="U27" s="32">
        <v>0.107110229052</v>
      </c>
      <c r="V27" s="32">
        <v>0</v>
      </c>
      <c r="W27" s="32">
        <v>18.459762138399999</v>
      </c>
      <c r="X27" s="32">
        <v>0</v>
      </c>
      <c r="Y27" s="32">
        <v>1.0668577787299999E-4</v>
      </c>
      <c r="Z27" s="32">
        <v>0</v>
      </c>
      <c r="AA27" s="32">
        <v>0</v>
      </c>
      <c r="AB27" s="32">
        <v>172.075636755</v>
      </c>
      <c r="AC27" s="32">
        <v>0</v>
      </c>
      <c r="AD27" s="32">
        <v>14425.157973699999</v>
      </c>
      <c r="AE27" s="32">
        <v>1602.79540954</v>
      </c>
      <c r="AF27" s="32">
        <v>16027.9533832</v>
      </c>
      <c r="AG27" s="32">
        <v>0</v>
      </c>
      <c r="AH27" s="32">
        <v>17.118064990699999</v>
      </c>
      <c r="AI27" s="32">
        <v>269.81664461999998</v>
      </c>
      <c r="AJ27" s="32">
        <v>186.79758318</v>
      </c>
      <c r="AK27" s="32">
        <v>172.47554555900001</v>
      </c>
      <c r="AL27" s="32">
        <v>2.9568877357000001</v>
      </c>
      <c r="AM27" s="32">
        <v>192.04104801400001</v>
      </c>
      <c r="AN27" s="32">
        <v>133.19648887100001</v>
      </c>
      <c r="AO27" s="32">
        <v>0</v>
      </c>
      <c r="AP27" s="32">
        <v>21.9392403833</v>
      </c>
      <c r="AQ27" s="32">
        <v>7221.4377187099999</v>
      </c>
      <c r="AR27" s="32">
        <v>4577.1904846699999</v>
      </c>
      <c r="AS27" s="32">
        <v>2644.2472340499999</v>
      </c>
      <c r="AT27" s="32">
        <v>3739.2015840499998</v>
      </c>
      <c r="AU27" s="32">
        <v>1.3368968615000001</v>
      </c>
      <c r="AV27" s="32">
        <v>1.2928192064899999</v>
      </c>
      <c r="AW27" s="32">
        <v>2617.86061561</v>
      </c>
      <c r="AX27" s="32">
        <v>0.273889364463</v>
      </c>
      <c r="AY27" s="32">
        <v>72.754242972200004</v>
      </c>
      <c r="AZ27" s="32">
        <v>15.959658020599999</v>
      </c>
      <c r="BA27" s="32">
        <v>3.0501270221999999</v>
      </c>
      <c r="BB27" s="32">
        <v>181.214597787</v>
      </c>
      <c r="BC27" s="32">
        <v>409.286408021</v>
      </c>
      <c r="BD27" s="32">
        <v>461.68312779600001</v>
      </c>
      <c r="BE27" s="32">
        <v>20.052456904</v>
      </c>
      <c r="BF27" s="32">
        <v>17932.480246300001</v>
      </c>
      <c r="BG27" s="32">
        <v>439.73966597399999</v>
      </c>
      <c r="BH27" s="32">
        <v>3.1917579589599999E-3</v>
      </c>
      <c r="BI27" s="32">
        <v>58.181772006499997</v>
      </c>
      <c r="BJ27" s="32">
        <v>0</v>
      </c>
      <c r="BK27" s="32">
        <v>111.96660581</v>
      </c>
      <c r="BL27" s="32">
        <v>345.70562524500002</v>
      </c>
      <c r="BM27" s="32">
        <v>60.779650255</v>
      </c>
      <c r="BN27" s="32"/>
      <c r="BO27" s="32"/>
    </row>
    <row r="28" spans="1:67" x14ac:dyDescent="0.25">
      <c r="A28" s="34" t="s">
        <v>27</v>
      </c>
      <c r="B28" s="32">
        <v>6118.8073177299902</v>
      </c>
      <c r="C28" s="32">
        <v>285.97660944</v>
      </c>
      <c r="D28" s="32">
        <v>37705.823958100002</v>
      </c>
      <c r="E28" s="32">
        <v>2199.24400676</v>
      </c>
      <c r="F28" s="32">
        <v>1894.8885647899999</v>
      </c>
      <c r="G28" s="32">
        <v>25251.407683289901</v>
      </c>
      <c r="H28" s="32">
        <v>572.70075841000005</v>
      </c>
      <c r="I28" s="32">
        <v>37.919757509999997</v>
      </c>
      <c r="J28" s="32"/>
      <c r="K28" s="34" t="s">
        <v>27</v>
      </c>
      <c r="L28" s="32">
        <v>0</v>
      </c>
      <c r="M28" s="32">
        <v>0</v>
      </c>
      <c r="N28" s="32">
        <v>0</v>
      </c>
      <c r="O28" s="32">
        <v>26.111867827200001</v>
      </c>
      <c r="P28" s="32">
        <v>11.498194759</v>
      </c>
      <c r="Q28" s="32">
        <v>6118.8279551400001</v>
      </c>
      <c r="R28" s="32">
        <v>0</v>
      </c>
      <c r="S28" s="32">
        <v>123.156611173</v>
      </c>
      <c r="T28" s="32">
        <v>0</v>
      </c>
      <c r="U28" s="32">
        <v>4.9201587558200002</v>
      </c>
      <c r="V28" s="32">
        <v>0</v>
      </c>
      <c r="W28" s="32">
        <v>37.919736277799998</v>
      </c>
      <c r="X28" s="32">
        <v>0</v>
      </c>
      <c r="Y28" s="32">
        <v>0</v>
      </c>
      <c r="Z28" s="32">
        <v>0</v>
      </c>
      <c r="AA28" s="32">
        <v>0</v>
      </c>
      <c r="AB28" s="32">
        <v>285.97900943500002</v>
      </c>
      <c r="AC28" s="32">
        <v>0</v>
      </c>
      <c r="AD28" s="32">
        <v>33935.648139899997</v>
      </c>
      <c r="AE28" s="32">
        <v>3770.6278422599999</v>
      </c>
      <c r="AF28" s="32">
        <v>37706.2759821</v>
      </c>
      <c r="AG28" s="32">
        <v>0</v>
      </c>
      <c r="AH28" s="32">
        <v>28.314984521500001</v>
      </c>
      <c r="AI28" s="32">
        <v>113.097497033</v>
      </c>
      <c r="AJ28" s="32">
        <v>311.71549185999999</v>
      </c>
      <c r="AK28" s="32">
        <v>65.357846674200005</v>
      </c>
      <c r="AL28" s="32">
        <v>1.19159638833</v>
      </c>
      <c r="AM28" s="32">
        <v>81.257381754299999</v>
      </c>
      <c r="AN28" s="32">
        <v>55.317364821200002</v>
      </c>
      <c r="AO28" s="32">
        <v>0</v>
      </c>
      <c r="AP28" s="32">
        <v>8.7986814300299994</v>
      </c>
      <c r="AQ28" s="32">
        <v>2199.2783530199999</v>
      </c>
      <c r="AR28" s="32">
        <v>1894.92301989</v>
      </c>
      <c r="AS28" s="32">
        <v>304.355333126</v>
      </c>
      <c r="AT28" s="32">
        <v>1559.8952936999999</v>
      </c>
      <c r="AU28" s="32">
        <v>0</v>
      </c>
      <c r="AV28" s="32">
        <v>0.537071165415</v>
      </c>
      <c r="AW28" s="32">
        <v>1106.04318577</v>
      </c>
      <c r="AX28" s="32">
        <v>0</v>
      </c>
      <c r="AY28" s="32">
        <v>24.1044876385</v>
      </c>
      <c r="AZ28" s="32">
        <v>6.5850399266700004</v>
      </c>
      <c r="BA28" s="32">
        <v>1.0903839334200001</v>
      </c>
      <c r="BB28" s="32">
        <v>59.977052583400003</v>
      </c>
      <c r="BC28" s="32">
        <v>170.688169837</v>
      </c>
      <c r="BD28" s="32">
        <v>192.70290792700001</v>
      </c>
      <c r="BE28" s="32">
        <v>8.1744683534499991</v>
      </c>
      <c r="BF28" s="32">
        <v>25251.916847299999</v>
      </c>
      <c r="BG28" s="32">
        <v>618.67182743499995</v>
      </c>
      <c r="BH28" s="32">
        <v>0</v>
      </c>
      <c r="BI28" s="32">
        <v>97.491297759199995</v>
      </c>
      <c r="BJ28" s="32">
        <v>0</v>
      </c>
      <c r="BK28" s="32">
        <v>181.03278625799999</v>
      </c>
      <c r="BL28" s="32">
        <v>572.70137297799999</v>
      </c>
      <c r="BM28" s="32">
        <v>101.846421987</v>
      </c>
      <c r="BN28" s="32"/>
      <c r="BO28" s="32"/>
    </row>
    <row r="29" spans="1:67" x14ac:dyDescent="0.25">
      <c r="A29" s="34" t="s">
        <v>28</v>
      </c>
      <c r="B29" s="32">
        <v>5558.9443763199997</v>
      </c>
      <c r="C29" s="32">
        <v>426.23017280999898</v>
      </c>
      <c r="D29" s="32">
        <v>4384.8320153900004</v>
      </c>
      <c r="E29" s="32">
        <v>309.85743448999898</v>
      </c>
      <c r="F29" s="32">
        <v>236.83149437999899</v>
      </c>
      <c r="G29" s="32">
        <v>1345.3017294199899</v>
      </c>
      <c r="H29" s="32">
        <v>180.43239700999999</v>
      </c>
      <c r="I29" s="32">
        <v>2.3084017800000001</v>
      </c>
      <c r="J29" s="32"/>
      <c r="K29" s="34" t="s">
        <v>28</v>
      </c>
      <c r="L29" s="32">
        <v>0</v>
      </c>
      <c r="M29" s="32">
        <v>0</v>
      </c>
      <c r="N29" s="32">
        <v>0</v>
      </c>
      <c r="O29" s="32">
        <v>2.4085037710999999</v>
      </c>
      <c r="P29" s="32">
        <v>298.05005153299999</v>
      </c>
      <c r="Q29" s="32">
        <v>5559.4102874800001</v>
      </c>
      <c r="R29" s="32">
        <v>0</v>
      </c>
      <c r="S29" s="32">
        <v>11.359702822299999</v>
      </c>
      <c r="T29" s="32">
        <v>0</v>
      </c>
      <c r="U29" s="32">
        <v>127.537613251</v>
      </c>
      <c r="V29" s="32">
        <v>0</v>
      </c>
      <c r="W29" s="32">
        <v>2.30840428606</v>
      </c>
      <c r="X29" s="32">
        <v>0</v>
      </c>
      <c r="Y29" s="32">
        <v>0</v>
      </c>
      <c r="Z29" s="32">
        <v>0</v>
      </c>
      <c r="AA29" s="32">
        <v>0</v>
      </c>
      <c r="AB29" s="32">
        <v>426.26653228800001</v>
      </c>
      <c r="AC29" s="32">
        <v>0</v>
      </c>
      <c r="AD29" s="32">
        <v>3946.82591447</v>
      </c>
      <c r="AE29" s="32">
        <v>438.536216088</v>
      </c>
      <c r="AF29" s="32">
        <v>4385.36213056</v>
      </c>
      <c r="AG29" s="32">
        <v>0</v>
      </c>
      <c r="AH29" s="32">
        <v>2.6117124233600002</v>
      </c>
      <c r="AI29" s="32">
        <v>13.4306051467</v>
      </c>
      <c r="AJ29" s="32">
        <v>28.751994517699998</v>
      </c>
      <c r="AK29" s="32">
        <v>7.7614043364900001</v>
      </c>
      <c r="AL29" s="32">
        <v>0.14150501794000001</v>
      </c>
      <c r="AM29" s="32">
        <v>14.1846124991</v>
      </c>
      <c r="AN29" s="32">
        <v>6.5690749317900003</v>
      </c>
      <c r="AO29" s="32">
        <v>0</v>
      </c>
      <c r="AP29" s="32">
        <v>1.0448654340600001</v>
      </c>
      <c r="AQ29" s="32">
        <v>309.86292868200002</v>
      </c>
      <c r="AR29" s="32">
        <v>236.83692813600001</v>
      </c>
      <c r="AS29" s="32">
        <v>73.026000546099993</v>
      </c>
      <c r="AT29" s="32">
        <v>188.33566529399999</v>
      </c>
      <c r="AU29" s="32">
        <v>0</v>
      </c>
      <c r="AV29" s="32">
        <v>6.3778522462299994E-2</v>
      </c>
      <c r="AW29" s="32">
        <v>133.272766117</v>
      </c>
      <c r="AX29" s="32">
        <v>0</v>
      </c>
      <c r="AY29" s="32">
        <v>4.0293107205299998</v>
      </c>
      <c r="AZ29" s="32">
        <v>0.78198890027900003</v>
      </c>
      <c r="BA29" s="32">
        <v>0.37749929319800002</v>
      </c>
      <c r="BB29" s="32">
        <v>10.0395317945</v>
      </c>
      <c r="BC29" s="32">
        <v>20.269639566399999</v>
      </c>
      <c r="BD29" s="32">
        <v>23.899619255200001</v>
      </c>
      <c r="BE29" s="32">
        <v>0.97073668413799996</v>
      </c>
      <c r="BF29" s="32">
        <v>1345.30140024</v>
      </c>
      <c r="BG29" s="32">
        <v>31.4196915317</v>
      </c>
      <c r="BH29" s="32">
        <v>0</v>
      </c>
      <c r="BI29" s="32">
        <v>8.9924010276199997</v>
      </c>
      <c r="BJ29" s="32">
        <v>0</v>
      </c>
      <c r="BK29" s="32">
        <v>16.698099612099998</v>
      </c>
      <c r="BL29" s="32">
        <v>180.44399622700001</v>
      </c>
      <c r="BM29" s="32">
        <v>9.3941041761099999</v>
      </c>
      <c r="BN29" s="32"/>
      <c r="BO29" s="32"/>
    </row>
    <row r="30" spans="1:67" x14ac:dyDescent="0.25">
      <c r="A30" s="34" t="s">
        <v>29</v>
      </c>
      <c r="B30" s="32">
        <v>5412.0559970199902</v>
      </c>
      <c r="C30" s="32">
        <v>250.61828306999899</v>
      </c>
      <c r="D30" s="32">
        <v>629.56995122999899</v>
      </c>
      <c r="E30" s="32">
        <v>107.78790312</v>
      </c>
      <c r="F30" s="32">
        <v>101.25502327</v>
      </c>
      <c r="G30" s="32">
        <v>374.46300746999998</v>
      </c>
      <c r="H30" s="32">
        <v>143.10271259999899</v>
      </c>
      <c r="I30" s="32"/>
      <c r="J30" s="32"/>
      <c r="K30" s="34" t="s">
        <v>29</v>
      </c>
      <c r="L30" s="32">
        <v>0</v>
      </c>
      <c r="M30" s="32">
        <v>0</v>
      </c>
      <c r="N30" s="32">
        <v>2.0592989717599999E-2</v>
      </c>
      <c r="O30" s="32">
        <v>24.848281861699999</v>
      </c>
      <c r="P30" s="32">
        <v>210.86307270099999</v>
      </c>
      <c r="Q30" s="32">
        <v>5412.0179881599997</v>
      </c>
      <c r="R30" s="32">
        <v>25.395928535500001</v>
      </c>
      <c r="S30" s="32">
        <v>6.8531470391399996</v>
      </c>
      <c r="T30" s="32">
        <v>21.421995365499999</v>
      </c>
      <c r="U30" s="32">
        <v>68.701050599400006</v>
      </c>
      <c r="V30" s="32">
        <v>0</v>
      </c>
      <c r="W30" s="32">
        <v>0</v>
      </c>
      <c r="X30" s="32">
        <v>0</v>
      </c>
      <c r="Y30" s="32">
        <v>1.1629177208999999E-3</v>
      </c>
      <c r="Z30" s="32">
        <v>0</v>
      </c>
      <c r="AA30" s="32">
        <v>0</v>
      </c>
      <c r="AB30" s="32">
        <v>250.61825826099999</v>
      </c>
      <c r="AC30" s="32">
        <v>0</v>
      </c>
      <c r="AD30" s="32">
        <v>566.56047571600004</v>
      </c>
      <c r="AE30" s="32">
        <v>62.951232006700003</v>
      </c>
      <c r="AF30" s="32">
        <v>629.51170772199998</v>
      </c>
      <c r="AG30" s="32">
        <v>0</v>
      </c>
      <c r="AH30" s="32">
        <v>2.4165791134700001</v>
      </c>
      <c r="AI30" s="32">
        <v>0</v>
      </c>
      <c r="AJ30" s="32">
        <v>8.5875446825899999</v>
      </c>
      <c r="AK30" s="32">
        <v>0.60318232467499999</v>
      </c>
      <c r="AL30" s="32">
        <v>0.50794034958699996</v>
      </c>
      <c r="AM30" s="32">
        <v>5.9735687338299996</v>
      </c>
      <c r="AN30" s="32">
        <v>0</v>
      </c>
      <c r="AO30" s="32">
        <v>0</v>
      </c>
      <c r="AP30" s="32">
        <v>8.4142899546399992</v>
      </c>
      <c r="AQ30" s="32">
        <v>107.780760637</v>
      </c>
      <c r="AR30" s="32">
        <v>101.247863047</v>
      </c>
      <c r="AS30" s="32">
        <v>6.5328975898000001</v>
      </c>
      <c r="AT30" s="32">
        <v>53.511168839900002</v>
      </c>
      <c r="AU30" s="32">
        <v>0.13492269679300001</v>
      </c>
      <c r="AV30" s="32">
        <v>0</v>
      </c>
      <c r="AW30" s="32">
        <v>16.904008761899998</v>
      </c>
      <c r="AX30" s="32">
        <v>0.14286271021899999</v>
      </c>
      <c r="AY30" s="32">
        <v>13.950113032300001</v>
      </c>
      <c r="AZ30" s="32">
        <v>0</v>
      </c>
      <c r="BA30" s="32">
        <v>0.134212688228</v>
      </c>
      <c r="BB30" s="32">
        <v>34.884767250599999</v>
      </c>
      <c r="BC30" s="32">
        <v>12.853850702600001</v>
      </c>
      <c r="BD30" s="32">
        <v>6.7441455345900003</v>
      </c>
      <c r="BE30" s="32">
        <v>0</v>
      </c>
      <c r="BF30" s="32">
        <v>374.49091060500001</v>
      </c>
      <c r="BG30" s="32">
        <v>0</v>
      </c>
      <c r="BH30" s="32">
        <v>3.4791700141100002E-2</v>
      </c>
      <c r="BI30" s="32">
        <v>6.3163093349699995E-2</v>
      </c>
      <c r="BJ30" s="32">
        <v>0</v>
      </c>
      <c r="BK30" s="32">
        <v>42.9373782065</v>
      </c>
      <c r="BL30" s="32">
        <v>143.101624345</v>
      </c>
      <c r="BM30" s="32">
        <v>5.3424417337500002E-2</v>
      </c>
      <c r="BN30" s="32"/>
      <c r="BO30" s="32"/>
    </row>
    <row r="31" spans="1:67" x14ac:dyDescent="0.25">
      <c r="A31" s="34" t="s">
        <v>30</v>
      </c>
      <c r="B31" s="32">
        <v>10744.21688745</v>
      </c>
      <c r="C31" s="32">
        <v>647.33268837000003</v>
      </c>
      <c r="D31" s="32">
        <v>6785.6773485499898</v>
      </c>
      <c r="E31" s="32">
        <v>1656.3390869299999</v>
      </c>
      <c r="F31" s="32">
        <v>1336.70046829999</v>
      </c>
      <c r="G31" s="32">
        <v>7406.3180101999997</v>
      </c>
      <c r="H31" s="32">
        <v>352.60780793999999</v>
      </c>
      <c r="I31" s="32">
        <v>43.389022949999898</v>
      </c>
      <c r="J31" s="32"/>
      <c r="K31" s="34" t="s">
        <v>30</v>
      </c>
      <c r="L31" s="32">
        <v>0</v>
      </c>
      <c r="M31" s="32">
        <v>0</v>
      </c>
      <c r="N31" s="32">
        <v>2.0904220207800001E-2</v>
      </c>
      <c r="O31" s="32">
        <v>29.809755984999999</v>
      </c>
      <c r="P31" s="32">
        <v>464.52225895999999</v>
      </c>
      <c r="Q31" s="32">
        <v>10744.242431000001</v>
      </c>
      <c r="R31" s="32">
        <v>25.7797462634</v>
      </c>
      <c r="S31" s="32">
        <v>28.586263669600001</v>
      </c>
      <c r="T31" s="32">
        <v>21.745767452300001</v>
      </c>
      <c r="U31" s="32">
        <v>176.91810779900001</v>
      </c>
      <c r="V31" s="32">
        <v>0</v>
      </c>
      <c r="W31" s="32">
        <v>43.389032888800003</v>
      </c>
      <c r="X31" s="32">
        <v>0</v>
      </c>
      <c r="Y31" s="32">
        <v>1.1804856365199999E-3</v>
      </c>
      <c r="Z31" s="32">
        <v>0</v>
      </c>
      <c r="AA31" s="32">
        <v>0</v>
      </c>
      <c r="AB31" s="32">
        <v>647.33566611399999</v>
      </c>
      <c r="AC31" s="32">
        <v>0</v>
      </c>
      <c r="AD31" s="32">
        <v>6107.2231057299996</v>
      </c>
      <c r="AE31" s="32">
        <v>678.58030507199999</v>
      </c>
      <c r="AF31" s="32">
        <v>6785.8034108000002</v>
      </c>
      <c r="AG31" s="32">
        <v>0</v>
      </c>
      <c r="AH31" s="32">
        <v>7.42595431158</v>
      </c>
      <c r="AI31" s="32">
        <v>73.608424750099999</v>
      </c>
      <c r="AJ31" s="32">
        <v>63.462713895299999</v>
      </c>
      <c r="AK31" s="32">
        <v>43.092438168199998</v>
      </c>
      <c r="AL31" s="32">
        <v>1.2428285723300001</v>
      </c>
      <c r="AM31" s="32">
        <v>62.328896749800002</v>
      </c>
      <c r="AN31" s="32">
        <v>36.002781050300001</v>
      </c>
      <c r="AO31" s="32">
        <v>0</v>
      </c>
      <c r="AP31" s="32">
        <v>13.467417188000001</v>
      </c>
      <c r="AQ31" s="32">
        <v>1656.35691726</v>
      </c>
      <c r="AR31" s="32">
        <v>1336.71823146</v>
      </c>
      <c r="AS31" s="32">
        <v>319.63868580600001</v>
      </c>
      <c r="AT31" s="32">
        <v>1067.1651768700001</v>
      </c>
      <c r="AU31" s="32">
        <v>0.124124518128</v>
      </c>
      <c r="AV31" s="32">
        <v>0.34954749711499999</v>
      </c>
      <c r="AW31" s="32">
        <v>737.08663219599998</v>
      </c>
      <c r="AX31" s="32">
        <v>0.13142915355000001</v>
      </c>
      <c r="AY31" s="32">
        <v>29.537575843300001</v>
      </c>
      <c r="AZ31" s="32">
        <v>4.2858113787200001</v>
      </c>
      <c r="BA31" s="32">
        <v>1.0490323933800001</v>
      </c>
      <c r="BB31" s="32">
        <v>73.667724698800001</v>
      </c>
      <c r="BC31" s="32">
        <v>122.91590138700001</v>
      </c>
      <c r="BD31" s="32">
        <v>132.50740074300001</v>
      </c>
      <c r="BE31" s="32">
        <v>5.3202745926099997</v>
      </c>
      <c r="BF31" s="32">
        <v>7406.2832293800002</v>
      </c>
      <c r="BG31" s="32">
        <v>108.24108815</v>
      </c>
      <c r="BH31" s="32">
        <v>3.5317632816300001E-2</v>
      </c>
      <c r="BI31" s="32">
        <v>17.186143728299999</v>
      </c>
      <c r="BJ31" s="32">
        <v>0</v>
      </c>
      <c r="BK31" s="32">
        <v>75.380448643400001</v>
      </c>
      <c r="BL31" s="32">
        <v>352.60842358000002</v>
      </c>
      <c r="BM31" s="32">
        <v>17.941118343999999</v>
      </c>
      <c r="BN31" s="32"/>
      <c r="BO31" s="32"/>
    </row>
    <row r="32" spans="1:67" x14ac:dyDescent="0.25">
      <c r="A32" s="34" t="s">
        <v>31</v>
      </c>
      <c r="B32" s="32">
        <v>4015.2615088900002</v>
      </c>
      <c r="C32" s="32">
        <v>271.90500883999903</v>
      </c>
      <c r="D32" s="32">
        <v>6916.0787452300001</v>
      </c>
      <c r="E32" s="32">
        <v>2096.0253304100002</v>
      </c>
      <c r="F32" s="32">
        <v>1991.81370797</v>
      </c>
      <c r="G32" s="32">
        <v>4212.5302144999896</v>
      </c>
      <c r="H32" s="32">
        <v>194.22381713999999</v>
      </c>
      <c r="I32" s="32">
        <v>4.2283209099999901</v>
      </c>
      <c r="J32" s="32"/>
      <c r="K32" s="34" t="s">
        <v>31</v>
      </c>
      <c r="L32" s="32">
        <v>0</v>
      </c>
      <c r="M32" s="32">
        <v>0</v>
      </c>
      <c r="N32" s="32">
        <v>0</v>
      </c>
      <c r="O32" s="32">
        <v>7.8413358681099998</v>
      </c>
      <c r="P32" s="32">
        <v>183.17015729299999</v>
      </c>
      <c r="Q32" s="32">
        <v>4015.3334516800001</v>
      </c>
      <c r="R32" s="32">
        <v>0</v>
      </c>
      <c r="S32" s="32">
        <v>21.501927303999999</v>
      </c>
      <c r="T32" s="32">
        <v>0</v>
      </c>
      <c r="U32" s="32">
        <v>65.255779565500006</v>
      </c>
      <c r="V32" s="32">
        <v>0</v>
      </c>
      <c r="W32" s="32">
        <v>4.2283164800200002</v>
      </c>
      <c r="X32" s="32">
        <v>0</v>
      </c>
      <c r="Y32" s="32">
        <v>0</v>
      </c>
      <c r="Z32" s="32">
        <v>0</v>
      </c>
      <c r="AA32" s="32">
        <v>0</v>
      </c>
      <c r="AB32" s="32">
        <v>271.91071314099997</v>
      </c>
      <c r="AC32" s="32">
        <v>0</v>
      </c>
      <c r="AD32" s="32">
        <v>6224.8381961699997</v>
      </c>
      <c r="AE32" s="32">
        <v>691.64866880600005</v>
      </c>
      <c r="AF32" s="32">
        <v>6916.4868649700002</v>
      </c>
      <c r="AG32" s="32">
        <v>0</v>
      </c>
      <c r="AH32" s="32">
        <v>4.9753472849199998</v>
      </c>
      <c r="AI32" s="32">
        <v>118.410633002</v>
      </c>
      <c r="AJ32" s="32">
        <v>82.080404968300002</v>
      </c>
      <c r="AK32" s="32">
        <v>68.428255852999996</v>
      </c>
      <c r="AL32" s="32">
        <v>1.2475755612099999</v>
      </c>
      <c r="AM32" s="32">
        <v>88.109870134900007</v>
      </c>
      <c r="AN32" s="32">
        <v>57.916088786700001</v>
      </c>
      <c r="AO32" s="32">
        <v>0</v>
      </c>
      <c r="AP32" s="32">
        <v>9.2120293369000006</v>
      </c>
      <c r="AQ32" s="32">
        <v>2096.0587384400001</v>
      </c>
      <c r="AR32" s="32">
        <v>1991.8472162600001</v>
      </c>
      <c r="AS32" s="32">
        <v>104.21152218500001</v>
      </c>
      <c r="AT32" s="32">
        <v>1635.24726278</v>
      </c>
      <c r="AU32" s="32">
        <v>0</v>
      </c>
      <c r="AV32" s="32">
        <v>0.56230161709000004</v>
      </c>
      <c r="AW32" s="32">
        <v>1159.29288402</v>
      </c>
      <c r="AX32" s="32">
        <v>0</v>
      </c>
      <c r="AY32" s="32">
        <v>26.017795956000001</v>
      </c>
      <c r="AZ32" s="32">
        <v>6.8943942948799997</v>
      </c>
      <c r="BA32" s="32">
        <v>1.3075932534000001</v>
      </c>
      <c r="BB32" s="32">
        <v>64.746973034199996</v>
      </c>
      <c r="BC32" s="32">
        <v>178.70683064599999</v>
      </c>
      <c r="BD32" s="32">
        <v>202.43551705900001</v>
      </c>
      <c r="BE32" s="32">
        <v>8.5584908221599996</v>
      </c>
      <c r="BF32" s="32">
        <v>4212.5518876599999</v>
      </c>
      <c r="BG32" s="32">
        <v>102.400257891</v>
      </c>
      <c r="BH32" s="32">
        <v>0</v>
      </c>
      <c r="BI32" s="32">
        <v>18.7088998125</v>
      </c>
      <c r="BJ32" s="32">
        <v>0</v>
      </c>
      <c r="BK32" s="32">
        <v>39.969588932900002</v>
      </c>
      <c r="BL32" s="32">
        <v>194.22541376999999</v>
      </c>
      <c r="BM32" s="32">
        <v>17.717551137800001</v>
      </c>
      <c r="BN32" s="32"/>
      <c r="BO32" s="32"/>
    </row>
    <row r="33" spans="1:67" x14ac:dyDescent="0.25">
      <c r="A33" s="34" t="s">
        <v>32</v>
      </c>
      <c r="B33" s="32">
        <v>17464.993209789998</v>
      </c>
      <c r="C33" s="32">
        <v>1057.2068217199901</v>
      </c>
      <c r="D33" s="32">
        <v>10558.876941909901</v>
      </c>
      <c r="E33" s="32">
        <v>850.76734519999798</v>
      </c>
      <c r="F33" s="32">
        <v>666.787027069999</v>
      </c>
      <c r="G33" s="32">
        <v>3625.61752346</v>
      </c>
      <c r="H33" s="32">
        <v>534.70165428999906</v>
      </c>
      <c r="I33" s="32">
        <v>18.689386339999899</v>
      </c>
      <c r="J33" s="32"/>
      <c r="K33" s="34" t="s">
        <v>32</v>
      </c>
      <c r="L33" s="32">
        <v>0</v>
      </c>
      <c r="M33" s="32">
        <v>0</v>
      </c>
      <c r="N33" s="32">
        <v>2.9846057416899999E-2</v>
      </c>
      <c r="O33" s="32">
        <v>45.753665011199999</v>
      </c>
      <c r="P33" s="32">
        <v>877.09224847899998</v>
      </c>
      <c r="Q33" s="32">
        <v>17464.731599899998</v>
      </c>
      <c r="R33" s="32">
        <v>36.811656261499998</v>
      </c>
      <c r="S33" s="32">
        <v>19.232627359799999</v>
      </c>
      <c r="T33" s="32">
        <v>31.047513762600001</v>
      </c>
      <c r="U33" s="32">
        <v>313.17102060899998</v>
      </c>
      <c r="V33" s="32">
        <v>0</v>
      </c>
      <c r="W33" s="32">
        <v>18.689410388100001</v>
      </c>
      <c r="X33" s="32">
        <v>0</v>
      </c>
      <c r="Y33" s="32">
        <v>1.68544587178E-3</v>
      </c>
      <c r="Z33" s="32">
        <v>0</v>
      </c>
      <c r="AA33" s="32">
        <v>0</v>
      </c>
      <c r="AB33" s="32">
        <v>1057.19763831</v>
      </c>
      <c r="AC33" s="32">
        <v>0</v>
      </c>
      <c r="AD33" s="32">
        <v>9503.3764279700008</v>
      </c>
      <c r="AE33" s="32">
        <v>1055.9309600399999</v>
      </c>
      <c r="AF33" s="32">
        <v>10559.307387999999</v>
      </c>
      <c r="AG33" s="32">
        <v>0</v>
      </c>
      <c r="AH33" s="32">
        <v>5.6445425924799997</v>
      </c>
      <c r="AI33" s="32">
        <v>29.4422202748</v>
      </c>
      <c r="AJ33" s="32">
        <v>101.139147099</v>
      </c>
      <c r="AK33" s="32">
        <v>17.896879885600001</v>
      </c>
      <c r="AL33" s="32">
        <v>1.0532955126400001</v>
      </c>
      <c r="AM33" s="32">
        <v>39.756492747099998</v>
      </c>
      <c r="AN33" s="32">
        <v>14.400631091499999</v>
      </c>
      <c r="AO33" s="32">
        <v>0</v>
      </c>
      <c r="AP33" s="32">
        <v>14.5991729516</v>
      </c>
      <c r="AQ33" s="32">
        <v>850.76267340599998</v>
      </c>
      <c r="AR33" s="32">
        <v>666.78216051599998</v>
      </c>
      <c r="AS33" s="32">
        <v>183.98051289</v>
      </c>
      <c r="AT33" s="32">
        <v>490.94135548399998</v>
      </c>
      <c r="AU33" s="32">
        <v>0.19736841655199999</v>
      </c>
      <c r="AV33" s="32">
        <v>0.139813516537</v>
      </c>
      <c r="AW33" s="32">
        <v>316.751467596</v>
      </c>
      <c r="AX33" s="32">
        <v>0.208983261088</v>
      </c>
      <c r="AY33" s="32">
        <v>29.1717473012</v>
      </c>
      <c r="AZ33" s="32">
        <v>1.71425731246</v>
      </c>
      <c r="BA33" s="32">
        <v>1.0069223834500001</v>
      </c>
      <c r="BB33" s="32">
        <v>72.889715420000002</v>
      </c>
      <c r="BC33" s="32">
        <v>63.237508048000002</v>
      </c>
      <c r="BD33" s="32">
        <v>62.187674481099997</v>
      </c>
      <c r="BE33" s="32">
        <v>2.1280276867099999</v>
      </c>
      <c r="BF33" s="32">
        <v>3625.7732507800001</v>
      </c>
      <c r="BG33" s="32">
        <v>70.163416436600002</v>
      </c>
      <c r="BH33" s="32">
        <v>5.0424489310099997E-2</v>
      </c>
      <c r="BI33" s="32">
        <v>11.571528642400001</v>
      </c>
      <c r="BJ33" s="32">
        <v>0</v>
      </c>
      <c r="BK33" s="32">
        <v>95.718187533800005</v>
      </c>
      <c r="BL33" s="32">
        <v>534.69452377200003</v>
      </c>
      <c r="BM33" s="32">
        <v>7.7680601021499998</v>
      </c>
      <c r="BN33" s="32"/>
      <c r="BO33" s="32"/>
    </row>
    <row r="34" spans="1:67" x14ac:dyDescent="0.25">
      <c r="A34" s="34" t="s">
        <v>33</v>
      </c>
      <c r="B34" s="32">
        <v>38742.251668609897</v>
      </c>
      <c r="C34" s="32">
        <v>1431.65214921999</v>
      </c>
      <c r="D34" s="32">
        <v>35181.443531866003</v>
      </c>
      <c r="E34" s="32">
        <v>8492.3329628800002</v>
      </c>
      <c r="F34" s="32">
        <v>7240.1467358199898</v>
      </c>
      <c r="G34" s="32">
        <v>36083.574412330003</v>
      </c>
      <c r="H34" s="32">
        <v>1539.50576296999</v>
      </c>
      <c r="I34" s="32">
        <v>1079.68313447999</v>
      </c>
      <c r="J34" s="32"/>
      <c r="K34" s="34" t="s">
        <v>33</v>
      </c>
      <c r="L34" s="32">
        <v>0</v>
      </c>
      <c r="M34" s="32">
        <v>0</v>
      </c>
      <c r="N34" s="32">
        <v>0.16876176489700001</v>
      </c>
      <c r="O34" s="32">
        <v>234.64329870500001</v>
      </c>
      <c r="P34" s="32">
        <v>1012.51838415</v>
      </c>
      <c r="Q34" s="32">
        <v>38742.125198499998</v>
      </c>
      <c r="R34" s="32">
        <v>208.122513854</v>
      </c>
      <c r="S34" s="32">
        <v>202.41536652400001</v>
      </c>
      <c r="T34" s="32">
        <v>175.555767334</v>
      </c>
      <c r="U34" s="32">
        <v>256.83369577299999</v>
      </c>
      <c r="V34" s="32">
        <v>0</v>
      </c>
      <c r="W34" s="32">
        <v>1079.6418536799999</v>
      </c>
      <c r="X34" s="32">
        <v>0</v>
      </c>
      <c r="Y34" s="32">
        <v>9.5302139254299992E-3</v>
      </c>
      <c r="Z34" s="32">
        <v>0</v>
      </c>
      <c r="AA34" s="32">
        <v>0</v>
      </c>
      <c r="AB34" s="32">
        <v>1431.6542570399999</v>
      </c>
      <c r="AC34" s="32">
        <v>0</v>
      </c>
      <c r="AD34" s="32">
        <v>31665.696271500001</v>
      </c>
      <c r="AE34" s="32">
        <v>3518.4108854299998</v>
      </c>
      <c r="AF34" s="32">
        <v>35184.107156999999</v>
      </c>
      <c r="AG34" s="32">
        <v>0</v>
      </c>
      <c r="AH34" s="32">
        <v>53.4292322537</v>
      </c>
      <c r="AI34" s="32">
        <v>387.70895911000002</v>
      </c>
      <c r="AJ34" s="32">
        <v>440.54970716899999</v>
      </c>
      <c r="AK34" s="32">
        <v>228.64336551400001</v>
      </c>
      <c r="AL34" s="32">
        <v>7.9505386630099997</v>
      </c>
      <c r="AM34" s="32">
        <v>313.91420595099999</v>
      </c>
      <c r="AN34" s="32">
        <v>189.63319304699999</v>
      </c>
      <c r="AO34" s="32">
        <v>0</v>
      </c>
      <c r="AP34" s="32">
        <v>94.198821131299994</v>
      </c>
      <c r="AQ34" s="32">
        <v>8492.3831093499994</v>
      </c>
      <c r="AR34" s="32">
        <v>7240.1979912999996</v>
      </c>
      <c r="AS34" s="32">
        <v>1252.18511805</v>
      </c>
      <c r="AT34" s="32">
        <v>5747.8164223900003</v>
      </c>
      <c r="AU34" s="32">
        <v>1.02681531571</v>
      </c>
      <c r="AV34" s="32">
        <v>1.84113080904</v>
      </c>
      <c r="AW34" s="32">
        <v>3915.9729725100001</v>
      </c>
      <c r="AX34" s="32">
        <v>1.08724279162</v>
      </c>
      <c r="AY34" s="32">
        <v>186.198451038</v>
      </c>
      <c r="AZ34" s="32">
        <v>22.5741416065</v>
      </c>
      <c r="BA34" s="32">
        <v>4.2067302402299998</v>
      </c>
      <c r="BB34" s="32">
        <v>464.59416339199998</v>
      </c>
      <c r="BC34" s="32">
        <v>682.95818571699999</v>
      </c>
      <c r="BD34" s="32">
        <v>709.66646932100002</v>
      </c>
      <c r="BE34" s="32">
        <v>28.022851732700001</v>
      </c>
      <c r="BF34" s="32">
        <v>36088.921825999998</v>
      </c>
      <c r="BG34" s="32">
        <v>746.14554608699996</v>
      </c>
      <c r="BH34" s="32">
        <v>0.28512127201100002</v>
      </c>
      <c r="BI34" s="32">
        <v>116.292232926</v>
      </c>
      <c r="BJ34" s="32">
        <v>0</v>
      </c>
      <c r="BK34" s="32">
        <v>566.86009757600004</v>
      </c>
      <c r="BL34" s="32">
        <v>1539.50140179</v>
      </c>
      <c r="BM34" s="32">
        <v>121.384318468</v>
      </c>
      <c r="BN34" s="32"/>
      <c r="BO34" s="32"/>
    </row>
    <row r="35" spans="1:67" x14ac:dyDescent="0.25">
      <c r="A35" s="34" t="s">
        <v>34</v>
      </c>
      <c r="B35" s="32">
        <v>9930.4274761699908</v>
      </c>
      <c r="C35" s="32">
        <v>294.06823129999901</v>
      </c>
      <c r="D35" s="32">
        <v>51068.825335560003</v>
      </c>
      <c r="E35" s="32">
        <v>2689.4305945699898</v>
      </c>
      <c r="F35" s="32">
        <v>2364.1967439</v>
      </c>
      <c r="G35" s="32">
        <v>15109.073118099899</v>
      </c>
      <c r="H35" s="32">
        <v>717.12287528000002</v>
      </c>
      <c r="I35" s="32">
        <v>19.911607490000002</v>
      </c>
      <c r="J35" s="32"/>
      <c r="K35" s="34" t="s">
        <v>34</v>
      </c>
      <c r="L35" s="32">
        <v>0.15377780413</v>
      </c>
      <c r="M35" s="32">
        <v>0</v>
      </c>
      <c r="N35" s="32">
        <v>0.180515484758</v>
      </c>
      <c r="O35" s="32">
        <v>32.872285839299998</v>
      </c>
      <c r="P35" s="32">
        <v>0.97814868349899997</v>
      </c>
      <c r="Q35" s="32">
        <v>9930.5660336000001</v>
      </c>
      <c r="R35" s="32">
        <v>0.31985392340000002</v>
      </c>
      <c r="S35" s="32">
        <v>154.01576500300001</v>
      </c>
      <c r="T35" s="32">
        <v>0.119788898097</v>
      </c>
      <c r="U35" s="32">
        <v>0.28284207902399999</v>
      </c>
      <c r="V35" s="32">
        <v>0</v>
      </c>
      <c r="W35" s="32">
        <v>19.911628280599999</v>
      </c>
      <c r="X35" s="32">
        <v>0</v>
      </c>
      <c r="Y35" s="32">
        <v>5.7647186108700003E-2</v>
      </c>
      <c r="Z35" s="32">
        <v>3.45116718861E-2</v>
      </c>
      <c r="AA35" s="32">
        <v>0.12076546768300001</v>
      </c>
      <c r="AB35" s="32">
        <v>294.06842977700001</v>
      </c>
      <c r="AC35" s="32">
        <v>0</v>
      </c>
      <c r="AD35" s="32">
        <v>45961.952246399997</v>
      </c>
      <c r="AE35" s="32">
        <v>5106.8840089100004</v>
      </c>
      <c r="AF35" s="32">
        <v>51068.836255299997</v>
      </c>
      <c r="AG35" s="32">
        <v>3.3631113675800003E-2</v>
      </c>
      <c r="AH35" s="32">
        <v>35.863406703700001</v>
      </c>
      <c r="AI35" s="32">
        <v>130.18289577100001</v>
      </c>
      <c r="AJ35" s="32">
        <v>393.20700068600001</v>
      </c>
      <c r="AK35" s="32">
        <v>125.202516135</v>
      </c>
      <c r="AL35" s="32">
        <v>1.5760796298399999</v>
      </c>
      <c r="AM35" s="32">
        <v>89.687924880300002</v>
      </c>
      <c r="AN35" s="32">
        <v>67.387556672599999</v>
      </c>
      <c r="AO35" s="32">
        <v>0.46955645210199998</v>
      </c>
      <c r="AP35" s="32">
        <v>10.6619606365</v>
      </c>
      <c r="AQ35" s="32">
        <v>2689.4697670199998</v>
      </c>
      <c r="AR35" s="32">
        <v>2364.2358852100001</v>
      </c>
      <c r="AS35" s="32">
        <v>325.23388180799998</v>
      </c>
      <c r="AT35" s="32">
        <v>1864.5308124200001</v>
      </c>
      <c r="AU35" s="32">
        <v>4.0123519516700004</v>
      </c>
      <c r="AV35" s="32">
        <v>0.65312988530500005</v>
      </c>
      <c r="AW35" s="32">
        <v>1233.2342682599999</v>
      </c>
      <c r="AX35" s="32">
        <v>0.78998838144000005</v>
      </c>
      <c r="AY35" s="32">
        <v>71.757421330100001</v>
      </c>
      <c r="AZ35" s="32">
        <v>8.3363358962100005</v>
      </c>
      <c r="BA35" s="32">
        <v>2.7310354668099999</v>
      </c>
      <c r="BB35" s="32">
        <v>179.083012889</v>
      </c>
      <c r="BC35" s="32">
        <v>199.18944515199999</v>
      </c>
      <c r="BD35" s="32">
        <v>228.203099552</v>
      </c>
      <c r="BE35" s="32">
        <v>11.0773952281</v>
      </c>
      <c r="BF35" s="32">
        <v>15109.220199199999</v>
      </c>
      <c r="BG35" s="32">
        <v>388.10633847600002</v>
      </c>
      <c r="BH35" s="32">
        <v>5.8615324724299998E-2</v>
      </c>
      <c r="BI35" s="32">
        <v>122.363017333</v>
      </c>
      <c r="BJ35" s="32">
        <v>0</v>
      </c>
      <c r="BK35" s="32">
        <v>227.823410645</v>
      </c>
      <c r="BL35" s="32">
        <v>717.12279852500001</v>
      </c>
      <c r="BM35" s="32">
        <v>127.67223277799999</v>
      </c>
      <c r="BN35" s="32"/>
      <c r="BO35" s="32"/>
    </row>
    <row r="36" spans="1:67" x14ac:dyDescent="0.25">
      <c r="A36" s="34" t="s">
        <v>35</v>
      </c>
      <c r="B36" s="32">
        <v>26731.645656789999</v>
      </c>
      <c r="C36" s="32">
        <v>1283.0219509000001</v>
      </c>
      <c r="D36" s="32">
        <v>62544.006352489901</v>
      </c>
      <c r="E36" s="32">
        <v>19056.389299199898</v>
      </c>
      <c r="F36" s="32">
        <v>14701.089110909899</v>
      </c>
      <c r="G36" s="32">
        <v>105004.48120215999</v>
      </c>
      <c r="H36" s="32">
        <v>1459.4226126999899</v>
      </c>
      <c r="I36" s="32">
        <v>782.72405099999901</v>
      </c>
      <c r="J36" s="32"/>
      <c r="K36" s="34" t="s">
        <v>35</v>
      </c>
      <c r="L36" s="32">
        <v>0</v>
      </c>
      <c r="M36" s="32">
        <v>0</v>
      </c>
      <c r="N36" s="32">
        <v>5.57349141194E-2</v>
      </c>
      <c r="O36" s="32">
        <v>117.494632599</v>
      </c>
      <c r="P36" s="32">
        <v>607.10412921800003</v>
      </c>
      <c r="Q36" s="32">
        <v>26732.716100599999</v>
      </c>
      <c r="R36" s="32">
        <v>76.860251824599999</v>
      </c>
      <c r="S36" s="32">
        <v>251.90264789099999</v>
      </c>
      <c r="T36" s="32">
        <v>57.978748419299997</v>
      </c>
      <c r="U36" s="32">
        <v>180.75465703</v>
      </c>
      <c r="V36" s="32">
        <v>0</v>
      </c>
      <c r="W36" s="32">
        <v>782.72470300800001</v>
      </c>
      <c r="X36" s="32">
        <v>0</v>
      </c>
      <c r="Y36" s="32">
        <v>3.1474325523699999E-3</v>
      </c>
      <c r="Z36" s="32">
        <v>0</v>
      </c>
      <c r="AA36" s="32">
        <v>0</v>
      </c>
      <c r="AB36" s="32">
        <v>1283.10415455</v>
      </c>
      <c r="AC36" s="32">
        <v>0</v>
      </c>
      <c r="AD36" s="32">
        <v>56291.380973799998</v>
      </c>
      <c r="AE36" s="32">
        <v>6254.5983616699996</v>
      </c>
      <c r="AF36" s="32">
        <v>62545.9793355</v>
      </c>
      <c r="AG36" s="32">
        <v>0</v>
      </c>
      <c r="AH36" s="32">
        <v>60.0652479301</v>
      </c>
      <c r="AI36" s="32">
        <v>863.29525748900005</v>
      </c>
      <c r="AJ36" s="32">
        <v>610.73682193100001</v>
      </c>
      <c r="AK36" s="32">
        <v>500.31143488700002</v>
      </c>
      <c r="AL36" s="32">
        <v>10.293349966599999</v>
      </c>
      <c r="AM36" s="32">
        <v>633.68492347400002</v>
      </c>
      <c r="AN36" s="32">
        <v>422.24826493799998</v>
      </c>
      <c r="AO36" s="32">
        <v>0</v>
      </c>
      <c r="AP36" s="32">
        <v>87.001899455499995</v>
      </c>
      <c r="AQ36" s="32">
        <v>19056.644042200001</v>
      </c>
      <c r="AR36" s="32">
        <v>14701.3445514</v>
      </c>
      <c r="AS36" s="32">
        <v>4355.2994907599996</v>
      </c>
      <c r="AT36" s="32">
        <v>12032.7109772</v>
      </c>
      <c r="AU36" s="32">
        <v>0.31813093229299999</v>
      </c>
      <c r="AV36" s="32">
        <v>4.0995677701900002</v>
      </c>
      <c r="AW36" s="32">
        <v>8482.2224936700004</v>
      </c>
      <c r="AX36" s="32">
        <v>0.336852503616</v>
      </c>
      <c r="AY36" s="32">
        <v>216.718748073</v>
      </c>
      <c r="AZ36" s="32">
        <v>50.264893689899999</v>
      </c>
      <c r="BA36" s="32">
        <v>8.6038372932700007</v>
      </c>
      <c r="BB36" s="32">
        <v>539.65013812999996</v>
      </c>
      <c r="BC36" s="32">
        <v>1333.20391638</v>
      </c>
      <c r="BD36" s="32">
        <v>1486.6946752900001</v>
      </c>
      <c r="BE36" s="32">
        <v>62.397306325800002</v>
      </c>
      <c r="BF36" s="32">
        <v>105023.042103</v>
      </c>
      <c r="BG36" s="32">
        <v>2215.5991978799998</v>
      </c>
      <c r="BH36" s="32">
        <v>9.4163894163E-2</v>
      </c>
      <c r="BI36" s="32">
        <v>183.58106094799999</v>
      </c>
      <c r="BJ36" s="32">
        <v>0</v>
      </c>
      <c r="BK36" s="32">
        <v>459.254493395</v>
      </c>
      <c r="BL36" s="32">
        <v>1459.4495714100001</v>
      </c>
      <c r="BM36" s="32">
        <v>191.748024082</v>
      </c>
      <c r="BN36" s="32"/>
      <c r="BO36" s="32"/>
    </row>
    <row r="37" spans="1:67" x14ac:dyDescent="0.25">
      <c r="A37" s="34" t="s">
        <v>36</v>
      </c>
      <c r="B37" s="32">
        <v>30231.307272479899</v>
      </c>
      <c r="C37" s="32">
        <v>1195.30300024999</v>
      </c>
      <c r="D37" s="32">
        <v>51754.072158229901</v>
      </c>
      <c r="E37" s="32">
        <v>2231.4649282400001</v>
      </c>
      <c r="F37" s="32">
        <v>2000.39157841</v>
      </c>
      <c r="G37" s="32">
        <v>21418.37972089</v>
      </c>
      <c r="H37" s="32">
        <v>987.77063894000003</v>
      </c>
      <c r="I37" s="32">
        <v>30.89752477</v>
      </c>
      <c r="J37" s="32"/>
      <c r="K37" s="34" t="s">
        <v>36</v>
      </c>
      <c r="L37" s="32">
        <v>0</v>
      </c>
      <c r="M37" s="32">
        <v>0</v>
      </c>
      <c r="N37" s="32">
        <v>1.9388744875600001E-5</v>
      </c>
      <c r="O37" s="32">
        <v>38.607884688200002</v>
      </c>
      <c r="P37" s="32">
        <v>758.08106704800002</v>
      </c>
      <c r="Q37" s="32">
        <v>30231.782613300002</v>
      </c>
      <c r="R37" s="32">
        <v>2.3910383934900001E-2</v>
      </c>
      <c r="S37" s="32">
        <v>132.134636473</v>
      </c>
      <c r="T37" s="32">
        <v>2.01688937978E-2</v>
      </c>
      <c r="U37" s="32">
        <v>282.26335184700002</v>
      </c>
      <c r="V37" s="32">
        <v>0</v>
      </c>
      <c r="W37" s="32">
        <v>30.8972777153</v>
      </c>
      <c r="X37" s="32">
        <v>0</v>
      </c>
      <c r="Y37" s="32">
        <v>1.0948861742600001E-6</v>
      </c>
      <c r="Z37" s="32">
        <v>0</v>
      </c>
      <c r="AA37" s="32">
        <v>0</v>
      </c>
      <c r="AB37" s="32">
        <v>1195.32061591</v>
      </c>
      <c r="AC37" s="32">
        <v>0</v>
      </c>
      <c r="AD37" s="32">
        <v>46579.502711900001</v>
      </c>
      <c r="AE37" s="32">
        <v>5175.5005179099999</v>
      </c>
      <c r="AF37" s="32">
        <v>51755.003229800001</v>
      </c>
      <c r="AG37" s="32">
        <v>0</v>
      </c>
      <c r="AH37" s="32">
        <v>30.3799176574</v>
      </c>
      <c r="AI37" s="32">
        <v>117.41370198600001</v>
      </c>
      <c r="AJ37" s="32">
        <v>423.092042338</v>
      </c>
      <c r="AK37" s="32">
        <v>67.852509322200007</v>
      </c>
      <c r="AL37" s="32">
        <v>1.2373853004599999</v>
      </c>
      <c r="AM37" s="32">
        <v>97.083453261200006</v>
      </c>
      <c r="AN37" s="32">
        <v>57.428478848300003</v>
      </c>
      <c r="AO37" s="32">
        <v>0</v>
      </c>
      <c r="AP37" s="32">
        <v>9.1396585889300006</v>
      </c>
      <c r="AQ37" s="32">
        <v>2231.5041661800001</v>
      </c>
      <c r="AR37" s="32">
        <v>2000.43108527</v>
      </c>
      <c r="AS37" s="32">
        <v>231.07308090800001</v>
      </c>
      <c r="AT37" s="32">
        <v>1628.1392651799999</v>
      </c>
      <c r="AU37" s="32">
        <v>8.3154307004600002E-5</v>
      </c>
      <c r="AV37" s="32">
        <v>0.557567518092</v>
      </c>
      <c r="AW37" s="32">
        <v>1153.67083798</v>
      </c>
      <c r="AX37" s="32">
        <v>8.8048468614499996E-5</v>
      </c>
      <c r="AY37" s="32">
        <v>28.306086023900001</v>
      </c>
      <c r="AZ37" s="32">
        <v>6.83634990922</v>
      </c>
      <c r="BA37" s="32">
        <v>1.8277777264899999</v>
      </c>
      <c r="BB37" s="32">
        <v>70.470214882899995</v>
      </c>
      <c r="BC37" s="32">
        <v>177.21017329399999</v>
      </c>
      <c r="BD37" s="32">
        <v>202.91037422400001</v>
      </c>
      <c r="BE37" s="32">
        <v>8.4864319963400003</v>
      </c>
      <c r="BF37" s="32">
        <v>21418.817026100001</v>
      </c>
      <c r="BG37" s="32">
        <v>524.40496652000002</v>
      </c>
      <c r="BH37" s="32">
        <v>3.2756674944999999E-5</v>
      </c>
      <c r="BI37" s="32">
        <v>110.19762929700001</v>
      </c>
      <c r="BJ37" s="32">
        <v>0</v>
      </c>
      <c r="BK37" s="32">
        <v>221.22534698199999</v>
      </c>
      <c r="BL37" s="32">
        <v>987.77677834899998</v>
      </c>
      <c r="BM37" s="32">
        <v>109.265710016</v>
      </c>
      <c r="BN37" s="32"/>
      <c r="BO37" s="32"/>
    </row>
    <row r="38" spans="1:67" x14ac:dyDescent="0.25">
      <c r="A38" s="34" t="s">
        <v>37</v>
      </c>
      <c r="B38" s="32">
        <v>6820.4730121099901</v>
      </c>
      <c r="C38" s="32">
        <v>286.41075921999999</v>
      </c>
      <c r="D38" s="32">
        <v>2785.44892272999</v>
      </c>
      <c r="E38" s="32">
        <v>150.77775724</v>
      </c>
      <c r="F38" s="32">
        <v>142.781398</v>
      </c>
      <c r="G38" s="32">
        <v>652.92201976000001</v>
      </c>
      <c r="H38" s="32">
        <v>181.67777172999999</v>
      </c>
      <c r="I38" s="32"/>
      <c r="J38" s="32"/>
      <c r="K38" s="34" t="s">
        <v>37</v>
      </c>
      <c r="L38" s="32">
        <v>0</v>
      </c>
      <c r="M38" s="32">
        <v>0</v>
      </c>
      <c r="N38" s="32">
        <v>2.9484426033499999E-2</v>
      </c>
      <c r="O38" s="32">
        <v>35.576973756900003</v>
      </c>
      <c r="P38" s="32">
        <v>248.001627047</v>
      </c>
      <c r="Q38" s="32">
        <v>6822.2082392399998</v>
      </c>
      <c r="R38" s="32">
        <v>36.361088535299999</v>
      </c>
      <c r="S38" s="32">
        <v>9.8121184465799995</v>
      </c>
      <c r="T38" s="32">
        <v>30.6713573993</v>
      </c>
      <c r="U38" s="32">
        <v>75.297557432000005</v>
      </c>
      <c r="V38" s="32">
        <v>0</v>
      </c>
      <c r="W38" s="32">
        <v>0</v>
      </c>
      <c r="X38" s="32">
        <v>0</v>
      </c>
      <c r="Y38" s="32">
        <v>1.6650248164199999E-3</v>
      </c>
      <c r="Z38" s="32">
        <v>0</v>
      </c>
      <c r="AA38" s="32">
        <v>0</v>
      </c>
      <c r="AB38" s="32">
        <v>286.46826081900002</v>
      </c>
      <c r="AC38" s="32">
        <v>0</v>
      </c>
      <c r="AD38" s="32">
        <v>2507.0620908599999</v>
      </c>
      <c r="AE38" s="32">
        <v>278.56255139299998</v>
      </c>
      <c r="AF38" s="32">
        <v>2785.6246422499999</v>
      </c>
      <c r="AG38" s="32">
        <v>0</v>
      </c>
      <c r="AH38" s="32">
        <v>3.4599823454099998</v>
      </c>
      <c r="AI38" s="32">
        <v>0</v>
      </c>
      <c r="AJ38" s="32">
        <v>12.2953726632</v>
      </c>
      <c r="AK38" s="32">
        <v>0.86361694571299996</v>
      </c>
      <c r="AL38" s="32">
        <v>0.72725290708799994</v>
      </c>
      <c r="AM38" s="32">
        <v>7.72876672646</v>
      </c>
      <c r="AN38" s="32">
        <v>0</v>
      </c>
      <c r="AO38" s="32">
        <v>0</v>
      </c>
      <c r="AP38" s="32">
        <v>12.047313814600001</v>
      </c>
      <c r="AQ38" s="32">
        <v>150.81404073499999</v>
      </c>
      <c r="AR38" s="32">
        <v>142.817675055</v>
      </c>
      <c r="AS38" s="32">
        <v>7.9963656806500003</v>
      </c>
      <c r="AT38" s="32">
        <v>76.053401063699994</v>
      </c>
      <c r="AU38" s="32">
        <v>0.193178046588</v>
      </c>
      <c r="AV38" s="32">
        <v>0</v>
      </c>
      <c r="AW38" s="32">
        <v>23.852431923299999</v>
      </c>
      <c r="AX38" s="32">
        <v>0.20454637913400001</v>
      </c>
      <c r="AY38" s="32">
        <v>19.761325460399998</v>
      </c>
      <c r="AZ38" s="32">
        <v>0</v>
      </c>
      <c r="BA38" s="32">
        <v>0.147099206654</v>
      </c>
      <c r="BB38" s="32">
        <v>49.416892013999998</v>
      </c>
      <c r="BC38" s="32">
        <v>18.403736410400001</v>
      </c>
      <c r="BD38" s="32">
        <v>9.4715160436799994</v>
      </c>
      <c r="BE38" s="32">
        <v>0</v>
      </c>
      <c r="BF38" s="32">
        <v>653.01923350899995</v>
      </c>
      <c r="BG38" s="32">
        <v>0</v>
      </c>
      <c r="BH38" s="32">
        <v>4.98134670216E-2</v>
      </c>
      <c r="BI38" s="32">
        <v>9.0435092638200001E-2</v>
      </c>
      <c r="BJ38" s="32">
        <v>0</v>
      </c>
      <c r="BK38" s="32">
        <v>61.476450888000002</v>
      </c>
      <c r="BL38" s="32">
        <v>181.72477930599999</v>
      </c>
      <c r="BM38" s="32">
        <v>7.6491567091200002E-2</v>
      </c>
      <c r="BN38" s="32"/>
      <c r="BO38" s="32"/>
    </row>
    <row r="39" spans="1:67" x14ac:dyDescent="0.25">
      <c r="A39" s="34" t="s">
        <v>38</v>
      </c>
      <c r="B39" s="32">
        <v>34449.290515740002</v>
      </c>
      <c r="C39" s="32">
        <v>1979.06430768</v>
      </c>
      <c r="D39" s="32">
        <v>105627.036328089</v>
      </c>
      <c r="E39" s="32">
        <v>14136.339009089899</v>
      </c>
      <c r="F39" s="32">
        <v>11489.38780633</v>
      </c>
      <c r="G39" s="32">
        <v>67452.651345820006</v>
      </c>
      <c r="H39" s="32">
        <v>1710.82876766</v>
      </c>
      <c r="I39" s="32">
        <v>392.309277659999</v>
      </c>
      <c r="J39" s="32"/>
      <c r="K39" s="34" t="s">
        <v>130</v>
      </c>
      <c r="L39" s="32">
        <v>0</v>
      </c>
      <c r="M39" s="32">
        <v>0</v>
      </c>
      <c r="N39" s="32">
        <v>6.9961960037400003E-2</v>
      </c>
      <c r="O39" s="32">
        <v>133.73410097799999</v>
      </c>
      <c r="P39" s="32">
        <v>1103.55121313</v>
      </c>
      <c r="Q39" s="32">
        <v>34449.565596499997</v>
      </c>
      <c r="R39" s="32">
        <v>89.388882206100007</v>
      </c>
      <c r="S39" s="32">
        <v>254.42356057500001</v>
      </c>
      <c r="T39" s="32">
        <v>72.778445248099999</v>
      </c>
      <c r="U39" s="32">
        <v>391.11739622300001</v>
      </c>
      <c r="V39" s="32">
        <v>0</v>
      </c>
      <c r="W39" s="32">
        <v>392.30898849499999</v>
      </c>
      <c r="X39" s="32">
        <v>0</v>
      </c>
      <c r="Y39" s="32">
        <v>3.9508407061000003E-3</v>
      </c>
      <c r="Z39" s="32">
        <v>0</v>
      </c>
      <c r="AA39" s="32">
        <v>0</v>
      </c>
      <c r="AB39" s="32">
        <v>1979.08552966</v>
      </c>
      <c r="AC39" s="32">
        <v>0</v>
      </c>
      <c r="AD39" s="32">
        <v>95065.234857000003</v>
      </c>
      <c r="AE39" s="32">
        <v>10562.8045907</v>
      </c>
      <c r="AF39" s="32">
        <v>105628.039448</v>
      </c>
      <c r="AG39" s="32">
        <v>0</v>
      </c>
      <c r="AH39" s="32">
        <v>61.274220077300001</v>
      </c>
      <c r="AI39" s="32">
        <v>654.68421946800004</v>
      </c>
      <c r="AJ39" s="32">
        <v>613.01451000600002</v>
      </c>
      <c r="AK39" s="32">
        <v>448.76914678700001</v>
      </c>
      <c r="AL39" s="32">
        <v>8.6965491356100006</v>
      </c>
      <c r="AM39" s="32">
        <v>486.69322036300002</v>
      </c>
      <c r="AN39" s="32">
        <v>325.31427685800003</v>
      </c>
      <c r="AO39" s="32">
        <v>0</v>
      </c>
      <c r="AP39" s="32">
        <v>76.811957283400005</v>
      </c>
      <c r="AQ39" s="32">
        <v>14136.5152703</v>
      </c>
      <c r="AR39" s="32">
        <v>11489.5666287</v>
      </c>
      <c r="AS39" s="32">
        <v>2646.9486416499999</v>
      </c>
      <c r="AT39" s="32">
        <v>9248.7555659299996</v>
      </c>
      <c r="AU39" s="32">
        <v>5.9138555552799996</v>
      </c>
      <c r="AV39" s="32">
        <v>3.1568925409699999</v>
      </c>
      <c r="AW39" s="32">
        <v>6363.4589397999998</v>
      </c>
      <c r="AX39" s="32">
        <v>1.51192513961</v>
      </c>
      <c r="AY39" s="32">
        <v>241.47018010400001</v>
      </c>
      <c r="AZ39" s="32">
        <v>39.157634657499997</v>
      </c>
      <c r="BA39" s="32">
        <v>8.9820814878000004</v>
      </c>
      <c r="BB39" s="32">
        <v>602.08518342000002</v>
      </c>
      <c r="BC39" s="32">
        <v>1030.2008384200001</v>
      </c>
      <c r="BD39" s="32">
        <v>1143.0505774600001</v>
      </c>
      <c r="BE39" s="32">
        <v>49.610207718700003</v>
      </c>
      <c r="BF39" s="32">
        <v>67452.590364100004</v>
      </c>
      <c r="BG39" s="32">
        <v>1281.04666507</v>
      </c>
      <c r="BH39" s="32">
        <v>0.118200352658</v>
      </c>
      <c r="BI39" s="32">
        <v>182.740722121</v>
      </c>
      <c r="BJ39" s="32">
        <v>0</v>
      </c>
      <c r="BK39" s="32">
        <v>485.69623296499998</v>
      </c>
      <c r="BL39" s="32">
        <v>1710.83663153</v>
      </c>
      <c r="BM39" s="32">
        <v>190.86122946</v>
      </c>
      <c r="BN39" s="32"/>
      <c r="BO39" s="32"/>
    </row>
    <row r="40" spans="1:67" x14ac:dyDescent="0.25">
      <c r="A40" s="34" t="s">
        <v>39</v>
      </c>
      <c r="B40" s="32">
        <v>2055.82830784</v>
      </c>
      <c r="C40" s="32">
        <v>160.55040117999999</v>
      </c>
      <c r="D40" s="32">
        <v>273.15529240000001</v>
      </c>
      <c r="E40" s="32">
        <v>7.7681975400000001</v>
      </c>
      <c r="F40" s="32">
        <v>4.7611533100000001</v>
      </c>
      <c r="G40" s="32"/>
      <c r="H40" s="32">
        <v>51.395707659999999</v>
      </c>
      <c r="I40" s="32"/>
      <c r="J40" s="32"/>
      <c r="K40" s="34" t="s">
        <v>39</v>
      </c>
      <c r="L40" s="32">
        <v>0</v>
      </c>
      <c r="M40" s="32">
        <v>0</v>
      </c>
      <c r="N40" s="32">
        <v>0</v>
      </c>
      <c r="O40" s="32">
        <v>0</v>
      </c>
      <c r="P40" s="32">
        <v>119.607390724</v>
      </c>
      <c r="Q40" s="32">
        <v>2055.8589778700002</v>
      </c>
      <c r="R40" s="32">
        <v>0</v>
      </c>
      <c r="S40" s="32">
        <v>0</v>
      </c>
      <c r="T40" s="32">
        <v>0</v>
      </c>
      <c r="U40" s="32">
        <v>51.180760669400001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160.55278136800001</v>
      </c>
      <c r="AC40" s="32">
        <v>0</v>
      </c>
      <c r="AD40" s="32">
        <v>245.94229097600001</v>
      </c>
      <c r="AE40" s="32">
        <v>27.326890558599999</v>
      </c>
      <c r="AF40" s="32">
        <v>273.26918153499997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1.8283111055600001</v>
      </c>
      <c r="AN40" s="32">
        <v>0</v>
      </c>
      <c r="AO40" s="32">
        <v>0</v>
      </c>
      <c r="AP40" s="32">
        <v>0</v>
      </c>
      <c r="AQ40" s="32">
        <v>7.7682615806899999</v>
      </c>
      <c r="AR40" s="32">
        <v>4.76122597054</v>
      </c>
      <c r="AS40" s="32">
        <v>3.00703561016</v>
      </c>
      <c r="AT40" s="32">
        <v>1.2474411054000001</v>
      </c>
      <c r="AU40" s="32">
        <v>0</v>
      </c>
      <c r="AV40" s="32">
        <v>0</v>
      </c>
      <c r="AW40" s="32">
        <v>0.77703176948499997</v>
      </c>
      <c r="AX40" s="32">
        <v>0</v>
      </c>
      <c r="AY40" s="32">
        <v>0.47040901778600003</v>
      </c>
      <c r="AZ40" s="32">
        <v>0</v>
      </c>
      <c r="BA40" s="32">
        <v>9.9985806841999994E-2</v>
      </c>
      <c r="BB40" s="32">
        <v>1.17602236909</v>
      </c>
      <c r="BC40" s="32">
        <v>0</v>
      </c>
      <c r="BD40" s="32">
        <v>0.409465583646</v>
      </c>
      <c r="BE40" s="32">
        <v>0</v>
      </c>
      <c r="BF40" s="32">
        <v>0</v>
      </c>
      <c r="BG40" s="32">
        <v>0</v>
      </c>
      <c r="BH40" s="32">
        <v>0</v>
      </c>
      <c r="BI40" s="32">
        <v>0</v>
      </c>
      <c r="BJ40" s="32">
        <v>0</v>
      </c>
      <c r="BK40" s="32">
        <v>0</v>
      </c>
      <c r="BL40" s="32">
        <v>51.3964873798</v>
      </c>
      <c r="BM40" s="32">
        <v>0</v>
      </c>
      <c r="BN40" s="32"/>
      <c r="BO40" s="32"/>
    </row>
    <row r="41" spans="1:67" x14ac:dyDescent="0.25">
      <c r="A41" s="34" t="s">
        <v>40</v>
      </c>
      <c r="B41" s="32">
        <v>10987.4127743399</v>
      </c>
      <c r="C41" s="32">
        <v>533.15757443999905</v>
      </c>
      <c r="D41" s="32">
        <v>12982.1543760199</v>
      </c>
      <c r="E41" s="32">
        <v>6561.80997063</v>
      </c>
      <c r="F41" s="32">
        <v>4315.8980938099903</v>
      </c>
      <c r="G41" s="32">
        <v>18852.734532499999</v>
      </c>
      <c r="H41" s="32">
        <v>499.75938025999898</v>
      </c>
      <c r="I41" s="32">
        <v>108.45007716999901</v>
      </c>
      <c r="J41" s="32"/>
      <c r="K41" s="34" t="s">
        <v>40</v>
      </c>
      <c r="L41" s="32">
        <v>0</v>
      </c>
      <c r="M41" s="32">
        <v>0</v>
      </c>
      <c r="N41" s="32">
        <v>3.3468067910099999E-2</v>
      </c>
      <c r="O41" s="32">
        <v>53.034950145000003</v>
      </c>
      <c r="P41" s="32">
        <v>324.83097944500003</v>
      </c>
      <c r="Q41" s="32">
        <v>10987.5264269</v>
      </c>
      <c r="R41" s="32">
        <v>41.2738908026</v>
      </c>
      <c r="S41" s="32">
        <v>70.751792534100005</v>
      </c>
      <c r="T41" s="32">
        <v>34.815383954399998</v>
      </c>
      <c r="U41" s="32">
        <v>103.962116256</v>
      </c>
      <c r="V41" s="32">
        <v>0</v>
      </c>
      <c r="W41" s="32">
        <v>108.45804083900001</v>
      </c>
      <c r="X41" s="32">
        <v>0</v>
      </c>
      <c r="Y41" s="32">
        <v>1.8899846433900001E-3</v>
      </c>
      <c r="Z41" s="32">
        <v>0</v>
      </c>
      <c r="AA41" s="32">
        <v>0</v>
      </c>
      <c r="AB41" s="32">
        <v>533.16762563700001</v>
      </c>
      <c r="AC41" s="32">
        <v>0</v>
      </c>
      <c r="AD41" s="32">
        <v>11684.7077467</v>
      </c>
      <c r="AE41" s="32">
        <v>1298.3009012099999</v>
      </c>
      <c r="AF41" s="32">
        <v>12983.0086479</v>
      </c>
      <c r="AG41" s="32">
        <v>0</v>
      </c>
      <c r="AH41" s="32">
        <v>17.633331814799998</v>
      </c>
      <c r="AI41" s="32">
        <v>249.05445538699999</v>
      </c>
      <c r="AJ41" s="32">
        <v>164.94041412999999</v>
      </c>
      <c r="AK41" s="32">
        <v>144.78469447000001</v>
      </c>
      <c r="AL41" s="32">
        <v>3.3472013440500001</v>
      </c>
      <c r="AM41" s="32">
        <v>187.27910337899999</v>
      </c>
      <c r="AN41" s="32">
        <v>121.815579579</v>
      </c>
      <c r="AO41" s="32">
        <v>0</v>
      </c>
      <c r="AP41" s="32">
        <v>31.355285776300001</v>
      </c>
      <c r="AQ41" s="32">
        <v>6563.1645905200003</v>
      </c>
      <c r="AR41" s="32">
        <v>4316.57158342</v>
      </c>
      <c r="AS41" s="32">
        <v>2246.5930070999998</v>
      </c>
      <c r="AT41" s="32">
        <v>3511.1519829700001</v>
      </c>
      <c r="AU41" s="32">
        <v>0.1920908086</v>
      </c>
      <c r="AV41" s="32">
        <v>1.1826959705</v>
      </c>
      <c r="AW41" s="32">
        <v>2459.6385410100002</v>
      </c>
      <c r="AX41" s="32">
        <v>0.20339518235000001</v>
      </c>
      <c r="AY41" s="32">
        <v>72.899700326800001</v>
      </c>
      <c r="AZ41" s="32">
        <v>14.5010605687</v>
      </c>
      <c r="BA41" s="32">
        <v>2.5832615881300001</v>
      </c>
      <c r="BB41" s="32">
        <v>181.63698473700001</v>
      </c>
      <c r="BC41" s="32">
        <v>394.176301438</v>
      </c>
      <c r="BD41" s="32">
        <v>433.92025074200001</v>
      </c>
      <c r="BE41" s="32">
        <v>18.001174871700002</v>
      </c>
      <c r="BF41" s="32">
        <v>18852.858427399999</v>
      </c>
      <c r="BG41" s="32">
        <v>413.28983082500002</v>
      </c>
      <c r="BH41" s="32">
        <v>5.6543843821799999E-2</v>
      </c>
      <c r="BI41" s="32">
        <v>47.299519223200001</v>
      </c>
      <c r="BJ41" s="32">
        <v>0</v>
      </c>
      <c r="BK41" s="32">
        <v>157.441221047</v>
      </c>
      <c r="BL41" s="32">
        <v>499.77620323000002</v>
      </c>
      <c r="BM41" s="32">
        <v>49.385572655300003</v>
      </c>
      <c r="BN41" s="32"/>
      <c r="BO41" s="32"/>
    </row>
    <row r="42" spans="1:67" x14ac:dyDescent="0.25">
      <c r="A42" s="34" t="s">
        <v>41</v>
      </c>
      <c r="B42" s="32">
        <v>1050.89511543</v>
      </c>
      <c r="C42" s="32">
        <v>72.990507320000006</v>
      </c>
      <c r="D42" s="32">
        <v>13304.02373499</v>
      </c>
      <c r="E42" s="32">
        <v>212.685498</v>
      </c>
      <c r="F42" s="32">
        <v>203.90086889999901</v>
      </c>
      <c r="G42" s="32">
        <v>11323.632713000001</v>
      </c>
      <c r="H42" s="32">
        <v>124.11482645</v>
      </c>
      <c r="I42" s="32">
        <v>31.961866530000002</v>
      </c>
      <c r="J42" s="32"/>
      <c r="K42" s="34" t="s">
        <v>41</v>
      </c>
      <c r="L42" s="32">
        <v>0</v>
      </c>
      <c r="M42" s="32">
        <v>0</v>
      </c>
      <c r="N42" s="32">
        <v>0</v>
      </c>
      <c r="O42" s="32">
        <v>5.0767713641699999</v>
      </c>
      <c r="P42" s="32">
        <v>31.947870198</v>
      </c>
      <c r="Q42" s="32">
        <v>1050.8882720700001</v>
      </c>
      <c r="R42" s="32">
        <v>0</v>
      </c>
      <c r="S42" s="32">
        <v>23.9445698679</v>
      </c>
      <c r="T42" s="32">
        <v>0</v>
      </c>
      <c r="U42" s="32">
        <v>13.6707223905</v>
      </c>
      <c r="V42" s="32">
        <v>0</v>
      </c>
      <c r="W42" s="32">
        <v>31.961836596800001</v>
      </c>
      <c r="X42" s="32">
        <v>0</v>
      </c>
      <c r="Y42" s="32">
        <v>0</v>
      </c>
      <c r="Z42" s="32">
        <v>0</v>
      </c>
      <c r="AA42" s="32">
        <v>0</v>
      </c>
      <c r="AB42" s="32">
        <v>72.990004648600006</v>
      </c>
      <c r="AC42" s="32">
        <v>0</v>
      </c>
      <c r="AD42" s="32">
        <v>11973.683151900001</v>
      </c>
      <c r="AE42" s="32">
        <v>1330.40927293</v>
      </c>
      <c r="AF42" s="32">
        <v>13304.092424799999</v>
      </c>
      <c r="AG42" s="32">
        <v>0</v>
      </c>
      <c r="AH42" s="32">
        <v>5.5051079774699998</v>
      </c>
      <c r="AI42" s="32">
        <v>12.0969429576</v>
      </c>
      <c r="AJ42" s="32">
        <v>60.604973192099997</v>
      </c>
      <c r="AK42" s="32">
        <v>6.9906946484999999</v>
      </c>
      <c r="AL42" s="32">
        <v>0.12745348005099999</v>
      </c>
      <c r="AM42" s="32">
        <v>9.1608681082099999</v>
      </c>
      <c r="AN42" s="32">
        <v>5.9167625904300003</v>
      </c>
      <c r="AO42" s="32">
        <v>0</v>
      </c>
      <c r="AP42" s="32">
        <v>0.94111047724600005</v>
      </c>
      <c r="AQ42" s="32">
        <v>212.68895621199999</v>
      </c>
      <c r="AR42" s="32">
        <v>203.904359683</v>
      </c>
      <c r="AS42" s="32">
        <v>8.7845965290399999</v>
      </c>
      <c r="AT42" s="32">
        <v>167.16726552</v>
      </c>
      <c r="AU42" s="32">
        <v>0</v>
      </c>
      <c r="AV42" s="32">
        <v>5.744516576E-2</v>
      </c>
      <c r="AW42" s="32">
        <v>118.50228672999999</v>
      </c>
      <c r="AX42" s="32">
        <v>0</v>
      </c>
      <c r="AY42" s="32">
        <v>2.6990359919300002</v>
      </c>
      <c r="AZ42" s="32">
        <v>0.70433704613699999</v>
      </c>
      <c r="BA42" s="32">
        <v>0.14230658937599999</v>
      </c>
      <c r="BB42" s="32">
        <v>6.7171942448099999</v>
      </c>
      <c r="BC42" s="32">
        <v>18.256859368299999</v>
      </c>
      <c r="BD42" s="32">
        <v>20.716725221099999</v>
      </c>
      <c r="BE42" s="32">
        <v>0.87434406907100004</v>
      </c>
      <c r="BF42" s="32">
        <v>11323.6300577</v>
      </c>
      <c r="BG42" s="32">
        <v>277.42883194400002</v>
      </c>
      <c r="BH42" s="32">
        <v>0</v>
      </c>
      <c r="BI42" s="32">
        <v>18.954640317900001</v>
      </c>
      <c r="BJ42" s="32">
        <v>0</v>
      </c>
      <c r="BK42" s="32">
        <v>35.197119443799998</v>
      </c>
      <c r="BL42" s="32">
        <v>124.11455709400001</v>
      </c>
      <c r="BM42" s="32">
        <v>19.801389416199999</v>
      </c>
      <c r="BN42" s="32"/>
      <c r="BO42" s="32"/>
    </row>
    <row r="43" spans="1:67" x14ac:dyDescent="0.25">
      <c r="A43" s="34" t="s">
        <v>42</v>
      </c>
      <c r="B43" s="32">
        <v>10048.2860171599</v>
      </c>
      <c r="C43" s="32">
        <v>666.01340619999996</v>
      </c>
      <c r="D43" s="32">
        <v>16093.001831329901</v>
      </c>
      <c r="E43" s="32">
        <v>7060.0217857199896</v>
      </c>
      <c r="F43" s="32">
        <v>5378.1438439800004</v>
      </c>
      <c r="G43" s="32">
        <v>38258.430299740001</v>
      </c>
      <c r="H43" s="32">
        <v>709.42393536999998</v>
      </c>
      <c r="I43" s="32">
        <v>147.5308642</v>
      </c>
      <c r="J43" s="32"/>
      <c r="K43" s="34" t="s">
        <v>42</v>
      </c>
      <c r="L43" s="32">
        <v>0</v>
      </c>
      <c r="M43" s="32">
        <v>0</v>
      </c>
      <c r="N43" s="32">
        <v>5.1241057724800004E-3</v>
      </c>
      <c r="O43" s="32">
        <v>31.990489464900001</v>
      </c>
      <c r="P43" s="32">
        <v>314.79924551900001</v>
      </c>
      <c r="Q43" s="32">
        <v>10050.4175676</v>
      </c>
      <c r="R43" s="32">
        <v>6.3192185963399998</v>
      </c>
      <c r="S43" s="32">
        <v>123.426528682</v>
      </c>
      <c r="T43" s="32">
        <v>5.3303917903000002</v>
      </c>
      <c r="U43" s="32">
        <v>129.34774556599999</v>
      </c>
      <c r="V43" s="32">
        <v>0</v>
      </c>
      <c r="W43" s="32">
        <v>147.53082461599999</v>
      </c>
      <c r="X43" s="32">
        <v>0</v>
      </c>
      <c r="Y43" s="32">
        <v>2.8936830124600001E-4</v>
      </c>
      <c r="Z43" s="32">
        <v>0</v>
      </c>
      <c r="AA43" s="32">
        <v>0</v>
      </c>
      <c r="AB43" s="32">
        <v>666.17841005800005</v>
      </c>
      <c r="AC43" s="32">
        <v>0</v>
      </c>
      <c r="AD43" s="32">
        <v>14485.077673899999</v>
      </c>
      <c r="AE43" s="32">
        <v>1609.4531340999999</v>
      </c>
      <c r="AF43" s="32">
        <v>16094.530807900001</v>
      </c>
      <c r="AG43" s="32">
        <v>0</v>
      </c>
      <c r="AH43" s="32">
        <v>28.586261027399999</v>
      </c>
      <c r="AI43" s="32">
        <v>318.89031431699999</v>
      </c>
      <c r="AJ43" s="32">
        <v>310.21940345600001</v>
      </c>
      <c r="AK43" s="32">
        <v>184.43956556000001</v>
      </c>
      <c r="AL43" s="32">
        <v>3.4913842666699999</v>
      </c>
      <c r="AM43" s="32">
        <v>234.150315689</v>
      </c>
      <c r="AN43" s="32">
        <v>155.97315564499999</v>
      </c>
      <c r="AO43" s="32">
        <v>0</v>
      </c>
      <c r="AP43" s="32">
        <v>26.9880471032</v>
      </c>
      <c r="AQ43" s="32">
        <v>7060.12255387</v>
      </c>
      <c r="AR43" s="32">
        <v>5378.2452262699999</v>
      </c>
      <c r="AS43" s="32">
        <v>1681.8773275999999</v>
      </c>
      <c r="AT43" s="32">
        <v>4414.5294327299998</v>
      </c>
      <c r="AU43" s="32">
        <v>3.4943892763299997E-2</v>
      </c>
      <c r="AV43" s="32">
        <v>1.5143286116900001</v>
      </c>
      <c r="AW43" s="32">
        <v>3124.46665011</v>
      </c>
      <c r="AX43" s="32">
        <v>3.7000304013800001E-2</v>
      </c>
      <c r="AY43" s="32">
        <v>72.475919583000007</v>
      </c>
      <c r="AZ43" s="32">
        <v>18.567213302799999</v>
      </c>
      <c r="BA43" s="32">
        <v>3.3000430516799999</v>
      </c>
      <c r="BB43" s="32">
        <v>180.391021223</v>
      </c>
      <c r="BC43" s="32">
        <v>484.60235491399999</v>
      </c>
      <c r="BD43" s="32">
        <v>545.87441357600005</v>
      </c>
      <c r="BE43" s="32">
        <v>23.0487731684</v>
      </c>
      <c r="BF43" s="32">
        <v>38258.429054499997</v>
      </c>
      <c r="BG43" s="32">
        <v>863.04702933600004</v>
      </c>
      <c r="BH43" s="32">
        <v>8.6571334207300003E-3</v>
      </c>
      <c r="BI43" s="32">
        <v>96.370713699600003</v>
      </c>
      <c r="BJ43" s="32">
        <v>0</v>
      </c>
      <c r="BK43" s="32">
        <v>189.606987541</v>
      </c>
      <c r="BL43" s="32">
        <v>709.47713005000003</v>
      </c>
      <c r="BM43" s="32">
        <v>100.672651152</v>
      </c>
      <c r="BN43" s="32"/>
      <c r="BO43" s="32"/>
    </row>
    <row r="44" spans="1:67" x14ac:dyDescent="0.25">
      <c r="A44" s="34" t="s">
        <v>43</v>
      </c>
      <c r="B44" s="32">
        <v>94961.825909620005</v>
      </c>
      <c r="C44" s="32">
        <v>6065.4049582600001</v>
      </c>
      <c r="D44" s="32">
        <v>140011.49533713001</v>
      </c>
      <c r="E44" s="32">
        <v>34882.621852900003</v>
      </c>
      <c r="F44" s="32">
        <v>24126.123576400001</v>
      </c>
      <c r="G44" s="32">
        <v>148570.46687178899</v>
      </c>
      <c r="H44" s="32">
        <v>5313.6375305199999</v>
      </c>
      <c r="I44" s="32">
        <v>134.69621588999999</v>
      </c>
      <c r="J44" s="32"/>
      <c r="K44" s="34" t="s">
        <v>43</v>
      </c>
      <c r="L44" s="32">
        <v>1.7078877637300001</v>
      </c>
      <c r="M44" s="32">
        <v>0</v>
      </c>
      <c r="N44" s="32">
        <v>2.0466674005900001</v>
      </c>
      <c r="O44" s="32">
        <v>247.31413195499999</v>
      </c>
      <c r="P44" s="32">
        <v>3631.3113135200001</v>
      </c>
      <c r="Q44" s="32">
        <v>94966.915905600006</v>
      </c>
      <c r="R44" s="32">
        <v>84.208334900699995</v>
      </c>
      <c r="S44" s="32">
        <v>769.713129966</v>
      </c>
      <c r="T44" s="32">
        <v>44.840319997000002</v>
      </c>
      <c r="U44" s="32">
        <v>1309.31317885</v>
      </c>
      <c r="V44" s="32">
        <v>0</v>
      </c>
      <c r="W44" s="32">
        <v>134.69709816400001</v>
      </c>
      <c r="X44" s="32">
        <v>0</v>
      </c>
      <c r="Y44" s="32">
        <v>0.64260339634399999</v>
      </c>
      <c r="Z44" s="32">
        <v>0.38329325937399999</v>
      </c>
      <c r="AA44" s="32">
        <v>1.3412473082800001</v>
      </c>
      <c r="AB44" s="32">
        <v>6065.7543069000003</v>
      </c>
      <c r="AC44" s="32">
        <v>0</v>
      </c>
      <c r="AD44" s="32">
        <v>126018.137542</v>
      </c>
      <c r="AE44" s="32">
        <v>14002.0160486</v>
      </c>
      <c r="AF44" s="32">
        <v>140020.15359100001</v>
      </c>
      <c r="AG44" s="32">
        <v>0.37351434159300001</v>
      </c>
      <c r="AH44" s="32">
        <v>183.12434851699999</v>
      </c>
      <c r="AI44" s="32">
        <v>1050.2067022599999</v>
      </c>
      <c r="AJ44" s="32">
        <v>2219.9513648000002</v>
      </c>
      <c r="AK44" s="32">
        <v>2562.4733824499999</v>
      </c>
      <c r="AL44" s="32">
        <v>20.117004832599999</v>
      </c>
      <c r="AM44" s="32">
        <v>628.68960521899999</v>
      </c>
      <c r="AN44" s="32">
        <v>658.90011234899998</v>
      </c>
      <c r="AO44" s="32">
        <v>5.3849708929300002</v>
      </c>
      <c r="AP44" s="32">
        <v>120.07423098700001</v>
      </c>
      <c r="AQ44" s="32">
        <v>34882.905089799999</v>
      </c>
      <c r="AR44" s="32">
        <v>24126.4059089</v>
      </c>
      <c r="AS44" s="32">
        <v>10756.4991809</v>
      </c>
      <c r="AT44" s="32">
        <v>16534.0204768</v>
      </c>
      <c r="AU44" s="32">
        <v>157.19885838299999</v>
      </c>
      <c r="AV44" s="32">
        <v>6.3530282384200003</v>
      </c>
      <c r="AW44" s="32">
        <v>8018.5252344299997</v>
      </c>
      <c r="AX44" s="32">
        <v>31.192359104200001</v>
      </c>
      <c r="AY44" s="32">
        <v>1953.8153826800001</v>
      </c>
      <c r="AZ44" s="32">
        <v>90.733873523499994</v>
      </c>
      <c r="BA44" s="32">
        <v>69.546467837999998</v>
      </c>
      <c r="BB44" s="32">
        <v>4882.6161969200002</v>
      </c>
      <c r="BC44" s="32">
        <v>1717.90431044</v>
      </c>
      <c r="BD44" s="32">
        <v>2011.53316208</v>
      </c>
      <c r="BE44" s="32">
        <v>141.14159635300001</v>
      </c>
      <c r="BF44" s="32">
        <v>148574.99627500001</v>
      </c>
      <c r="BG44" s="32">
        <v>3836.2721045899998</v>
      </c>
      <c r="BH44" s="32">
        <v>0.72165604251399995</v>
      </c>
      <c r="BI44" s="32">
        <v>615.53198339799997</v>
      </c>
      <c r="BJ44" s="32">
        <v>0</v>
      </c>
      <c r="BK44" s="32">
        <v>1294.4017975500001</v>
      </c>
      <c r="BL44" s="32">
        <v>5313.7874467399997</v>
      </c>
      <c r="BM44" s="32">
        <v>623.88432461800005</v>
      </c>
      <c r="BN44" s="32"/>
      <c r="BO44" s="32"/>
    </row>
    <row r="45" spans="1:67" x14ac:dyDescent="0.25">
      <c r="A45" s="34" t="s">
        <v>44</v>
      </c>
      <c r="B45" s="32">
        <v>5841.9179021399896</v>
      </c>
      <c r="C45" s="32">
        <v>397.55260290000001</v>
      </c>
      <c r="D45" s="32">
        <v>49336.872466369998</v>
      </c>
      <c r="E45" s="32">
        <v>4218.3559341299997</v>
      </c>
      <c r="F45" s="32">
        <v>3149.9519587899899</v>
      </c>
      <c r="G45" s="32">
        <v>14347.70402687</v>
      </c>
      <c r="H45" s="32">
        <v>454.08312217000002</v>
      </c>
      <c r="I45" s="32">
        <v>37.085867450000002</v>
      </c>
      <c r="J45" s="32"/>
      <c r="K45" s="34" t="s">
        <v>44</v>
      </c>
      <c r="L45" s="32">
        <v>0</v>
      </c>
      <c r="M45" s="32">
        <v>0</v>
      </c>
      <c r="N45" s="32">
        <v>0</v>
      </c>
      <c r="O45" s="32">
        <v>17.894979659499999</v>
      </c>
      <c r="P45" s="32">
        <v>151.25286664999999</v>
      </c>
      <c r="Q45" s="32">
        <v>5842.6066241799999</v>
      </c>
      <c r="R45" s="32">
        <v>0</v>
      </c>
      <c r="S45" s="32">
        <v>84.401658733000005</v>
      </c>
      <c r="T45" s="32">
        <v>0</v>
      </c>
      <c r="U45" s="32">
        <v>64.722081599099994</v>
      </c>
      <c r="V45" s="32">
        <v>0</v>
      </c>
      <c r="W45" s="32">
        <v>37.086377643600002</v>
      </c>
      <c r="X45" s="32">
        <v>0</v>
      </c>
      <c r="Y45" s="32">
        <v>0</v>
      </c>
      <c r="Z45" s="32">
        <v>0</v>
      </c>
      <c r="AA45" s="32">
        <v>0</v>
      </c>
      <c r="AB45" s="32">
        <v>397.60629883299998</v>
      </c>
      <c r="AC45" s="32">
        <v>0</v>
      </c>
      <c r="AD45" s="32">
        <v>44403.736106099997</v>
      </c>
      <c r="AE45" s="32">
        <v>4933.7487718800003</v>
      </c>
      <c r="AF45" s="32">
        <v>49337.484878000003</v>
      </c>
      <c r="AG45" s="32">
        <v>0</v>
      </c>
      <c r="AH45" s="32">
        <v>19.404827866800002</v>
      </c>
      <c r="AI45" s="32">
        <v>187.692709205</v>
      </c>
      <c r="AJ45" s="32">
        <v>213.62487898099999</v>
      </c>
      <c r="AK45" s="32">
        <v>108.465636116</v>
      </c>
      <c r="AL45" s="32">
        <v>1.9775321825200001</v>
      </c>
      <c r="AM45" s="32">
        <v>136.87249944300001</v>
      </c>
      <c r="AN45" s="32">
        <v>91.802801633599998</v>
      </c>
      <c r="AO45" s="32">
        <v>0</v>
      </c>
      <c r="AP45" s="32">
        <v>14.6019892635</v>
      </c>
      <c r="AQ45" s="32">
        <v>4218.4137539800004</v>
      </c>
      <c r="AR45" s="32">
        <v>3150.01110161</v>
      </c>
      <c r="AS45" s="32">
        <v>1068.40265236</v>
      </c>
      <c r="AT45" s="32">
        <v>2590.1273390199999</v>
      </c>
      <c r="AU45" s="32">
        <v>0</v>
      </c>
      <c r="AV45" s="32">
        <v>0.89130389942499999</v>
      </c>
      <c r="AW45" s="32">
        <v>1836.41007775</v>
      </c>
      <c r="AX45" s="32">
        <v>0</v>
      </c>
      <c r="AY45" s="32">
        <v>40.522848588099997</v>
      </c>
      <c r="AZ45" s="32">
        <v>10.928304711799999</v>
      </c>
      <c r="BA45" s="32">
        <v>1.92006419613</v>
      </c>
      <c r="BB45" s="32">
        <v>100.835524507</v>
      </c>
      <c r="BC45" s="32">
        <v>283.26821905100002</v>
      </c>
      <c r="BD45" s="32">
        <v>320.255674451</v>
      </c>
      <c r="BE45" s="32">
        <v>13.5660642647</v>
      </c>
      <c r="BF45" s="32">
        <v>14348.0021667</v>
      </c>
      <c r="BG45" s="32">
        <v>324.26488374500002</v>
      </c>
      <c r="BH45" s="32">
        <v>0</v>
      </c>
      <c r="BI45" s="32">
        <v>66.812750115699998</v>
      </c>
      <c r="BJ45" s="32">
        <v>0</v>
      </c>
      <c r="BK45" s="32">
        <v>124.06537126800001</v>
      </c>
      <c r="BL45" s="32">
        <v>454.09234378899998</v>
      </c>
      <c r="BM45" s="32">
        <v>69.797349217600001</v>
      </c>
      <c r="BN45" s="32"/>
      <c r="BO45" s="32"/>
    </row>
    <row r="46" spans="1:67" x14ac:dyDescent="0.25">
      <c r="A46" s="34" t="s">
        <v>45</v>
      </c>
      <c r="B46" s="32">
        <v>2225.5832270199899</v>
      </c>
      <c r="C46" s="32">
        <v>29.629098899999899</v>
      </c>
      <c r="D46" s="32">
        <v>453.24867638999899</v>
      </c>
      <c r="E46" s="32">
        <v>81.604245680000005</v>
      </c>
      <c r="F46" s="32">
        <v>79.508189279999996</v>
      </c>
      <c r="G46" s="32">
        <v>313.82375285000001</v>
      </c>
      <c r="H46" s="32">
        <v>62.177575519999898</v>
      </c>
      <c r="I46" s="32"/>
      <c r="J46" s="32"/>
      <c r="K46" s="34" t="s">
        <v>45</v>
      </c>
      <c r="L46" s="32">
        <v>0</v>
      </c>
      <c r="M46" s="32">
        <v>0</v>
      </c>
      <c r="N46" s="32">
        <v>1.7258498875899999E-2</v>
      </c>
      <c r="O46" s="32">
        <v>20.824704359199998</v>
      </c>
      <c r="P46" s="32">
        <v>42.320216818600002</v>
      </c>
      <c r="Q46" s="32">
        <v>2225.5757416400002</v>
      </c>
      <c r="R46" s="32">
        <v>21.283682983399999</v>
      </c>
      <c r="S46" s="32">
        <v>5.7434461776000001</v>
      </c>
      <c r="T46" s="32">
        <v>17.9532453783</v>
      </c>
      <c r="U46" s="32">
        <v>6.6503846418699997E-2</v>
      </c>
      <c r="V46" s="32">
        <v>0</v>
      </c>
      <c r="W46" s="32">
        <v>0</v>
      </c>
      <c r="X46" s="32">
        <v>0</v>
      </c>
      <c r="Y46" s="32">
        <v>9.7460531622100004E-4</v>
      </c>
      <c r="Z46" s="32">
        <v>0</v>
      </c>
      <c r="AA46" s="32">
        <v>0</v>
      </c>
      <c r="AB46" s="32">
        <v>29.6290561633</v>
      </c>
      <c r="AC46" s="32">
        <v>0</v>
      </c>
      <c r="AD46" s="32">
        <v>407.97212371699999</v>
      </c>
      <c r="AE46" s="32">
        <v>45.3302583169</v>
      </c>
      <c r="AF46" s="32">
        <v>453.302382034</v>
      </c>
      <c r="AG46" s="32">
        <v>0</v>
      </c>
      <c r="AH46" s="32">
        <v>2.0252720384999998</v>
      </c>
      <c r="AI46" s="32">
        <v>0</v>
      </c>
      <c r="AJ46" s="32">
        <v>7.1969945794300001</v>
      </c>
      <c r="AK46" s="32">
        <v>0.50551131125399995</v>
      </c>
      <c r="AL46" s="32">
        <v>0.42569213071200002</v>
      </c>
      <c r="AM46" s="32">
        <v>2.9518838697100001</v>
      </c>
      <c r="AN46" s="32">
        <v>0</v>
      </c>
      <c r="AO46" s="32">
        <v>0</v>
      </c>
      <c r="AP46" s="32">
        <v>7.0518018751399998</v>
      </c>
      <c r="AQ46" s="32">
        <v>81.599268399400003</v>
      </c>
      <c r="AR46" s="32">
        <v>79.503224752700007</v>
      </c>
      <c r="AS46" s="32">
        <v>2.0960436467800001</v>
      </c>
      <c r="AT46" s="32">
        <v>43.4446392352</v>
      </c>
      <c r="AU46" s="32">
        <v>0.113075442815</v>
      </c>
      <c r="AV46" s="32">
        <v>0</v>
      </c>
      <c r="AW46" s="32">
        <v>13.293695725299999</v>
      </c>
      <c r="AX46" s="32">
        <v>0.119729638475</v>
      </c>
      <c r="AY46" s="32">
        <v>11.162651327300001</v>
      </c>
      <c r="AZ46" s="32">
        <v>0</v>
      </c>
      <c r="BA46" s="32">
        <v>1.2966297284500001E-4</v>
      </c>
      <c r="BB46" s="32">
        <v>27.914576639</v>
      </c>
      <c r="BC46" s="32">
        <v>10.7724813791</v>
      </c>
      <c r="BD46" s="32">
        <v>5.1919953458399997</v>
      </c>
      <c r="BE46" s="32">
        <v>0</v>
      </c>
      <c r="BF46" s="32">
        <v>313.84804082300002</v>
      </c>
      <c r="BG46" s="32">
        <v>0</v>
      </c>
      <c r="BH46" s="32">
        <v>2.9157898053300001E-2</v>
      </c>
      <c r="BI46" s="32">
        <v>5.2935327864499997E-2</v>
      </c>
      <c r="BJ46" s="32">
        <v>0</v>
      </c>
      <c r="BK46" s="32">
        <v>35.984745759699997</v>
      </c>
      <c r="BL46" s="32">
        <v>62.177329408799999</v>
      </c>
      <c r="BM46" s="32">
        <v>4.4773805543100002E-2</v>
      </c>
      <c r="BN46" s="32"/>
      <c r="BO46" s="32"/>
    </row>
    <row r="47" spans="1:67" x14ac:dyDescent="0.25">
      <c r="A47" s="34" t="s">
        <v>46</v>
      </c>
      <c r="B47" s="32">
        <v>34890.793856019998</v>
      </c>
      <c r="C47" s="32">
        <v>906.58554862000005</v>
      </c>
      <c r="D47" s="32">
        <v>21173.4787955799</v>
      </c>
      <c r="E47" s="32">
        <v>2924.08123879</v>
      </c>
      <c r="F47" s="32">
        <v>2474.51662290999</v>
      </c>
      <c r="G47" s="32">
        <v>7980.6951485500003</v>
      </c>
      <c r="H47" s="32">
        <v>741.59501046999901</v>
      </c>
      <c r="I47" s="32">
        <v>101.40861165</v>
      </c>
      <c r="J47" s="32"/>
      <c r="K47" s="34" t="s">
        <v>46</v>
      </c>
      <c r="L47" s="32">
        <v>0</v>
      </c>
      <c r="M47" s="32">
        <v>0</v>
      </c>
      <c r="N47" s="32">
        <v>9.56169672129E-2</v>
      </c>
      <c r="O47" s="32">
        <v>124.197171924</v>
      </c>
      <c r="P47" s="32">
        <v>712.35335819399995</v>
      </c>
      <c r="Q47" s="32">
        <v>34894.304963299997</v>
      </c>
      <c r="R47" s="32">
        <v>117.917805383</v>
      </c>
      <c r="S47" s="32">
        <v>73.430386673100003</v>
      </c>
      <c r="T47" s="32">
        <v>99.466180077800004</v>
      </c>
      <c r="U47" s="32">
        <v>204.85941411100001</v>
      </c>
      <c r="V47" s="32">
        <v>0</v>
      </c>
      <c r="W47" s="32">
        <v>101.410675016</v>
      </c>
      <c r="X47" s="32">
        <v>0</v>
      </c>
      <c r="Y47" s="32">
        <v>5.3996159522000002E-3</v>
      </c>
      <c r="Z47" s="32">
        <v>0</v>
      </c>
      <c r="AA47" s="32">
        <v>0</v>
      </c>
      <c r="AB47" s="32">
        <v>906.62566918200002</v>
      </c>
      <c r="AC47" s="32">
        <v>0</v>
      </c>
      <c r="AD47" s="32">
        <v>19057.789516199999</v>
      </c>
      <c r="AE47" s="32">
        <v>2117.5322142099999</v>
      </c>
      <c r="AF47" s="32">
        <v>21175.321730399999</v>
      </c>
      <c r="AG47" s="32">
        <v>0</v>
      </c>
      <c r="AH47" s="32">
        <v>20.787184281599998</v>
      </c>
      <c r="AI47" s="32">
        <v>123.95396388899999</v>
      </c>
      <c r="AJ47" s="32">
        <v>145.19064983300001</v>
      </c>
      <c r="AK47" s="32">
        <v>74.043199073599993</v>
      </c>
      <c r="AL47" s="32">
        <v>3.3367204370799999</v>
      </c>
      <c r="AM47" s="32">
        <v>110.253397104</v>
      </c>
      <c r="AN47" s="32">
        <v>60.627398110800002</v>
      </c>
      <c r="AO47" s="32">
        <v>0</v>
      </c>
      <c r="AP47" s="32">
        <v>43.283529492900001</v>
      </c>
      <c r="AQ47" s="32">
        <v>2924.1778485899999</v>
      </c>
      <c r="AR47" s="32">
        <v>2474.6131085900001</v>
      </c>
      <c r="AS47" s="32">
        <v>449.56473999999997</v>
      </c>
      <c r="AT47" s="32">
        <v>1921.7372944700001</v>
      </c>
      <c r="AU47" s="32">
        <v>0.53941985162899997</v>
      </c>
      <c r="AV47" s="32">
        <v>0.58862567707699998</v>
      </c>
      <c r="AW47" s="32">
        <v>1278.6550530500001</v>
      </c>
      <c r="AX47" s="32">
        <v>0.57116358736100004</v>
      </c>
      <c r="AY47" s="32">
        <v>81.499567134499998</v>
      </c>
      <c r="AZ47" s="32">
        <v>7.2171531076999997</v>
      </c>
      <c r="BA47" s="32">
        <v>1.5847261286900001</v>
      </c>
      <c r="BB47" s="32">
        <v>203.47539683700001</v>
      </c>
      <c r="BC47" s="32">
        <v>238.46244003000001</v>
      </c>
      <c r="BD47" s="32">
        <v>237.56229405600001</v>
      </c>
      <c r="BE47" s="32">
        <v>8.95914969685</v>
      </c>
      <c r="BF47" s="32">
        <v>7981.11719137</v>
      </c>
      <c r="BG47" s="32">
        <v>155.58991348800001</v>
      </c>
      <c r="BH47" s="32">
        <v>0.16154362456599999</v>
      </c>
      <c r="BI47" s="32">
        <v>33.231996669899999</v>
      </c>
      <c r="BJ47" s="32">
        <v>0</v>
      </c>
      <c r="BK47" s="32">
        <v>260.53019963600002</v>
      </c>
      <c r="BL47" s="32">
        <v>741.65882385999998</v>
      </c>
      <c r="BM47" s="32">
        <v>34.658231728300002</v>
      </c>
      <c r="BN47" s="32"/>
      <c r="BO47" s="32"/>
    </row>
    <row r="48" spans="1:67" x14ac:dyDescent="0.25">
      <c r="A48" s="34" t="s">
        <v>47</v>
      </c>
      <c r="B48" s="32">
        <v>6805.4557164199896</v>
      </c>
      <c r="C48" s="32">
        <v>310.92717726999899</v>
      </c>
      <c r="D48" s="32">
        <v>2645.23953212999</v>
      </c>
      <c r="E48" s="32">
        <v>137.6794519</v>
      </c>
      <c r="F48" s="32">
        <v>129.49850057</v>
      </c>
      <c r="G48" s="32">
        <v>605.955010009999</v>
      </c>
      <c r="H48" s="32">
        <v>180.13742216</v>
      </c>
      <c r="I48" s="32"/>
      <c r="J48" s="32"/>
      <c r="K48" s="34" t="s">
        <v>47</v>
      </c>
      <c r="L48" s="32">
        <v>0</v>
      </c>
      <c r="M48" s="32">
        <v>0</v>
      </c>
      <c r="N48" s="32">
        <v>2.6412633733099999E-2</v>
      </c>
      <c r="O48" s="32">
        <v>31.870494051800002</v>
      </c>
      <c r="P48" s="32">
        <v>262.70190646399999</v>
      </c>
      <c r="Q48" s="32">
        <v>6808.2358371099999</v>
      </c>
      <c r="R48" s="32">
        <v>32.572975388300001</v>
      </c>
      <c r="S48" s="32">
        <v>8.7898760838799994</v>
      </c>
      <c r="T48" s="32">
        <v>27.475964674499998</v>
      </c>
      <c r="U48" s="32">
        <v>84.799197221100002</v>
      </c>
      <c r="V48" s="32">
        <v>0</v>
      </c>
      <c r="W48" s="32">
        <v>0</v>
      </c>
      <c r="X48" s="32">
        <v>0</v>
      </c>
      <c r="Y48" s="32">
        <v>1.4915706485399999E-3</v>
      </c>
      <c r="Z48" s="32">
        <v>0</v>
      </c>
      <c r="AA48" s="32">
        <v>0</v>
      </c>
      <c r="AB48" s="32">
        <v>311.03838174499998</v>
      </c>
      <c r="AC48" s="32">
        <v>0</v>
      </c>
      <c r="AD48" s="32">
        <v>2381.0305552700001</v>
      </c>
      <c r="AE48" s="32">
        <v>264.55901582600001</v>
      </c>
      <c r="AF48" s="32">
        <v>2645.5895710999998</v>
      </c>
      <c r="AG48" s="32">
        <v>0</v>
      </c>
      <c r="AH48" s="32">
        <v>3.0995191122199999</v>
      </c>
      <c r="AI48" s="32">
        <v>0</v>
      </c>
      <c r="AJ48" s="32">
        <v>11.0144281647</v>
      </c>
      <c r="AK48" s="32">
        <v>0.77364500204599995</v>
      </c>
      <c r="AL48" s="32">
        <v>0.651486704877</v>
      </c>
      <c r="AM48" s="32">
        <v>7.5432290596599998</v>
      </c>
      <c r="AN48" s="32">
        <v>0</v>
      </c>
      <c r="AO48" s="32">
        <v>0</v>
      </c>
      <c r="AP48" s="32">
        <v>10.792210497399999</v>
      </c>
      <c r="AQ48" s="32">
        <v>137.73338171</v>
      </c>
      <c r="AR48" s="32">
        <v>129.55242913199999</v>
      </c>
      <c r="AS48" s="32">
        <v>8.1809525785799995</v>
      </c>
      <c r="AT48" s="32">
        <v>68.552845941499996</v>
      </c>
      <c r="AU48" s="32">
        <v>0.17305258434000001</v>
      </c>
      <c r="AV48" s="32">
        <v>0</v>
      </c>
      <c r="AW48" s="32">
        <v>21.630807750300001</v>
      </c>
      <c r="AX48" s="32">
        <v>0.183236531343</v>
      </c>
      <c r="AY48" s="32">
        <v>17.861995116599999</v>
      </c>
      <c r="AZ48" s="32">
        <v>0</v>
      </c>
      <c r="BA48" s="32">
        <v>0.16566143921000001</v>
      </c>
      <c r="BB48" s="32">
        <v>44.667157885599998</v>
      </c>
      <c r="BC48" s="32">
        <v>16.486410702000001</v>
      </c>
      <c r="BD48" s="32">
        <v>8.6235348057899994</v>
      </c>
      <c r="BE48" s="32">
        <v>0</v>
      </c>
      <c r="BF48" s="32">
        <v>606.08347839800001</v>
      </c>
      <c r="BG48" s="32">
        <v>0</v>
      </c>
      <c r="BH48" s="32">
        <v>4.4624032849499999E-2</v>
      </c>
      <c r="BI48" s="32">
        <v>8.1013162580800005E-2</v>
      </c>
      <c r="BJ48" s="32">
        <v>0</v>
      </c>
      <c r="BK48" s="32">
        <v>55.071747998299998</v>
      </c>
      <c r="BL48" s="32">
        <v>180.21173807599999</v>
      </c>
      <c r="BM48" s="32">
        <v>6.8522635479400004E-2</v>
      </c>
      <c r="BN48" s="32"/>
      <c r="BO48" s="32"/>
    </row>
    <row r="49" spans="1:67" x14ac:dyDescent="0.25">
      <c r="A49" s="34" t="s">
        <v>48</v>
      </c>
      <c r="B49" s="32">
        <v>12704.230802620001</v>
      </c>
      <c r="C49" s="32">
        <v>841.44221881999897</v>
      </c>
      <c r="D49" s="32">
        <v>49302.189040240002</v>
      </c>
      <c r="E49" s="32">
        <v>16203.667443230001</v>
      </c>
      <c r="F49" s="32">
        <v>11978.643920279899</v>
      </c>
      <c r="G49" s="32">
        <v>78062.57991144</v>
      </c>
      <c r="H49" s="32">
        <v>1125.43193787</v>
      </c>
      <c r="I49" s="32">
        <v>239.47378615</v>
      </c>
      <c r="J49" s="32"/>
      <c r="K49" s="34" t="s">
        <v>48</v>
      </c>
      <c r="L49" s="32">
        <v>0</v>
      </c>
      <c r="M49" s="32">
        <v>0</v>
      </c>
      <c r="N49" s="32">
        <v>3.3219227610699999E-6</v>
      </c>
      <c r="O49" s="32">
        <v>46.9138196468</v>
      </c>
      <c r="P49" s="32">
        <v>245.46063647299999</v>
      </c>
      <c r="Q49" s="32">
        <v>12705.431497199999</v>
      </c>
      <c r="R49" s="32">
        <v>4.0966561065299998E-3</v>
      </c>
      <c r="S49" s="32">
        <v>221.25104265600001</v>
      </c>
      <c r="T49" s="32">
        <v>3.4556208138400001E-3</v>
      </c>
      <c r="U49" s="32">
        <v>105.030773584</v>
      </c>
      <c r="V49" s="32">
        <v>0</v>
      </c>
      <c r="W49" s="32">
        <v>239.474614919</v>
      </c>
      <c r="X49" s="32">
        <v>0</v>
      </c>
      <c r="Y49" s="32">
        <v>1.8759012560799999E-7</v>
      </c>
      <c r="Z49" s="32">
        <v>0</v>
      </c>
      <c r="AA49" s="32">
        <v>0</v>
      </c>
      <c r="AB49" s="32">
        <v>841.53572543899998</v>
      </c>
      <c r="AC49" s="32">
        <v>0</v>
      </c>
      <c r="AD49" s="32">
        <v>44372.549747600002</v>
      </c>
      <c r="AE49" s="32">
        <v>4930.2836258699999</v>
      </c>
      <c r="AF49" s="32">
        <v>49302.833373499998</v>
      </c>
      <c r="AG49" s="32">
        <v>0</v>
      </c>
      <c r="AH49" s="32">
        <v>50.868064408899997</v>
      </c>
      <c r="AI49" s="32">
        <v>714.15264611999999</v>
      </c>
      <c r="AJ49" s="32">
        <v>559.99634743199999</v>
      </c>
      <c r="AK49" s="32">
        <v>414.90505335699999</v>
      </c>
      <c r="AL49" s="32">
        <v>7.5333932563900001</v>
      </c>
      <c r="AM49" s="32">
        <v>515.51112773399996</v>
      </c>
      <c r="AN49" s="32">
        <v>349.46455829799999</v>
      </c>
      <c r="AO49" s="32">
        <v>0</v>
      </c>
      <c r="AP49" s="32">
        <v>55.583601483700001</v>
      </c>
      <c r="AQ49" s="32">
        <v>16203.9064581</v>
      </c>
      <c r="AR49" s="32">
        <v>11978.884242</v>
      </c>
      <c r="AS49" s="32">
        <v>4225.0222160900003</v>
      </c>
      <c r="AT49" s="32">
        <v>9853.5223293199997</v>
      </c>
      <c r="AU49" s="32">
        <v>0.17695832803600001</v>
      </c>
      <c r="AV49" s="32">
        <v>3.3928681422200002</v>
      </c>
      <c r="AW49" s="32">
        <v>6982.2671107400001</v>
      </c>
      <c r="AX49" s="32">
        <v>3.4853418167200001E-2</v>
      </c>
      <c r="AY49" s="32">
        <v>154.776746976</v>
      </c>
      <c r="AZ49" s="32">
        <v>41.614508000000001</v>
      </c>
      <c r="BA49" s="32">
        <v>7.0927006636999996</v>
      </c>
      <c r="BB49" s="32">
        <v>385.14831618900001</v>
      </c>
      <c r="BC49" s="32">
        <v>1077.9293520799999</v>
      </c>
      <c r="BD49" s="32">
        <v>1217.60976807</v>
      </c>
      <c r="BE49" s="32">
        <v>51.691125917000001</v>
      </c>
      <c r="BF49" s="32">
        <v>78063.124553400005</v>
      </c>
      <c r="BG49" s="32">
        <v>1728.05547566</v>
      </c>
      <c r="BH49" s="32">
        <v>5.6122557582E-6</v>
      </c>
      <c r="BI49" s="32">
        <v>175.14253955999999</v>
      </c>
      <c r="BJ49" s="32">
        <v>0</v>
      </c>
      <c r="BK49" s="32">
        <v>325.23121228500003</v>
      </c>
      <c r="BL49" s="32">
        <v>1125.46335789</v>
      </c>
      <c r="BM49" s="32">
        <v>182.966567419</v>
      </c>
      <c r="BN49" s="32"/>
      <c r="BO49" s="32"/>
    </row>
    <row r="50" spans="1:67" x14ac:dyDescent="0.25">
      <c r="A50" s="34" t="s">
        <v>49</v>
      </c>
      <c r="B50" s="32">
        <v>13397.10691848</v>
      </c>
      <c r="C50" s="32">
        <v>541.93231735999905</v>
      </c>
      <c r="D50" s="32">
        <v>19050.0133068699</v>
      </c>
      <c r="E50" s="32">
        <v>4396.1035331699904</v>
      </c>
      <c r="F50" s="32">
        <v>3805.7946112499899</v>
      </c>
      <c r="G50" s="32">
        <v>16929.4832286899</v>
      </c>
      <c r="H50" s="32">
        <v>902.95468676999997</v>
      </c>
      <c r="I50" s="32">
        <v>69.234896759999998</v>
      </c>
      <c r="J50" s="32"/>
      <c r="K50" s="34" t="s">
        <v>49</v>
      </c>
      <c r="L50" s="32">
        <v>0</v>
      </c>
      <c r="M50" s="32">
        <v>0</v>
      </c>
      <c r="N50" s="32">
        <v>4.6326365364799997E-2</v>
      </c>
      <c r="O50" s="32">
        <v>88.420641435600004</v>
      </c>
      <c r="P50" s="32">
        <v>182.19330642200001</v>
      </c>
      <c r="Q50" s="32">
        <v>13397.631795699999</v>
      </c>
      <c r="R50" s="32">
        <v>57.130978673999998</v>
      </c>
      <c r="S50" s="32">
        <v>168.653394037</v>
      </c>
      <c r="T50" s="32">
        <v>48.191156130499998</v>
      </c>
      <c r="U50" s="32">
        <v>29.402290484600002</v>
      </c>
      <c r="V50" s="32">
        <v>0</v>
      </c>
      <c r="W50" s="32">
        <v>69.236587626299993</v>
      </c>
      <c r="X50" s="32">
        <v>0</v>
      </c>
      <c r="Y50" s="32">
        <v>2.6161094863299999E-3</v>
      </c>
      <c r="Z50" s="32">
        <v>0</v>
      </c>
      <c r="AA50" s="32">
        <v>0</v>
      </c>
      <c r="AB50" s="32">
        <v>541.95358542700001</v>
      </c>
      <c r="AC50" s="32">
        <v>0</v>
      </c>
      <c r="AD50" s="32">
        <v>17145.292877600001</v>
      </c>
      <c r="AE50" s="32">
        <v>1905.03264577</v>
      </c>
      <c r="AF50" s="32">
        <v>19050.325523399999</v>
      </c>
      <c r="AG50" s="32">
        <v>0</v>
      </c>
      <c r="AH50" s="32">
        <v>40.6670173758</v>
      </c>
      <c r="AI50" s="32">
        <v>216.214916985</v>
      </c>
      <c r="AJ50" s="32">
        <v>407.438248649</v>
      </c>
      <c r="AK50" s="32">
        <v>126.10146868299999</v>
      </c>
      <c r="AL50" s="32">
        <v>3.2491153820299998</v>
      </c>
      <c r="AM50" s="32">
        <v>162.79558441500001</v>
      </c>
      <c r="AN50" s="32">
        <v>105.753362413</v>
      </c>
      <c r="AO50" s="32">
        <v>0</v>
      </c>
      <c r="AP50" s="32">
        <v>32.9072388043</v>
      </c>
      <c r="AQ50" s="32">
        <v>4396.1692214200002</v>
      </c>
      <c r="AR50" s="32">
        <v>3805.8605943699999</v>
      </c>
      <c r="AS50" s="32">
        <v>590.30862705300001</v>
      </c>
      <c r="AT50" s="32">
        <v>3081.7345820599999</v>
      </c>
      <c r="AU50" s="32">
        <v>0.25794304197500001</v>
      </c>
      <c r="AV50" s="32">
        <v>1.0267486888899999</v>
      </c>
      <c r="AW50" s="32">
        <v>2145.1158382100002</v>
      </c>
      <c r="AX50" s="32">
        <v>0.27312265487100001</v>
      </c>
      <c r="AY50" s="32">
        <v>71.730338567800004</v>
      </c>
      <c r="AZ50" s="32">
        <v>12.5889944074</v>
      </c>
      <c r="BA50" s="32">
        <v>2.1240842685499999</v>
      </c>
      <c r="BB50" s="32">
        <v>178.80072235700001</v>
      </c>
      <c r="BC50" s="32">
        <v>350.88807295300001</v>
      </c>
      <c r="BD50" s="32">
        <v>380.40562127200002</v>
      </c>
      <c r="BE50" s="32">
        <v>15.627592633300001</v>
      </c>
      <c r="BF50" s="32">
        <v>16929.5628325</v>
      </c>
      <c r="BG50" s="32">
        <v>337.64558864700001</v>
      </c>
      <c r="BH50" s="32">
        <v>7.8267507623500002E-2</v>
      </c>
      <c r="BI50" s="32">
        <v>121.46184702399999</v>
      </c>
      <c r="BJ50" s="32">
        <v>0</v>
      </c>
      <c r="BK50" s="32">
        <v>321.92309970399998</v>
      </c>
      <c r="BL50" s="32">
        <v>902.96816549000005</v>
      </c>
      <c r="BM50" s="32">
        <v>126.841717785</v>
      </c>
      <c r="BN50" s="32"/>
      <c r="BO50" s="32"/>
    </row>
    <row r="51" spans="1:67" s="34" customFormat="1" x14ac:dyDescent="0.25">
      <c r="A51" s="34" t="s">
        <v>50</v>
      </c>
      <c r="B51" s="32">
        <v>6517.8310103100002</v>
      </c>
      <c r="C51" s="32">
        <v>394.56574443</v>
      </c>
      <c r="D51" s="32">
        <v>50040.235014010002</v>
      </c>
      <c r="E51" s="32">
        <v>5612.99765157</v>
      </c>
      <c r="F51" s="32">
        <v>4578.0631720000001</v>
      </c>
      <c r="G51" s="32">
        <v>22695.549231949899</v>
      </c>
      <c r="H51" s="32">
        <v>763.78633130999901</v>
      </c>
      <c r="I51" s="32">
        <v>36.830990630000002</v>
      </c>
      <c r="J51" s="32"/>
      <c r="K51" s="34" t="s">
        <v>50</v>
      </c>
      <c r="L51" s="32">
        <v>0</v>
      </c>
      <c r="M51" s="32">
        <v>0</v>
      </c>
      <c r="N51" s="32">
        <v>0</v>
      </c>
      <c r="O51" s="32">
        <v>34.905284937099999</v>
      </c>
      <c r="P51" s="32">
        <v>11.239052321200001</v>
      </c>
      <c r="Q51" s="32">
        <v>6517.87427217</v>
      </c>
      <c r="R51" s="32">
        <v>0</v>
      </c>
      <c r="S51" s="32">
        <v>164.63062588700001</v>
      </c>
      <c r="T51" s="32">
        <v>0</v>
      </c>
      <c r="U51" s="32">
        <v>4.8092653244900001</v>
      </c>
      <c r="V51" s="32">
        <v>0</v>
      </c>
      <c r="W51" s="32">
        <v>36.831121793900003</v>
      </c>
      <c r="X51" s="32">
        <v>0</v>
      </c>
      <c r="Y51" s="32">
        <v>0</v>
      </c>
      <c r="Z51" s="32">
        <v>0</v>
      </c>
      <c r="AA51" s="32">
        <v>0</v>
      </c>
      <c r="AB51" s="32">
        <v>394.568140126</v>
      </c>
      <c r="AC51" s="32">
        <v>0</v>
      </c>
      <c r="AD51" s="32">
        <v>45036.274948500002</v>
      </c>
      <c r="AE51" s="32">
        <v>5004.0309476000002</v>
      </c>
      <c r="AF51" s="32">
        <v>50040.3058962</v>
      </c>
      <c r="AG51" s="32">
        <v>0</v>
      </c>
      <c r="AH51" s="32">
        <v>37.850305233199997</v>
      </c>
      <c r="AI51" s="32">
        <v>273.28408681799999</v>
      </c>
      <c r="AJ51" s="32">
        <v>416.68852631999999</v>
      </c>
      <c r="AK51" s="32">
        <v>157.9279847</v>
      </c>
      <c r="AL51" s="32">
        <v>2.8793250219100002</v>
      </c>
      <c r="AM51" s="32">
        <v>196.09406284299999</v>
      </c>
      <c r="AN51" s="32">
        <v>133.66658884399999</v>
      </c>
      <c r="AO51" s="32">
        <v>0</v>
      </c>
      <c r="AP51" s="32">
        <v>21.260769192600002</v>
      </c>
      <c r="AQ51" s="32">
        <v>5613.0896007700003</v>
      </c>
      <c r="AR51" s="32">
        <v>4578.1549920400003</v>
      </c>
      <c r="AS51" s="32">
        <v>1034.93460873</v>
      </c>
      <c r="AT51" s="32">
        <v>3769.0938976100001</v>
      </c>
      <c r="AU51" s="32">
        <v>0</v>
      </c>
      <c r="AV51" s="32">
        <v>1.29775627794</v>
      </c>
      <c r="AW51" s="32">
        <v>2672.4894869300001</v>
      </c>
      <c r="AX51" s="32">
        <v>0</v>
      </c>
      <c r="AY51" s="32">
        <v>58.1800117947</v>
      </c>
      <c r="AZ51" s="32">
        <v>15.9118151204</v>
      </c>
      <c r="BA51" s="32">
        <v>2.6209283112000001</v>
      </c>
      <c r="BB51" s="32">
        <v>144.76338409499999</v>
      </c>
      <c r="BC51" s="32">
        <v>412.443811461</v>
      </c>
      <c r="BD51" s="32">
        <v>465.58271918100002</v>
      </c>
      <c r="BE51" s="32">
        <v>19.752442666</v>
      </c>
      <c r="BF51" s="32">
        <v>22695.6144398</v>
      </c>
      <c r="BG51" s="32">
        <v>556.042263574</v>
      </c>
      <c r="BH51" s="32">
        <v>0</v>
      </c>
      <c r="BI51" s="32">
        <v>130.322426159</v>
      </c>
      <c r="BJ51" s="32">
        <v>0</v>
      </c>
      <c r="BK51" s="32">
        <v>241.99718652300001</v>
      </c>
      <c r="BL51" s="32">
        <v>763.78853618599999</v>
      </c>
      <c r="BM51" s="32">
        <v>136.144095714</v>
      </c>
      <c r="BN51" s="32"/>
      <c r="BO51" s="32"/>
    </row>
    <row r="52" spans="1:67" s="34" customFormat="1" x14ac:dyDescent="0.25">
      <c r="B52" s="32"/>
      <c r="C52" s="32"/>
      <c r="D52" s="32"/>
      <c r="E52" s="32"/>
      <c r="F52" s="32"/>
      <c r="G52" s="32"/>
      <c r="H52" s="32"/>
      <c r="I52" s="32"/>
      <c r="J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</row>
    <row r="53" spans="1:67" s="34" customFormat="1" x14ac:dyDescent="0.25">
      <c r="B53" s="32"/>
      <c r="C53" s="32"/>
      <c r="D53" s="32"/>
      <c r="E53" s="32"/>
      <c r="F53" s="32"/>
      <c r="G53" s="32"/>
      <c r="H53" s="32"/>
      <c r="I53" s="32"/>
      <c r="J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</row>
    <row r="54" spans="1:67" x14ac:dyDescent="0.25">
      <c r="A54" s="34" t="s">
        <v>51</v>
      </c>
      <c r="B54" s="32">
        <v>4382.0508467399904</v>
      </c>
      <c r="C54" s="32">
        <v>262.92305078999999</v>
      </c>
      <c r="D54" s="32">
        <v>33365.111750999902</v>
      </c>
      <c r="E54" s="32">
        <v>9857.2883556699908</v>
      </c>
      <c r="F54" s="32">
        <v>6588.3478077899899</v>
      </c>
      <c r="G54" s="32">
        <v>19203.510039389901</v>
      </c>
      <c r="H54" s="32">
        <v>525.84610161000001</v>
      </c>
      <c r="I54" s="32">
        <v>64.7178530999999</v>
      </c>
      <c r="J54" s="32"/>
      <c r="K54" s="34" t="s">
        <v>51</v>
      </c>
      <c r="L54" s="32">
        <v>0</v>
      </c>
      <c r="M54" s="32">
        <v>0</v>
      </c>
      <c r="N54" s="32">
        <v>0</v>
      </c>
      <c r="O54" s="32">
        <v>24.184195530299998</v>
      </c>
      <c r="P54" s="32">
        <v>0</v>
      </c>
      <c r="Q54" s="32">
        <v>4382.05317156</v>
      </c>
      <c r="R54" s="32">
        <v>0</v>
      </c>
      <c r="S54" s="32">
        <v>114.064736541</v>
      </c>
      <c r="T54" s="32">
        <v>0</v>
      </c>
      <c r="U54" s="32">
        <v>0</v>
      </c>
      <c r="V54" s="32">
        <v>0</v>
      </c>
      <c r="W54" s="32">
        <v>64.717922224700004</v>
      </c>
      <c r="X54" s="32">
        <v>0</v>
      </c>
      <c r="Y54" s="32">
        <v>0</v>
      </c>
      <c r="Z54" s="32">
        <v>0</v>
      </c>
      <c r="AA54" s="32">
        <v>0</v>
      </c>
      <c r="AB54" s="32">
        <v>262.92320154399999</v>
      </c>
      <c r="AC54" s="32">
        <v>0</v>
      </c>
      <c r="AD54" s="32">
        <v>30028.5920119</v>
      </c>
      <c r="AE54" s="32">
        <v>3336.51052381</v>
      </c>
      <c r="AF54" s="32">
        <v>33365.102535700004</v>
      </c>
      <c r="AG54" s="32">
        <v>0</v>
      </c>
      <c r="AH54" s="32">
        <v>26.224671158300001</v>
      </c>
      <c r="AI54" s="32">
        <v>393.324513986</v>
      </c>
      <c r="AJ54" s="32">
        <v>288.703593673</v>
      </c>
      <c r="AK54" s="32">
        <v>227.29807394299999</v>
      </c>
      <c r="AL54" s="32">
        <v>4.1440712154600003</v>
      </c>
      <c r="AM54" s="32">
        <v>281.98139189900002</v>
      </c>
      <c r="AN54" s="32">
        <v>192.37982871200001</v>
      </c>
      <c r="AO54" s="32">
        <v>0</v>
      </c>
      <c r="AP54" s="32">
        <v>30.599592180199998</v>
      </c>
      <c r="AQ54" s="32">
        <v>9857.4133373900004</v>
      </c>
      <c r="AR54" s="32">
        <v>6588.4720926600003</v>
      </c>
      <c r="AS54" s="32">
        <v>3268.9412447300001</v>
      </c>
      <c r="AT54" s="32">
        <v>5424.5049865199999</v>
      </c>
      <c r="AU54" s="32">
        <v>0</v>
      </c>
      <c r="AV54" s="32">
        <v>1.8677974427499999</v>
      </c>
      <c r="AW54" s="32">
        <v>3846.2792719200002</v>
      </c>
      <c r="AX54" s="32">
        <v>0</v>
      </c>
      <c r="AY54" s="32">
        <v>83.672044048299995</v>
      </c>
      <c r="AZ54" s="32">
        <v>22.901103454099999</v>
      </c>
      <c r="BA54" s="32">
        <v>3.7586532038099998</v>
      </c>
      <c r="BB54" s="32">
        <v>208.19186018299999</v>
      </c>
      <c r="BC54" s="32">
        <v>593.61033887200006</v>
      </c>
      <c r="BD54" s="32">
        <v>670.03520084700006</v>
      </c>
      <c r="BE54" s="32">
        <v>28.4287309931</v>
      </c>
      <c r="BF54" s="32">
        <v>19203.5058388</v>
      </c>
      <c r="BG54" s="32">
        <v>455.36177391699999</v>
      </c>
      <c r="BH54" s="32">
        <v>0</v>
      </c>
      <c r="BI54" s="32">
        <v>90.294207825000001</v>
      </c>
      <c r="BJ54" s="32">
        <v>0</v>
      </c>
      <c r="BK54" s="32">
        <v>167.66832913600001</v>
      </c>
      <c r="BL54" s="32">
        <v>525.84645583600002</v>
      </c>
      <c r="BM54" s="32">
        <v>94.327798959299997</v>
      </c>
      <c r="BN54" s="32"/>
      <c r="BO54" s="32"/>
    </row>
    <row r="55" spans="1:67" x14ac:dyDescent="0.25">
      <c r="A55" s="34" t="s">
        <v>1</v>
      </c>
    </row>
    <row r="56" spans="1:67" s="34" customFormat="1" x14ac:dyDescent="0.25">
      <c r="A56" s="34" t="s">
        <v>11</v>
      </c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</row>
    <row r="57" spans="1:67" s="34" customFormat="1" x14ac:dyDescent="0.25">
      <c r="A57" s="34" t="s">
        <v>58</v>
      </c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</row>
    <row r="58" spans="1:67" s="34" customFormat="1" x14ac:dyDescent="0.25">
      <c r="A58" s="34" t="s">
        <v>75</v>
      </c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</row>
    <row r="59" spans="1:67" s="34" customFormat="1" x14ac:dyDescent="0.25">
      <c r="A59" s="34" t="s">
        <v>326</v>
      </c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</row>
    <row r="60" spans="1:67" s="34" customFormat="1" x14ac:dyDescent="0.25"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</row>
    <row r="61" spans="1:67" x14ac:dyDescent="0.25">
      <c r="A61" s="1" t="s">
        <v>55</v>
      </c>
      <c r="B61" s="1">
        <f t="shared" ref="B61:I61" si="0">SUM(B3:B54)</f>
        <v>856896.68946185894</v>
      </c>
      <c r="C61" s="1">
        <f t="shared" si="0"/>
        <v>44731.026302859915</v>
      </c>
      <c r="D61" s="1">
        <f t="shared" si="0"/>
        <v>1497727.7858877627</v>
      </c>
      <c r="E61" s="1">
        <f t="shared" si="0"/>
        <v>274310.60432622954</v>
      </c>
      <c r="F61" s="1">
        <f t="shared" si="0"/>
        <v>209689.77583409959</v>
      </c>
      <c r="G61" s="1">
        <f t="shared" si="0"/>
        <v>1499935.6401450369</v>
      </c>
      <c r="H61" s="1">
        <f t="shared" si="0"/>
        <v>41946.511490119927</v>
      </c>
      <c r="I61" s="1">
        <f t="shared" si="0"/>
        <v>7974.1250394299723</v>
      </c>
      <c r="L61" s="1">
        <f t="shared" ref="L61:AQ61" si="1">SUM(L3:L54)</f>
        <v>2.98103709417</v>
      </c>
      <c r="M61" s="1">
        <f t="shared" si="1"/>
        <v>0</v>
      </c>
      <c r="N61" s="1">
        <f t="shared" si="1"/>
        <v>4.8859089112700556</v>
      </c>
      <c r="O61" s="1">
        <f t="shared" si="1"/>
        <v>3012.2478489621108</v>
      </c>
      <c r="P61" s="1">
        <f t="shared" si="1"/>
        <v>26290.306170326636</v>
      </c>
      <c r="Q61" s="1">
        <f t="shared" si="1"/>
        <v>856944.8749756898</v>
      </c>
      <c r="R61" s="1">
        <f t="shared" si="1"/>
        <v>1843.696542086145</v>
      </c>
      <c r="S61" s="1">
        <f t="shared" si="1"/>
        <v>6285.2512888437377</v>
      </c>
      <c r="T61" s="1">
        <f t="shared" si="1"/>
        <v>1444.6930642190794</v>
      </c>
      <c r="U61" s="1">
        <f t="shared" si="1"/>
        <v>9121.3911077265257</v>
      </c>
      <c r="V61" s="1">
        <f t="shared" si="1"/>
        <v>0</v>
      </c>
      <c r="W61" s="1">
        <f t="shared" si="1"/>
        <v>7974.3140882753496</v>
      </c>
      <c r="X61" s="1">
        <f t="shared" si="1"/>
        <v>0</v>
      </c>
      <c r="Y61" s="1">
        <f t="shared" si="1"/>
        <v>1.1958118449209434</v>
      </c>
      <c r="Z61" s="1">
        <f t="shared" si="1"/>
        <v>0.66902084130610007</v>
      </c>
      <c r="AA61" s="1">
        <f t="shared" si="1"/>
        <v>2.3410858110769999</v>
      </c>
      <c r="AB61" s="1">
        <f t="shared" si="1"/>
        <v>44733.710844208093</v>
      </c>
      <c r="AC61" s="1">
        <f t="shared" si="1"/>
        <v>0</v>
      </c>
      <c r="AD61" s="1">
        <f t="shared" si="1"/>
        <v>1348005.2206287179</v>
      </c>
      <c r="AE61" s="1">
        <f t="shared" si="1"/>
        <v>149778.3670791059</v>
      </c>
      <c r="AF61" s="1">
        <f t="shared" si="1"/>
        <v>1497783.5877083051</v>
      </c>
      <c r="AG61" s="1">
        <f t="shared" si="1"/>
        <v>0.65195139972079996</v>
      </c>
      <c r="AH61" s="1">
        <f t="shared" si="1"/>
        <v>1508.0158442624206</v>
      </c>
      <c r="AI61" s="1">
        <f t="shared" si="1"/>
        <v>11687.032530498029</v>
      </c>
      <c r="AJ61" s="1">
        <f t="shared" si="1"/>
        <v>16072.459527747531</v>
      </c>
      <c r="AK61" s="1">
        <f t="shared" si="1"/>
        <v>8949.033836406983</v>
      </c>
      <c r="AL61" s="1">
        <f t="shared" si="1"/>
        <v>164.00707116594248</v>
      </c>
      <c r="AM61" s="1">
        <f t="shared" si="1"/>
        <v>8749.8367399087692</v>
      </c>
      <c r="AN61" s="1">
        <f t="shared" si="1"/>
        <v>5876.5764830555236</v>
      </c>
      <c r="AO61" s="1">
        <f t="shared" si="1"/>
        <v>8.6870650419719997</v>
      </c>
      <c r="AP61" s="1">
        <f t="shared" si="1"/>
        <v>1463.1236231984244</v>
      </c>
      <c r="AQ61" s="1">
        <f t="shared" si="1"/>
        <v>274316.47883827257</v>
      </c>
      <c r="AR61" s="1">
        <f t="shared" ref="AR61:BM61" si="2">SUM(AR3:AR54)</f>
        <v>209694.96993760506</v>
      </c>
      <c r="AS61" s="1">
        <f t="shared" si="2"/>
        <v>64621.508900705558</v>
      </c>
      <c r="AT61" s="1">
        <f t="shared" si="2"/>
        <v>166957.67101380407</v>
      </c>
      <c r="AU61" s="1">
        <f t="shared" si="2"/>
        <v>181.71808811175521</v>
      </c>
      <c r="AV61" s="1">
        <f t="shared" si="2"/>
        <v>57.006357411608612</v>
      </c>
      <c r="AW61" s="1">
        <f t="shared" si="2"/>
        <v>113044.80876974988</v>
      </c>
      <c r="AX61" s="1">
        <f t="shared" si="2"/>
        <v>43.115385797285064</v>
      </c>
      <c r="AY61" s="1">
        <f t="shared" si="2"/>
        <v>5286.3333230583958</v>
      </c>
      <c r="AZ61" s="1">
        <f t="shared" si="2"/>
        <v>713.12814122649013</v>
      </c>
      <c r="BA61" s="1">
        <f t="shared" si="2"/>
        <v>193.24066917559028</v>
      </c>
      <c r="BB61" s="1">
        <f t="shared" si="2"/>
        <v>13187.931995248802</v>
      </c>
      <c r="BC61" s="1">
        <f t="shared" si="2"/>
        <v>18566.387996268779</v>
      </c>
      <c r="BD61" s="1">
        <f t="shared" si="2"/>
        <v>20606.289519403294</v>
      </c>
      <c r="BE61" s="1">
        <f t="shared" si="2"/>
        <v>916.72179213149604</v>
      </c>
      <c r="BF61" s="1">
        <f t="shared" si="2"/>
        <v>1500061.1061602919</v>
      </c>
      <c r="BG61" s="1">
        <f t="shared" si="2"/>
        <v>33335.73342419586</v>
      </c>
      <c r="BH61" s="1">
        <f t="shared" si="2"/>
        <v>3.4788392310115266</v>
      </c>
      <c r="BI61" s="1">
        <f t="shared" si="2"/>
        <v>4649.9236147790452</v>
      </c>
      <c r="BJ61" s="1">
        <f t="shared" si="2"/>
        <v>0</v>
      </c>
      <c r="BK61" s="1">
        <f t="shared" si="2"/>
        <v>11704.876874792359</v>
      </c>
      <c r="BL61" s="1">
        <f t="shared" si="2"/>
        <v>41947.822660626807</v>
      </c>
      <c r="BM61" s="1">
        <f t="shared" si="2"/>
        <v>4805.0693159118318</v>
      </c>
      <c r="BN61" s="1"/>
      <c r="BO61" s="1"/>
    </row>
    <row r="62" spans="1:67" x14ac:dyDescent="0.25">
      <c r="A62" s="34" t="s">
        <v>56</v>
      </c>
      <c r="B62" s="1">
        <f>SUM(B2:B54)</f>
        <v>856896.68946185894</v>
      </c>
      <c r="C62" s="1">
        <f t="shared" ref="C62:I62" si="3">SUM(C2:C54)</f>
        <v>44731.026302859915</v>
      </c>
      <c r="D62" s="1">
        <f t="shared" si="3"/>
        <v>1497727.7858877627</v>
      </c>
      <c r="E62" s="1">
        <f t="shared" si="3"/>
        <v>274310.60432622954</v>
      </c>
      <c r="F62" s="1">
        <f t="shared" si="3"/>
        <v>209689.77583409959</v>
      </c>
      <c r="G62" s="1">
        <f t="shared" si="3"/>
        <v>1499935.6401450369</v>
      </c>
      <c r="H62" s="1">
        <f t="shared" si="3"/>
        <v>41946.511490119927</v>
      </c>
      <c r="I62" s="1">
        <f t="shared" si="3"/>
        <v>7974.1250394299723</v>
      </c>
    </row>
    <row r="63" spans="1:67" x14ac:dyDescent="0.25">
      <c r="A63" s="34" t="s">
        <v>329</v>
      </c>
      <c r="B63" s="32">
        <f t="shared" ref="B63:I63" si="4">+B3+B5+B8+B9+B11+B12+B14+B15+B16+B17+B18+B19+B20+B21+B22+B23+B24+B25+B26+B28+B30+B31+B33+B34+B35+B36+B37+B39+B40+B41+B42+B43+B44+B46+B47+B49+B50</f>
        <v>714582.75716554909</v>
      </c>
      <c r="C63" s="32">
        <f t="shared" si="4"/>
        <v>36449.907314849916</v>
      </c>
      <c r="D63" s="32">
        <f t="shared" si="4"/>
        <v>1252867.886848103</v>
      </c>
      <c r="E63" s="32">
        <f t="shared" si="4"/>
        <v>233865.43904596963</v>
      </c>
      <c r="F63" s="32">
        <f t="shared" si="4"/>
        <v>180090.1400740197</v>
      </c>
      <c r="G63" s="32">
        <f t="shared" si="4"/>
        <v>1381581.2733723775</v>
      </c>
      <c r="H63" s="32">
        <f t="shared" si="4"/>
        <v>35952.534772099934</v>
      </c>
      <c r="I63" s="32">
        <f t="shared" si="4"/>
        <v>7699.0813453999726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5" x14ac:dyDescent="0.25"/>
  <cols>
    <col min="1" max="1" width="20.85546875" bestFit="1" customWidth="1"/>
    <col min="2" max="10" width="9.140625" style="34"/>
    <col min="12" max="65" width="9.140625" style="35"/>
    <col min="67" max="67" width="9.140625" style="34"/>
  </cols>
  <sheetData>
    <row r="1" spans="1:76" s="34" customFormat="1" x14ac:dyDescent="0.25">
      <c r="B1" s="34" t="s">
        <v>426</v>
      </c>
      <c r="K1" s="34" t="s">
        <v>427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Q1" s="34" t="s">
        <v>423</v>
      </c>
    </row>
    <row r="2" spans="1:76" x14ac:dyDescent="0.25">
      <c r="A2" s="34" t="s">
        <v>306</v>
      </c>
      <c r="B2" s="34" t="s">
        <v>59</v>
      </c>
      <c r="C2" s="34" t="s">
        <v>57</v>
      </c>
      <c r="D2" s="34" t="s">
        <v>60</v>
      </c>
      <c r="E2" s="34" t="s">
        <v>54</v>
      </c>
      <c r="F2" s="34" t="s">
        <v>53</v>
      </c>
      <c r="G2" s="34" t="s">
        <v>61</v>
      </c>
      <c r="H2" s="34" t="s">
        <v>62</v>
      </c>
      <c r="I2" s="34" t="s">
        <v>67</v>
      </c>
      <c r="K2" s="34" t="s">
        <v>305</v>
      </c>
      <c r="L2" s="35" t="s">
        <v>131</v>
      </c>
      <c r="M2" s="35" t="s">
        <v>132</v>
      </c>
      <c r="N2" s="35" t="s">
        <v>133</v>
      </c>
      <c r="O2" s="35" t="s">
        <v>64</v>
      </c>
      <c r="P2" s="35" t="s">
        <v>134</v>
      </c>
      <c r="Q2" s="35" t="s">
        <v>59</v>
      </c>
      <c r="R2" s="35" t="s">
        <v>136</v>
      </c>
      <c r="S2" s="35" t="s">
        <v>137</v>
      </c>
      <c r="T2" s="35" t="s">
        <v>138</v>
      </c>
      <c r="U2" s="35" t="s">
        <v>139</v>
      </c>
      <c r="V2" s="35" t="s">
        <v>140</v>
      </c>
      <c r="W2" s="35" t="s">
        <v>67</v>
      </c>
      <c r="X2" s="35" t="s">
        <v>141</v>
      </c>
      <c r="Y2" s="35" t="s">
        <v>142</v>
      </c>
      <c r="Z2" s="35" t="s">
        <v>143</v>
      </c>
      <c r="AA2" s="35" t="s">
        <v>144</v>
      </c>
      <c r="AB2" s="35" t="s">
        <v>57</v>
      </c>
      <c r="AC2" s="35" t="s">
        <v>128</v>
      </c>
      <c r="AD2" s="35" t="s">
        <v>145</v>
      </c>
      <c r="AE2" s="35" t="s">
        <v>146</v>
      </c>
      <c r="AF2" s="35" t="s">
        <v>60</v>
      </c>
      <c r="AG2" s="35" t="s">
        <v>147</v>
      </c>
      <c r="AH2" s="35" t="s">
        <v>148</v>
      </c>
      <c r="AI2" s="35" t="s">
        <v>149</v>
      </c>
      <c r="AJ2" s="35" t="s">
        <v>150</v>
      </c>
      <c r="AK2" s="35" t="s">
        <v>151</v>
      </c>
      <c r="AL2" s="35" t="s">
        <v>152</v>
      </c>
      <c r="AM2" s="35" t="s">
        <v>153</v>
      </c>
      <c r="AN2" s="35" t="s">
        <v>154</v>
      </c>
      <c r="AO2" s="35" t="s">
        <v>155</v>
      </c>
      <c r="AP2" s="35" t="s">
        <v>156</v>
      </c>
      <c r="AQ2" s="35" t="s">
        <v>54</v>
      </c>
      <c r="AR2" s="35" t="s">
        <v>53</v>
      </c>
      <c r="AS2" s="35" t="s">
        <v>157</v>
      </c>
      <c r="AT2" s="35" t="s">
        <v>158</v>
      </c>
      <c r="AU2" s="35" t="s">
        <v>159</v>
      </c>
      <c r="AV2" s="35" t="s">
        <v>160</v>
      </c>
      <c r="AW2" s="35" t="s">
        <v>161</v>
      </c>
      <c r="AX2" s="35" t="s">
        <v>162</v>
      </c>
      <c r="AY2" s="35" t="s">
        <v>163</v>
      </c>
      <c r="AZ2" s="35" t="s">
        <v>164</v>
      </c>
      <c r="BA2" s="35" t="s">
        <v>165</v>
      </c>
      <c r="BB2" s="35" t="s">
        <v>166</v>
      </c>
      <c r="BC2" s="35" t="s">
        <v>167</v>
      </c>
      <c r="BD2" s="35" t="s">
        <v>168</v>
      </c>
      <c r="BE2" s="35" t="s">
        <v>169</v>
      </c>
      <c r="BF2" s="35" t="s">
        <v>61</v>
      </c>
      <c r="BG2" s="35" t="s">
        <v>170</v>
      </c>
      <c r="BH2" s="35" t="s">
        <v>171</v>
      </c>
      <c r="BI2" s="35" t="s">
        <v>172</v>
      </c>
      <c r="BJ2" s="35" t="s">
        <v>173</v>
      </c>
      <c r="BK2" s="35" t="s">
        <v>174</v>
      </c>
      <c r="BL2" s="35" t="s">
        <v>175</v>
      </c>
      <c r="BM2" s="35" t="s">
        <v>176</v>
      </c>
      <c r="BQ2" s="34" t="s">
        <v>59</v>
      </c>
      <c r="BR2" s="34" t="s">
        <v>57</v>
      </c>
      <c r="BS2" s="34" t="s">
        <v>60</v>
      </c>
      <c r="BT2" s="34" t="s">
        <v>54</v>
      </c>
      <c r="BU2" s="34" t="s">
        <v>53</v>
      </c>
      <c r="BV2" s="34" t="s">
        <v>61</v>
      </c>
      <c r="BW2" s="34" t="s">
        <v>62</v>
      </c>
      <c r="BX2" s="34" t="s">
        <v>67</v>
      </c>
    </row>
    <row r="3" spans="1:76" x14ac:dyDescent="0.25">
      <c r="A3" s="34" t="s">
        <v>0</v>
      </c>
      <c r="B3" s="32">
        <v>241.18364746999899</v>
      </c>
      <c r="C3" s="32">
        <v>18.83529437</v>
      </c>
      <c r="D3" s="32">
        <v>189.64344229</v>
      </c>
      <c r="E3" s="32">
        <v>0.91134176999999905</v>
      </c>
      <c r="F3" s="32">
        <v>0.55856430000000001</v>
      </c>
      <c r="G3" s="32"/>
      <c r="H3" s="32">
        <v>6.0295911599999998</v>
      </c>
      <c r="I3" s="32"/>
      <c r="J3" s="32"/>
      <c r="K3" s="34" t="s">
        <v>0</v>
      </c>
      <c r="L3" s="35">
        <v>0</v>
      </c>
      <c r="M3" s="35">
        <v>0</v>
      </c>
      <c r="N3" s="35">
        <v>0</v>
      </c>
      <c r="O3" s="35">
        <v>0</v>
      </c>
      <c r="P3" s="35">
        <v>14.0317767455</v>
      </c>
      <c r="Q3" s="35">
        <v>241.18362105599999</v>
      </c>
      <c r="R3" s="35">
        <v>0</v>
      </c>
      <c r="S3" s="35">
        <v>0</v>
      </c>
      <c r="T3" s="35">
        <v>0</v>
      </c>
      <c r="U3" s="35">
        <v>6.0042854834500003</v>
      </c>
      <c r="V3" s="35">
        <v>0</v>
      </c>
      <c r="W3" s="35">
        <v>0</v>
      </c>
      <c r="X3" s="35">
        <v>0</v>
      </c>
      <c r="Y3" s="35">
        <v>0</v>
      </c>
      <c r="Z3" s="35">
        <v>0</v>
      </c>
      <c r="AA3" s="35">
        <v>0</v>
      </c>
      <c r="AB3" s="35">
        <v>18.835294953999998</v>
      </c>
      <c r="AC3" s="35">
        <v>0</v>
      </c>
      <c r="AD3" s="35">
        <v>170.67904224099999</v>
      </c>
      <c r="AE3" s="35">
        <v>18.964340717100001</v>
      </c>
      <c r="AF3" s="35">
        <v>189.64338295799999</v>
      </c>
      <c r="AG3" s="35">
        <v>0</v>
      </c>
      <c r="AH3" s="35">
        <v>0</v>
      </c>
      <c r="AI3" s="35">
        <v>0</v>
      </c>
      <c r="AJ3" s="35">
        <v>0</v>
      </c>
      <c r="AK3" s="35">
        <v>0</v>
      </c>
      <c r="AL3" s="35">
        <v>0</v>
      </c>
      <c r="AM3" s="35">
        <v>0.21448863646300001</v>
      </c>
      <c r="AN3" s="35">
        <v>0</v>
      </c>
      <c r="AO3" s="35">
        <v>0</v>
      </c>
      <c r="AP3" s="35">
        <v>0</v>
      </c>
      <c r="AQ3" s="35">
        <v>0.91134115952999994</v>
      </c>
      <c r="AR3" s="35">
        <v>0.55856420813700003</v>
      </c>
      <c r="AS3" s="35">
        <v>0.352776951394</v>
      </c>
      <c r="AT3" s="35">
        <v>0.14634365159400001</v>
      </c>
      <c r="AU3" s="35">
        <v>0</v>
      </c>
      <c r="AV3" s="35">
        <v>0</v>
      </c>
      <c r="AW3" s="35">
        <v>9.1157760772099999E-2</v>
      </c>
      <c r="AX3" s="35">
        <v>0</v>
      </c>
      <c r="AY3" s="35">
        <v>5.5186219401799998E-2</v>
      </c>
      <c r="AZ3" s="35">
        <v>0</v>
      </c>
      <c r="BA3" s="35">
        <v>1.1729842250000001E-2</v>
      </c>
      <c r="BB3" s="35">
        <v>0.137965480158</v>
      </c>
      <c r="BC3" s="35">
        <v>0</v>
      </c>
      <c r="BD3" s="35">
        <v>4.8036597671900001E-2</v>
      </c>
      <c r="BE3" s="35">
        <v>0</v>
      </c>
      <c r="BF3" s="35">
        <v>0</v>
      </c>
      <c r="BG3" s="35">
        <v>0</v>
      </c>
      <c r="BH3" s="35">
        <v>0</v>
      </c>
      <c r="BI3" s="35">
        <v>0</v>
      </c>
      <c r="BJ3" s="35">
        <v>0</v>
      </c>
      <c r="BK3" s="35">
        <v>0</v>
      </c>
      <c r="BL3" s="35">
        <v>6.0295978017299996</v>
      </c>
      <c r="BM3" s="35">
        <v>0</v>
      </c>
      <c r="BQ3" s="29">
        <f>+IF(B3=0,"",(Q3-B3)/B3)</f>
        <v>-1.0951820022728918E-7</v>
      </c>
      <c r="BR3" s="29">
        <f>IF(C3=0,"",(AB3-C3)/C3)</f>
        <v>3.1005620995897669E-8</v>
      </c>
      <c r="BS3" s="29">
        <f>IF(D3=0,"",(AF3-D3)/D3)</f>
        <v>-3.1286080493981531E-7</v>
      </c>
      <c r="BT3" s="29">
        <f>IF(E3=0,"",(AQ3-E3)/E3)</f>
        <v>-6.6985846496116262E-7</v>
      </c>
      <c r="BU3" s="29">
        <f>IF(F3=0,"",(AR3-F3)/F3)</f>
        <v>-1.6446271268079386E-7</v>
      </c>
      <c r="BV3" s="29" t="str">
        <f>IF(G3=0,"",(BF3-G3)/G3)</f>
        <v/>
      </c>
      <c r="BW3" s="29">
        <f>IF(H3=0,"",(BL3-H3)/H3)</f>
        <v>1.1015224454715373E-6</v>
      </c>
      <c r="BX3" s="29" t="str">
        <f>IF(I3=0,"",(W3-I3)/I3)</f>
        <v/>
      </c>
    </row>
    <row r="4" spans="1:76" x14ac:dyDescent="0.25">
      <c r="A4" s="34" t="s">
        <v>2</v>
      </c>
      <c r="B4" s="32">
        <v>9.5055195599999909</v>
      </c>
      <c r="C4" s="32">
        <v>0.74233580999999904</v>
      </c>
      <c r="D4" s="32">
        <v>7.8985896999999996</v>
      </c>
      <c r="E4" s="32">
        <v>3.591776E-2</v>
      </c>
      <c r="F4" s="32">
        <v>2.201411E-2</v>
      </c>
      <c r="G4" s="32"/>
      <c r="H4" s="32">
        <v>0.23763798999999899</v>
      </c>
      <c r="I4" s="32"/>
      <c r="J4" s="32"/>
      <c r="K4" s="34" t="s">
        <v>2</v>
      </c>
      <c r="L4" s="35">
        <v>0</v>
      </c>
      <c r="M4" s="35">
        <v>0</v>
      </c>
      <c r="N4" s="35">
        <v>0</v>
      </c>
      <c r="O4" s="35">
        <v>0</v>
      </c>
      <c r="P4" s="35">
        <v>0.55301950997899996</v>
      </c>
      <c r="Q4" s="35">
        <v>9.5055197358899992</v>
      </c>
      <c r="R4" s="35">
        <v>0</v>
      </c>
      <c r="S4" s="35">
        <v>0</v>
      </c>
      <c r="T4" s="35">
        <v>0</v>
      </c>
      <c r="U4" s="35">
        <v>0.23664033874599999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0.74233657804099995</v>
      </c>
      <c r="AC4" s="35">
        <v>0</v>
      </c>
      <c r="AD4" s="35">
        <v>7.10872253377</v>
      </c>
      <c r="AE4" s="35">
        <v>0.78985964472500003</v>
      </c>
      <c r="AF4" s="35">
        <v>7.8985821784999999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8.4533987400600002E-3</v>
      </c>
      <c r="AN4" s="35">
        <v>0</v>
      </c>
      <c r="AO4" s="35">
        <v>0</v>
      </c>
      <c r="AP4" s="35">
        <v>0</v>
      </c>
      <c r="AQ4" s="35">
        <v>3.5917738207300001E-2</v>
      </c>
      <c r="AR4" s="35">
        <v>2.2014092196899999E-2</v>
      </c>
      <c r="AS4" s="35">
        <v>1.3903646010500001E-2</v>
      </c>
      <c r="AT4" s="35">
        <v>5.7676942001900003E-3</v>
      </c>
      <c r="AU4" s="35">
        <v>0</v>
      </c>
      <c r="AV4" s="35">
        <v>0</v>
      </c>
      <c r="AW4" s="35">
        <v>3.5927080584399998E-3</v>
      </c>
      <c r="AX4" s="35">
        <v>0</v>
      </c>
      <c r="AY4" s="35">
        <v>2.1749957715400002E-3</v>
      </c>
      <c r="AZ4" s="35">
        <v>0</v>
      </c>
      <c r="BA4" s="35">
        <v>4.6229644625999999E-4</v>
      </c>
      <c r="BB4" s="35">
        <v>5.4374849914799999E-3</v>
      </c>
      <c r="BC4" s="35">
        <v>0</v>
      </c>
      <c r="BD4" s="35">
        <v>1.89321781886E-3</v>
      </c>
      <c r="BE4" s="35">
        <v>0</v>
      </c>
      <c r="BF4" s="35">
        <v>0</v>
      </c>
      <c r="BG4" s="35">
        <v>0</v>
      </c>
      <c r="BH4" s="35">
        <v>0</v>
      </c>
      <c r="BI4" s="35">
        <v>0</v>
      </c>
      <c r="BJ4" s="35">
        <v>0</v>
      </c>
      <c r="BK4" s="35">
        <v>0</v>
      </c>
      <c r="BL4" s="35">
        <v>0.23763806440599999</v>
      </c>
      <c r="BM4" s="35">
        <v>0</v>
      </c>
      <c r="BQ4" s="29">
        <f t="shared" ref="BQ4:BQ54" si="0">+IF(B4=0,"",(Q4-B4)/B4)</f>
        <v>1.8503986786384045E-8</v>
      </c>
      <c r="BR4" s="29">
        <f t="shared" ref="BR4:BR54" si="1">IF(C4=0,"",(AB4-C4)/C4)</f>
        <v>1.0346274429482464E-6</v>
      </c>
      <c r="BS4" s="29">
        <f t="shared" ref="BS4:BS54" si="2">IF(D4=0,"",(AF4-D4)/D4)</f>
        <v>-9.5225860380095811E-7</v>
      </c>
      <c r="BT4" s="29">
        <f t="shared" ref="BT4:BT54" si="3">IF(E4=0,"",(AQ4-E4)/E4)</f>
        <v>-6.0673883891273042E-7</v>
      </c>
      <c r="BU4" s="29">
        <f t="shared" ref="BU4:BU54" si="4">IF(F4=0,"",(AR4-F4)/F4)</f>
        <v>-8.0871313903477928E-7</v>
      </c>
      <c r="BV4" s="29" t="str">
        <f t="shared" ref="BV4:BV54" si="5">IF(G4=0,"",(BF4-G4)/G4)</f>
        <v/>
      </c>
      <c r="BW4" s="29">
        <f t="shared" ref="BW4:BW54" si="6">IF(H4=0,"",(BL4-H4)/H4)</f>
        <v>3.1310650708413421E-7</v>
      </c>
      <c r="BX4" s="29" t="str">
        <f t="shared" ref="BX4:BX54" si="7">IF(I4=0,"",(W4-I4)/I4)</f>
        <v/>
      </c>
    </row>
    <row r="5" spans="1:76" x14ac:dyDescent="0.25">
      <c r="A5" s="34" t="s">
        <v>3</v>
      </c>
      <c r="B5" s="32">
        <v>212.72925079000001</v>
      </c>
      <c r="C5" s="32">
        <v>12.128699249999899</v>
      </c>
      <c r="D5" s="32">
        <v>1127.95471091999</v>
      </c>
      <c r="E5" s="32">
        <v>1.09079533</v>
      </c>
      <c r="F5" s="32">
        <v>0.82063388999999998</v>
      </c>
      <c r="G5" s="32"/>
      <c r="H5" s="32">
        <v>9.8560597399999992</v>
      </c>
      <c r="I5" s="32"/>
      <c r="J5" s="32"/>
      <c r="K5" s="34" t="s">
        <v>3</v>
      </c>
      <c r="L5" s="35">
        <v>0</v>
      </c>
      <c r="M5" s="35">
        <v>0</v>
      </c>
      <c r="N5" s="35">
        <v>0</v>
      </c>
      <c r="O5" s="35">
        <v>0.66748879205</v>
      </c>
      <c r="P5" s="35">
        <v>15.1739444477</v>
      </c>
      <c r="Q5" s="35">
        <v>212.75986431000001</v>
      </c>
      <c r="R5" s="35">
        <v>0</v>
      </c>
      <c r="S5" s="35">
        <v>0</v>
      </c>
      <c r="T5" s="35">
        <v>0</v>
      </c>
      <c r="U5" s="35">
        <v>3.8342763240100002</v>
      </c>
      <c r="V5" s="35">
        <v>0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12.130101098200001</v>
      </c>
      <c r="AC5" s="35">
        <v>0</v>
      </c>
      <c r="AD5" s="35">
        <v>1015.40322088</v>
      </c>
      <c r="AE5" s="35">
        <v>112.822612518</v>
      </c>
      <c r="AF5" s="35">
        <v>1128.2258334000001</v>
      </c>
      <c r="AG5" s="35">
        <v>0</v>
      </c>
      <c r="AH5" s="35">
        <v>0</v>
      </c>
      <c r="AI5" s="35">
        <v>0</v>
      </c>
      <c r="AJ5" s="35">
        <v>5.59863895236</v>
      </c>
      <c r="AK5" s="35">
        <v>0</v>
      </c>
      <c r="AL5" s="35">
        <v>0</v>
      </c>
      <c r="AM5" s="35">
        <v>0.31517798391599999</v>
      </c>
      <c r="AN5" s="35">
        <v>0</v>
      </c>
      <c r="AO5" s="35">
        <v>0</v>
      </c>
      <c r="AP5" s="35">
        <v>0</v>
      </c>
      <c r="AQ5" s="35">
        <v>1.0909380501599999</v>
      </c>
      <c r="AR5" s="35">
        <v>0.82077628567100003</v>
      </c>
      <c r="AS5" s="35">
        <v>0.27016176449200002</v>
      </c>
      <c r="AT5" s="35">
        <v>0.215043508396</v>
      </c>
      <c r="AU5" s="35">
        <v>0</v>
      </c>
      <c r="AV5" s="35">
        <v>0</v>
      </c>
      <c r="AW5" s="35">
        <v>0.13395073861099999</v>
      </c>
      <c r="AX5" s="35">
        <v>0</v>
      </c>
      <c r="AY5" s="35">
        <v>8.1092660115899995E-2</v>
      </c>
      <c r="AZ5" s="35">
        <v>0</v>
      </c>
      <c r="BA5" s="35">
        <v>1.7236298252000001E-2</v>
      </c>
      <c r="BB5" s="35">
        <v>0.20273175202900001</v>
      </c>
      <c r="BC5" s="35">
        <v>0</v>
      </c>
      <c r="BD5" s="35">
        <v>7.0586743078299999E-2</v>
      </c>
      <c r="BE5" s="35">
        <v>0</v>
      </c>
      <c r="BF5" s="35">
        <v>0</v>
      </c>
      <c r="BG5" s="35">
        <v>0</v>
      </c>
      <c r="BH5" s="35">
        <v>0</v>
      </c>
      <c r="BI5" s="35">
        <v>0.35389074853500002</v>
      </c>
      <c r="BJ5" s="35">
        <v>0</v>
      </c>
      <c r="BK5" s="35">
        <v>1.7027106833800001</v>
      </c>
      <c r="BL5" s="35">
        <v>9.8578477706199994</v>
      </c>
      <c r="BM5" s="35">
        <v>0</v>
      </c>
      <c r="BQ5" s="29">
        <f t="shared" si="0"/>
        <v>1.4390837125743272E-4</v>
      </c>
      <c r="BR5" s="29">
        <f t="shared" si="1"/>
        <v>1.1558108344567188E-4</v>
      </c>
      <c r="BS5" s="29">
        <f t="shared" si="2"/>
        <v>2.4036645920730328E-4</v>
      </c>
      <c r="BT5" s="29">
        <f t="shared" si="3"/>
        <v>1.3084045748522119E-4</v>
      </c>
      <c r="BU5" s="29">
        <f t="shared" si="4"/>
        <v>1.7351912068858219E-4</v>
      </c>
      <c r="BV5" s="29" t="str">
        <f t="shared" si="5"/>
        <v/>
      </c>
      <c r="BW5" s="29">
        <f t="shared" si="6"/>
        <v>1.8141434479578488E-4</v>
      </c>
      <c r="BX5" s="29" t="str">
        <f t="shared" si="7"/>
        <v/>
      </c>
    </row>
    <row r="6" spans="1:76" x14ac:dyDescent="0.25">
      <c r="A6" s="34" t="s">
        <v>4</v>
      </c>
      <c r="B6" s="32">
        <v>63.362174260000003</v>
      </c>
      <c r="C6" s="32">
        <v>4.9482841000000004</v>
      </c>
      <c r="D6" s="32">
        <v>37.786839649999898</v>
      </c>
      <c r="E6" s="32">
        <v>0.23942169999999999</v>
      </c>
      <c r="F6" s="32">
        <v>0.14674234</v>
      </c>
      <c r="G6" s="32"/>
      <c r="H6" s="32">
        <v>1.58405438</v>
      </c>
      <c r="I6" s="32"/>
      <c r="J6" s="32"/>
      <c r="K6" s="34" t="s">
        <v>4</v>
      </c>
      <c r="L6" s="35">
        <v>0</v>
      </c>
      <c r="M6" s="35">
        <v>0</v>
      </c>
      <c r="N6" s="35">
        <v>0</v>
      </c>
      <c r="O6" s="35">
        <v>0</v>
      </c>
      <c r="P6" s="35">
        <v>3.6863423006299998</v>
      </c>
      <c r="Q6" s="35">
        <v>63.362151981799997</v>
      </c>
      <c r="R6" s="35">
        <v>0</v>
      </c>
      <c r="S6" s="35">
        <v>0</v>
      </c>
      <c r="T6" s="35">
        <v>0</v>
      </c>
      <c r="U6" s="35">
        <v>1.57740678492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4.9482845275200003</v>
      </c>
      <c r="AC6" s="35">
        <v>0</v>
      </c>
      <c r="AD6" s="35">
        <v>34.008135873500002</v>
      </c>
      <c r="AE6" s="35">
        <v>3.7786794214900001</v>
      </c>
      <c r="AF6" s="35">
        <v>37.786815294999997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5.6349020916399997E-2</v>
      </c>
      <c r="AN6" s="35">
        <v>0</v>
      </c>
      <c r="AO6" s="35">
        <v>0</v>
      </c>
      <c r="AP6" s="35">
        <v>0</v>
      </c>
      <c r="AQ6" s="35">
        <v>0.23942147949299999</v>
      </c>
      <c r="AR6" s="35">
        <v>0.14674221752300001</v>
      </c>
      <c r="AS6" s="35">
        <v>9.26792619697E-2</v>
      </c>
      <c r="AT6" s="35">
        <v>3.8446474170099998E-2</v>
      </c>
      <c r="AU6" s="35">
        <v>0</v>
      </c>
      <c r="AV6" s="35">
        <v>0</v>
      </c>
      <c r="AW6" s="35">
        <v>2.39484253928E-2</v>
      </c>
      <c r="AX6" s="35">
        <v>0</v>
      </c>
      <c r="AY6" s="35">
        <v>1.44981533094E-2</v>
      </c>
      <c r="AZ6" s="35">
        <v>0</v>
      </c>
      <c r="BA6" s="35">
        <v>3.0815905135100001E-3</v>
      </c>
      <c r="BB6" s="35">
        <v>3.62453115517E-2</v>
      </c>
      <c r="BC6" s="35">
        <v>0</v>
      </c>
      <c r="BD6" s="35">
        <v>1.2619820371800001E-2</v>
      </c>
      <c r="BE6" s="35">
        <v>0</v>
      </c>
      <c r="BF6" s="35">
        <v>0</v>
      </c>
      <c r="BG6" s="35">
        <v>0</v>
      </c>
      <c r="BH6" s="35">
        <v>0</v>
      </c>
      <c r="BI6" s="35">
        <v>0</v>
      </c>
      <c r="BJ6" s="35">
        <v>0</v>
      </c>
      <c r="BK6" s="35">
        <v>0</v>
      </c>
      <c r="BL6" s="35">
        <v>1.5840549645799999</v>
      </c>
      <c r="BM6" s="35">
        <v>0</v>
      </c>
      <c r="BQ6" s="29">
        <f t="shared" si="0"/>
        <v>-3.5160093962586128E-7</v>
      </c>
      <c r="BR6" s="29">
        <f t="shared" si="1"/>
        <v>8.6397626168236093E-8</v>
      </c>
      <c r="BS6" s="29">
        <f t="shared" si="2"/>
        <v>-6.4453656688055842E-7</v>
      </c>
      <c r="BT6" s="29">
        <f t="shared" si="3"/>
        <v>-9.2099838900469122E-7</v>
      </c>
      <c r="BU6" s="29">
        <f t="shared" si="4"/>
        <v>-8.3463981824437297E-7</v>
      </c>
      <c r="BV6" s="29" t="str">
        <f t="shared" si="5"/>
        <v/>
      </c>
      <c r="BW6" s="29">
        <f t="shared" si="6"/>
        <v>3.6904036082564426E-7</v>
      </c>
      <c r="BX6" s="29" t="str">
        <f t="shared" si="7"/>
        <v/>
      </c>
    </row>
    <row r="7" spans="1:76" x14ac:dyDescent="0.25">
      <c r="A7" s="34" t="s">
        <v>5</v>
      </c>
      <c r="B7" s="32">
        <v>37.557344860000001</v>
      </c>
      <c r="C7" s="32">
        <v>2.93304976999999</v>
      </c>
      <c r="D7" s="32">
        <v>23.504554339999999</v>
      </c>
      <c r="E7" s="32">
        <v>0.141915019999999</v>
      </c>
      <c r="F7" s="32">
        <v>8.6980169999999898E-2</v>
      </c>
      <c r="G7" s="32"/>
      <c r="H7" s="32">
        <v>0.93893360999999997</v>
      </c>
      <c r="I7" s="32"/>
      <c r="J7" s="32"/>
      <c r="K7" s="34" t="s">
        <v>5</v>
      </c>
      <c r="L7" s="35">
        <v>0</v>
      </c>
      <c r="M7" s="35">
        <v>0</v>
      </c>
      <c r="N7" s="35">
        <v>0</v>
      </c>
      <c r="O7" s="35">
        <v>0</v>
      </c>
      <c r="P7" s="35">
        <v>2.18504067752</v>
      </c>
      <c r="Q7" s="35">
        <v>37.557319005899998</v>
      </c>
      <c r="R7" s="35">
        <v>0</v>
      </c>
      <c r="S7" s="35">
        <v>0</v>
      </c>
      <c r="T7" s="35">
        <v>0</v>
      </c>
      <c r="U7" s="35">
        <v>0.93499397055599998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2.9330523474199999</v>
      </c>
      <c r="AC7" s="35">
        <v>0</v>
      </c>
      <c r="AD7" s="35">
        <v>21.154103794699999</v>
      </c>
      <c r="AE7" s="35">
        <v>2.35045798178</v>
      </c>
      <c r="AF7" s="35">
        <v>23.504561776500001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3.3400378555599998E-2</v>
      </c>
      <c r="AN7" s="35">
        <v>0</v>
      </c>
      <c r="AO7" s="35">
        <v>0</v>
      </c>
      <c r="AP7" s="35">
        <v>0</v>
      </c>
      <c r="AQ7" s="35">
        <v>0.14191492980100001</v>
      </c>
      <c r="AR7" s="35">
        <v>8.6980097114899999E-2</v>
      </c>
      <c r="AS7" s="35">
        <v>5.49348326857E-2</v>
      </c>
      <c r="AT7" s="35">
        <v>2.27887552881E-2</v>
      </c>
      <c r="AU7" s="35">
        <v>0</v>
      </c>
      <c r="AV7" s="35">
        <v>0</v>
      </c>
      <c r="AW7" s="35">
        <v>1.41951907362E-2</v>
      </c>
      <c r="AX7" s="35">
        <v>0</v>
      </c>
      <c r="AY7" s="35">
        <v>8.5936378897399999E-3</v>
      </c>
      <c r="AZ7" s="35">
        <v>0</v>
      </c>
      <c r="BA7" s="35">
        <v>1.8265819862499999E-3</v>
      </c>
      <c r="BB7" s="35">
        <v>2.1484088521099998E-2</v>
      </c>
      <c r="BC7" s="35">
        <v>0</v>
      </c>
      <c r="BD7" s="35">
        <v>7.4802927638800004E-3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0.93893487009200005</v>
      </c>
      <c r="BM7" s="35">
        <v>0</v>
      </c>
      <c r="BQ7" s="29">
        <f t="shared" si="0"/>
        <v>-6.8838998333335715E-7</v>
      </c>
      <c r="BR7" s="29">
        <f t="shared" si="1"/>
        <v>8.7875086070013658E-7</v>
      </c>
      <c r="BS7" s="29">
        <f t="shared" si="2"/>
        <v>3.1638549256814623E-7</v>
      </c>
      <c r="BT7" s="29">
        <f t="shared" si="3"/>
        <v>-6.3558458429627591E-7</v>
      </c>
      <c r="BU7" s="29">
        <f t="shared" si="4"/>
        <v>-8.3795076394871107E-7</v>
      </c>
      <c r="BV7" s="29" t="str">
        <f t="shared" si="5"/>
        <v/>
      </c>
      <c r="BW7" s="29">
        <f t="shared" si="6"/>
        <v>1.3420458983006807E-6</v>
      </c>
      <c r="BX7" s="29" t="str">
        <f t="shared" si="7"/>
        <v/>
      </c>
    </row>
    <row r="8" spans="1:76" x14ac:dyDescent="0.25">
      <c r="A8" s="34" t="s">
        <v>6</v>
      </c>
      <c r="B8" s="32">
        <v>30.524550009999999</v>
      </c>
      <c r="C8" s="32">
        <v>2.3838219999999999</v>
      </c>
      <c r="D8" s="32">
        <v>20.883355119999901</v>
      </c>
      <c r="E8" s="32">
        <v>0.1153407</v>
      </c>
      <c r="F8" s="32">
        <v>7.0692679999999897E-2</v>
      </c>
      <c r="G8" s="32"/>
      <c r="H8" s="32">
        <v>0.76311374999999904</v>
      </c>
      <c r="I8" s="32"/>
      <c r="J8" s="32"/>
      <c r="K8" s="34" t="s">
        <v>6</v>
      </c>
      <c r="L8" s="35">
        <v>0</v>
      </c>
      <c r="M8" s="35">
        <v>0</v>
      </c>
      <c r="N8" s="35">
        <v>0</v>
      </c>
      <c r="O8" s="35">
        <v>0</v>
      </c>
      <c r="P8" s="35">
        <v>1.77588033619</v>
      </c>
      <c r="Q8" s="35">
        <v>30.5245348262</v>
      </c>
      <c r="R8" s="35">
        <v>0</v>
      </c>
      <c r="S8" s="35">
        <v>0</v>
      </c>
      <c r="T8" s="35">
        <v>0</v>
      </c>
      <c r="U8" s="35">
        <v>0.75991108290599996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2.3838250613700001</v>
      </c>
      <c r="AC8" s="35">
        <v>0</v>
      </c>
      <c r="AD8" s="35">
        <v>18.795021689999999</v>
      </c>
      <c r="AE8" s="35">
        <v>2.0883268905799999</v>
      </c>
      <c r="AF8" s="35">
        <v>20.8833485806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2.7145926005200001E-2</v>
      </c>
      <c r="AN8" s="35">
        <v>0</v>
      </c>
      <c r="AO8" s="35">
        <v>0</v>
      </c>
      <c r="AP8" s="35">
        <v>0</v>
      </c>
      <c r="AQ8" s="35">
        <v>0.115340755654</v>
      </c>
      <c r="AR8" s="35">
        <v>7.0692653584499998E-2</v>
      </c>
      <c r="AS8" s="35">
        <v>4.4648102069600001E-2</v>
      </c>
      <c r="AT8" s="35">
        <v>1.8521478089900002E-2</v>
      </c>
      <c r="AU8" s="35">
        <v>0</v>
      </c>
      <c r="AV8" s="35">
        <v>0</v>
      </c>
      <c r="AW8" s="35">
        <v>1.1537023184399999E-2</v>
      </c>
      <c r="AX8" s="35">
        <v>0</v>
      </c>
      <c r="AY8" s="35">
        <v>6.9844373884000001E-3</v>
      </c>
      <c r="AZ8" s="35">
        <v>0</v>
      </c>
      <c r="BA8" s="35">
        <v>1.4845461535399999E-3</v>
      </c>
      <c r="BB8" s="35">
        <v>1.74611268374E-2</v>
      </c>
      <c r="BC8" s="35">
        <v>0</v>
      </c>
      <c r="BD8" s="35">
        <v>6.0795764985100004E-3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0.76311323340899995</v>
      </c>
      <c r="BM8" s="35">
        <v>0</v>
      </c>
      <c r="BQ8" s="29">
        <f t="shared" si="0"/>
        <v>-4.9742911832208211E-7</v>
      </c>
      <c r="BR8" s="29">
        <f t="shared" si="1"/>
        <v>1.2842275976008445E-6</v>
      </c>
      <c r="BS8" s="29">
        <f t="shared" si="2"/>
        <v>-3.1313933340726289E-7</v>
      </c>
      <c r="BT8" s="29">
        <f t="shared" si="3"/>
        <v>4.8251831306603774E-7</v>
      </c>
      <c r="BU8" s="29">
        <f t="shared" si="4"/>
        <v>-3.7366669220305238E-7</v>
      </c>
      <c r="BV8" s="29" t="str">
        <f t="shared" si="5"/>
        <v/>
      </c>
      <c r="BW8" s="29">
        <f t="shared" si="6"/>
        <v>-6.7695150177671722E-7</v>
      </c>
      <c r="BX8" s="29" t="str">
        <f t="shared" si="7"/>
        <v/>
      </c>
    </row>
    <row r="9" spans="1:76" x14ac:dyDescent="0.25">
      <c r="A9" s="34" t="s">
        <v>7</v>
      </c>
      <c r="B9" s="32">
        <v>6.0949540600000001</v>
      </c>
      <c r="C9" s="32">
        <v>0.47598688</v>
      </c>
      <c r="D9" s="32">
        <v>5.5385740600000002</v>
      </c>
      <c r="E9" s="32">
        <v>2.3030519999999902E-2</v>
      </c>
      <c r="F9" s="32">
        <v>1.411548E-2</v>
      </c>
      <c r="G9" s="32"/>
      <c r="H9" s="32">
        <v>0.15237386</v>
      </c>
      <c r="I9" s="32"/>
      <c r="J9" s="32"/>
      <c r="K9" s="34" t="s">
        <v>7</v>
      </c>
      <c r="L9" s="35">
        <v>0</v>
      </c>
      <c r="M9" s="35">
        <v>0</v>
      </c>
      <c r="N9" s="35">
        <v>0</v>
      </c>
      <c r="O9" s="35">
        <v>0</v>
      </c>
      <c r="P9" s="35">
        <v>0.35459715229</v>
      </c>
      <c r="Q9" s="35">
        <v>6.0949583998900003</v>
      </c>
      <c r="R9" s="35">
        <v>0</v>
      </c>
      <c r="S9" s="35">
        <v>0</v>
      </c>
      <c r="T9" s="35">
        <v>0</v>
      </c>
      <c r="U9" s="35">
        <v>0.151734564273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0.475987253537</v>
      </c>
      <c r="AC9" s="35">
        <v>0</v>
      </c>
      <c r="AD9" s="35">
        <v>4.9846965216600001</v>
      </c>
      <c r="AE9" s="35">
        <v>0.55385868527399995</v>
      </c>
      <c r="AF9" s="35">
        <v>5.5385552069299999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5.4203623296200003E-3</v>
      </c>
      <c r="AN9" s="35">
        <v>0</v>
      </c>
      <c r="AO9" s="35">
        <v>0</v>
      </c>
      <c r="AP9" s="35">
        <v>0</v>
      </c>
      <c r="AQ9" s="35">
        <v>2.3030524920499999E-2</v>
      </c>
      <c r="AR9" s="35">
        <v>1.4115494358899999E-2</v>
      </c>
      <c r="AS9" s="35">
        <v>8.9150305615699997E-3</v>
      </c>
      <c r="AT9" s="35">
        <v>3.6982543803099998E-3</v>
      </c>
      <c r="AU9" s="35">
        <v>0</v>
      </c>
      <c r="AV9" s="35">
        <v>0</v>
      </c>
      <c r="AW9" s="35">
        <v>2.3036471061599999E-3</v>
      </c>
      <c r="AX9" s="35">
        <v>0</v>
      </c>
      <c r="AY9" s="35">
        <v>1.3946099197E-3</v>
      </c>
      <c r="AZ9" s="35">
        <v>0</v>
      </c>
      <c r="BA9" s="35">
        <v>2.9642492986499999E-4</v>
      </c>
      <c r="BB9" s="35">
        <v>3.4865213820799998E-3</v>
      </c>
      <c r="BC9" s="35">
        <v>0</v>
      </c>
      <c r="BD9" s="35">
        <v>1.21393133705E-3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  <c r="BJ9" s="35">
        <v>0</v>
      </c>
      <c r="BK9" s="35">
        <v>0</v>
      </c>
      <c r="BL9" s="35">
        <v>0.15237381283900001</v>
      </c>
      <c r="BM9" s="35">
        <v>0</v>
      </c>
      <c r="BQ9" s="29">
        <f t="shared" si="0"/>
        <v>7.1204638419539243E-7</v>
      </c>
      <c r="BR9" s="29">
        <f t="shared" si="1"/>
        <v>7.8476322708302585E-7</v>
      </c>
      <c r="BS9" s="29">
        <f t="shared" si="2"/>
        <v>-3.4039573717045683E-6</v>
      </c>
      <c r="BT9" s="29">
        <f t="shared" si="3"/>
        <v>2.1365128089375959E-7</v>
      </c>
      <c r="BU9" s="29">
        <f t="shared" si="4"/>
        <v>1.0172448970610257E-6</v>
      </c>
      <c r="BV9" s="29" t="str">
        <f t="shared" si="5"/>
        <v/>
      </c>
      <c r="BW9" s="29">
        <f t="shared" si="6"/>
        <v>-3.0950846814626599E-7</v>
      </c>
      <c r="BX9" s="29" t="str">
        <f t="shared" si="7"/>
        <v/>
      </c>
    </row>
    <row r="10" spans="1:76" x14ac:dyDescent="0.25">
      <c r="A10" s="34" t="s">
        <v>8</v>
      </c>
      <c r="B10" s="32"/>
      <c r="C10" s="32"/>
      <c r="D10" s="32"/>
      <c r="E10" s="32"/>
      <c r="F10" s="32"/>
      <c r="G10" s="32"/>
      <c r="H10" s="32"/>
      <c r="I10" s="32"/>
      <c r="J10" s="32"/>
      <c r="K10" s="34"/>
      <c r="BQ10" s="29" t="str">
        <f t="shared" si="0"/>
        <v/>
      </c>
      <c r="BR10" s="29" t="str">
        <f t="shared" si="1"/>
        <v/>
      </c>
      <c r="BS10" s="29" t="str">
        <f t="shared" si="2"/>
        <v/>
      </c>
      <c r="BT10" s="29" t="str">
        <f t="shared" si="3"/>
        <v/>
      </c>
      <c r="BU10" s="29" t="str">
        <f t="shared" si="4"/>
        <v/>
      </c>
      <c r="BV10" s="29" t="str">
        <f t="shared" si="5"/>
        <v/>
      </c>
      <c r="BW10" s="29" t="str">
        <f t="shared" si="6"/>
        <v/>
      </c>
      <c r="BX10" s="29" t="str">
        <f t="shared" si="7"/>
        <v/>
      </c>
    </row>
    <row r="11" spans="1:76" x14ac:dyDescent="0.25">
      <c r="A11" s="34" t="s">
        <v>9</v>
      </c>
      <c r="B11" s="32">
        <v>341.89532845000002</v>
      </c>
      <c r="C11" s="32">
        <v>28.940657219999899</v>
      </c>
      <c r="D11" s="32">
        <v>303.29781574999902</v>
      </c>
      <c r="E11" s="32">
        <v>1.8335309499999899</v>
      </c>
      <c r="F11" s="32">
        <v>1.33367222</v>
      </c>
      <c r="G11" s="32"/>
      <c r="H11" s="32">
        <v>8.5638855199999906</v>
      </c>
      <c r="I11" s="32"/>
      <c r="J11" s="32"/>
      <c r="K11" s="34" t="s">
        <v>9</v>
      </c>
      <c r="L11" s="35">
        <v>0</v>
      </c>
      <c r="M11" s="35">
        <v>0</v>
      </c>
      <c r="N11" s="35">
        <v>0</v>
      </c>
      <c r="O11" s="35">
        <v>1.8841571676600001E-3</v>
      </c>
      <c r="P11" s="35">
        <v>19.885074821100002</v>
      </c>
      <c r="Q11" s="35">
        <v>341.901451861</v>
      </c>
      <c r="R11" s="35">
        <v>8.0761869188800007E-3</v>
      </c>
      <c r="S11" s="35">
        <v>6.6848586782200005E-4</v>
      </c>
      <c r="T11" s="35">
        <v>0</v>
      </c>
      <c r="U11" s="35">
        <v>8.5077739295400008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28.941124583200001</v>
      </c>
      <c r="AC11" s="35">
        <v>0</v>
      </c>
      <c r="AD11" s="35">
        <v>272.99136776</v>
      </c>
      <c r="AE11" s="35">
        <v>30.332358123199999</v>
      </c>
      <c r="AF11" s="35">
        <v>303.32372588300001</v>
      </c>
      <c r="AG11" s="35">
        <v>0</v>
      </c>
      <c r="AH11" s="35">
        <v>6.99983762959E-3</v>
      </c>
      <c r="AI11" s="35">
        <v>0</v>
      </c>
      <c r="AJ11" s="35">
        <v>5.7382409982500004E-3</v>
      </c>
      <c r="AK11" s="35">
        <v>3.1611832206200001E-4</v>
      </c>
      <c r="AL11" s="35">
        <v>1.11157591891E-4</v>
      </c>
      <c r="AM11" s="35">
        <v>0.72208644863000004</v>
      </c>
      <c r="AN11" s="35">
        <v>1.42063856876E-4</v>
      </c>
      <c r="AO11" s="35">
        <v>0</v>
      </c>
      <c r="AP11" s="35">
        <v>2.06047829274E-5</v>
      </c>
      <c r="AQ11" s="35">
        <v>1.83353055662</v>
      </c>
      <c r="AR11" s="35">
        <v>1.3336721040499999</v>
      </c>
      <c r="AS11" s="35">
        <v>0.49985845257599998</v>
      </c>
      <c r="AT11" s="35">
        <v>0.233976049538</v>
      </c>
      <c r="AU11" s="35">
        <v>0</v>
      </c>
      <c r="AV11" s="35">
        <v>0</v>
      </c>
      <c r="AW11" s="35">
        <v>0.13138406861900001</v>
      </c>
      <c r="AX11" s="35">
        <v>0</v>
      </c>
      <c r="AY11" s="35">
        <v>0.10199990531100001</v>
      </c>
      <c r="AZ11" s="35">
        <v>0</v>
      </c>
      <c r="BA11" s="35">
        <v>1.7239290761E-2</v>
      </c>
      <c r="BB11" s="35">
        <v>0.29070540363899999</v>
      </c>
      <c r="BC11" s="35">
        <v>0</v>
      </c>
      <c r="BD11" s="35">
        <v>6.9664911478899999E-2</v>
      </c>
      <c r="BE11" s="35">
        <v>2.16898868478E-6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5.8028493416399998E-3</v>
      </c>
      <c r="BL11" s="35">
        <v>8.5640410713800001</v>
      </c>
      <c r="BM11" s="35">
        <v>0</v>
      </c>
      <c r="BQ11" s="29">
        <f t="shared" si="0"/>
        <v>1.7910192068832084E-5</v>
      </c>
      <c r="BR11" s="29">
        <f t="shared" si="1"/>
        <v>1.6149018197781844E-5</v>
      </c>
      <c r="BS11" s="29">
        <f t="shared" si="2"/>
        <v>8.5428023729482771E-5</v>
      </c>
      <c r="BT11" s="29">
        <f t="shared" si="3"/>
        <v>-2.1454777729050343E-7</v>
      </c>
      <c r="BU11" s="29">
        <f t="shared" si="4"/>
        <v>-8.6940402826886506E-8</v>
      </c>
      <c r="BV11" s="29" t="str">
        <f t="shared" si="5"/>
        <v/>
      </c>
      <c r="BW11" s="29">
        <f t="shared" si="6"/>
        <v>1.8163645420794408E-5</v>
      </c>
      <c r="BX11" s="29" t="str">
        <f t="shared" si="7"/>
        <v/>
      </c>
    </row>
    <row r="12" spans="1:76" x14ac:dyDescent="0.25">
      <c r="A12" s="34" t="s">
        <v>10</v>
      </c>
      <c r="B12" s="32">
        <v>548.92782596999905</v>
      </c>
      <c r="C12" s="32">
        <v>42.868649329999997</v>
      </c>
      <c r="D12" s="32">
        <v>443.91846572999901</v>
      </c>
      <c r="E12" s="32">
        <v>2.0741906299999999</v>
      </c>
      <c r="F12" s="32">
        <v>1.27127809</v>
      </c>
      <c r="G12" s="32"/>
      <c r="H12" s="32">
        <v>13.7231955699999</v>
      </c>
      <c r="I12" s="32"/>
      <c r="J12" s="32"/>
      <c r="K12" s="34" t="s">
        <v>10</v>
      </c>
      <c r="L12" s="35">
        <v>0</v>
      </c>
      <c r="M12" s="35">
        <v>0</v>
      </c>
      <c r="N12" s="35">
        <v>0</v>
      </c>
      <c r="O12" s="35">
        <v>0</v>
      </c>
      <c r="P12" s="35">
        <v>31.935948987300002</v>
      </c>
      <c r="Q12" s="35">
        <v>548.92763397500005</v>
      </c>
      <c r="R12" s="35">
        <v>0</v>
      </c>
      <c r="S12" s="35">
        <v>0</v>
      </c>
      <c r="T12" s="35">
        <v>0</v>
      </c>
      <c r="U12" s="35">
        <v>13.665595669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42.868618004799998</v>
      </c>
      <c r="AC12" s="35">
        <v>0</v>
      </c>
      <c r="AD12" s="35">
        <v>399.52648362600002</v>
      </c>
      <c r="AE12" s="35">
        <v>44.391818049199998</v>
      </c>
      <c r="AF12" s="35">
        <v>443.91830167500001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0.48817074334299998</v>
      </c>
      <c r="AN12" s="35">
        <v>0</v>
      </c>
      <c r="AO12" s="35">
        <v>0</v>
      </c>
      <c r="AP12" s="35">
        <v>0</v>
      </c>
      <c r="AQ12" s="35">
        <v>2.0741910297300001</v>
      </c>
      <c r="AR12" s="35">
        <v>1.27127866941</v>
      </c>
      <c r="AS12" s="35">
        <v>0.80291236032299995</v>
      </c>
      <c r="AT12" s="35">
        <v>0.333074976124</v>
      </c>
      <c r="AU12" s="35">
        <v>0</v>
      </c>
      <c r="AV12" s="35">
        <v>0</v>
      </c>
      <c r="AW12" s="35">
        <v>0.20747252050000001</v>
      </c>
      <c r="AX12" s="35">
        <v>0</v>
      </c>
      <c r="AY12" s="35">
        <v>0.125602268484</v>
      </c>
      <c r="AZ12" s="35">
        <v>0</v>
      </c>
      <c r="BA12" s="35">
        <v>2.66968694848E-2</v>
      </c>
      <c r="BB12" s="35">
        <v>0.31400616093099998</v>
      </c>
      <c r="BC12" s="35">
        <v>0</v>
      </c>
      <c r="BD12" s="35">
        <v>0.109329919528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13.7232373484</v>
      </c>
      <c r="BM12" s="35">
        <v>0</v>
      </c>
      <c r="BQ12" s="29">
        <f t="shared" si="0"/>
        <v>-3.4976364818165122E-7</v>
      </c>
      <c r="BR12" s="29">
        <f t="shared" si="1"/>
        <v>-7.3072514501771188E-7</v>
      </c>
      <c r="BS12" s="29">
        <f t="shared" si="2"/>
        <v>-3.6956110562896619E-7</v>
      </c>
      <c r="BT12" s="29">
        <f t="shared" si="3"/>
        <v>1.9271613439465155E-7</v>
      </c>
      <c r="BU12" s="29">
        <f t="shared" si="4"/>
        <v>4.5576967347794352E-7</v>
      </c>
      <c r="BV12" s="29" t="str">
        <f t="shared" si="5"/>
        <v/>
      </c>
      <c r="BW12" s="29">
        <f t="shared" si="6"/>
        <v>3.0443638208273522E-6</v>
      </c>
      <c r="BX12" s="29" t="str">
        <f t="shared" si="7"/>
        <v/>
      </c>
    </row>
    <row r="13" spans="1:76" x14ac:dyDescent="0.25">
      <c r="A13" s="34" t="s">
        <v>12</v>
      </c>
      <c r="B13" s="32"/>
      <c r="C13" s="32"/>
      <c r="D13" s="32"/>
      <c r="E13" s="32"/>
      <c r="F13" s="32"/>
      <c r="G13" s="32"/>
      <c r="H13" s="32"/>
      <c r="I13" s="32"/>
      <c r="J13" s="32"/>
      <c r="BQ13" s="29" t="str">
        <f t="shared" si="0"/>
        <v/>
      </c>
      <c r="BR13" s="29" t="str">
        <f t="shared" si="1"/>
        <v/>
      </c>
      <c r="BS13" s="29" t="str">
        <f t="shared" si="2"/>
        <v/>
      </c>
      <c r="BT13" s="29" t="str">
        <f t="shared" si="3"/>
        <v/>
      </c>
      <c r="BU13" s="29" t="str">
        <f t="shared" si="4"/>
        <v/>
      </c>
      <c r="BV13" s="29" t="str">
        <f t="shared" si="5"/>
        <v/>
      </c>
      <c r="BW13" s="29" t="str">
        <f t="shared" si="6"/>
        <v/>
      </c>
      <c r="BX13" s="29" t="str">
        <f t="shared" si="7"/>
        <v/>
      </c>
    </row>
    <row r="14" spans="1:76" x14ac:dyDescent="0.25">
      <c r="A14" s="34" t="s">
        <v>13</v>
      </c>
      <c r="B14" s="32">
        <v>348.29648146999898</v>
      </c>
      <c r="C14" s="32">
        <v>27.200296519999998</v>
      </c>
      <c r="D14" s="32">
        <v>309.59140761999902</v>
      </c>
      <c r="E14" s="32">
        <v>1.31608067999999</v>
      </c>
      <c r="F14" s="32">
        <v>0.80663012999999995</v>
      </c>
      <c r="G14" s="32"/>
      <c r="H14" s="32">
        <v>8.7074120799999992</v>
      </c>
      <c r="I14" s="32"/>
      <c r="J14" s="32"/>
      <c r="K14" s="34" t="s">
        <v>13</v>
      </c>
      <c r="L14" s="35">
        <v>0</v>
      </c>
      <c r="M14" s="35">
        <v>0</v>
      </c>
      <c r="N14" s="35">
        <v>0</v>
      </c>
      <c r="O14" s="35">
        <v>0</v>
      </c>
      <c r="P14" s="35">
        <v>20.264142404699999</v>
      </c>
      <c r="Q14" s="35">
        <v>348.308040592</v>
      </c>
      <c r="R14" s="35">
        <v>0</v>
      </c>
      <c r="S14" s="35">
        <v>0</v>
      </c>
      <c r="T14" s="35">
        <v>0</v>
      </c>
      <c r="U14" s="35">
        <v>8.6711687697300004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27.201194916399999</v>
      </c>
      <c r="AC14" s="35">
        <v>0</v>
      </c>
      <c r="AD14" s="35">
        <v>278.649331566</v>
      </c>
      <c r="AE14" s="35">
        <v>30.961080620000001</v>
      </c>
      <c r="AF14" s="35">
        <v>309.61041218600002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0.30975591996500002</v>
      </c>
      <c r="AN14" s="35">
        <v>0</v>
      </c>
      <c r="AO14" s="35">
        <v>0</v>
      </c>
      <c r="AP14" s="35">
        <v>0</v>
      </c>
      <c r="AQ14" s="35">
        <v>1.3161053897499999</v>
      </c>
      <c r="AR14" s="35">
        <v>0.80665649799799999</v>
      </c>
      <c r="AS14" s="35">
        <v>0.50944889175499997</v>
      </c>
      <c r="AT14" s="35">
        <v>0.21134437933</v>
      </c>
      <c r="AU14" s="35">
        <v>0</v>
      </c>
      <c r="AV14" s="35">
        <v>0</v>
      </c>
      <c r="AW14" s="35">
        <v>0.13164643129199999</v>
      </c>
      <c r="AX14" s="35">
        <v>0</v>
      </c>
      <c r="AY14" s="35">
        <v>7.9697580612399996E-2</v>
      </c>
      <c r="AZ14" s="35">
        <v>0</v>
      </c>
      <c r="BA14" s="35">
        <v>1.6939783197699999E-2</v>
      </c>
      <c r="BB14" s="35">
        <v>0.199244044486</v>
      </c>
      <c r="BC14" s="35">
        <v>0</v>
      </c>
      <c r="BD14" s="35">
        <v>6.9372371019600004E-2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8.7077031417799997</v>
      </c>
      <c r="BM14" s="35">
        <v>0</v>
      </c>
      <c r="BQ14" s="29">
        <f t="shared" si="0"/>
        <v>3.3187593375137348E-5</v>
      </c>
      <c r="BR14" s="29">
        <f t="shared" si="1"/>
        <v>3.3028919347980078E-5</v>
      </c>
      <c r="BS14" s="29">
        <f t="shared" si="2"/>
        <v>6.1385960763898678E-5</v>
      </c>
      <c r="BT14" s="29">
        <f t="shared" si="3"/>
        <v>1.8775254728227873E-5</v>
      </c>
      <c r="BU14" s="29">
        <f t="shared" si="4"/>
        <v>3.268908142576212E-5</v>
      </c>
      <c r="BV14" s="29" t="str">
        <f t="shared" si="5"/>
        <v/>
      </c>
      <c r="BW14" s="29">
        <f t="shared" si="6"/>
        <v>3.3426898523503669E-5</v>
      </c>
      <c r="BX14" s="29" t="str">
        <f t="shared" si="7"/>
        <v/>
      </c>
    </row>
    <row r="15" spans="1:76" x14ac:dyDescent="0.25">
      <c r="A15" s="34" t="s">
        <v>14</v>
      </c>
      <c r="B15" s="32">
        <v>176.19825513000001</v>
      </c>
      <c r="C15" s="32">
        <v>13.7602446799999</v>
      </c>
      <c r="D15" s="32">
        <v>181.91548594</v>
      </c>
      <c r="E15" s="32">
        <v>0.66578656999999897</v>
      </c>
      <c r="F15" s="32">
        <v>0.40806268000000001</v>
      </c>
      <c r="G15" s="32"/>
      <c r="H15" s="32">
        <v>4.4049563799999998</v>
      </c>
      <c r="I15" s="32"/>
      <c r="J15" s="32"/>
      <c r="K15" s="34" t="s">
        <v>14</v>
      </c>
      <c r="L15" s="35">
        <v>0</v>
      </c>
      <c r="M15" s="35">
        <v>0</v>
      </c>
      <c r="N15" s="35">
        <v>0</v>
      </c>
      <c r="O15" s="35">
        <v>0</v>
      </c>
      <c r="P15" s="35">
        <v>10.2509936962</v>
      </c>
      <c r="Q15" s="35">
        <v>176.19818946199999</v>
      </c>
      <c r="R15" s="35">
        <v>0</v>
      </c>
      <c r="S15" s="35">
        <v>0</v>
      </c>
      <c r="T15" s="35">
        <v>0</v>
      </c>
      <c r="U15" s="35">
        <v>4.3864668482200004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13.7602389477</v>
      </c>
      <c r="AC15" s="35">
        <v>0</v>
      </c>
      <c r="AD15" s="35">
        <v>163.72389720699999</v>
      </c>
      <c r="AE15" s="35">
        <v>18.191581498200001</v>
      </c>
      <c r="AF15" s="35">
        <v>181.915478705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0.15669579863899999</v>
      </c>
      <c r="AN15" s="35">
        <v>0</v>
      </c>
      <c r="AO15" s="35">
        <v>0</v>
      </c>
      <c r="AP15" s="35">
        <v>0</v>
      </c>
      <c r="AQ15" s="35">
        <v>0.66578564923399997</v>
      </c>
      <c r="AR15" s="35">
        <v>0.40806209636899998</v>
      </c>
      <c r="AS15" s="35">
        <v>0.25772355286499998</v>
      </c>
      <c r="AT15" s="35">
        <v>0.10691219521299999</v>
      </c>
      <c r="AU15" s="35">
        <v>0</v>
      </c>
      <c r="AV15" s="35">
        <v>0</v>
      </c>
      <c r="AW15" s="35">
        <v>6.6595748899099999E-2</v>
      </c>
      <c r="AX15" s="35">
        <v>0</v>
      </c>
      <c r="AY15" s="35">
        <v>4.0316576786000001E-2</v>
      </c>
      <c r="AZ15" s="35">
        <v>0</v>
      </c>
      <c r="BA15" s="35">
        <v>8.5693059768400005E-3</v>
      </c>
      <c r="BB15" s="35">
        <v>0.10079143083600001</v>
      </c>
      <c r="BC15" s="35">
        <v>0</v>
      </c>
      <c r="BD15" s="35">
        <v>3.5093365704300002E-2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4.4049450836200004</v>
      </c>
      <c r="BM15" s="35">
        <v>0</v>
      </c>
      <c r="BQ15" s="29">
        <f t="shared" si="0"/>
        <v>-3.7269381567149369E-7</v>
      </c>
      <c r="BR15" s="29">
        <f t="shared" si="1"/>
        <v>-4.1658415484872116E-7</v>
      </c>
      <c r="BS15" s="29">
        <f t="shared" si="2"/>
        <v>-3.9771215522598475E-8</v>
      </c>
      <c r="BT15" s="29">
        <f t="shared" si="3"/>
        <v>-1.3829747256719479E-6</v>
      </c>
      <c r="BU15" s="29">
        <f t="shared" si="4"/>
        <v>-1.4302484119068437E-6</v>
      </c>
      <c r="BV15" s="29" t="str">
        <f t="shared" si="5"/>
        <v/>
      </c>
      <c r="BW15" s="29">
        <f t="shared" si="6"/>
        <v>-2.5644703431580397E-6</v>
      </c>
      <c r="BX15" s="29" t="str">
        <f t="shared" si="7"/>
        <v/>
      </c>
    </row>
    <row r="16" spans="1:76" x14ac:dyDescent="0.25">
      <c r="A16" s="34" t="s">
        <v>15</v>
      </c>
      <c r="B16" s="32">
        <v>219.92595014</v>
      </c>
      <c r="C16" s="32">
        <v>17.175169440000001</v>
      </c>
      <c r="D16" s="32">
        <v>40.035521969999898</v>
      </c>
      <c r="E16" s="32">
        <v>0.83101696999999997</v>
      </c>
      <c r="F16" s="32">
        <v>0.50933298999999899</v>
      </c>
      <c r="G16" s="32"/>
      <c r="H16" s="32">
        <v>5.4981487500000004</v>
      </c>
      <c r="I16" s="32"/>
      <c r="J16" s="32"/>
      <c r="K16" s="34" t="s">
        <v>15</v>
      </c>
      <c r="L16" s="35">
        <v>0</v>
      </c>
      <c r="M16" s="35">
        <v>0</v>
      </c>
      <c r="N16" s="35">
        <v>0</v>
      </c>
      <c r="O16" s="35">
        <v>0</v>
      </c>
      <c r="P16" s="35">
        <v>12.7950202221</v>
      </c>
      <c r="Q16" s="35">
        <v>219.92587102600001</v>
      </c>
      <c r="R16" s="35">
        <v>0</v>
      </c>
      <c r="S16" s="35">
        <v>0</v>
      </c>
      <c r="T16" s="35">
        <v>0</v>
      </c>
      <c r="U16" s="35">
        <v>5.4750732504100004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17.175164133300001</v>
      </c>
      <c r="AC16" s="35">
        <v>0</v>
      </c>
      <c r="AD16" s="35">
        <v>36.0319511099</v>
      </c>
      <c r="AE16" s="35">
        <v>4.0035459505800004</v>
      </c>
      <c r="AF16" s="35">
        <v>40.035497060399997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0.19558384084</v>
      </c>
      <c r="AN16" s="35">
        <v>0</v>
      </c>
      <c r="AO16" s="35">
        <v>0</v>
      </c>
      <c r="AP16" s="35">
        <v>0</v>
      </c>
      <c r="AQ16" s="35">
        <v>0.83101669707799997</v>
      </c>
      <c r="AR16" s="35">
        <v>0.50933281256200003</v>
      </c>
      <c r="AS16" s="35">
        <v>0.321683884516</v>
      </c>
      <c r="AT16" s="35">
        <v>0.13344511777599999</v>
      </c>
      <c r="AU16" s="35">
        <v>0</v>
      </c>
      <c r="AV16" s="35">
        <v>0</v>
      </c>
      <c r="AW16" s="35">
        <v>8.3123323359600002E-2</v>
      </c>
      <c r="AX16" s="35">
        <v>0</v>
      </c>
      <c r="AY16" s="35">
        <v>5.0322058564600002E-2</v>
      </c>
      <c r="AZ16" s="35">
        <v>0</v>
      </c>
      <c r="BA16" s="35">
        <v>1.06959813149E-2</v>
      </c>
      <c r="BB16" s="35">
        <v>0.12580524069499999</v>
      </c>
      <c r="BC16" s="35">
        <v>0</v>
      </c>
      <c r="BD16" s="35">
        <v>4.3802631935600002E-2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5.4981536102400002</v>
      </c>
      <c r="BM16" s="35">
        <v>0</v>
      </c>
      <c r="BQ16" s="29">
        <f t="shared" si="0"/>
        <v>-3.5973017252966298E-7</v>
      </c>
      <c r="BR16" s="29">
        <f t="shared" si="1"/>
        <v>-3.0897511776269189E-7</v>
      </c>
      <c r="BS16" s="29">
        <f t="shared" si="2"/>
        <v>-6.2218746441336065E-7</v>
      </c>
      <c r="BT16" s="29">
        <f t="shared" si="3"/>
        <v>-3.2841928607033288E-7</v>
      </c>
      <c r="BU16" s="29">
        <f t="shared" si="4"/>
        <v>-3.4837326944113374E-7</v>
      </c>
      <c r="BV16" s="29" t="str">
        <f t="shared" si="5"/>
        <v/>
      </c>
      <c r="BW16" s="29">
        <f t="shared" si="6"/>
        <v>8.8397753876579568E-7</v>
      </c>
      <c r="BX16" s="29" t="str">
        <f t="shared" si="7"/>
        <v/>
      </c>
    </row>
    <row r="17" spans="1:76" x14ac:dyDescent="0.25">
      <c r="A17" s="34" t="s">
        <v>16</v>
      </c>
      <c r="B17" s="32">
        <v>72.224440400000006</v>
      </c>
      <c r="C17" s="32">
        <v>5.6403848700000001</v>
      </c>
      <c r="D17" s="32">
        <v>36.255494310000003</v>
      </c>
      <c r="E17" s="32">
        <v>0.27290883999999899</v>
      </c>
      <c r="F17" s="32">
        <v>0.16726669999999899</v>
      </c>
      <c r="G17" s="32"/>
      <c r="H17" s="32">
        <v>1.80561102</v>
      </c>
      <c r="I17" s="32"/>
      <c r="J17" s="32"/>
      <c r="K17" s="34" t="s">
        <v>16</v>
      </c>
      <c r="L17" s="35">
        <v>0</v>
      </c>
      <c r="M17" s="35">
        <v>0</v>
      </c>
      <c r="N17" s="35">
        <v>0</v>
      </c>
      <c r="O17" s="35">
        <v>0</v>
      </c>
      <c r="P17" s="35">
        <v>4.2019265309699998</v>
      </c>
      <c r="Q17" s="35">
        <v>72.224437288999994</v>
      </c>
      <c r="R17" s="35">
        <v>0</v>
      </c>
      <c r="S17" s="35">
        <v>0</v>
      </c>
      <c r="T17" s="35">
        <v>0</v>
      </c>
      <c r="U17" s="35">
        <v>1.7980381481200001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5.6403792230900001</v>
      </c>
      <c r="AC17" s="35">
        <v>0</v>
      </c>
      <c r="AD17" s="35">
        <v>32.629928909299998</v>
      </c>
      <c r="AE17" s="35">
        <v>3.6255389632799999</v>
      </c>
      <c r="AF17" s="35">
        <v>36.255467872600001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6.4230264885299995E-2</v>
      </c>
      <c r="AN17" s="35">
        <v>0</v>
      </c>
      <c r="AO17" s="35">
        <v>0</v>
      </c>
      <c r="AP17" s="35">
        <v>0</v>
      </c>
      <c r="AQ17" s="35">
        <v>0.272908450907</v>
      </c>
      <c r="AR17" s="35">
        <v>0.16726650429199999</v>
      </c>
      <c r="AS17" s="35">
        <v>0.105641946615</v>
      </c>
      <c r="AT17" s="35">
        <v>4.3823860855299997E-2</v>
      </c>
      <c r="AU17" s="35">
        <v>0</v>
      </c>
      <c r="AV17" s="35">
        <v>0</v>
      </c>
      <c r="AW17" s="35">
        <v>2.7297922507499999E-2</v>
      </c>
      <c r="AX17" s="35">
        <v>0</v>
      </c>
      <c r="AY17" s="35">
        <v>1.65259620386E-2</v>
      </c>
      <c r="AZ17" s="35">
        <v>0</v>
      </c>
      <c r="BA17" s="35">
        <v>3.5125991446100001E-3</v>
      </c>
      <c r="BB17" s="35">
        <v>4.1314868279299997E-2</v>
      </c>
      <c r="BC17" s="35">
        <v>0</v>
      </c>
      <c r="BD17" s="35">
        <v>1.4384911127300001E-2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1.80561250462</v>
      </c>
      <c r="BM17" s="35">
        <v>0</v>
      </c>
      <c r="BQ17" s="29">
        <f t="shared" si="0"/>
        <v>-4.3074061841648414E-8</v>
      </c>
      <c r="BR17" s="29">
        <f t="shared" si="1"/>
        <v>-1.0011568590080237E-6</v>
      </c>
      <c r="BS17" s="29">
        <f t="shared" si="2"/>
        <v>-7.2919706393933781E-7</v>
      </c>
      <c r="BT17" s="29">
        <f t="shared" si="3"/>
        <v>-1.4257251578473235E-6</v>
      </c>
      <c r="BU17" s="29">
        <f t="shared" si="4"/>
        <v>-1.1700356317255627E-6</v>
      </c>
      <c r="BV17" s="29" t="str">
        <f t="shared" si="5"/>
        <v/>
      </c>
      <c r="BW17" s="29">
        <f t="shared" si="6"/>
        <v>8.2222581918410261E-7</v>
      </c>
      <c r="BX17" s="29" t="str">
        <f t="shared" si="7"/>
        <v/>
      </c>
    </row>
    <row r="18" spans="1:76" x14ac:dyDescent="0.25">
      <c r="A18" s="34" t="s">
        <v>17</v>
      </c>
      <c r="B18" s="32">
        <v>4089.8147718800001</v>
      </c>
      <c r="C18" s="32">
        <v>18.205277420000002</v>
      </c>
      <c r="D18" s="32">
        <v>1385.88450326</v>
      </c>
      <c r="E18" s="32">
        <v>69.072429559999904</v>
      </c>
      <c r="F18" s="32">
        <v>53.100021929999897</v>
      </c>
      <c r="G18" s="32">
        <v>376.3173122</v>
      </c>
      <c r="H18" s="32">
        <v>14.6720165999999</v>
      </c>
      <c r="I18" s="32">
        <v>5.2266293399999899</v>
      </c>
      <c r="J18" s="32"/>
      <c r="K18" s="34" t="s">
        <v>17</v>
      </c>
      <c r="L18" s="35">
        <v>0</v>
      </c>
      <c r="M18" s="35">
        <v>0</v>
      </c>
      <c r="N18" s="35">
        <v>0</v>
      </c>
      <c r="O18" s="35">
        <v>0.50343523287799996</v>
      </c>
      <c r="P18" s="35">
        <v>8.6694558856199997</v>
      </c>
      <c r="Q18" s="35">
        <v>4089.70945631</v>
      </c>
      <c r="R18" s="35">
        <v>0</v>
      </c>
      <c r="S18" s="35">
        <v>2.3744481643799999</v>
      </c>
      <c r="T18" s="35">
        <v>0</v>
      </c>
      <c r="U18" s="35">
        <v>3.7097060076399999</v>
      </c>
      <c r="V18" s="35">
        <v>0</v>
      </c>
      <c r="W18" s="35">
        <v>5.2264899684200001</v>
      </c>
      <c r="X18" s="35">
        <v>0</v>
      </c>
      <c r="Y18" s="35">
        <v>0</v>
      </c>
      <c r="Z18" s="35">
        <v>0</v>
      </c>
      <c r="AA18" s="35">
        <v>0</v>
      </c>
      <c r="AB18" s="35">
        <v>18.2051117076</v>
      </c>
      <c r="AC18" s="35">
        <v>0</v>
      </c>
      <c r="AD18" s="35">
        <v>1247.3827774700001</v>
      </c>
      <c r="AE18" s="35">
        <v>138.59810670300001</v>
      </c>
      <c r="AF18" s="35">
        <v>1385.98088418</v>
      </c>
      <c r="AG18" s="35">
        <v>0</v>
      </c>
      <c r="AH18" s="35">
        <v>0.545910785121</v>
      </c>
      <c r="AI18" s="35">
        <v>3.1493845246599999</v>
      </c>
      <c r="AJ18" s="35">
        <v>6.0098476021999998</v>
      </c>
      <c r="AK18" s="35">
        <v>1.81999636237</v>
      </c>
      <c r="AL18" s="35">
        <v>3.31819452482E-2</v>
      </c>
      <c r="AM18" s="35">
        <v>2.3903705501300001</v>
      </c>
      <c r="AN18" s="35">
        <v>1.5404014616599999</v>
      </c>
      <c r="AO18" s="35">
        <v>0</v>
      </c>
      <c r="AP18" s="35">
        <v>0.24501365212199999</v>
      </c>
      <c r="AQ18" s="35">
        <v>69.071993590700004</v>
      </c>
      <c r="AR18" s="35">
        <v>53.099588348300003</v>
      </c>
      <c r="AS18" s="35">
        <v>15.972405242500001</v>
      </c>
      <c r="AT18" s="35">
        <v>43.524912313100003</v>
      </c>
      <c r="AU18" s="35">
        <v>0</v>
      </c>
      <c r="AV18" s="35">
        <v>1.49556165501E-2</v>
      </c>
      <c r="AW18" s="35">
        <v>30.853820902599999</v>
      </c>
      <c r="AX18" s="35">
        <v>0</v>
      </c>
      <c r="AY18" s="35">
        <v>0.70406609183400004</v>
      </c>
      <c r="AZ18" s="35">
        <v>0.18337131897</v>
      </c>
      <c r="BA18" s="35">
        <v>3.73430674096E-2</v>
      </c>
      <c r="BB18" s="35">
        <v>1.7522518522699999</v>
      </c>
      <c r="BC18" s="35">
        <v>4.7530910453799997</v>
      </c>
      <c r="BD18" s="35">
        <v>5.3947105653599996</v>
      </c>
      <c r="BE18" s="35">
        <v>0.22763124390299999</v>
      </c>
      <c r="BF18" s="35">
        <v>376.49674366300002</v>
      </c>
      <c r="BG18" s="35">
        <v>8.5088394539200003</v>
      </c>
      <c r="BH18" s="35">
        <v>0</v>
      </c>
      <c r="BI18" s="35">
        <v>1.8796232451999999</v>
      </c>
      <c r="BJ18" s="35">
        <v>0</v>
      </c>
      <c r="BK18" s="35">
        <v>3.4902976868</v>
      </c>
      <c r="BL18" s="35">
        <v>14.671723836</v>
      </c>
      <c r="BM18" s="35">
        <v>1.9635918925</v>
      </c>
      <c r="BQ18" s="29">
        <f t="shared" si="0"/>
        <v>-2.575069431609454E-5</v>
      </c>
      <c r="BR18" s="29">
        <f t="shared" si="1"/>
        <v>-9.1024375063427813E-6</v>
      </c>
      <c r="BS18" s="29">
        <f t="shared" si="2"/>
        <v>6.9544698546874367E-5</v>
      </c>
      <c r="BT18" s="29">
        <f t="shared" si="3"/>
        <v>-6.31177016180677E-6</v>
      </c>
      <c r="BU18" s="29">
        <f t="shared" si="4"/>
        <v>-8.1653770400731696E-6</v>
      </c>
      <c r="BV18" s="29">
        <f t="shared" si="5"/>
        <v>4.7680895133693095E-4</v>
      </c>
      <c r="BW18" s="29">
        <f t="shared" si="6"/>
        <v>-1.9953903262333399E-5</v>
      </c>
      <c r="BX18" s="29">
        <f t="shared" si="7"/>
        <v>-2.666567130045957E-5</v>
      </c>
    </row>
    <row r="19" spans="1:76" x14ac:dyDescent="0.25">
      <c r="A19" s="34" t="s">
        <v>18</v>
      </c>
      <c r="B19" s="32">
        <v>420.38149256999901</v>
      </c>
      <c r="C19" s="32">
        <v>32.829792749999903</v>
      </c>
      <c r="D19" s="32">
        <v>132.26288686999899</v>
      </c>
      <c r="E19" s="32">
        <v>1.5884626500000001</v>
      </c>
      <c r="F19" s="32">
        <v>0.97357388</v>
      </c>
      <c r="G19" s="32"/>
      <c r="H19" s="32">
        <v>10.50953732</v>
      </c>
      <c r="I19" s="32"/>
      <c r="J19" s="32"/>
      <c r="K19" s="34" t="s">
        <v>18</v>
      </c>
      <c r="L19" s="35">
        <v>0</v>
      </c>
      <c r="M19" s="35">
        <v>0</v>
      </c>
      <c r="N19" s="35">
        <v>0</v>
      </c>
      <c r="O19" s="35">
        <v>0</v>
      </c>
      <c r="P19" s="35">
        <v>24.464354418900001</v>
      </c>
      <c r="Q19" s="35">
        <v>420.50305811999999</v>
      </c>
      <c r="R19" s="35">
        <v>0</v>
      </c>
      <c r="S19" s="35">
        <v>0</v>
      </c>
      <c r="T19" s="35">
        <v>0</v>
      </c>
      <c r="U19" s="35">
        <v>10.4684542408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32.839267869099999</v>
      </c>
      <c r="AC19" s="35">
        <v>0</v>
      </c>
      <c r="AD19" s="35">
        <v>119.06166644</v>
      </c>
      <c r="AE19" s="35">
        <v>13.229089179600001</v>
      </c>
      <c r="AF19" s="35">
        <v>132.29075561900001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0.37396086834499997</v>
      </c>
      <c r="AN19" s="35">
        <v>0</v>
      </c>
      <c r="AO19" s="35">
        <v>0</v>
      </c>
      <c r="AP19" s="35">
        <v>0</v>
      </c>
      <c r="AQ19" s="35">
        <v>1.5887642870200001</v>
      </c>
      <c r="AR19" s="35">
        <v>0.97385577403099999</v>
      </c>
      <c r="AS19" s="35">
        <v>0.61490851299299998</v>
      </c>
      <c r="AT19" s="35">
        <v>0.25514997699500003</v>
      </c>
      <c r="AU19" s="35">
        <v>0</v>
      </c>
      <c r="AV19" s="35">
        <v>0</v>
      </c>
      <c r="AW19" s="35">
        <v>0.158933272003</v>
      </c>
      <c r="AX19" s="35">
        <v>0</v>
      </c>
      <c r="AY19" s="35">
        <v>9.62168549072E-2</v>
      </c>
      <c r="AZ19" s="35">
        <v>0</v>
      </c>
      <c r="BA19" s="35">
        <v>2.0450961940000002E-2</v>
      </c>
      <c r="BB19" s="35">
        <v>0.24054228624499999</v>
      </c>
      <c r="BC19" s="35">
        <v>0</v>
      </c>
      <c r="BD19" s="35">
        <v>8.3751680506199994E-2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10.512576449899999</v>
      </c>
      <c r="BM19" s="35">
        <v>0</v>
      </c>
      <c r="BQ19" s="29">
        <f t="shared" si="0"/>
        <v>2.8917911979851966E-4</v>
      </c>
      <c r="BR19" s="29">
        <f t="shared" si="1"/>
        <v>2.8861343025369141E-4</v>
      </c>
      <c r="BS19" s="29">
        <f t="shared" si="2"/>
        <v>2.1070724872660472E-4</v>
      </c>
      <c r="BT19" s="29">
        <f t="shared" si="3"/>
        <v>1.8989242208494319E-4</v>
      </c>
      <c r="BU19" s="29">
        <f t="shared" si="4"/>
        <v>2.8954559771055601E-4</v>
      </c>
      <c r="BV19" s="29" t="str">
        <f t="shared" si="5"/>
        <v/>
      </c>
      <c r="BW19" s="29">
        <f t="shared" si="6"/>
        <v>2.8917827754566057E-4</v>
      </c>
      <c r="BX19" s="29" t="str">
        <f t="shared" si="7"/>
        <v/>
      </c>
    </row>
    <row r="20" spans="1:76" x14ac:dyDescent="0.25">
      <c r="A20" s="34" t="s">
        <v>19</v>
      </c>
      <c r="B20" s="32"/>
      <c r="C20" s="32"/>
      <c r="D20" s="32"/>
      <c r="E20" s="32"/>
      <c r="F20" s="32"/>
      <c r="G20" s="32"/>
      <c r="H20" s="32"/>
      <c r="I20" s="32"/>
      <c r="J20" s="32"/>
      <c r="K20" s="34"/>
      <c r="BQ20" s="29" t="str">
        <f t="shared" si="0"/>
        <v/>
      </c>
      <c r="BR20" s="29" t="str">
        <f t="shared" si="1"/>
        <v/>
      </c>
      <c r="BS20" s="29" t="str">
        <f t="shared" si="2"/>
        <v/>
      </c>
      <c r="BT20" s="29" t="str">
        <f t="shared" si="3"/>
        <v/>
      </c>
      <c r="BU20" s="29" t="str">
        <f t="shared" si="4"/>
        <v/>
      </c>
      <c r="BV20" s="29" t="str">
        <f t="shared" si="5"/>
        <v/>
      </c>
      <c r="BW20" s="29" t="str">
        <f t="shared" si="6"/>
        <v/>
      </c>
      <c r="BX20" s="29" t="str">
        <f t="shared" si="7"/>
        <v/>
      </c>
    </row>
    <row r="21" spans="1:76" x14ac:dyDescent="0.25">
      <c r="A21" s="34" t="s">
        <v>20</v>
      </c>
      <c r="B21" s="32">
        <v>85.422888540000002</v>
      </c>
      <c r="C21" s="32">
        <v>6.6711207999999997</v>
      </c>
      <c r="D21" s="32">
        <v>69.070117310000001</v>
      </c>
      <c r="E21" s="32">
        <v>0.32278076999999999</v>
      </c>
      <c r="F21" s="32">
        <v>0.19783336999999901</v>
      </c>
      <c r="G21" s="32"/>
      <c r="H21" s="32">
        <v>2.1355722099999901</v>
      </c>
      <c r="I21" s="32"/>
      <c r="J21" s="32"/>
      <c r="K21" s="34" t="s">
        <v>20</v>
      </c>
      <c r="L21" s="35">
        <v>0</v>
      </c>
      <c r="M21" s="35">
        <v>0</v>
      </c>
      <c r="N21" s="35">
        <v>0</v>
      </c>
      <c r="O21" s="35">
        <v>0</v>
      </c>
      <c r="P21" s="35">
        <v>4.9697960120599998</v>
      </c>
      <c r="Q21" s="35">
        <v>85.422834868300001</v>
      </c>
      <c r="R21" s="35">
        <v>0</v>
      </c>
      <c r="S21" s="35">
        <v>0</v>
      </c>
      <c r="T21" s="35">
        <v>0</v>
      </c>
      <c r="U21" s="35">
        <v>2.1266060683900001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6.67112399103</v>
      </c>
      <c r="AC21" s="35">
        <v>0</v>
      </c>
      <c r="AD21" s="35">
        <v>62.163107912100003</v>
      </c>
      <c r="AE21" s="35">
        <v>6.9070001982000004</v>
      </c>
      <c r="AF21" s="35">
        <v>69.070108110299998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7.59678854589E-2</v>
      </c>
      <c r="AN21" s="35">
        <v>0</v>
      </c>
      <c r="AO21" s="35">
        <v>0</v>
      </c>
      <c r="AP21" s="35">
        <v>0</v>
      </c>
      <c r="AQ21" s="35">
        <v>0.32278054905199999</v>
      </c>
      <c r="AR21" s="35">
        <v>0.19783327589399999</v>
      </c>
      <c r="AS21" s="35">
        <v>0.124947273158</v>
      </c>
      <c r="AT21" s="35">
        <v>5.1832401395500001E-2</v>
      </c>
      <c r="AU21" s="35">
        <v>0</v>
      </c>
      <c r="AV21" s="35">
        <v>0</v>
      </c>
      <c r="AW21" s="35">
        <v>3.2286364104299997E-2</v>
      </c>
      <c r="AX21" s="35">
        <v>0</v>
      </c>
      <c r="AY21" s="35">
        <v>1.95459183849E-2</v>
      </c>
      <c r="AZ21" s="35">
        <v>0</v>
      </c>
      <c r="BA21" s="35">
        <v>4.1544929226099998E-3</v>
      </c>
      <c r="BB21" s="35">
        <v>4.8864842639599997E-2</v>
      </c>
      <c r="BC21" s="35">
        <v>0</v>
      </c>
      <c r="BD21" s="35">
        <v>1.7013653477500001E-2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2.1355692985700001</v>
      </c>
      <c r="BM21" s="35">
        <v>0</v>
      </c>
      <c r="BQ21" s="29">
        <f t="shared" si="0"/>
        <v>-6.2830584307118571E-7</v>
      </c>
      <c r="BR21" s="29">
        <f t="shared" si="1"/>
        <v>4.7833491491235111E-7</v>
      </c>
      <c r="BS21" s="29">
        <f t="shared" si="2"/>
        <v>-1.3319363511997806E-7</v>
      </c>
      <c r="BT21" s="29">
        <f t="shared" si="3"/>
        <v>-6.8451413635034236E-7</v>
      </c>
      <c r="BU21" s="29">
        <f t="shared" si="4"/>
        <v>-4.7568314193482648E-7</v>
      </c>
      <c r="BV21" s="29" t="str">
        <f t="shared" si="5"/>
        <v/>
      </c>
      <c r="BW21" s="29">
        <f t="shared" si="6"/>
        <v>-1.3633020585065621E-6</v>
      </c>
      <c r="BX21" s="29" t="str">
        <f t="shared" si="7"/>
        <v/>
      </c>
    </row>
    <row r="22" spans="1:76" x14ac:dyDescent="0.25">
      <c r="A22" s="34" t="s">
        <v>21</v>
      </c>
      <c r="B22" s="32">
        <v>18.548130709999899</v>
      </c>
      <c r="C22" s="32">
        <v>1.4485206900000001</v>
      </c>
      <c r="D22" s="32">
        <v>10.13339551</v>
      </c>
      <c r="E22" s="32">
        <v>7.008636E-2</v>
      </c>
      <c r="F22" s="32">
        <v>4.2956170000000002E-2</v>
      </c>
      <c r="G22" s="32"/>
      <c r="H22" s="32">
        <v>0.46370326000000001</v>
      </c>
      <c r="I22" s="32"/>
      <c r="J22" s="32"/>
      <c r="K22" s="34" t="s">
        <v>129</v>
      </c>
      <c r="L22" s="35">
        <v>0</v>
      </c>
      <c r="M22" s="35">
        <v>0</v>
      </c>
      <c r="N22" s="35">
        <v>0</v>
      </c>
      <c r="O22" s="35">
        <v>0</v>
      </c>
      <c r="P22" s="35">
        <v>1.0791074979299999</v>
      </c>
      <c r="Q22" s="35">
        <v>18.548119102899999</v>
      </c>
      <c r="R22" s="35">
        <v>0</v>
      </c>
      <c r="S22" s="35">
        <v>0</v>
      </c>
      <c r="T22" s="35">
        <v>0</v>
      </c>
      <c r="U22" s="35">
        <v>0.46175654112499998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1.44852093099</v>
      </c>
      <c r="AC22" s="35">
        <v>0</v>
      </c>
      <c r="AD22" s="35">
        <v>9.1200430163600004</v>
      </c>
      <c r="AE22" s="35">
        <v>1.0133436871899999</v>
      </c>
      <c r="AF22" s="35">
        <v>10.133386703499999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1.6495199750700001E-2</v>
      </c>
      <c r="AN22" s="35">
        <v>0</v>
      </c>
      <c r="AO22" s="35">
        <v>0</v>
      </c>
      <c r="AP22" s="35">
        <v>0</v>
      </c>
      <c r="AQ22" s="35">
        <v>7.00864222861E-2</v>
      </c>
      <c r="AR22" s="35">
        <v>4.2956186327400003E-2</v>
      </c>
      <c r="AS22" s="35">
        <v>2.71302359587E-2</v>
      </c>
      <c r="AT22" s="35">
        <v>1.12545289052E-2</v>
      </c>
      <c r="AU22" s="35">
        <v>0</v>
      </c>
      <c r="AV22" s="35">
        <v>0</v>
      </c>
      <c r="AW22" s="35">
        <v>7.0104338342999997E-3</v>
      </c>
      <c r="AX22" s="35">
        <v>0</v>
      </c>
      <c r="AY22" s="35">
        <v>4.2440661903900001E-3</v>
      </c>
      <c r="AZ22" s="35">
        <v>0</v>
      </c>
      <c r="BA22" s="35">
        <v>9.0207791751299997E-4</v>
      </c>
      <c r="BB22" s="35">
        <v>1.06101429833E-2</v>
      </c>
      <c r="BC22" s="35">
        <v>0</v>
      </c>
      <c r="BD22" s="35">
        <v>3.6942367706000001E-3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0.46370571622099999</v>
      </c>
      <c r="BM22" s="35">
        <v>0</v>
      </c>
      <c r="BQ22" s="29">
        <f t="shared" si="0"/>
        <v>-6.2578273149827236E-7</v>
      </c>
      <c r="BR22" s="29">
        <f t="shared" si="1"/>
        <v>1.6636973266539089E-7</v>
      </c>
      <c r="BS22" s="29">
        <f t="shared" si="2"/>
        <v>-8.6905716762522511E-7</v>
      </c>
      <c r="BT22" s="29">
        <f t="shared" si="3"/>
        <v>8.8870502049071664E-7</v>
      </c>
      <c r="BU22" s="29">
        <f t="shared" si="4"/>
        <v>3.8009440789202216E-7</v>
      </c>
      <c r="BV22" s="29" t="str">
        <f t="shared" si="5"/>
        <v/>
      </c>
      <c r="BW22" s="29">
        <f t="shared" si="6"/>
        <v>5.2969672889082287E-6</v>
      </c>
      <c r="BX22" s="29" t="str">
        <f t="shared" si="7"/>
        <v/>
      </c>
    </row>
    <row r="23" spans="1:76" x14ac:dyDescent="0.25">
      <c r="A23" s="34" t="s">
        <v>22</v>
      </c>
      <c r="B23" s="32">
        <v>287.38009160000001</v>
      </c>
      <c r="C23" s="32">
        <v>3.1465745200000002</v>
      </c>
      <c r="D23" s="32">
        <v>118.52817954</v>
      </c>
      <c r="E23" s="32">
        <v>50.478788849999901</v>
      </c>
      <c r="F23" s="32">
        <v>46.767039930000003</v>
      </c>
      <c r="G23" s="32">
        <v>1174.7250853</v>
      </c>
      <c r="H23" s="32">
        <v>3.1697207000000001</v>
      </c>
      <c r="I23" s="32">
        <v>74.958648299999894</v>
      </c>
      <c r="J23" s="32"/>
      <c r="K23" s="34" t="s">
        <v>22</v>
      </c>
      <c r="L23" s="35">
        <v>0</v>
      </c>
      <c r="M23" s="35">
        <v>0</v>
      </c>
      <c r="N23" s="35">
        <v>0</v>
      </c>
      <c r="O23" s="35">
        <v>0.123109366454</v>
      </c>
      <c r="P23" s="35">
        <v>1.14775149413</v>
      </c>
      <c r="Q23" s="35">
        <v>287.40958609299997</v>
      </c>
      <c r="R23" s="35">
        <v>0</v>
      </c>
      <c r="S23" s="35">
        <v>0.58064517005899996</v>
      </c>
      <c r="T23" s="35">
        <v>0</v>
      </c>
      <c r="U23" s="35">
        <v>0.49113063877000002</v>
      </c>
      <c r="V23" s="35">
        <v>0</v>
      </c>
      <c r="W23" s="35">
        <v>74.966930074900006</v>
      </c>
      <c r="X23" s="35">
        <v>0</v>
      </c>
      <c r="Y23" s="35">
        <v>0</v>
      </c>
      <c r="Z23" s="35">
        <v>0</v>
      </c>
      <c r="AA23" s="35">
        <v>0</v>
      </c>
      <c r="AB23" s="35">
        <v>3.14675538396</v>
      </c>
      <c r="AC23" s="35">
        <v>0</v>
      </c>
      <c r="AD23" s="35">
        <v>106.706434086</v>
      </c>
      <c r="AE23" s="35">
        <v>11.8562705362</v>
      </c>
      <c r="AF23" s="35">
        <v>118.562704622</v>
      </c>
      <c r="AG23" s="35">
        <v>0</v>
      </c>
      <c r="AH23" s="35">
        <v>0.13349636624299999</v>
      </c>
      <c r="AI23" s="35">
        <v>2.7895712561399999</v>
      </c>
      <c r="AJ23" s="35">
        <v>1.4696404382799999</v>
      </c>
      <c r="AK23" s="35">
        <v>1.61206391199</v>
      </c>
      <c r="AL23" s="35">
        <v>2.9390957742900001E-2</v>
      </c>
      <c r="AM23" s="35">
        <v>2.01743869409</v>
      </c>
      <c r="AN23" s="35">
        <v>1.3644143146100001</v>
      </c>
      <c r="AO23" s="35">
        <v>0</v>
      </c>
      <c r="AP23" s="35">
        <v>0.21702128011399999</v>
      </c>
      <c r="AQ23" s="35">
        <v>50.484797052499999</v>
      </c>
      <c r="AR23" s="35">
        <v>46.773049589899998</v>
      </c>
      <c r="AS23" s="35">
        <v>3.71174746265</v>
      </c>
      <c r="AT23" s="35">
        <v>38.4841379641</v>
      </c>
      <c r="AU23" s="35">
        <v>0</v>
      </c>
      <c r="AV23" s="35">
        <v>1.3246966164599999E-2</v>
      </c>
      <c r="AW23" s="35">
        <v>27.286386286100001</v>
      </c>
      <c r="AX23" s="35">
        <v>0</v>
      </c>
      <c r="AY23" s="35">
        <v>0.59794026532599998</v>
      </c>
      <c r="AZ23" s="35">
        <v>0.16242127019300001</v>
      </c>
      <c r="BA23" s="35">
        <v>2.7616921465899998E-2</v>
      </c>
      <c r="BB23" s="35">
        <v>1.48784318193</v>
      </c>
      <c r="BC23" s="35">
        <v>4.2100579264400002</v>
      </c>
      <c r="BD23" s="35">
        <v>4.7560128282500003</v>
      </c>
      <c r="BE23" s="35">
        <v>0.20162475129099999</v>
      </c>
      <c r="BF23" s="35">
        <v>1175.3545801600001</v>
      </c>
      <c r="BG23" s="35">
        <v>26.5630151292</v>
      </c>
      <c r="BH23" s="35">
        <v>0</v>
      </c>
      <c r="BI23" s="35">
        <v>0.45964064223899997</v>
      </c>
      <c r="BJ23" s="35">
        <v>0</v>
      </c>
      <c r="BK23" s="35">
        <v>0.853513810634</v>
      </c>
      <c r="BL23" s="35">
        <v>3.1700195955599999</v>
      </c>
      <c r="BM23" s="35">
        <v>0.48017463847000003</v>
      </c>
      <c r="BQ23" s="29">
        <f t="shared" si="0"/>
        <v>1.0263234601863688E-4</v>
      </c>
      <c r="BR23" s="29">
        <f t="shared" si="1"/>
        <v>5.7479636617610742E-5</v>
      </c>
      <c r="BS23" s="29">
        <f t="shared" si="2"/>
        <v>2.9128163559072085E-4</v>
      </c>
      <c r="BT23" s="29">
        <f t="shared" si="3"/>
        <v>1.1902429984902556E-4</v>
      </c>
      <c r="BU23" s="29">
        <f t="shared" si="4"/>
        <v>1.2850203709685162E-4</v>
      </c>
      <c r="BV23" s="29">
        <f t="shared" si="5"/>
        <v>5.3586568285401244E-4</v>
      </c>
      <c r="BW23" s="29">
        <f t="shared" si="6"/>
        <v>9.4297128450416938E-5</v>
      </c>
      <c r="BX23" s="29">
        <f t="shared" si="7"/>
        <v>1.1048458167184285E-4</v>
      </c>
    </row>
    <row r="24" spans="1:76" x14ac:dyDescent="0.25">
      <c r="A24" s="34" t="s">
        <v>23</v>
      </c>
      <c r="B24" s="32">
        <v>70.9421524199999</v>
      </c>
      <c r="C24" s="32">
        <v>5.5402442900000004</v>
      </c>
      <c r="D24" s="32">
        <v>23.135148480000002</v>
      </c>
      <c r="E24" s="32">
        <v>0.26806355999999898</v>
      </c>
      <c r="F24" s="32">
        <v>0.16429701999999999</v>
      </c>
      <c r="G24" s="32"/>
      <c r="H24" s="32">
        <v>1.7735538099999899</v>
      </c>
      <c r="I24" s="32"/>
      <c r="J24" s="32"/>
      <c r="K24" s="34" t="s">
        <v>23</v>
      </c>
      <c r="L24" s="35">
        <v>0</v>
      </c>
      <c r="M24" s="35">
        <v>0</v>
      </c>
      <c r="N24" s="35">
        <v>0</v>
      </c>
      <c r="O24" s="35">
        <v>0</v>
      </c>
      <c r="P24" s="35">
        <v>4.1273208406200004</v>
      </c>
      <c r="Q24" s="35">
        <v>70.942100925800005</v>
      </c>
      <c r="R24" s="35">
        <v>0</v>
      </c>
      <c r="S24" s="35">
        <v>0</v>
      </c>
      <c r="T24" s="35">
        <v>0</v>
      </c>
      <c r="U24" s="35">
        <v>1.7661118599700001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5.5402345136899998</v>
      </c>
      <c r="AC24" s="35">
        <v>0</v>
      </c>
      <c r="AD24" s="35">
        <v>20.8216330998</v>
      </c>
      <c r="AE24" s="35">
        <v>2.3135139860099998</v>
      </c>
      <c r="AF24" s="35">
        <v>23.1351470858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6.3089998930800001E-2</v>
      </c>
      <c r="AN24" s="35">
        <v>0</v>
      </c>
      <c r="AO24" s="35">
        <v>0</v>
      </c>
      <c r="AP24" s="35">
        <v>0</v>
      </c>
      <c r="AQ24" s="35">
        <v>0.26806327566299998</v>
      </c>
      <c r="AR24" s="35">
        <v>0.164296860323</v>
      </c>
      <c r="AS24" s="35">
        <v>0.10376641534</v>
      </c>
      <c r="AT24" s="35">
        <v>4.3045837629600001E-2</v>
      </c>
      <c r="AU24" s="35">
        <v>0</v>
      </c>
      <c r="AV24" s="35">
        <v>0</v>
      </c>
      <c r="AW24" s="35">
        <v>2.6813261297299999E-2</v>
      </c>
      <c r="AX24" s="35">
        <v>0</v>
      </c>
      <c r="AY24" s="35">
        <v>1.6232514360400001E-2</v>
      </c>
      <c r="AZ24" s="35">
        <v>0</v>
      </c>
      <c r="BA24" s="35">
        <v>3.4502337472500002E-3</v>
      </c>
      <c r="BB24" s="35">
        <v>4.0581286154400001E-2</v>
      </c>
      <c r="BC24" s="35">
        <v>0</v>
      </c>
      <c r="BD24" s="35">
        <v>1.4129503860800001E-2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5">
        <v>0</v>
      </c>
      <c r="BL24" s="35">
        <v>1.7735515017600001</v>
      </c>
      <c r="BM24" s="35">
        <v>0</v>
      </c>
      <c r="BQ24" s="29">
        <f t="shared" si="0"/>
        <v>-7.2586182033922812E-7</v>
      </c>
      <c r="BR24" s="29">
        <f t="shared" si="1"/>
        <v>-1.7645990842496141E-6</v>
      </c>
      <c r="BS24" s="29">
        <f t="shared" si="2"/>
        <v>-6.0263283067971359E-8</v>
      </c>
      <c r="BT24" s="29">
        <f t="shared" si="3"/>
        <v>-1.0607073897001268E-6</v>
      </c>
      <c r="BU24" s="29">
        <f t="shared" si="4"/>
        <v>-9.7188007416949436E-7</v>
      </c>
      <c r="BV24" s="29" t="str">
        <f t="shared" si="5"/>
        <v/>
      </c>
      <c r="BW24" s="29">
        <f t="shared" si="6"/>
        <v>-1.3014772806990475E-6</v>
      </c>
      <c r="BX24" s="29" t="str">
        <f t="shared" si="7"/>
        <v/>
      </c>
    </row>
    <row r="25" spans="1:76" x14ac:dyDescent="0.25">
      <c r="A25" s="34" t="s">
        <v>24</v>
      </c>
      <c r="B25" s="32">
        <v>231.633493909999</v>
      </c>
      <c r="C25" s="32">
        <v>18.0894728399999</v>
      </c>
      <c r="D25" s="32">
        <v>154.68663021</v>
      </c>
      <c r="E25" s="32">
        <v>0.875255329999999</v>
      </c>
      <c r="F25" s="32">
        <v>0.53644683000000004</v>
      </c>
      <c r="G25" s="32"/>
      <c r="H25" s="32">
        <v>5.7908373600000003</v>
      </c>
      <c r="I25" s="32"/>
      <c r="J25" s="32"/>
      <c r="K25" s="34" t="s">
        <v>24</v>
      </c>
      <c r="L25" s="35">
        <v>0</v>
      </c>
      <c r="M25" s="35">
        <v>0</v>
      </c>
      <c r="N25" s="35">
        <v>0</v>
      </c>
      <c r="O25" s="35">
        <v>0</v>
      </c>
      <c r="P25" s="35">
        <v>13.4779446133</v>
      </c>
      <c r="Q25" s="35">
        <v>231.67756019699999</v>
      </c>
      <c r="R25" s="35">
        <v>0</v>
      </c>
      <c r="S25" s="35">
        <v>0</v>
      </c>
      <c r="T25" s="35">
        <v>0</v>
      </c>
      <c r="U25" s="35">
        <v>5.7672959912000001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18.091845989399999</v>
      </c>
      <c r="AC25" s="35">
        <v>0</v>
      </c>
      <c r="AD25" s="35">
        <v>139.239093231</v>
      </c>
      <c r="AE25" s="35">
        <v>15.471002132400001</v>
      </c>
      <c r="AF25" s="35">
        <v>154.71009536299999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0.206022454218</v>
      </c>
      <c r="AN25" s="35">
        <v>0</v>
      </c>
      <c r="AO25" s="35">
        <v>0</v>
      </c>
      <c r="AP25" s="35">
        <v>0</v>
      </c>
      <c r="AQ25" s="35">
        <v>0.87532672862600003</v>
      </c>
      <c r="AR25" s="35">
        <v>0.53651748618999995</v>
      </c>
      <c r="AS25" s="35">
        <v>0.338809242437</v>
      </c>
      <c r="AT25" s="35">
        <v>0.14056760181200001</v>
      </c>
      <c r="AU25" s="35">
        <v>0</v>
      </c>
      <c r="AV25" s="35">
        <v>0</v>
      </c>
      <c r="AW25" s="35">
        <v>8.7559642256000006E-2</v>
      </c>
      <c r="AX25" s="35">
        <v>0</v>
      </c>
      <c r="AY25" s="35">
        <v>5.3007991280700002E-2</v>
      </c>
      <c r="AZ25" s="35">
        <v>0</v>
      </c>
      <c r="BA25" s="35">
        <v>1.12668564615E-2</v>
      </c>
      <c r="BB25" s="35">
        <v>0.13252002694000001</v>
      </c>
      <c r="BC25" s="35">
        <v>0</v>
      </c>
      <c r="BD25" s="35">
        <v>4.6140546757299998E-2</v>
      </c>
      <c r="BE25" s="35">
        <v>0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  <c r="BL25" s="35">
        <v>5.7916081088200002</v>
      </c>
      <c r="BM25" s="35">
        <v>0</v>
      </c>
      <c r="BQ25" s="29">
        <f t="shared" si="0"/>
        <v>1.9024142949771019E-4</v>
      </c>
      <c r="BR25" s="29">
        <f t="shared" si="1"/>
        <v>1.311895278038306E-4</v>
      </c>
      <c r="BS25" s="29">
        <f t="shared" si="2"/>
        <v>1.5169477134600133E-4</v>
      </c>
      <c r="BT25" s="29">
        <f t="shared" si="3"/>
        <v>8.1574625773520474E-5</v>
      </c>
      <c r="BU25" s="29">
        <f t="shared" si="4"/>
        <v>1.3171145032193958E-4</v>
      </c>
      <c r="BV25" s="29" t="str">
        <f t="shared" si="5"/>
        <v/>
      </c>
      <c r="BW25" s="29">
        <f t="shared" si="6"/>
        <v>1.3309799120311412E-4</v>
      </c>
      <c r="BX25" s="29" t="str">
        <f t="shared" si="7"/>
        <v/>
      </c>
    </row>
    <row r="26" spans="1:76" x14ac:dyDescent="0.25">
      <c r="A26" s="34" t="s">
        <v>25</v>
      </c>
      <c r="B26" s="32">
        <v>92.467164980000007</v>
      </c>
      <c r="C26" s="32">
        <v>6.7969639600000002</v>
      </c>
      <c r="D26" s="32">
        <v>783.12353011000005</v>
      </c>
      <c r="E26" s="32">
        <v>122.41000419</v>
      </c>
      <c r="F26" s="32">
        <v>117.30301775</v>
      </c>
      <c r="G26" s="32">
        <v>2505.9114055</v>
      </c>
      <c r="H26" s="32">
        <v>4.5391559399999997</v>
      </c>
      <c r="I26" s="32">
        <v>238.34001812</v>
      </c>
      <c r="J26" s="32"/>
      <c r="K26" s="34" t="s">
        <v>25</v>
      </c>
      <c r="L26" s="35">
        <v>0</v>
      </c>
      <c r="M26" s="35">
        <v>0</v>
      </c>
      <c r="N26" s="35">
        <v>0</v>
      </c>
      <c r="O26" s="35">
        <v>0.12940185299199999</v>
      </c>
      <c r="P26" s="35">
        <v>4.0190436404199996</v>
      </c>
      <c r="Q26" s="35">
        <v>92.527928104799997</v>
      </c>
      <c r="R26" s="35">
        <v>0</v>
      </c>
      <c r="S26" s="35">
        <v>0.61032355737800004</v>
      </c>
      <c r="T26" s="35">
        <v>0</v>
      </c>
      <c r="U26" s="35">
        <v>1.71978167111</v>
      </c>
      <c r="V26" s="35">
        <v>0</v>
      </c>
      <c r="W26" s="35">
        <v>238.33831888099999</v>
      </c>
      <c r="X26" s="35">
        <v>0</v>
      </c>
      <c r="Y26" s="35">
        <v>0</v>
      </c>
      <c r="Z26" s="35">
        <v>0</v>
      </c>
      <c r="AA26" s="35">
        <v>0</v>
      </c>
      <c r="AB26" s="35">
        <v>6.8017170307799999</v>
      </c>
      <c r="AC26" s="35">
        <v>0</v>
      </c>
      <c r="AD26" s="35">
        <v>704.92544580000003</v>
      </c>
      <c r="AE26" s="35">
        <v>78.3250021347</v>
      </c>
      <c r="AF26" s="35">
        <v>783.25044793400002</v>
      </c>
      <c r="AG26" s="35">
        <v>0</v>
      </c>
      <c r="AH26" s="35">
        <v>0.140319718767</v>
      </c>
      <c r="AI26" s="35">
        <v>6.9933981492199999</v>
      </c>
      <c r="AJ26" s="35">
        <v>1.5447578211699999</v>
      </c>
      <c r="AK26" s="35">
        <v>4.0414104069199999</v>
      </c>
      <c r="AL26" s="35">
        <v>7.3682523410300002E-2</v>
      </c>
      <c r="AM26" s="35">
        <v>5.0751266215599999</v>
      </c>
      <c r="AN26" s="35">
        <v>3.42055622613</v>
      </c>
      <c r="AO26" s="35">
        <v>0</v>
      </c>
      <c r="AP26" s="35">
        <v>0.54406794645000001</v>
      </c>
      <c r="AQ26" s="35">
        <v>122.41157698000001</v>
      </c>
      <c r="AR26" s="35">
        <v>117.304494754</v>
      </c>
      <c r="AS26" s="35">
        <v>5.1070822260400002</v>
      </c>
      <c r="AT26" s="35">
        <v>96.490829039000005</v>
      </c>
      <c r="AU26" s="35">
        <v>0</v>
      </c>
      <c r="AV26" s="35">
        <v>3.3209887729599999E-2</v>
      </c>
      <c r="AW26" s="35">
        <v>68.413815569500002</v>
      </c>
      <c r="AX26" s="35">
        <v>0</v>
      </c>
      <c r="AY26" s="35">
        <v>1.5035142720100001</v>
      </c>
      <c r="AZ26" s="35">
        <v>0.40718620788499998</v>
      </c>
      <c r="BA26" s="35">
        <v>7.0189428722100003E-2</v>
      </c>
      <c r="BB26" s="35">
        <v>3.7412141162500001</v>
      </c>
      <c r="BC26" s="35">
        <v>10.5545249315</v>
      </c>
      <c r="BD26" s="35">
        <v>11.927135548900001</v>
      </c>
      <c r="BE26" s="35">
        <v>0.50546946874099996</v>
      </c>
      <c r="BF26" s="35">
        <v>2506.3380545300001</v>
      </c>
      <c r="BG26" s="35">
        <v>56.643405854400001</v>
      </c>
      <c r="BH26" s="35">
        <v>0</v>
      </c>
      <c r="BI26" s="35">
        <v>0.48313382062100002</v>
      </c>
      <c r="BJ26" s="35">
        <v>0</v>
      </c>
      <c r="BK26" s="35">
        <v>0.89713981591400005</v>
      </c>
      <c r="BL26" s="35">
        <v>4.5406620610399999</v>
      </c>
      <c r="BM26" s="35">
        <v>0.50471789855399996</v>
      </c>
      <c r="BQ26" s="29">
        <f t="shared" si="0"/>
        <v>6.5713191069644125E-4</v>
      </c>
      <c r="BR26" s="29">
        <f t="shared" si="1"/>
        <v>6.9929321502532234E-4</v>
      </c>
      <c r="BS26" s="29">
        <f t="shared" si="2"/>
        <v>1.620661608547854E-4</v>
      </c>
      <c r="BT26" s="29">
        <f t="shared" si="3"/>
        <v>1.2848541346100389E-5</v>
      </c>
      <c r="BU26" s="29">
        <f t="shared" si="4"/>
        <v>1.2591355519570333E-5</v>
      </c>
      <c r="BV26" s="29">
        <f t="shared" si="5"/>
        <v>1.7025702866578662E-4</v>
      </c>
      <c r="BW26" s="29">
        <f t="shared" si="6"/>
        <v>3.3180641068706099E-4</v>
      </c>
      <c r="BX26" s="29">
        <f t="shared" si="7"/>
        <v>-7.1294741580014058E-6</v>
      </c>
    </row>
    <row r="27" spans="1:76" x14ac:dyDescent="0.25">
      <c r="A27" s="34" t="s">
        <v>26</v>
      </c>
      <c r="B27" s="32"/>
      <c r="C27" s="32"/>
      <c r="D27" s="32"/>
      <c r="E27" s="32"/>
      <c r="F27" s="32"/>
      <c r="G27" s="32"/>
      <c r="H27" s="32"/>
      <c r="I27" s="32"/>
      <c r="J27" s="32"/>
      <c r="K27" s="34"/>
      <c r="BQ27" s="29" t="str">
        <f t="shared" si="0"/>
        <v/>
      </c>
      <c r="BR27" s="29" t="str">
        <f t="shared" si="1"/>
        <v/>
      </c>
      <c r="BS27" s="29" t="str">
        <f t="shared" si="2"/>
        <v/>
      </c>
      <c r="BT27" s="29" t="str">
        <f t="shared" si="3"/>
        <v/>
      </c>
      <c r="BU27" s="29" t="str">
        <f t="shared" si="4"/>
        <v/>
      </c>
      <c r="BV27" s="29" t="str">
        <f t="shared" si="5"/>
        <v/>
      </c>
      <c r="BW27" s="29" t="str">
        <f t="shared" si="6"/>
        <v/>
      </c>
      <c r="BX27" s="29" t="str">
        <f t="shared" si="7"/>
        <v/>
      </c>
    </row>
    <row r="28" spans="1:76" x14ac:dyDescent="0.25">
      <c r="A28" s="34" t="s">
        <v>27</v>
      </c>
      <c r="B28" s="32">
        <v>3.06275592999999</v>
      </c>
      <c r="C28" s="32">
        <v>0.23918665</v>
      </c>
      <c r="D28" s="32">
        <v>5.28767751</v>
      </c>
      <c r="E28" s="32">
        <v>1.1573E-2</v>
      </c>
      <c r="F28" s="32">
        <v>7.0931199999999901E-3</v>
      </c>
      <c r="G28" s="32"/>
      <c r="H28" s="32">
        <v>7.6568899999999898E-2</v>
      </c>
      <c r="I28" s="32"/>
      <c r="J28" s="32"/>
      <c r="K28" t="s">
        <v>27</v>
      </c>
      <c r="L28" s="35">
        <v>0</v>
      </c>
      <c r="M28" s="35">
        <v>0</v>
      </c>
      <c r="N28" s="35">
        <v>0</v>
      </c>
      <c r="O28" s="35">
        <v>0</v>
      </c>
      <c r="P28" s="35">
        <v>0.17818643650400001</v>
      </c>
      <c r="Q28" s="35">
        <v>3.06275635069</v>
      </c>
      <c r="R28" s="35">
        <v>0</v>
      </c>
      <c r="S28" s="35">
        <v>0</v>
      </c>
      <c r="T28" s="35">
        <v>0</v>
      </c>
      <c r="U28" s="35">
        <v>7.6247687814500004E-2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0.23918732871500001</v>
      </c>
      <c r="AC28" s="35">
        <v>0</v>
      </c>
      <c r="AD28" s="35">
        <v>4.7589137144000002</v>
      </c>
      <c r="AE28" s="35">
        <v>0.52876664958099995</v>
      </c>
      <c r="AF28" s="35">
        <v>5.2876803639799999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2.7237605339599999E-3</v>
      </c>
      <c r="AN28" s="35">
        <v>0</v>
      </c>
      <c r="AO28" s="35">
        <v>0</v>
      </c>
      <c r="AP28" s="35">
        <v>0</v>
      </c>
      <c r="AQ28" s="35">
        <v>1.15730205195E-2</v>
      </c>
      <c r="AR28" s="35">
        <v>7.09314155327E-3</v>
      </c>
      <c r="AS28" s="35">
        <v>4.4798789662499998E-3</v>
      </c>
      <c r="AT28" s="35">
        <v>1.8584090345400001E-3</v>
      </c>
      <c r="AU28" s="35">
        <v>0</v>
      </c>
      <c r="AV28" s="35">
        <v>0</v>
      </c>
      <c r="AW28" s="35">
        <v>1.1575960801799999E-3</v>
      </c>
      <c r="AX28" s="35">
        <v>0</v>
      </c>
      <c r="AY28" s="35">
        <v>7.0080259263500004E-4</v>
      </c>
      <c r="AZ28" s="35">
        <v>0</v>
      </c>
      <c r="BA28" s="35">
        <v>1.4895563749400001E-4</v>
      </c>
      <c r="BB28" s="35">
        <v>1.75200703274E-3</v>
      </c>
      <c r="BC28" s="35">
        <v>0</v>
      </c>
      <c r="BD28" s="35">
        <v>6.1000931452800001E-4</v>
      </c>
      <c r="BE28" s="35">
        <v>0</v>
      </c>
      <c r="BF28" s="35">
        <v>0</v>
      </c>
      <c r="BG28" s="35">
        <v>0</v>
      </c>
      <c r="BH28" s="35">
        <v>0</v>
      </c>
      <c r="BI28" s="35">
        <v>0</v>
      </c>
      <c r="BJ28" s="35">
        <v>0</v>
      </c>
      <c r="BK28" s="35">
        <v>0</v>
      </c>
      <c r="BL28" s="35">
        <v>7.6568636165700005E-2</v>
      </c>
      <c r="BM28" s="35">
        <v>0</v>
      </c>
      <c r="BQ28" s="29">
        <f t="shared" si="0"/>
        <v>1.3735668775247536E-7</v>
      </c>
      <c r="BR28" s="29">
        <f t="shared" si="1"/>
        <v>2.8375956601574605E-6</v>
      </c>
      <c r="BS28" s="29">
        <f t="shared" si="2"/>
        <v>5.3974169084375655E-7</v>
      </c>
      <c r="BT28" s="29">
        <f t="shared" si="3"/>
        <v>1.7730493389951308E-6</v>
      </c>
      <c r="BU28" s="29">
        <f t="shared" si="4"/>
        <v>3.0386162943655291E-6</v>
      </c>
      <c r="BV28" s="29" t="str">
        <f t="shared" si="5"/>
        <v/>
      </c>
      <c r="BW28" s="29">
        <f t="shared" si="6"/>
        <v>-3.4457109857057705E-6</v>
      </c>
      <c r="BX28" s="29" t="str">
        <f t="shared" si="7"/>
        <v/>
      </c>
    </row>
    <row r="29" spans="1:76" x14ac:dyDescent="0.25">
      <c r="A29" s="34" t="s">
        <v>28</v>
      </c>
      <c r="B29" s="32">
        <v>162.12170101999899</v>
      </c>
      <c r="C29" s="32">
        <v>12.660932839999999</v>
      </c>
      <c r="D29" s="32">
        <v>307.74401669999901</v>
      </c>
      <c r="E29" s="32">
        <v>0.61259659</v>
      </c>
      <c r="F29" s="32">
        <v>0.37546243000000001</v>
      </c>
      <c r="G29" s="32"/>
      <c r="H29" s="32">
        <v>4.05304252</v>
      </c>
      <c r="I29" s="32"/>
      <c r="J29" s="32"/>
      <c r="K29" s="34" t="s">
        <v>28</v>
      </c>
      <c r="L29" s="35">
        <v>0</v>
      </c>
      <c r="M29" s="35">
        <v>0</v>
      </c>
      <c r="N29" s="35">
        <v>0</v>
      </c>
      <c r="O29" s="35">
        <v>0</v>
      </c>
      <c r="P29" s="35">
        <v>9.4322989908300006</v>
      </c>
      <c r="Q29" s="35">
        <v>162.12616522499999</v>
      </c>
      <c r="R29" s="35">
        <v>0</v>
      </c>
      <c r="S29" s="35">
        <v>0</v>
      </c>
      <c r="T29" s="35">
        <v>0</v>
      </c>
      <c r="U29" s="35">
        <v>4.0361467114199998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12.661282781400001</v>
      </c>
      <c r="AC29" s="35">
        <v>0</v>
      </c>
      <c r="AD29" s="35">
        <v>277.02201703100002</v>
      </c>
      <c r="AE29" s="35">
        <v>30.780223387700001</v>
      </c>
      <c r="AF29" s="35">
        <v>307.802240418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0.14419176132799999</v>
      </c>
      <c r="AN29" s="35">
        <v>0</v>
      </c>
      <c r="AO29" s="35">
        <v>0</v>
      </c>
      <c r="AP29" s="35">
        <v>0</v>
      </c>
      <c r="AQ29" s="35">
        <v>0.61263486576600001</v>
      </c>
      <c r="AR29" s="35">
        <v>0.37549995943499997</v>
      </c>
      <c r="AS29" s="35">
        <v>0.23713490633100001</v>
      </c>
      <c r="AT29" s="35">
        <v>9.8381076627099995E-2</v>
      </c>
      <c r="AU29" s="35">
        <v>0</v>
      </c>
      <c r="AV29" s="35">
        <v>0</v>
      </c>
      <c r="AW29" s="35">
        <v>6.1281632742999997E-2</v>
      </c>
      <c r="AX29" s="35">
        <v>0</v>
      </c>
      <c r="AY29" s="35">
        <v>3.7099411035200001E-2</v>
      </c>
      <c r="AZ29" s="35">
        <v>0</v>
      </c>
      <c r="BA29" s="35">
        <v>7.8855065945800003E-3</v>
      </c>
      <c r="BB29" s="35">
        <v>9.2748653251500002E-2</v>
      </c>
      <c r="BC29" s="35">
        <v>0</v>
      </c>
      <c r="BD29" s="35">
        <v>3.2292961634099997E-2</v>
      </c>
      <c r="BE29" s="35">
        <v>0</v>
      </c>
      <c r="BF29" s="35">
        <v>0</v>
      </c>
      <c r="BG29" s="35">
        <v>0</v>
      </c>
      <c r="BH29" s="35">
        <v>0</v>
      </c>
      <c r="BI29" s="35">
        <v>0</v>
      </c>
      <c r="BJ29" s="35">
        <v>0</v>
      </c>
      <c r="BK29" s="35">
        <v>0</v>
      </c>
      <c r="BL29" s="35">
        <v>4.0531478562799998</v>
      </c>
      <c r="BM29" s="35">
        <v>0</v>
      </c>
      <c r="BQ29" s="29">
        <f t="shared" si="0"/>
        <v>2.7536134724178965E-5</v>
      </c>
      <c r="BR29" s="29">
        <f t="shared" si="1"/>
        <v>2.7639464202500357E-5</v>
      </c>
      <c r="BS29" s="29">
        <f t="shared" si="2"/>
        <v>1.8919528842618289E-4</v>
      </c>
      <c r="BT29" s="29">
        <f t="shared" si="3"/>
        <v>6.2481193373958705E-5</v>
      </c>
      <c r="BU29" s="29">
        <f t="shared" si="4"/>
        <v>9.9955233869767168E-5</v>
      </c>
      <c r="BV29" s="29" t="str">
        <f t="shared" si="5"/>
        <v/>
      </c>
      <c r="BW29" s="29">
        <f t="shared" si="6"/>
        <v>2.5989433735293766E-5</v>
      </c>
      <c r="BX29" s="29" t="str">
        <f t="shared" si="7"/>
        <v/>
      </c>
    </row>
    <row r="30" spans="1:76" x14ac:dyDescent="0.25">
      <c r="A30" s="34" t="s">
        <v>29</v>
      </c>
      <c r="B30" s="32"/>
      <c r="C30" s="32"/>
      <c r="D30" s="32"/>
      <c r="E30" s="32"/>
      <c r="F30" s="32"/>
      <c r="G30" s="32"/>
      <c r="H30" s="32"/>
      <c r="I30" s="32"/>
      <c r="J30" s="32"/>
      <c r="K30" s="34"/>
      <c r="BQ30" s="29" t="str">
        <f t="shared" si="0"/>
        <v/>
      </c>
      <c r="BR30" s="29" t="str">
        <f t="shared" si="1"/>
        <v/>
      </c>
      <c r="BS30" s="29" t="str">
        <f t="shared" si="2"/>
        <v/>
      </c>
      <c r="BT30" s="29" t="str">
        <f t="shared" si="3"/>
        <v/>
      </c>
      <c r="BU30" s="29" t="str">
        <f t="shared" si="4"/>
        <v/>
      </c>
      <c r="BV30" s="29" t="str">
        <f t="shared" si="5"/>
        <v/>
      </c>
      <c r="BW30" s="29" t="str">
        <f t="shared" si="6"/>
        <v/>
      </c>
      <c r="BX30" s="29" t="str">
        <f t="shared" si="7"/>
        <v/>
      </c>
    </row>
    <row r="31" spans="1:76" x14ac:dyDescent="0.25">
      <c r="A31" s="34" t="s">
        <v>30</v>
      </c>
      <c r="B31" s="32">
        <v>111.9713452</v>
      </c>
      <c r="C31" s="32">
        <v>8.7444288599999904</v>
      </c>
      <c r="D31" s="32">
        <v>107.66114265</v>
      </c>
      <c r="E31" s="32">
        <v>0.42309732</v>
      </c>
      <c r="F31" s="32">
        <v>0.25931771999999897</v>
      </c>
      <c r="G31" s="32"/>
      <c r="H31" s="32">
        <v>2.7992836399999899</v>
      </c>
      <c r="I31" s="32"/>
      <c r="J31" s="32"/>
      <c r="K31" s="34" t="s">
        <v>30</v>
      </c>
      <c r="L31" s="35">
        <v>0</v>
      </c>
      <c r="M31" s="35">
        <v>0</v>
      </c>
      <c r="N31" s="35">
        <v>0</v>
      </c>
      <c r="O31" s="35">
        <v>0</v>
      </c>
      <c r="P31" s="35">
        <v>6.5143637229699998</v>
      </c>
      <c r="Q31" s="35">
        <v>111.97154744700001</v>
      </c>
      <c r="R31" s="35">
        <v>0</v>
      </c>
      <c r="S31" s="35">
        <v>0</v>
      </c>
      <c r="T31" s="35">
        <v>0</v>
      </c>
      <c r="U31" s="35">
        <v>2.78754014112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8.7444409935500005</v>
      </c>
      <c r="AC31" s="35">
        <v>0</v>
      </c>
      <c r="AD31" s="35">
        <v>96.8953238486</v>
      </c>
      <c r="AE31" s="35">
        <v>10.7661320729</v>
      </c>
      <c r="AF31" s="35">
        <v>107.661455921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9.9578141730200007E-2</v>
      </c>
      <c r="AN31" s="35">
        <v>0</v>
      </c>
      <c r="AO31" s="35">
        <v>0</v>
      </c>
      <c r="AP31" s="35">
        <v>0</v>
      </c>
      <c r="AQ31" s="35">
        <v>0.42309756062600001</v>
      </c>
      <c r="AR31" s="35">
        <v>0.259318119736</v>
      </c>
      <c r="AS31" s="35">
        <v>0.16377944088999999</v>
      </c>
      <c r="AT31" s="35">
        <v>6.7941330143899997E-2</v>
      </c>
      <c r="AU31" s="35">
        <v>0</v>
      </c>
      <c r="AV31" s="35">
        <v>0</v>
      </c>
      <c r="AW31" s="35">
        <v>4.2320704189800003E-2</v>
      </c>
      <c r="AX31" s="35">
        <v>0</v>
      </c>
      <c r="AY31" s="35">
        <v>2.5620678047600001E-2</v>
      </c>
      <c r="AZ31" s="35">
        <v>0</v>
      </c>
      <c r="BA31" s="35">
        <v>5.4456825227999998E-3</v>
      </c>
      <c r="BB31" s="35">
        <v>6.4051615150499994E-2</v>
      </c>
      <c r="BC31" s="35">
        <v>0</v>
      </c>
      <c r="BD31" s="35">
        <v>2.2301350188300002E-2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2.7992836534799999</v>
      </c>
      <c r="BM31" s="35">
        <v>0</v>
      </c>
      <c r="BQ31" s="29">
        <f t="shared" si="0"/>
        <v>1.8062389055254746E-6</v>
      </c>
      <c r="BR31" s="29">
        <f t="shared" si="1"/>
        <v>1.3875749010396536E-6</v>
      </c>
      <c r="BS31" s="29">
        <f t="shared" si="2"/>
        <v>2.9097870623055946E-6</v>
      </c>
      <c r="BT31" s="29">
        <f t="shared" si="3"/>
        <v>5.687249449235176E-7</v>
      </c>
      <c r="BU31" s="29">
        <f t="shared" si="4"/>
        <v>1.5414912680173488E-6</v>
      </c>
      <c r="BV31" s="29" t="str">
        <f t="shared" si="5"/>
        <v/>
      </c>
      <c r="BW31" s="29">
        <f t="shared" si="6"/>
        <v>4.8155213014156894E-9</v>
      </c>
      <c r="BX31" s="29" t="str">
        <f t="shared" si="7"/>
        <v/>
      </c>
    </row>
    <row r="32" spans="1:76" x14ac:dyDescent="0.25">
      <c r="A32" s="34" t="s">
        <v>31</v>
      </c>
      <c r="B32" s="32">
        <v>45.217933520000003</v>
      </c>
      <c r="C32" s="32">
        <v>3.53130527999999</v>
      </c>
      <c r="D32" s="32">
        <v>42.234945759999903</v>
      </c>
      <c r="E32" s="32">
        <v>0.17086149</v>
      </c>
      <c r="F32" s="32">
        <v>0.10472156000000001</v>
      </c>
      <c r="G32" s="32"/>
      <c r="H32" s="32">
        <v>1.13044835</v>
      </c>
      <c r="I32" s="32"/>
      <c r="J32" s="32"/>
      <c r="K32" s="34" t="s">
        <v>31</v>
      </c>
      <c r="L32" s="35">
        <v>0</v>
      </c>
      <c r="M32" s="35">
        <v>0</v>
      </c>
      <c r="N32" s="35">
        <v>0</v>
      </c>
      <c r="O32" s="35">
        <v>0</v>
      </c>
      <c r="P32" s="35">
        <v>2.6307194215099998</v>
      </c>
      <c r="Q32" s="35">
        <v>45.217956321099997</v>
      </c>
      <c r="R32" s="35">
        <v>0</v>
      </c>
      <c r="S32" s="35">
        <v>0</v>
      </c>
      <c r="T32" s="35">
        <v>0</v>
      </c>
      <c r="U32" s="35">
        <v>1.12570474849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3.53130679057</v>
      </c>
      <c r="AC32" s="35">
        <v>0</v>
      </c>
      <c r="AD32" s="35">
        <v>38.011428711900002</v>
      </c>
      <c r="AE32" s="35">
        <v>4.2234920903699997</v>
      </c>
      <c r="AF32" s="35">
        <v>42.234920802300003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4.02130173008E-2</v>
      </c>
      <c r="AN32" s="35">
        <v>0</v>
      </c>
      <c r="AO32" s="35">
        <v>0</v>
      </c>
      <c r="AP32" s="35">
        <v>0</v>
      </c>
      <c r="AQ32" s="35">
        <v>0.17086137784399999</v>
      </c>
      <c r="AR32" s="35">
        <v>0.104721473855</v>
      </c>
      <c r="AS32" s="35">
        <v>6.6139903988699997E-2</v>
      </c>
      <c r="AT32" s="35">
        <v>2.7437028500300002E-2</v>
      </c>
      <c r="AU32" s="35">
        <v>0</v>
      </c>
      <c r="AV32" s="35">
        <v>0</v>
      </c>
      <c r="AW32" s="35">
        <v>1.7090573808000002E-2</v>
      </c>
      <c r="AX32" s="35">
        <v>0</v>
      </c>
      <c r="AY32" s="35">
        <v>1.03464874529E-2</v>
      </c>
      <c r="AZ32" s="35">
        <v>0</v>
      </c>
      <c r="BA32" s="35">
        <v>2.1991536334900002E-3</v>
      </c>
      <c r="BB32" s="35">
        <v>2.58662175852E-2</v>
      </c>
      <c r="BC32" s="35">
        <v>0</v>
      </c>
      <c r="BD32" s="35">
        <v>9.0060568351499996E-3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1.13044919504</v>
      </c>
      <c r="BM32" s="35">
        <v>0</v>
      </c>
      <c r="BQ32" s="29">
        <f t="shared" si="0"/>
        <v>5.0424904943226688E-7</v>
      </c>
      <c r="BR32" s="29">
        <f t="shared" si="1"/>
        <v>4.2776534176224523E-7</v>
      </c>
      <c r="BS32" s="29">
        <f t="shared" si="2"/>
        <v>-5.9092534512658099E-7</v>
      </c>
      <c r="BT32" s="29">
        <f t="shared" si="3"/>
        <v>-6.5641473696043453E-7</v>
      </c>
      <c r="BU32" s="29">
        <f t="shared" si="4"/>
        <v>-8.2260997647823538E-7</v>
      </c>
      <c r="BV32" s="29" t="str">
        <f t="shared" si="5"/>
        <v/>
      </c>
      <c r="BW32" s="29">
        <f t="shared" si="6"/>
        <v>7.4752641283865169E-7</v>
      </c>
      <c r="BX32" s="29" t="str">
        <f t="shared" si="7"/>
        <v/>
      </c>
    </row>
    <row r="33" spans="1:76" x14ac:dyDescent="0.25">
      <c r="A33" s="34" t="s">
        <v>32</v>
      </c>
      <c r="B33" s="32">
        <v>148.22761684</v>
      </c>
      <c r="C33" s="32">
        <v>15.127530030000001</v>
      </c>
      <c r="D33" s="32">
        <v>312.56044530999901</v>
      </c>
      <c r="E33" s="32">
        <v>1.4187967399999899</v>
      </c>
      <c r="F33" s="32">
        <v>1.20234832</v>
      </c>
      <c r="G33" s="32"/>
      <c r="H33" s="32">
        <v>3.7318528500000001</v>
      </c>
      <c r="I33" s="32"/>
      <c r="J33" s="32"/>
      <c r="K33" s="34" t="s">
        <v>32</v>
      </c>
      <c r="L33" s="35">
        <v>0</v>
      </c>
      <c r="M33" s="35">
        <v>0</v>
      </c>
      <c r="N33" s="35">
        <v>0</v>
      </c>
      <c r="O33" s="35">
        <v>2.98703539928E-3</v>
      </c>
      <c r="P33" s="35">
        <v>8.6136318848800002</v>
      </c>
      <c r="Q33" s="35">
        <v>148.22757433500001</v>
      </c>
      <c r="R33" s="35">
        <v>1.28038487704E-2</v>
      </c>
      <c r="S33" s="35">
        <v>1.0597939082199999E-3</v>
      </c>
      <c r="T33" s="35">
        <v>0</v>
      </c>
      <c r="U33" s="35">
        <v>3.68396442944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15.1275210884</v>
      </c>
      <c r="AC33" s="35">
        <v>0</v>
      </c>
      <c r="AD33" s="35">
        <v>281.30430193400002</v>
      </c>
      <c r="AE33" s="35">
        <v>31.256025911399998</v>
      </c>
      <c r="AF33" s="35">
        <v>312.56032784500002</v>
      </c>
      <c r="AG33" s="35">
        <v>0</v>
      </c>
      <c r="AH33" s="35">
        <v>1.10973535885E-2</v>
      </c>
      <c r="AI33" s="35">
        <v>0</v>
      </c>
      <c r="AJ33" s="35">
        <v>9.0972771498299999E-3</v>
      </c>
      <c r="AK33" s="35">
        <v>5.0117000953499996E-4</v>
      </c>
      <c r="AL33" s="35">
        <v>1.7622654254599999E-4</v>
      </c>
      <c r="AM33" s="35">
        <v>0.79455335342800004</v>
      </c>
      <c r="AN33" s="35">
        <v>2.25225222639E-4</v>
      </c>
      <c r="AO33" s="35">
        <v>0</v>
      </c>
      <c r="AP33" s="35">
        <v>3.2666164167199998E-5</v>
      </c>
      <c r="AQ33" s="35">
        <v>1.4187744231099999</v>
      </c>
      <c r="AR33" s="35">
        <v>1.2023259569</v>
      </c>
      <c r="AS33" s="35">
        <v>0.216448466211</v>
      </c>
      <c r="AT33" s="35">
        <v>0.13198356478600001</v>
      </c>
      <c r="AU33" s="35">
        <v>0</v>
      </c>
      <c r="AV33" s="35">
        <v>0</v>
      </c>
      <c r="AW33" s="35">
        <v>5.9447075349599997E-2</v>
      </c>
      <c r="AX33" s="35">
        <v>0</v>
      </c>
      <c r="AY33" s="35">
        <v>7.1597976531800001E-2</v>
      </c>
      <c r="AZ33" s="35">
        <v>0</v>
      </c>
      <c r="BA33" s="35">
        <v>8.1777460108999993E-3</v>
      </c>
      <c r="BB33" s="35">
        <v>0.23560229054699999</v>
      </c>
      <c r="BC33" s="35">
        <v>0</v>
      </c>
      <c r="BD33" s="35">
        <v>3.20090021286E-2</v>
      </c>
      <c r="BE33" s="35">
        <v>3.4384459928199998E-6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9.1997587490600004E-3</v>
      </c>
      <c r="BL33" s="35">
        <v>3.7318329921800002</v>
      </c>
      <c r="BM33" s="35">
        <v>0</v>
      </c>
      <c r="BQ33" s="29">
        <f t="shared" si="0"/>
        <v>-2.8675493061330229E-7</v>
      </c>
      <c r="BR33" s="29">
        <f t="shared" si="1"/>
        <v>-5.9108129239435763E-7</v>
      </c>
      <c r="BS33" s="29">
        <f t="shared" si="2"/>
        <v>-3.7581530470675105E-7</v>
      </c>
      <c r="BT33" s="29">
        <f t="shared" si="3"/>
        <v>-1.5729448314064337E-5</v>
      </c>
      <c r="BU33" s="29">
        <f t="shared" si="4"/>
        <v>-1.859951864866705E-5</v>
      </c>
      <c r="BV33" s="29" t="str">
        <f t="shared" si="5"/>
        <v/>
      </c>
      <c r="BW33" s="29">
        <f t="shared" si="6"/>
        <v>-5.3211690809066374E-6</v>
      </c>
      <c r="BX33" s="29" t="str">
        <f t="shared" si="7"/>
        <v/>
      </c>
    </row>
    <row r="34" spans="1:76" x14ac:dyDescent="0.25">
      <c r="A34" s="34" t="s">
        <v>33</v>
      </c>
      <c r="B34" s="32">
        <v>369.06537799</v>
      </c>
      <c r="C34" s="32">
        <v>28.822248469999899</v>
      </c>
      <c r="D34" s="32">
        <v>250.486843219999</v>
      </c>
      <c r="E34" s="32">
        <v>1.3945584200000001</v>
      </c>
      <c r="F34" s="32">
        <v>0.85472941000000002</v>
      </c>
      <c r="G34" s="32"/>
      <c r="H34" s="32">
        <v>9.2266344900000004</v>
      </c>
      <c r="I34" s="32"/>
      <c r="J34" s="32"/>
      <c r="K34" s="34" t="s">
        <v>33</v>
      </c>
      <c r="L34" s="35">
        <v>0</v>
      </c>
      <c r="M34" s="35">
        <v>0</v>
      </c>
      <c r="N34" s="35">
        <v>0</v>
      </c>
      <c r="O34" s="35">
        <v>0</v>
      </c>
      <c r="P34" s="35">
        <v>21.471764438800001</v>
      </c>
      <c r="Q34" s="35">
        <v>369.06521938899999</v>
      </c>
      <c r="R34" s="35">
        <v>0</v>
      </c>
      <c r="S34" s="35">
        <v>0</v>
      </c>
      <c r="T34" s="35">
        <v>0</v>
      </c>
      <c r="U34" s="35">
        <v>9.1879126370200002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28.822229941100002</v>
      </c>
      <c r="AC34" s="35">
        <v>0</v>
      </c>
      <c r="AD34" s="35">
        <v>225.43806531000001</v>
      </c>
      <c r="AE34" s="35">
        <v>25.048675838299999</v>
      </c>
      <c r="AF34" s="35">
        <v>250.48674114799999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0.328215403209</v>
      </c>
      <c r="AN34" s="35">
        <v>0</v>
      </c>
      <c r="AO34" s="35">
        <v>0</v>
      </c>
      <c r="AP34" s="35">
        <v>0</v>
      </c>
      <c r="AQ34" s="35">
        <v>1.39455731041</v>
      </c>
      <c r="AR34" s="35">
        <v>0.854728606231</v>
      </c>
      <c r="AS34" s="35">
        <v>0.539828704178</v>
      </c>
      <c r="AT34" s="35">
        <v>0.22393906867899999</v>
      </c>
      <c r="AU34" s="35">
        <v>0</v>
      </c>
      <c r="AV34" s="35">
        <v>0</v>
      </c>
      <c r="AW34" s="35">
        <v>0.13949145299999999</v>
      </c>
      <c r="AX34" s="35">
        <v>0</v>
      </c>
      <c r="AY34" s="35">
        <v>8.4447194794899996E-2</v>
      </c>
      <c r="AZ34" s="35">
        <v>0</v>
      </c>
      <c r="BA34" s="35">
        <v>1.7949265523599999E-2</v>
      </c>
      <c r="BB34" s="35">
        <v>0.211118194073</v>
      </c>
      <c r="BC34" s="35">
        <v>0</v>
      </c>
      <c r="BD34" s="35">
        <v>7.3506674746599998E-2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9.2266320064799991</v>
      </c>
      <c r="BM34" s="35">
        <v>0</v>
      </c>
      <c r="BQ34" s="29">
        <f t="shared" si="0"/>
        <v>-4.297368690431232E-7</v>
      </c>
      <c r="BR34" s="29">
        <f t="shared" si="1"/>
        <v>-6.4286795377361046E-7</v>
      </c>
      <c r="BS34" s="29">
        <f t="shared" si="2"/>
        <v>-4.0749445239253244E-7</v>
      </c>
      <c r="BT34" s="29">
        <f t="shared" si="3"/>
        <v>-7.9565687904524387E-7</v>
      </c>
      <c r="BU34" s="29">
        <f t="shared" si="4"/>
        <v>-9.4037831227076946E-7</v>
      </c>
      <c r="BV34" s="29" t="str">
        <f t="shared" si="5"/>
        <v/>
      </c>
      <c r="BW34" s="29">
        <f t="shared" si="6"/>
        <v>-2.6916856887503402E-7</v>
      </c>
      <c r="BX34" s="29" t="str">
        <f t="shared" si="7"/>
        <v/>
      </c>
    </row>
    <row r="35" spans="1:76" x14ac:dyDescent="0.25">
      <c r="A35" s="34" t="s">
        <v>34</v>
      </c>
      <c r="B35" s="32"/>
      <c r="C35" s="32"/>
      <c r="D35" s="32"/>
      <c r="E35" s="32"/>
      <c r="F35" s="32"/>
      <c r="G35" s="32"/>
      <c r="H35" s="32"/>
      <c r="I35" s="32"/>
      <c r="J35" s="32"/>
      <c r="BQ35" s="29" t="str">
        <f t="shared" si="0"/>
        <v/>
      </c>
      <c r="BR35" s="29" t="str">
        <f t="shared" si="1"/>
        <v/>
      </c>
      <c r="BS35" s="29" t="str">
        <f t="shared" si="2"/>
        <v/>
      </c>
      <c r="BT35" s="29" t="str">
        <f t="shared" si="3"/>
        <v/>
      </c>
      <c r="BU35" s="29" t="str">
        <f t="shared" si="4"/>
        <v/>
      </c>
      <c r="BV35" s="29" t="str">
        <f t="shared" si="5"/>
        <v/>
      </c>
      <c r="BW35" s="29" t="str">
        <f t="shared" si="6"/>
        <v/>
      </c>
      <c r="BX35" s="29" t="str">
        <f t="shared" si="7"/>
        <v/>
      </c>
    </row>
    <row r="36" spans="1:76" x14ac:dyDescent="0.25">
      <c r="A36" s="34" t="s">
        <v>35</v>
      </c>
      <c r="B36" s="32">
        <v>115.77490378</v>
      </c>
      <c r="C36" s="32">
        <v>9.0414686799999995</v>
      </c>
      <c r="D36" s="32">
        <v>47.038344459999998</v>
      </c>
      <c r="E36" s="32">
        <v>0.43746959999999901</v>
      </c>
      <c r="F36" s="32">
        <v>0.26812650999999998</v>
      </c>
      <c r="G36" s="32"/>
      <c r="H36" s="32">
        <v>2.89437261</v>
      </c>
      <c r="I36" s="32"/>
      <c r="J36" s="32"/>
      <c r="K36" s="34" t="s">
        <v>35</v>
      </c>
      <c r="L36" s="35">
        <v>0</v>
      </c>
      <c r="M36" s="35">
        <v>0</v>
      </c>
      <c r="N36" s="35">
        <v>0</v>
      </c>
      <c r="O36" s="35">
        <v>0</v>
      </c>
      <c r="P36" s="35">
        <v>6.7358643130999996</v>
      </c>
      <c r="Q36" s="35">
        <v>115.776111828</v>
      </c>
      <c r="R36" s="35">
        <v>0</v>
      </c>
      <c r="S36" s="35">
        <v>0</v>
      </c>
      <c r="T36" s="35">
        <v>0</v>
      </c>
      <c r="U36" s="35">
        <v>2.8823181844599999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9.04176647283</v>
      </c>
      <c r="AC36" s="35">
        <v>0</v>
      </c>
      <c r="AD36" s="35">
        <v>42.335916441099997</v>
      </c>
      <c r="AE36" s="35">
        <v>4.70399464711</v>
      </c>
      <c r="AF36" s="35">
        <v>47.039911088300002</v>
      </c>
      <c r="AG36" s="35">
        <v>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0.1029645344</v>
      </c>
      <c r="AN36" s="35">
        <v>0</v>
      </c>
      <c r="AO36" s="35">
        <v>0</v>
      </c>
      <c r="AP36" s="35">
        <v>0</v>
      </c>
      <c r="AQ36" s="35">
        <v>0.43747890759500002</v>
      </c>
      <c r="AR36" s="35">
        <v>0.26813614805899999</v>
      </c>
      <c r="AS36" s="35">
        <v>0.169342759536</v>
      </c>
      <c r="AT36" s="35">
        <v>7.0251804902000003E-2</v>
      </c>
      <c r="AU36" s="35">
        <v>0</v>
      </c>
      <c r="AV36" s="35">
        <v>0</v>
      </c>
      <c r="AW36" s="35">
        <v>4.3759778077200003E-2</v>
      </c>
      <c r="AX36" s="35">
        <v>0</v>
      </c>
      <c r="AY36" s="35">
        <v>2.6491772179900001E-2</v>
      </c>
      <c r="AZ36" s="35">
        <v>0</v>
      </c>
      <c r="BA36" s="35">
        <v>5.6308388316600004E-3</v>
      </c>
      <c r="BB36" s="35">
        <v>6.6229304786800003E-2</v>
      </c>
      <c r="BC36" s="35">
        <v>0</v>
      </c>
      <c r="BD36" s="35">
        <v>2.3059665137800001E-2</v>
      </c>
      <c r="BE36" s="35">
        <v>0</v>
      </c>
      <c r="BF36" s="35">
        <v>0</v>
      </c>
      <c r="BG36" s="35">
        <v>0</v>
      </c>
      <c r="BH36" s="35">
        <v>0</v>
      </c>
      <c r="BI36" s="35">
        <v>0</v>
      </c>
      <c r="BJ36" s="35">
        <v>0</v>
      </c>
      <c r="BK36" s="35">
        <v>0</v>
      </c>
      <c r="BL36" s="35">
        <v>2.8944670939199999</v>
      </c>
      <c r="BM36" s="35">
        <v>0</v>
      </c>
      <c r="BQ36" s="29">
        <f t="shared" si="0"/>
        <v>1.0434454795926824E-5</v>
      </c>
      <c r="BR36" s="29">
        <f t="shared" si="1"/>
        <v>3.293633374622625E-5</v>
      </c>
      <c r="BS36" s="29">
        <f t="shared" si="2"/>
        <v>3.3305345202713041E-5</v>
      </c>
      <c r="BT36" s="29">
        <f t="shared" si="3"/>
        <v>2.1275981236197633E-5</v>
      </c>
      <c r="BU36" s="29">
        <f t="shared" si="4"/>
        <v>3.5945938355761923E-5</v>
      </c>
      <c r="BV36" s="29" t="str">
        <f t="shared" si="5"/>
        <v/>
      </c>
      <c r="BW36" s="29">
        <f t="shared" si="6"/>
        <v>3.2644007089290466E-5</v>
      </c>
      <c r="BX36" s="29" t="str">
        <f t="shared" si="7"/>
        <v/>
      </c>
    </row>
    <row r="37" spans="1:76" x14ac:dyDescent="0.25">
      <c r="A37" s="34" t="s">
        <v>36</v>
      </c>
      <c r="B37" s="32">
        <v>55.9471718</v>
      </c>
      <c r="C37" s="32">
        <v>3.1320115899999901</v>
      </c>
      <c r="D37" s="32">
        <v>128.38806786000001</v>
      </c>
      <c r="E37" s="32">
        <v>0.29057482000000001</v>
      </c>
      <c r="F37" s="32">
        <v>0.22005157</v>
      </c>
      <c r="G37" s="32"/>
      <c r="H37" s="32">
        <v>2.6506039299999902</v>
      </c>
      <c r="I37" s="32"/>
      <c r="J37" s="32"/>
      <c r="K37" s="34" t="s">
        <v>36</v>
      </c>
      <c r="L37" s="35">
        <v>0</v>
      </c>
      <c r="M37" s="35">
        <v>0</v>
      </c>
      <c r="N37" s="35">
        <v>0</v>
      </c>
      <c r="O37" s="35">
        <v>0.184107250231</v>
      </c>
      <c r="P37" s="35">
        <v>4.0261358959900004</v>
      </c>
      <c r="Q37" s="35">
        <v>55.947162114000001</v>
      </c>
      <c r="R37" s="35">
        <v>0</v>
      </c>
      <c r="S37" s="35">
        <v>0</v>
      </c>
      <c r="T37" s="35">
        <v>0</v>
      </c>
      <c r="U37" s="35">
        <v>0.989474565817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3.1320164625700002</v>
      </c>
      <c r="AC37" s="35">
        <v>0</v>
      </c>
      <c r="AD37" s="35">
        <v>115.549252088</v>
      </c>
      <c r="AE37" s="35">
        <v>12.8388279188</v>
      </c>
      <c r="AF37" s="35">
        <v>128.38808000700001</v>
      </c>
      <c r="AG37" s="35">
        <v>0</v>
      </c>
      <c r="AH37" s="35">
        <v>0</v>
      </c>
      <c r="AI37" s="35">
        <v>0</v>
      </c>
      <c r="AJ37" s="35">
        <v>1.54421677192</v>
      </c>
      <c r="AK37" s="35">
        <v>0</v>
      </c>
      <c r="AL37" s="35">
        <v>0</v>
      </c>
      <c r="AM37" s="35">
        <v>8.44999331779E-2</v>
      </c>
      <c r="AN37" s="35">
        <v>0</v>
      </c>
      <c r="AO37" s="35">
        <v>0</v>
      </c>
      <c r="AP37" s="35">
        <v>0</v>
      </c>
      <c r="AQ37" s="35">
        <v>0.29057499799699998</v>
      </c>
      <c r="AR37" s="35">
        <v>0.22005170401599999</v>
      </c>
      <c r="AS37" s="35">
        <v>7.0523293980799998E-2</v>
      </c>
      <c r="AT37" s="35">
        <v>5.76534785297E-2</v>
      </c>
      <c r="AU37" s="35">
        <v>0</v>
      </c>
      <c r="AV37" s="35">
        <v>0</v>
      </c>
      <c r="AW37" s="35">
        <v>3.59123668491E-2</v>
      </c>
      <c r="AX37" s="35">
        <v>0</v>
      </c>
      <c r="AY37" s="35">
        <v>2.17411175218E-2</v>
      </c>
      <c r="AZ37" s="35">
        <v>0</v>
      </c>
      <c r="BA37" s="35">
        <v>4.6210899022799999E-3</v>
      </c>
      <c r="BB37" s="35">
        <v>5.4352738912099997E-2</v>
      </c>
      <c r="BC37" s="35">
        <v>0</v>
      </c>
      <c r="BD37" s="35">
        <v>1.8924463494199999E-2</v>
      </c>
      <c r="BE37" s="35">
        <v>0</v>
      </c>
      <c r="BF37" s="35">
        <v>0</v>
      </c>
      <c r="BG37" s="35">
        <v>0</v>
      </c>
      <c r="BH37" s="35">
        <v>0</v>
      </c>
      <c r="BI37" s="35">
        <v>9.7609879736999999E-2</v>
      </c>
      <c r="BJ37" s="35">
        <v>0</v>
      </c>
      <c r="BK37" s="35">
        <v>0.46964216463000003</v>
      </c>
      <c r="BL37" s="35">
        <v>2.6506064628699999</v>
      </c>
      <c r="BM37" s="35">
        <v>0</v>
      </c>
      <c r="BQ37" s="29">
        <f t="shared" si="0"/>
        <v>-1.7312760747112408E-7</v>
      </c>
      <c r="BR37" s="29">
        <f t="shared" si="1"/>
        <v>1.5557317941276565E-6</v>
      </c>
      <c r="BS37" s="29">
        <f t="shared" si="2"/>
        <v>9.4611595993331446E-8</v>
      </c>
      <c r="BT37" s="29">
        <f t="shared" si="3"/>
        <v>6.1256856314209821E-7</v>
      </c>
      <c r="BU37" s="29">
        <f t="shared" si="4"/>
        <v>6.0902087629665363E-7</v>
      </c>
      <c r="BV37" s="29" t="str">
        <f t="shared" si="5"/>
        <v/>
      </c>
      <c r="BW37" s="29">
        <f t="shared" si="6"/>
        <v>9.5558222828503412E-7</v>
      </c>
      <c r="BX37" s="29" t="str">
        <f t="shared" si="7"/>
        <v/>
      </c>
    </row>
    <row r="38" spans="1:76" x14ac:dyDescent="0.25">
      <c r="A38" s="34" t="s">
        <v>37</v>
      </c>
      <c r="B38" s="32"/>
      <c r="C38" s="32"/>
      <c r="D38" s="32"/>
      <c r="E38" s="32"/>
      <c r="F38" s="32"/>
      <c r="G38" s="32"/>
      <c r="H38" s="32"/>
      <c r="I38" s="32"/>
      <c r="J38" s="32"/>
      <c r="BQ38" s="29" t="str">
        <f t="shared" si="0"/>
        <v/>
      </c>
      <c r="BR38" s="29" t="str">
        <f t="shared" si="1"/>
        <v/>
      </c>
      <c r="BS38" s="29" t="str">
        <f t="shared" si="2"/>
        <v/>
      </c>
      <c r="BT38" s="29" t="str">
        <f t="shared" si="3"/>
        <v/>
      </c>
      <c r="BU38" s="29" t="str">
        <f t="shared" si="4"/>
        <v/>
      </c>
      <c r="BV38" s="29" t="str">
        <f t="shared" si="5"/>
        <v/>
      </c>
      <c r="BW38" s="29" t="str">
        <f t="shared" si="6"/>
        <v/>
      </c>
      <c r="BX38" s="29" t="str">
        <f t="shared" si="7"/>
        <v/>
      </c>
    </row>
    <row r="39" spans="1:76" x14ac:dyDescent="0.25">
      <c r="A39" s="34" t="s">
        <v>38</v>
      </c>
      <c r="B39" s="32">
        <v>64.743396930000003</v>
      </c>
      <c r="C39" s="32">
        <v>5.05615100999999</v>
      </c>
      <c r="D39" s="32">
        <v>44.205557909999897</v>
      </c>
      <c r="E39" s="32">
        <v>0.24464082000000001</v>
      </c>
      <c r="F39" s="32">
        <v>0.14994116999999901</v>
      </c>
      <c r="G39" s="32"/>
      <c r="H39" s="32">
        <v>1.61858488999999</v>
      </c>
      <c r="I39" s="32"/>
      <c r="J39" s="32"/>
      <c r="K39" s="34" t="s">
        <v>130</v>
      </c>
      <c r="L39" s="35">
        <v>0</v>
      </c>
      <c r="M39" s="35">
        <v>0</v>
      </c>
      <c r="N39" s="35">
        <v>0</v>
      </c>
      <c r="O39" s="35">
        <v>0</v>
      </c>
      <c r="P39" s="35">
        <v>3.7666951429800002</v>
      </c>
      <c r="Q39" s="35">
        <v>64.743386355400006</v>
      </c>
      <c r="R39" s="35">
        <v>0</v>
      </c>
      <c r="S39" s="35">
        <v>0</v>
      </c>
      <c r="T39" s="35">
        <v>0</v>
      </c>
      <c r="U39" s="35">
        <v>1.61180086264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5.0561465967599997</v>
      </c>
      <c r="AC39" s="35">
        <v>0</v>
      </c>
      <c r="AD39" s="35">
        <v>39.784980075699998</v>
      </c>
      <c r="AE39" s="35">
        <v>4.4205457645399999</v>
      </c>
      <c r="AF39" s="35">
        <v>44.205525840299998</v>
      </c>
      <c r="AG39" s="35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5.7577573417899999E-2</v>
      </c>
      <c r="AN39" s="35">
        <v>0</v>
      </c>
      <c r="AO39" s="35">
        <v>0</v>
      </c>
      <c r="AP39" s="35">
        <v>0</v>
      </c>
      <c r="AQ39" s="35">
        <v>0.24464096287000001</v>
      </c>
      <c r="AR39" s="35">
        <v>0.14994144092200001</v>
      </c>
      <c r="AS39" s="35">
        <v>9.4699521948400006E-2</v>
      </c>
      <c r="AT39" s="35">
        <v>3.9284690945700002E-2</v>
      </c>
      <c r="AU39" s="35">
        <v>0</v>
      </c>
      <c r="AV39" s="35">
        <v>0</v>
      </c>
      <c r="AW39" s="35">
        <v>2.4470433687600001E-2</v>
      </c>
      <c r="AX39" s="35">
        <v>0</v>
      </c>
      <c r="AY39" s="35">
        <v>1.48141977333E-2</v>
      </c>
      <c r="AZ39" s="35">
        <v>0</v>
      </c>
      <c r="BA39" s="35">
        <v>3.1487634203899999E-3</v>
      </c>
      <c r="BB39" s="35">
        <v>3.7035481369999998E-2</v>
      </c>
      <c r="BC39" s="35">
        <v>0</v>
      </c>
      <c r="BD39" s="35">
        <v>1.2894931768000001E-2</v>
      </c>
      <c r="BE39" s="35">
        <v>0</v>
      </c>
      <c r="BF39" s="35">
        <v>0</v>
      </c>
      <c r="BG39" s="35">
        <v>0</v>
      </c>
      <c r="BH39" s="35">
        <v>0</v>
      </c>
      <c r="BI39" s="35">
        <v>0</v>
      </c>
      <c r="BJ39" s="35">
        <v>0</v>
      </c>
      <c r="BK39" s="35">
        <v>0</v>
      </c>
      <c r="BL39" s="35">
        <v>1.6185857434499999</v>
      </c>
      <c r="BM39" s="35">
        <v>0</v>
      </c>
      <c r="BQ39" s="29">
        <f t="shared" si="0"/>
        <v>-1.6333094182344516E-7</v>
      </c>
      <c r="BR39" s="29">
        <f t="shared" si="1"/>
        <v>-8.7284576382575857E-7</v>
      </c>
      <c r="BS39" s="29">
        <f t="shared" si="2"/>
        <v>-7.2546759761796418E-7</v>
      </c>
      <c r="BT39" s="29">
        <f t="shared" si="3"/>
        <v>5.8399902353679812E-7</v>
      </c>
      <c r="BU39" s="29">
        <f t="shared" si="4"/>
        <v>1.8068553219905276E-6</v>
      </c>
      <c r="BV39" s="29" t="str">
        <f t="shared" si="5"/>
        <v/>
      </c>
      <c r="BW39" s="29">
        <f t="shared" si="6"/>
        <v>5.2728158731087489E-7</v>
      </c>
      <c r="BX39" s="29" t="str">
        <f t="shared" si="7"/>
        <v/>
      </c>
    </row>
    <row r="40" spans="1:76" x14ac:dyDescent="0.25">
      <c r="A40" s="34" t="s">
        <v>39</v>
      </c>
      <c r="B40" s="32"/>
      <c r="C40" s="32"/>
      <c r="D40" s="32"/>
      <c r="E40" s="32"/>
      <c r="F40" s="32"/>
      <c r="G40" s="32"/>
      <c r="H40" s="32"/>
      <c r="I40" s="32"/>
      <c r="J40" s="32"/>
      <c r="BQ40" s="29" t="str">
        <f t="shared" si="0"/>
        <v/>
      </c>
      <c r="BR40" s="29" t="str">
        <f t="shared" si="1"/>
        <v/>
      </c>
      <c r="BS40" s="29" t="str">
        <f t="shared" si="2"/>
        <v/>
      </c>
      <c r="BT40" s="29" t="str">
        <f t="shared" si="3"/>
        <v/>
      </c>
      <c r="BU40" s="29" t="str">
        <f t="shared" si="4"/>
        <v/>
      </c>
      <c r="BV40" s="29" t="str">
        <f t="shared" si="5"/>
        <v/>
      </c>
      <c r="BW40" s="29" t="str">
        <f t="shared" si="6"/>
        <v/>
      </c>
      <c r="BX40" s="29" t="str">
        <f t="shared" si="7"/>
        <v/>
      </c>
    </row>
    <row r="41" spans="1:76" x14ac:dyDescent="0.25">
      <c r="A41" s="34" t="s">
        <v>40</v>
      </c>
      <c r="B41" s="32">
        <v>20.87808106</v>
      </c>
      <c r="C41" s="32">
        <v>1.63047870999999</v>
      </c>
      <c r="D41" s="32">
        <v>41.296658710000003</v>
      </c>
      <c r="E41" s="32">
        <v>7.8890340000000003E-2</v>
      </c>
      <c r="F41" s="32">
        <v>4.8352169999999903E-2</v>
      </c>
      <c r="G41" s="32"/>
      <c r="H41" s="32">
        <v>0.52195203000000001</v>
      </c>
      <c r="I41" s="32"/>
      <c r="J41" s="32"/>
      <c r="K41" s="34" t="s">
        <v>40</v>
      </c>
      <c r="L41" s="35">
        <v>0</v>
      </c>
      <c r="M41" s="35">
        <v>0</v>
      </c>
      <c r="N41" s="35">
        <v>0</v>
      </c>
      <c r="O41" s="35">
        <v>0</v>
      </c>
      <c r="P41" s="35">
        <v>1.2146608932</v>
      </c>
      <c r="Q41" s="35">
        <v>20.8780703111</v>
      </c>
      <c r="R41" s="35">
        <v>0</v>
      </c>
      <c r="S41" s="35">
        <v>0</v>
      </c>
      <c r="T41" s="35">
        <v>0</v>
      </c>
      <c r="U41" s="35">
        <v>0.51976102528300006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1.6304791494599999</v>
      </c>
      <c r="AC41" s="35">
        <v>0</v>
      </c>
      <c r="AD41" s="35">
        <v>37.166995249499998</v>
      </c>
      <c r="AE41" s="35">
        <v>4.12966126314</v>
      </c>
      <c r="AF41" s="35">
        <v>41.296656512600002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1.8567233805699999E-2</v>
      </c>
      <c r="AN41" s="35">
        <v>0</v>
      </c>
      <c r="AO41" s="35">
        <v>0</v>
      </c>
      <c r="AP41" s="35">
        <v>0</v>
      </c>
      <c r="AQ41" s="35">
        <v>7.8890259512699998E-2</v>
      </c>
      <c r="AR41" s="35">
        <v>4.83521470329E-2</v>
      </c>
      <c r="AS41" s="35">
        <v>3.0538112479800001E-2</v>
      </c>
      <c r="AT41" s="35">
        <v>1.26682713779E-2</v>
      </c>
      <c r="AU41" s="35">
        <v>0</v>
      </c>
      <c r="AV41" s="35">
        <v>0</v>
      </c>
      <c r="AW41" s="35">
        <v>7.8910738162600007E-3</v>
      </c>
      <c r="AX41" s="35">
        <v>0</v>
      </c>
      <c r="AY41" s="35">
        <v>4.7771810171000004E-3</v>
      </c>
      <c r="AZ41" s="35">
        <v>0</v>
      </c>
      <c r="BA41" s="35">
        <v>1.0153942867199999E-3</v>
      </c>
      <c r="BB41" s="35">
        <v>1.1942964136299999E-2</v>
      </c>
      <c r="BC41" s="35">
        <v>0</v>
      </c>
      <c r="BD41" s="35">
        <v>4.1582834262000002E-3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</v>
      </c>
      <c r="BK41" s="35">
        <v>0</v>
      </c>
      <c r="BL41" s="35">
        <v>0.52195252425899996</v>
      </c>
      <c r="BM41" s="35">
        <v>0</v>
      </c>
      <c r="BQ41" s="29">
        <f t="shared" si="0"/>
        <v>-5.148413768737996E-7</v>
      </c>
      <c r="BR41" s="29">
        <f t="shared" si="1"/>
        <v>2.695282110968368E-7</v>
      </c>
      <c r="BS41" s="29">
        <f t="shared" si="2"/>
        <v>-5.3210116006145365E-8</v>
      </c>
      <c r="BT41" s="29">
        <f t="shared" si="3"/>
        <v>-1.0202427826452182E-6</v>
      </c>
      <c r="BU41" s="29">
        <f t="shared" si="4"/>
        <v>-4.7499625978441274E-7</v>
      </c>
      <c r="BV41" s="29" t="str">
        <f t="shared" si="5"/>
        <v/>
      </c>
      <c r="BW41" s="29">
        <f t="shared" si="6"/>
        <v>9.4694334257143869E-7</v>
      </c>
      <c r="BX41" s="29" t="str">
        <f t="shared" si="7"/>
        <v/>
      </c>
    </row>
    <row r="42" spans="1:76" x14ac:dyDescent="0.25">
      <c r="A42" s="34" t="s">
        <v>41</v>
      </c>
      <c r="B42" s="32">
        <v>4.2953166500000002</v>
      </c>
      <c r="C42" s="32">
        <v>0.33544377999999903</v>
      </c>
      <c r="D42" s="32">
        <v>2.3796886099999899</v>
      </c>
      <c r="E42" s="32">
        <v>1.6230370000000001E-2</v>
      </c>
      <c r="F42" s="32">
        <v>9.9476500000000006E-3</v>
      </c>
      <c r="G42" s="32"/>
      <c r="H42" s="32">
        <v>0.10738291999999899</v>
      </c>
      <c r="I42" s="32"/>
      <c r="J42" s="32"/>
      <c r="K42" t="s">
        <v>41</v>
      </c>
      <c r="L42" s="35">
        <v>0</v>
      </c>
      <c r="M42" s="35">
        <v>0</v>
      </c>
      <c r="N42" s="35">
        <v>0</v>
      </c>
      <c r="O42" s="35">
        <v>0</v>
      </c>
      <c r="P42" s="35">
        <v>0.249896433473</v>
      </c>
      <c r="Q42" s="35">
        <v>4.2953166068700002</v>
      </c>
      <c r="R42" s="35">
        <v>0</v>
      </c>
      <c r="S42" s="35">
        <v>0</v>
      </c>
      <c r="T42" s="35">
        <v>0</v>
      </c>
      <c r="U42" s="35">
        <v>0.106932697741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0.33544412517799999</v>
      </c>
      <c r="AC42" s="35">
        <v>0</v>
      </c>
      <c r="AD42" s="35">
        <v>2.1417124577700002</v>
      </c>
      <c r="AE42" s="35">
        <v>0.23796881033100001</v>
      </c>
      <c r="AF42" s="35">
        <v>2.3796812681000001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3.81989671346E-3</v>
      </c>
      <c r="AN42" s="35">
        <v>0</v>
      </c>
      <c r="AO42" s="35">
        <v>0</v>
      </c>
      <c r="AP42" s="35">
        <v>0</v>
      </c>
      <c r="AQ42" s="35">
        <v>1.6230362164299999E-2</v>
      </c>
      <c r="AR42" s="35">
        <v>9.9476512508500006E-3</v>
      </c>
      <c r="AS42" s="35">
        <v>6.2827109134300004E-3</v>
      </c>
      <c r="AT42" s="35">
        <v>2.6062964004000002E-3</v>
      </c>
      <c r="AU42" s="35">
        <v>0</v>
      </c>
      <c r="AV42" s="35">
        <v>0</v>
      </c>
      <c r="AW42" s="35">
        <v>1.6234561858899999E-3</v>
      </c>
      <c r="AX42" s="35">
        <v>0</v>
      </c>
      <c r="AY42" s="35">
        <v>9.8282786862700011E-4</v>
      </c>
      <c r="AZ42" s="35">
        <v>0</v>
      </c>
      <c r="BA42" s="35">
        <v>2.0890038966700001E-4</v>
      </c>
      <c r="BB42" s="35">
        <v>2.4570587035699998E-3</v>
      </c>
      <c r="BC42" s="35">
        <v>0</v>
      </c>
      <c r="BD42" s="35">
        <v>8.5549904374500004E-4</v>
      </c>
      <c r="BE42" s="35">
        <v>0</v>
      </c>
      <c r="BF42" s="35">
        <v>0</v>
      </c>
      <c r="BG42" s="35">
        <v>0</v>
      </c>
      <c r="BH42" s="35">
        <v>0</v>
      </c>
      <c r="BI42" s="35">
        <v>0</v>
      </c>
      <c r="BJ42" s="35">
        <v>0</v>
      </c>
      <c r="BK42" s="35">
        <v>0</v>
      </c>
      <c r="BL42" s="35">
        <v>0.10738309650199999</v>
      </c>
      <c r="BM42" s="35">
        <v>0</v>
      </c>
      <c r="BQ42" s="29">
        <f t="shared" si="0"/>
        <v>-1.0041168912629181E-8</v>
      </c>
      <c r="BR42" s="29">
        <f t="shared" si="1"/>
        <v>1.0290189341415495E-6</v>
      </c>
      <c r="BS42" s="29">
        <f t="shared" si="2"/>
        <v>-3.0852355887619557E-6</v>
      </c>
      <c r="BT42" s="29">
        <f t="shared" si="3"/>
        <v>-4.8278012158935044E-7</v>
      </c>
      <c r="BU42" s="29">
        <f t="shared" si="4"/>
        <v>1.2574326599422938E-7</v>
      </c>
      <c r="BV42" s="29" t="str">
        <f t="shared" si="5"/>
        <v/>
      </c>
      <c r="BW42" s="29">
        <f t="shared" si="6"/>
        <v>1.6436692259889655E-6</v>
      </c>
      <c r="BX42" s="29" t="str">
        <f t="shared" si="7"/>
        <v/>
      </c>
    </row>
    <row r="43" spans="1:76" x14ac:dyDescent="0.25">
      <c r="A43" s="34" t="s">
        <v>42</v>
      </c>
      <c r="B43" s="32"/>
      <c r="C43" s="32"/>
      <c r="D43" s="32"/>
      <c r="E43" s="32"/>
      <c r="F43" s="32"/>
      <c r="G43" s="32"/>
      <c r="H43" s="32"/>
      <c r="I43" s="32"/>
      <c r="J43" s="32"/>
      <c r="BQ43" s="29" t="str">
        <f t="shared" si="0"/>
        <v/>
      </c>
      <c r="BR43" s="29" t="str">
        <f t="shared" si="1"/>
        <v/>
      </c>
      <c r="BS43" s="29" t="str">
        <f t="shared" si="2"/>
        <v/>
      </c>
      <c r="BT43" s="29" t="str">
        <f t="shared" si="3"/>
        <v/>
      </c>
      <c r="BU43" s="29" t="str">
        <f t="shared" si="4"/>
        <v/>
      </c>
      <c r="BV43" s="29" t="str">
        <f t="shared" si="5"/>
        <v/>
      </c>
      <c r="BW43" s="29" t="str">
        <f t="shared" si="6"/>
        <v/>
      </c>
      <c r="BX43" s="29" t="str">
        <f t="shared" si="7"/>
        <v/>
      </c>
    </row>
    <row r="44" spans="1:76" x14ac:dyDescent="0.25">
      <c r="A44" s="34" t="s">
        <v>43</v>
      </c>
      <c r="B44" s="32">
        <v>2355.2455785399902</v>
      </c>
      <c r="C44" s="32">
        <v>103.987631949999</v>
      </c>
      <c r="D44" s="32">
        <v>3539.15572990999</v>
      </c>
      <c r="E44" s="32">
        <v>14.0155388199999</v>
      </c>
      <c r="F44" s="32">
        <v>11.30139018</v>
      </c>
      <c r="G44" s="32"/>
      <c r="H44" s="32">
        <v>139.77870784999899</v>
      </c>
      <c r="I44" s="32"/>
      <c r="J44" s="32"/>
      <c r="K44" s="34" t="s">
        <v>43</v>
      </c>
      <c r="L44" s="35">
        <v>0</v>
      </c>
      <c r="M44" s="35">
        <v>0</v>
      </c>
      <c r="N44" s="35">
        <v>0</v>
      </c>
      <c r="O44" s="35">
        <v>11.896686539299999</v>
      </c>
      <c r="P44" s="35">
        <v>186.85905129700001</v>
      </c>
      <c r="Q44" s="35">
        <v>2355.24470217</v>
      </c>
      <c r="R44" s="35">
        <v>0</v>
      </c>
      <c r="S44" s="35">
        <v>0</v>
      </c>
      <c r="T44" s="35">
        <v>0</v>
      </c>
      <c r="U44" s="35">
        <v>32.571142536000004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103.98760007</v>
      </c>
      <c r="AC44" s="35">
        <v>0</v>
      </c>
      <c r="AD44" s="35">
        <v>3185.2391899999998</v>
      </c>
      <c r="AE44" s="35">
        <v>353.91543845299998</v>
      </c>
      <c r="AF44" s="35">
        <v>3539.15462845</v>
      </c>
      <c r="AG44" s="35">
        <v>0</v>
      </c>
      <c r="AH44" s="35">
        <v>0</v>
      </c>
      <c r="AI44" s="35">
        <v>0</v>
      </c>
      <c r="AJ44" s="35">
        <v>99.784967551999998</v>
      </c>
      <c r="AK44" s="35">
        <v>0</v>
      </c>
      <c r="AL44" s="35">
        <v>0</v>
      </c>
      <c r="AM44" s="35">
        <v>4.3397321978300001</v>
      </c>
      <c r="AN44" s="35">
        <v>0</v>
      </c>
      <c r="AO44" s="35">
        <v>0</v>
      </c>
      <c r="AP44" s="35">
        <v>0</v>
      </c>
      <c r="AQ44" s="35">
        <v>14.0155331801</v>
      </c>
      <c r="AR44" s="35">
        <v>11.301386877100001</v>
      </c>
      <c r="AS44" s="35">
        <v>2.7141463030000001</v>
      </c>
      <c r="AT44" s="35">
        <v>2.96096355329</v>
      </c>
      <c r="AU44" s="35">
        <v>0</v>
      </c>
      <c r="AV44" s="35">
        <v>0</v>
      </c>
      <c r="AW44" s="35">
        <v>1.8443874363699999</v>
      </c>
      <c r="AX44" s="35">
        <v>0</v>
      </c>
      <c r="AY44" s="35">
        <v>1.1165774966499999</v>
      </c>
      <c r="AZ44" s="35">
        <v>0</v>
      </c>
      <c r="BA44" s="35">
        <v>0.23732911935100001</v>
      </c>
      <c r="BB44" s="35">
        <v>2.7914428435600001</v>
      </c>
      <c r="BC44" s="35">
        <v>0</v>
      </c>
      <c r="BD44" s="35">
        <v>0.97191916308899995</v>
      </c>
      <c r="BE44" s="35">
        <v>0</v>
      </c>
      <c r="BF44" s="35">
        <v>0</v>
      </c>
      <c r="BG44" s="35">
        <v>0</v>
      </c>
      <c r="BH44" s="35">
        <v>0</v>
      </c>
      <c r="BI44" s="35">
        <v>6.3073970361100002</v>
      </c>
      <c r="BJ44" s="35">
        <v>0</v>
      </c>
      <c r="BK44" s="35">
        <v>30.3475027215</v>
      </c>
      <c r="BL44" s="35">
        <v>139.778646839</v>
      </c>
      <c r="BM44" s="35">
        <v>0</v>
      </c>
      <c r="BQ44" s="29">
        <f t="shared" si="0"/>
        <v>-3.7209282896974794E-7</v>
      </c>
      <c r="BR44" s="29">
        <f t="shared" si="1"/>
        <v>-3.065749109001085E-7</v>
      </c>
      <c r="BS44" s="29">
        <f t="shared" si="2"/>
        <v>-3.1122111430687095E-7</v>
      </c>
      <c r="BT44" s="29">
        <f t="shared" si="3"/>
        <v>-4.0240335904471684E-7</v>
      </c>
      <c r="BU44" s="29">
        <f t="shared" si="4"/>
        <v>-2.92256080634163E-7</v>
      </c>
      <c r="BV44" s="29" t="str">
        <f t="shared" si="5"/>
        <v/>
      </c>
      <c r="BW44" s="29">
        <f t="shared" si="6"/>
        <v>-4.3648278002518671E-7</v>
      </c>
      <c r="BX44" s="29" t="str">
        <f t="shared" si="7"/>
        <v/>
      </c>
    </row>
    <row r="45" spans="1:76" x14ac:dyDescent="0.25">
      <c r="A45" s="34" t="s">
        <v>44</v>
      </c>
      <c r="B45" s="32"/>
      <c r="C45" s="32"/>
      <c r="D45" s="32"/>
      <c r="E45" s="32"/>
      <c r="F45" s="32"/>
      <c r="G45" s="32"/>
      <c r="H45" s="32"/>
      <c r="I45" s="32"/>
      <c r="J45" s="32"/>
      <c r="K45" s="34"/>
      <c r="BQ45" s="29" t="str">
        <f t="shared" si="0"/>
        <v/>
      </c>
      <c r="BR45" s="29" t="str">
        <f t="shared" si="1"/>
        <v/>
      </c>
      <c r="BS45" s="29" t="str">
        <f t="shared" si="2"/>
        <v/>
      </c>
      <c r="BT45" s="29" t="str">
        <f t="shared" si="3"/>
        <v/>
      </c>
      <c r="BU45" s="29" t="str">
        <f t="shared" si="4"/>
        <v/>
      </c>
      <c r="BV45" s="29" t="str">
        <f t="shared" si="5"/>
        <v/>
      </c>
      <c r="BW45" s="29" t="str">
        <f t="shared" si="6"/>
        <v/>
      </c>
      <c r="BX45" s="29" t="str">
        <f t="shared" si="7"/>
        <v/>
      </c>
    </row>
    <row r="46" spans="1:76" x14ac:dyDescent="0.25">
      <c r="A46" s="34" t="s">
        <v>45</v>
      </c>
      <c r="B46" s="32"/>
      <c r="C46" s="32"/>
      <c r="D46" s="32"/>
      <c r="E46" s="32"/>
      <c r="F46" s="32"/>
      <c r="G46" s="32"/>
      <c r="H46" s="32"/>
      <c r="I46" s="32"/>
      <c r="J46" s="32"/>
      <c r="BQ46" s="29" t="str">
        <f t="shared" si="0"/>
        <v/>
      </c>
      <c r="BR46" s="29" t="str">
        <f t="shared" si="1"/>
        <v/>
      </c>
      <c r="BS46" s="29" t="str">
        <f t="shared" si="2"/>
        <v/>
      </c>
      <c r="BT46" s="29" t="str">
        <f t="shared" si="3"/>
        <v/>
      </c>
      <c r="BU46" s="29" t="str">
        <f t="shared" si="4"/>
        <v/>
      </c>
      <c r="BV46" s="29" t="str">
        <f t="shared" si="5"/>
        <v/>
      </c>
      <c r="BW46" s="29" t="str">
        <f t="shared" si="6"/>
        <v/>
      </c>
      <c r="BX46" s="29" t="str">
        <f t="shared" si="7"/>
        <v/>
      </c>
    </row>
    <row r="47" spans="1:76" x14ac:dyDescent="0.25">
      <c r="A47" s="34" t="s">
        <v>46</v>
      </c>
      <c r="B47" s="32">
        <v>170.93644096</v>
      </c>
      <c r="C47" s="32">
        <v>13.349322039999899</v>
      </c>
      <c r="D47" s="32">
        <v>78.157054309999893</v>
      </c>
      <c r="E47" s="32">
        <v>0.64590415999999995</v>
      </c>
      <c r="F47" s="32">
        <v>0.39587676999999899</v>
      </c>
      <c r="G47" s="32"/>
      <c r="H47" s="32">
        <v>4.27341104</v>
      </c>
      <c r="I47" s="32"/>
      <c r="J47" s="32"/>
      <c r="K47" s="34" t="s">
        <v>46</v>
      </c>
      <c r="L47" s="35">
        <v>0</v>
      </c>
      <c r="M47" s="35">
        <v>0</v>
      </c>
      <c r="N47" s="35">
        <v>0</v>
      </c>
      <c r="O47" s="35">
        <v>0</v>
      </c>
      <c r="P47" s="35">
        <v>9.9448679176799999</v>
      </c>
      <c r="Q47" s="35">
        <v>170.936349699</v>
      </c>
      <c r="R47" s="35">
        <v>0</v>
      </c>
      <c r="S47" s="35">
        <v>0</v>
      </c>
      <c r="T47" s="35">
        <v>0</v>
      </c>
      <c r="U47" s="35">
        <v>4.2554728123599999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13.3493118176</v>
      </c>
      <c r="AC47" s="35">
        <v>0</v>
      </c>
      <c r="AD47" s="35">
        <v>70.341360162599997</v>
      </c>
      <c r="AE47" s="35">
        <v>7.8157007566000001</v>
      </c>
      <c r="AF47" s="35">
        <v>78.157060919200006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0.152016788529</v>
      </c>
      <c r="AN47" s="35">
        <v>0</v>
      </c>
      <c r="AO47" s="35">
        <v>0</v>
      </c>
      <c r="AP47" s="35">
        <v>0</v>
      </c>
      <c r="AQ47" s="35">
        <v>0.64590435309399996</v>
      </c>
      <c r="AR47" s="35">
        <v>0.39587687884</v>
      </c>
      <c r="AS47" s="35">
        <v>0.25002747425400002</v>
      </c>
      <c r="AT47" s="35">
        <v>0.10371983646500001</v>
      </c>
      <c r="AU47" s="35">
        <v>0</v>
      </c>
      <c r="AV47" s="35">
        <v>0</v>
      </c>
      <c r="AW47" s="35">
        <v>6.4607039420799997E-2</v>
      </c>
      <c r="AX47" s="35">
        <v>0</v>
      </c>
      <c r="AY47" s="35">
        <v>3.9112595630699999E-2</v>
      </c>
      <c r="AZ47" s="35">
        <v>0</v>
      </c>
      <c r="BA47" s="35">
        <v>8.3134186267000004E-3</v>
      </c>
      <c r="BB47" s="35">
        <v>9.7781501837699999E-2</v>
      </c>
      <c r="BC47" s="35">
        <v>0</v>
      </c>
      <c r="BD47" s="35">
        <v>3.4045333382199998E-2</v>
      </c>
      <c r="BE47" s="35">
        <v>0</v>
      </c>
      <c r="BF47" s="35">
        <v>0</v>
      </c>
      <c r="BG47" s="35">
        <v>0</v>
      </c>
      <c r="BH47" s="35">
        <v>0</v>
      </c>
      <c r="BI47" s="35">
        <v>0</v>
      </c>
      <c r="BJ47" s="35">
        <v>0</v>
      </c>
      <c r="BK47" s="35">
        <v>0</v>
      </c>
      <c r="BL47" s="35">
        <v>4.2734047820900001</v>
      </c>
      <c r="BM47" s="35">
        <v>0</v>
      </c>
      <c r="BQ47" s="29">
        <f t="shared" si="0"/>
        <v>-5.3388849961900488E-7</v>
      </c>
      <c r="BR47" s="29">
        <f t="shared" si="1"/>
        <v>-7.6576172695336746E-7</v>
      </c>
      <c r="BS47" s="29">
        <f t="shared" si="2"/>
        <v>8.4563065634511373E-8</v>
      </c>
      <c r="BT47" s="29">
        <f t="shared" si="3"/>
        <v>2.9895147294245963E-7</v>
      </c>
      <c r="BU47" s="29">
        <f t="shared" si="4"/>
        <v>2.7493404326769787E-7</v>
      </c>
      <c r="BV47" s="29" t="str">
        <f t="shared" si="5"/>
        <v/>
      </c>
      <c r="BW47" s="29">
        <f t="shared" si="6"/>
        <v>-1.4643828879081512E-6</v>
      </c>
      <c r="BX47" s="29" t="str">
        <f t="shared" si="7"/>
        <v/>
      </c>
    </row>
    <row r="48" spans="1:76" x14ac:dyDescent="0.25">
      <c r="A48" s="34" t="s">
        <v>47</v>
      </c>
      <c r="B48" s="32"/>
      <c r="C48" s="32"/>
      <c r="D48" s="32"/>
      <c r="E48" s="32"/>
      <c r="F48" s="32"/>
      <c r="G48" s="32"/>
      <c r="H48" s="32"/>
      <c r="I48" s="32"/>
      <c r="J48" s="32"/>
      <c r="K48" s="34"/>
      <c r="BQ48" s="29" t="str">
        <f t="shared" si="0"/>
        <v/>
      </c>
      <c r="BR48" s="29" t="str">
        <f t="shared" si="1"/>
        <v/>
      </c>
      <c r="BS48" s="29" t="str">
        <f t="shared" si="2"/>
        <v/>
      </c>
      <c r="BT48" s="29" t="str">
        <f t="shared" si="3"/>
        <v/>
      </c>
      <c r="BU48" s="29" t="str">
        <f t="shared" si="4"/>
        <v/>
      </c>
      <c r="BV48" s="29" t="str">
        <f t="shared" si="5"/>
        <v/>
      </c>
      <c r="BW48" s="29" t="str">
        <f t="shared" si="6"/>
        <v/>
      </c>
      <c r="BX48" s="29" t="str">
        <f t="shared" si="7"/>
        <v/>
      </c>
    </row>
    <row r="49" spans="1:76" x14ac:dyDescent="0.25">
      <c r="A49" s="34" t="s">
        <v>48</v>
      </c>
      <c r="B49" s="32">
        <v>66.265117349999898</v>
      </c>
      <c r="C49" s="32">
        <v>5.1749901299999896</v>
      </c>
      <c r="D49" s="32">
        <v>26.7230895699999</v>
      </c>
      <c r="E49" s="32">
        <v>0.25039080000000002</v>
      </c>
      <c r="F49" s="32">
        <v>0.15346531999999999</v>
      </c>
      <c r="G49" s="32"/>
      <c r="H49" s="32">
        <v>1.65662793</v>
      </c>
      <c r="I49" s="32"/>
      <c r="J49" s="32"/>
      <c r="K49" s="34" t="s">
        <v>48</v>
      </c>
      <c r="L49" s="35">
        <v>0</v>
      </c>
      <c r="M49" s="35">
        <v>0</v>
      </c>
      <c r="N49" s="35">
        <v>0</v>
      </c>
      <c r="O49" s="35">
        <v>0</v>
      </c>
      <c r="P49" s="35">
        <v>3.8552230982700002</v>
      </c>
      <c r="Q49" s="35">
        <v>66.265082967599994</v>
      </c>
      <c r="R49" s="35">
        <v>0</v>
      </c>
      <c r="S49" s="35">
        <v>0</v>
      </c>
      <c r="T49" s="35">
        <v>0</v>
      </c>
      <c r="U49" s="35">
        <v>1.6496737512299999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5.1749786116400003</v>
      </c>
      <c r="AC49" s="35">
        <v>0</v>
      </c>
      <c r="AD49" s="35">
        <v>24.050785658900001</v>
      </c>
      <c r="AE49" s="35">
        <v>2.6723047828199999</v>
      </c>
      <c r="AF49" s="35">
        <v>26.7230904418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5.8930674559200001E-2</v>
      </c>
      <c r="AN49" s="35">
        <v>0</v>
      </c>
      <c r="AO49" s="35">
        <v>0</v>
      </c>
      <c r="AP49" s="35">
        <v>0</v>
      </c>
      <c r="AQ49" s="35">
        <v>0.25039103729700002</v>
      </c>
      <c r="AR49" s="35">
        <v>0.153465403055</v>
      </c>
      <c r="AS49" s="35">
        <v>9.6925634242200007E-2</v>
      </c>
      <c r="AT49" s="35">
        <v>4.02079533943E-2</v>
      </c>
      <c r="AU49" s="35">
        <v>0</v>
      </c>
      <c r="AV49" s="35">
        <v>0</v>
      </c>
      <c r="AW49" s="35">
        <v>2.5045629392000002E-2</v>
      </c>
      <c r="AX49" s="35">
        <v>0</v>
      </c>
      <c r="AY49" s="35">
        <v>1.5162422989800001E-2</v>
      </c>
      <c r="AZ49" s="35">
        <v>0</v>
      </c>
      <c r="BA49" s="35">
        <v>3.2227642322099999E-3</v>
      </c>
      <c r="BB49" s="35">
        <v>3.7905970887999997E-2</v>
      </c>
      <c r="BC49" s="35">
        <v>0</v>
      </c>
      <c r="BD49" s="35">
        <v>1.31980399808E-2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1.6566224604699999</v>
      </c>
      <c r="BM49" s="35">
        <v>0</v>
      </c>
      <c r="BQ49" s="29">
        <f t="shared" si="0"/>
        <v>-5.1886122409720081E-7</v>
      </c>
      <c r="BR49" s="29">
        <f t="shared" si="1"/>
        <v>-2.2257742913530577E-6</v>
      </c>
      <c r="BS49" s="29">
        <f t="shared" si="2"/>
        <v>3.2623477097254222E-8</v>
      </c>
      <c r="BT49" s="29">
        <f t="shared" si="3"/>
        <v>9.4770654510547706E-7</v>
      </c>
      <c r="BU49" s="29">
        <f t="shared" si="4"/>
        <v>5.4119719045563085E-7</v>
      </c>
      <c r="BV49" s="29" t="str">
        <f t="shared" si="5"/>
        <v/>
      </c>
      <c r="BW49" s="29">
        <f t="shared" si="6"/>
        <v>-3.3016043620754582E-6</v>
      </c>
      <c r="BX49" s="29" t="str">
        <f t="shared" si="7"/>
        <v/>
      </c>
    </row>
    <row r="50" spans="1:76" x14ac:dyDescent="0.25">
      <c r="A50" s="34" t="s">
        <v>49</v>
      </c>
      <c r="B50" s="32">
        <v>24.488905760000002</v>
      </c>
      <c r="C50" s="32">
        <v>1.91246692</v>
      </c>
      <c r="D50" s="32">
        <v>20.09007656</v>
      </c>
      <c r="E50" s="32">
        <v>9.2534319999999906E-2</v>
      </c>
      <c r="F50" s="32">
        <v>5.6714569999999902E-2</v>
      </c>
      <c r="G50" s="32"/>
      <c r="H50" s="32">
        <v>0.61222264999999898</v>
      </c>
      <c r="I50" s="32"/>
      <c r="J50" s="32"/>
      <c r="K50" s="34" t="s">
        <v>49</v>
      </c>
      <c r="L50" s="35">
        <v>0</v>
      </c>
      <c r="M50" s="35">
        <v>0</v>
      </c>
      <c r="N50" s="35">
        <v>0</v>
      </c>
      <c r="O50" s="35">
        <v>0</v>
      </c>
      <c r="P50" s="35">
        <v>1.4247335586200001</v>
      </c>
      <c r="Q50" s="35">
        <v>24.488904161299999</v>
      </c>
      <c r="R50" s="35">
        <v>0</v>
      </c>
      <c r="S50" s="35">
        <v>0</v>
      </c>
      <c r="T50" s="35">
        <v>0</v>
      </c>
      <c r="U50" s="35">
        <v>0.60965312610400002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1.9124662832099999</v>
      </c>
      <c r="AC50" s="35">
        <v>0</v>
      </c>
      <c r="AD50" s="35">
        <v>18.081056601499998</v>
      </c>
      <c r="AE50" s="35">
        <v>2.0090128279199999</v>
      </c>
      <c r="AF50" s="35">
        <v>20.0900694294</v>
      </c>
      <c r="AG50" s="35">
        <v>0</v>
      </c>
      <c r="AH50" s="35">
        <v>0</v>
      </c>
      <c r="AI50" s="35">
        <v>0</v>
      </c>
      <c r="AJ50" s="35">
        <v>0</v>
      </c>
      <c r="AK50" s="35">
        <v>0</v>
      </c>
      <c r="AL50" s="35">
        <v>0</v>
      </c>
      <c r="AM50" s="35">
        <v>2.1778215166700001E-2</v>
      </c>
      <c r="AN50" s="35">
        <v>0</v>
      </c>
      <c r="AO50" s="35">
        <v>0</v>
      </c>
      <c r="AP50" s="35">
        <v>0</v>
      </c>
      <c r="AQ50" s="35">
        <v>9.2534409671000004E-2</v>
      </c>
      <c r="AR50" s="35">
        <v>5.6714633967000001E-2</v>
      </c>
      <c r="AS50" s="35">
        <v>3.5819775704000002E-2</v>
      </c>
      <c r="AT50" s="35">
        <v>1.48593551204E-2</v>
      </c>
      <c r="AU50" s="35">
        <v>0</v>
      </c>
      <c r="AV50" s="35">
        <v>0</v>
      </c>
      <c r="AW50" s="35">
        <v>9.2558277579500008E-3</v>
      </c>
      <c r="AX50" s="35">
        <v>0</v>
      </c>
      <c r="AY50" s="35">
        <v>5.6033954935299996E-3</v>
      </c>
      <c r="AZ50" s="35">
        <v>0</v>
      </c>
      <c r="BA50" s="35">
        <v>1.19100755529E-3</v>
      </c>
      <c r="BB50" s="35">
        <v>1.4008605297400001E-2</v>
      </c>
      <c r="BC50" s="35">
        <v>0</v>
      </c>
      <c r="BD50" s="35">
        <v>4.87745082723E-3</v>
      </c>
      <c r="BE50" s="35">
        <v>0</v>
      </c>
      <c r="BF50" s="35"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v>0.61222377501000003</v>
      </c>
      <c r="BM50" s="35">
        <v>0</v>
      </c>
      <c r="BQ50" s="29">
        <f t="shared" si="0"/>
        <v>-6.5282623007773855E-8</v>
      </c>
      <c r="BR50" s="29">
        <f t="shared" si="1"/>
        <v>-3.3296785079224768E-7</v>
      </c>
      <c r="BS50" s="29">
        <f t="shared" si="2"/>
        <v>-3.5493144981016534E-7</v>
      </c>
      <c r="BT50" s="29">
        <f t="shared" si="3"/>
        <v>9.6905667105449155E-7</v>
      </c>
      <c r="BU50" s="29">
        <f t="shared" si="4"/>
        <v>1.1278759602618027E-6</v>
      </c>
      <c r="BV50" s="29" t="str">
        <f t="shared" si="5"/>
        <v/>
      </c>
      <c r="BW50" s="29">
        <f t="shared" si="6"/>
        <v>1.837583109749791E-6</v>
      </c>
      <c r="BX50" s="29" t="str">
        <f t="shared" si="7"/>
        <v/>
      </c>
    </row>
    <row r="51" spans="1:76" s="34" customFormat="1" x14ac:dyDescent="0.25">
      <c r="A51" s="34" t="s">
        <v>50</v>
      </c>
      <c r="B51" s="32"/>
      <c r="C51" s="32"/>
      <c r="D51" s="32"/>
      <c r="E51" s="32"/>
      <c r="F51" s="32"/>
      <c r="G51" s="32"/>
      <c r="H51" s="32"/>
      <c r="I51" s="32"/>
      <c r="J51" s="32"/>
      <c r="K51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Q51" s="29" t="str">
        <f t="shared" si="0"/>
        <v/>
      </c>
      <c r="BR51" s="29" t="str">
        <f t="shared" si="1"/>
        <v/>
      </c>
      <c r="BS51" s="29" t="str">
        <f t="shared" si="2"/>
        <v/>
      </c>
      <c r="BT51" s="29" t="str">
        <f t="shared" si="3"/>
        <v/>
      </c>
      <c r="BU51" s="29" t="str">
        <f t="shared" si="4"/>
        <v/>
      </c>
      <c r="BV51" s="29" t="str">
        <f t="shared" si="5"/>
        <v/>
      </c>
      <c r="BW51" s="29" t="str">
        <f t="shared" si="6"/>
        <v/>
      </c>
      <c r="BX51" s="29" t="str">
        <f t="shared" si="7"/>
        <v/>
      </c>
    </row>
    <row r="52" spans="1:76" s="34" customFormat="1" x14ac:dyDescent="0.25">
      <c r="B52" s="32"/>
      <c r="C52" s="32"/>
      <c r="D52" s="32"/>
      <c r="E52" s="32"/>
      <c r="F52" s="32"/>
      <c r="G52" s="32"/>
      <c r="H52" s="32"/>
      <c r="I52" s="32"/>
      <c r="J52" s="32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Q52" s="29" t="str">
        <f t="shared" si="0"/>
        <v/>
      </c>
      <c r="BR52" s="29" t="str">
        <f t="shared" si="1"/>
        <v/>
      </c>
      <c r="BS52" s="29" t="str">
        <f t="shared" si="2"/>
        <v/>
      </c>
      <c r="BT52" s="29" t="str">
        <f t="shared" si="3"/>
        <v/>
      </c>
      <c r="BU52" s="29" t="str">
        <f t="shared" si="4"/>
        <v/>
      </c>
      <c r="BV52" s="29" t="str">
        <f t="shared" si="5"/>
        <v/>
      </c>
      <c r="BW52" s="29" t="str">
        <f t="shared" si="6"/>
        <v/>
      </c>
      <c r="BX52" s="29" t="str">
        <f t="shared" si="7"/>
        <v/>
      </c>
    </row>
    <row r="53" spans="1:76" x14ac:dyDescent="0.25">
      <c r="A53" s="34"/>
      <c r="B53" s="32"/>
      <c r="C53" s="32"/>
      <c r="D53" s="32"/>
      <c r="E53" s="32"/>
      <c r="F53" s="32"/>
      <c r="G53" s="32"/>
      <c r="H53" s="32"/>
      <c r="I53" s="32"/>
      <c r="J53" s="32"/>
      <c r="K53" s="34"/>
      <c r="BQ53" s="29" t="str">
        <f t="shared" si="0"/>
        <v/>
      </c>
      <c r="BR53" s="29" t="str">
        <f t="shared" si="1"/>
        <v/>
      </c>
      <c r="BS53" s="29" t="str">
        <f t="shared" si="2"/>
        <v/>
      </c>
      <c r="BT53" s="29" t="str">
        <f t="shared" si="3"/>
        <v/>
      </c>
      <c r="BU53" s="29" t="str">
        <f t="shared" si="4"/>
        <v/>
      </c>
      <c r="BV53" s="29" t="str">
        <f t="shared" si="5"/>
        <v/>
      </c>
      <c r="BW53" s="29" t="str">
        <f t="shared" si="6"/>
        <v/>
      </c>
      <c r="BX53" s="29" t="str">
        <f t="shared" si="7"/>
        <v/>
      </c>
    </row>
    <row r="54" spans="1:76" x14ac:dyDescent="0.25">
      <c r="A54" s="34" t="s">
        <v>51</v>
      </c>
      <c r="B54" s="32"/>
      <c r="C54" s="32"/>
      <c r="D54" s="32"/>
      <c r="E54" s="32"/>
      <c r="F54" s="32"/>
      <c r="G54" s="32"/>
      <c r="H54" s="32"/>
      <c r="I54" s="32"/>
      <c r="J54" s="32"/>
      <c r="BQ54" s="29" t="str">
        <f t="shared" si="0"/>
        <v/>
      </c>
      <c r="BR54" s="29" t="str">
        <f t="shared" si="1"/>
        <v/>
      </c>
      <c r="BS54" s="29" t="str">
        <f t="shared" si="2"/>
        <v/>
      </c>
      <c r="BT54" s="29" t="str">
        <f t="shared" si="3"/>
        <v/>
      </c>
      <c r="BU54" s="29" t="str">
        <f t="shared" si="4"/>
        <v/>
      </c>
      <c r="BV54" s="29" t="str">
        <f t="shared" si="5"/>
        <v/>
      </c>
      <c r="BW54" s="29" t="str">
        <f t="shared" si="6"/>
        <v/>
      </c>
      <c r="BX54" s="29" t="str">
        <f t="shared" si="7"/>
        <v/>
      </c>
    </row>
    <row r="55" spans="1:76" x14ac:dyDescent="0.25">
      <c r="A55" s="34" t="s">
        <v>1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76" x14ac:dyDescent="0.25">
      <c r="A56" s="34" t="s">
        <v>11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76" x14ac:dyDescent="0.25">
      <c r="A57" s="34" t="s">
        <v>58</v>
      </c>
      <c r="B57" s="32"/>
      <c r="C57" s="32"/>
      <c r="D57" s="32"/>
      <c r="E57" s="32"/>
      <c r="F57" s="32"/>
      <c r="G57" s="32"/>
      <c r="H57" s="32"/>
      <c r="I57" s="32"/>
      <c r="J57" s="32"/>
    </row>
    <row r="58" spans="1:76" x14ac:dyDescent="0.25">
      <c r="A58" s="34" t="s">
        <v>75</v>
      </c>
      <c r="B58" s="32"/>
      <c r="C58" s="32"/>
      <c r="D58" s="32"/>
      <c r="E58" s="32"/>
      <c r="F58" s="32"/>
      <c r="G58" s="32"/>
      <c r="H58" s="32"/>
      <c r="I58" s="32"/>
      <c r="J58" s="32"/>
    </row>
    <row r="59" spans="1:76" x14ac:dyDescent="0.25">
      <c r="A59" s="34" t="s">
        <v>326</v>
      </c>
      <c r="B59" s="32"/>
      <c r="C59" s="32"/>
      <c r="D59" s="32"/>
      <c r="E59" s="32"/>
      <c r="F59" s="32"/>
      <c r="G59" s="32"/>
      <c r="H59" s="32"/>
      <c r="I59" s="32"/>
      <c r="J59" s="32"/>
    </row>
    <row r="60" spans="1:76" s="34" customFormat="1" x14ac:dyDescent="0.25">
      <c r="B60" s="32"/>
      <c r="C60" s="32"/>
      <c r="D60" s="32"/>
      <c r="E60" s="32"/>
      <c r="F60" s="32"/>
      <c r="G60" s="32"/>
      <c r="H60" s="32"/>
      <c r="I60" s="32"/>
      <c r="J60" s="32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</row>
    <row r="61" spans="1:76" x14ac:dyDescent="0.25">
      <c r="B61" s="32"/>
      <c r="C61" s="32"/>
      <c r="D61" s="32"/>
      <c r="E61" s="32"/>
      <c r="F61" s="32"/>
      <c r="G61" s="32"/>
      <c r="H61" s="32"/>
      <c r="I61" s="32"/>
      <c r="J61" s="32"/>
    </row>
    <row r="62" spans="1:76" x14ac:dyDescent="0.25">
      <c r="A62" s="34" t="s">
        <v>316</v>
      </c>
      <c r="B62" s="32">
        <f t="shared" ref="B62:I62" si="8">SUM(B3:B54)</f>
        <v>11323.257552509984</v>
      </c>
      <c r="C62" s="32">
        <f t="shared" si="8"/>
        <v>483.50643844999826</v>
      </c>
      <c r="D62" s="32">
        <f t="shared" si="8"/>
        <v>10358.457987739972</v>
      </c>
      <c r="E62" s="32">
        <f t="shared" si="8"/>
        <v>274.74080631999965</v>
      </c>
      <c r="F62" s="32">
        <f t="shared" si="8"/>
        <v>240.70871112999993</v>
      </c>
      <c r="G62" s="32">
        <f t="shared" si="8"/>
        <v>4056.9538030000003</v>
      </c>
      <c r="H62" s="32">
        <f t="shared" si="8"/>
        <v>280.45076760999871</v>
      </c>
      <c r="I62" s="32">
        <f t="shared" si="8"/>
        <v>318.52529575999989</v>
      </c>
      <c r="J62" s="32"/>
      <c r="L62" s="35">
        <f t="shared" ref="L62:BM62" si="9">SUM(L3:L54)</f>
        <v>0</v>
      </c>
      <c r="M62" s="35">
        <f t="shared" si="9"/>
        <v>0</v>
      </c>
      <c r="N62" s="35">
        <f t="shared" si="9"/>
        <v>0</v>
      </c>
      <c r="O62" s="35">
        <f t="shared" si="9"/>
        <v>13.50910022647194</v>
      </c>
      <c r="P62" s="35">
        <f t="shared" si="9"/>
        <v>465.966575680966</v>
      </c>
      <c r="Q62" s="35">
        <f t="shared" si="9"/>
        <v>11323.460542523542</v>
      </c>
      <c r="R62" s="35">
        <f t="shared" si="9"/>
        <v>2.0880035689279999E-2</v>
      </c>
      <c r="S62" s="35">
        <f t="shared" si="9"/>
        <v>3.567145171593042</v>
      </c>
      <c r="T62" s="35">
        <f t="shared" si="9"/>
        <v>0</v>
      </c>
      <c r="U62" s="35">
        <f t="shared" si="9"/>
        <v>148.60795409982555</v>
      </c>
      <c r="V62" s="35">
        <f t="shared" si="9"/>
        <v>0</v>
      </c>
      <c r="W62" s="35">
        <f t="shared" si="9"/>
        <v>318.53173892432</v>
      </c>
      <c r="X62" s="35">
        <f t="shared" si="9"/>
        <v>0</v>
      </c>
      <c r="Y62" s="35">
        <f t="shared" si="9"/>
        <v>0</v>
      </c>
      <c r="Z62" s="35">
        <f t="shared" si="9"/>
        <v>0</v>
      </c>
      <c r="AA62" s="35">
        <f t="shared" si="9"/>
        <v>0</v>
      </c>
      <c r="AB62" s="35">
        <f t="shared" si="9"/>
        <v>483.52635755811087</v>
      </c>
      <c r="AC62" s="35">
        <f t="shared" si="9"/>
        <v>0</v>
      </c>
      <c r="AD62" s="35">
        <f t="shared" si="9"/>
        <v>9323.227404053061</v>
      </c>
      <c r="AE62" s="35">
        <f t="shared" si="9"/>
        <v>1035.9141587952211</v>
      </c>
      <c r="AF62" s="35">
        <f t="shared" si="9"/>
        <v>10359.141562850109</v>
      </c>
      <c r="AG62" s="35">
        <f t="shared" si="9"/>
        <v>0</v>
      </c>
      <c r="AH62" s="35">
        <f t="shared" si="9"/>
        <v>0.83782406134908993</v>
      </c>
      <c r="AI62" s="35">
        <f t="shared" si="9"/>
        <v>12.93235393002</v>
      </c>
      <c r="AJ62" s="35">
        <f t="shared" si="9"/>
        <v>115.96690465607807</v>
      </c>
      <c r="AK62" s="35">
        <f t="shared" si="9"/>
        <v>7.4742879696115967</v>
      </c>
      <c r="AL62" s="35">
        <f t="shared" si="9"/>
        <v>0.136542810535837</v>
      </c>
      <c r="AM62" s="35">
        <f t="shared" si="9"/>
        <v>19.064793480841406</v>
      </c>
      <c r="AN62" s="35">
        <f t="shared" si="9"/>
        <v>6.3257392914795147</v>
      </c>
      <c r="AO62" s="35">
        <f t="shared" si="9"/>
        <v>0</v>
      </c>
      <c r="AP62" s="35">
        <f t="shared" si="9"/>
        <v>1.0061561496330946</v>
      </c>
      <c r="AQ62" s="35">
        <f t="shared" si="9"/>
        <v>274.7485083255084</v>
      </c>
      <c r="AR62" s="35">
        <f t="shared" si="9"/>
        <v>240.7163061501856</v>
      </c>
      <c r="AS62" s="35">
        <f t="shared" si="9"/>
        <v>34.032202175533342</v>
      </c>
      <c r="AT62" s="35">
        <f t="shared" si="9"/>
        <v>184.36867177608838</v>
      </c>
      <c r="AU62" s="35">
        <f t="shared" si="9"/>
        <v>0</v>
      </c>
      <c r="AV62" s="35">
        <f t="shared" si="9"/>
        <v>6.1412470444299996E-2</v>
      </c>
      <c r="AW62" s="35">
        <f t="shared" si="9"/>
        <v>130.17257331746058</v>
      </c>
      <c r="AX62" s="35">
        <f t="shared" si="9"/>
        <v>0</v>
      </c>
      <c r="AY62" s="35">
        <f t="shared" si="9"/>
        <v>5.0542325974264619</v>
      </c>
      <c r="AZ62" s="35">
        <f t="shared" si="9"/>
        <v>0.75297879704799997</v>
      </c>
      <c r="BA62" s="35">
        <f t="shared" si="9"/>
        <v>0.60163305751652896</v>
      </c>
      <c r="BB62" s="35">
        <f t="shared" si="9"/>
        <v>12.695402096881168</v>
      </c>
      <c r="BC62" s="35">
        <f t="shared" si="9"/>
        <v>19.517673903320002</v>
      </c>
      <c r="BD62" s="35">
        <f t="shared" si="9"/>
        <v>23.985805739212857</v>
      </c>
      <c r="BE62" s="35">
        <f t="shared" si="9"/>
        <v>0.93473107136967748</v>
      </c>
      <c r="BF62" s="35">
        <f t="shared" si="9"/>
        <v>4058.1893783530004</v>
      </c>
      <c r="BG62" s="35">
        <f t="shared" si="9"/>
        <v>91.715260437520001</v>
      </c>
      <c r="BH62" s="35">
        <f t="shared" si="9"/>
        <v>0</v>
      </c>
      <c r="BI62" s="35">
        <f t="shared" si="9"/>
        <v>9.5812953724419998</v>
      </c>
      <c r="BJ62" s="35">
        <f t="shared" si="9"/>
        <v>0</v>
      </c>
      <c r="BK62" s="35">
        <f t="shared" si="9"/>
        <v>37.775809490948703</v>
      </c>
      <c r="BL62" s="35">
        <f t="shared" si="9"/>
        <v>280.45847696278372</v>
      </c>
      <c r="BM62" s="35">
        <f t="shared" si="9"/>
        <v>2.948484429524</v>
      </c>
    </row>
    <row r="63" spans="1:76" x14ac:dyDescent="0.25">
      <c r="A63" s="34" t="s">
        <v>329</v>
      </c>
      <c r="B63" s="32">
        <f t="shared" ref="B63:I63" si="10">+B3+B5+B8+B9+B11+B12+B14+B15+B16+B17+B18+B19+B20+B21+B22+B23+B24+B25+B26+B28+B30+B31+B33+B34+B35+B36+B37+B39+B40+B41+B42+B43+B44+B46+B47+B49+B50</f>
        <v>11005.492879289985</v>
      </c>
      <c r="C63" s="32">
        <f t="shared" si="10"/>
        <v>458.69053064999827</v>
      </c>
      <c r="D63" s="32">
        <f t="shared" si="10"/>
        <v>9939.2890415899728</v>
      </c>
      <c r="E63" s="32">
        <f t="shared" si="10"/>
        <v>273.54009375999965</v>
      </c>
      <c r="F63" s="32">
        <f t="shared" si="10"/>
        <v>239.97279051999993</v>
      </c>
      <c r="G63" s="32">
        <f t="shared" si="10"/>
        <v>4056.9538030000003</v>
      </c>
      <c r="H63" s="32">
        <f t="shared" si="10"/>
        <v>272.50665075999871</v>
      </c>
      <c r="I63" s="32">
        <f t="shared" si="10"/>
        <v>318.52529575999989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" customWidth="1"/>
    <col min="2" max="2" width="9.42578125" bestFit="1" customWidth="1"/>
    <col min="3" max="4" width="9.28515625" bestFit="1" customWidth="1"/>
    <col min="5" max="5" width="9.28515625" style="33" bestFit="1" customWidth="1"/>
    <col min="6" max="6" width="9.7109375" customWidth="1"/>
    <col min="7" max="7" width="10.5703125" customWidth="1"/>
    <col min="8" max="8" width="9.28515625" bestFit="1" customWidth="1"/>
    <col min="9" max="9" width="10.42578125" style="66" customWidth="1"/>
    <col min="10" max="10" width="9.7109375" style="66" customWidth="1"/>
    <col min="11" max="11" width="9.28515625" bestFit="1" customWidth="1"/>
    <col min="12" max="12" width="11.42578125" style="66" customWidth="1"/>
    <col min="13" max="13" width="9.28515625" bestFit="1" customWidth="1"/>
    <col min="14" max="14" width="11.5703125" style="66" customWidth="1"/>
    <col min="16" max="16" width="15" bestFit="1" customWidth="1"/>
    <col min="17" max="71" width="8.28515625" style="32" customWidth="1"/>
  </cols>
  <sheetData>
    <row r="1" spans="1:72" x14ac:dyDescent="0.25">
      <c r="B1" s="34" t="s">
        <v>426</v>
      </c>
      <c r="P1" s="34" t="s">
        <v>427</v>
      </c>
      <c r="BT1" s="33"/>
    </row>
    <row r="2" spans="1:72" x14ac:dyDescent="0.25">
      <c r="A2" s="34" t="s">
        <v>306</v>
      </c>
      <c r="B2" s="34" t="s">
        <v>59</v>
      </c>
      <c r="C2" s="34" t="s">
        <v>57</v>
      </c>
      <c r="D2" s="34" t="s">
        <v>60</v>
      </c>
      <c r="E2" s="34" t="s">
        <v>54</v>
      </c>
      <c r="F2" s="34" t="s">
        <v>53</v>
      </c>
      <c r="G2" s="34" t="s">
        <v>61</v>
      </c>
      <c r="H2" s="34" t="s">
        <v>62</v>
      </c>
      <c r="I2" s="66" t="s">
        <v>63</v>
      </c>
      <c r="J2" s="66" t="s">
        <v>64</v>
      </c>
      <c r="K2" s="34" t="s">
        <v>304</v>
      </c>
      <c r="L2" s="66" t="s">
        <v>65</v>
      </c>
      <c r="M2" s="34" t="s">
        <v>67</v>
      </c>
      <c r="N2" s="66" t="s">
        <v>68</v>
      </c>
      <c r="P2" s="34" t="s">
        <v>305</v>
      </c>
      <c r="Q2" s="32" t="s">
        <v>131</v>
      </c>
      <c r="R2" s="32" t="s">
        <v>132</v>
      </c>
      <c r="S2" s="32" t="s">
        <v>133</v>
      </c>
      <c r="T2" s="32" t="s">
        <v>64</v>
      </c>
      <c r="U2" s="32" t="s">
        <v>134</v>
      </c>
      <c r="V2" s="32" t="s">
        <v>135</v>
      </c>
      <c r="W2" s="32" t="s">
        <v>59</v>
      </c>
      <c r="X2" s="32" t="s">
        <v>136</v>
      </c>
      <c r="Y2" s="32" t="s">
        <v>137</v>
      </c>
      <c r="Z2" s="32" t="s">
        <v>138</v>
      </c>
      <c r="AA2" s="32" t="s">
        <v>139</v>
      </c>
      <c r="AB2" s="32" t="s">
        <v>140</v>
      </c>
      <c r="AC2" s="32" t="s">
        <v>67</v>
      </c>
      <c r="AD2" s="32" t="s">
        <v>141</v>
      </c>
      <c r="AE2" s="32" t="s">
        <v>142</v>
      </c>
      <c r="AF2" s="32" t="s">
        <v>143</v>
      </c>
      <c r="AG2" s="32" t="s">
        <v>144</v>
      </c>
      <c r="AH2" s="32" t="s">
        <v>57</v>
      </c>
      <c r="AI2" s="32" t="s">
        <v>128</v>
      </c>
      <c r="AJ2" s="32" t="s">
        <v>145</v>
      </c>
      <c r="AK2" s="32" t="s">
        <v>146</v>
      </c>
      <c r="AL2" s="32" t="s">
        <v>60</v>
      </c>
      <c r="AM2" s="32" t="s">
        <v>147</v>
      </c>
      <c r="AN2" s="32" t="s">
        <v>148</v>
      </c>
      <c r="AO2" s="32" t="s">
        <v>149</v>
      </c>
      <c r="AP2" s="32" t="s">
        <v>150</v>
      </c>
      <c r="AQ2" s="32" t="s">
        <v>151</v>
      </c>
      <c r="AR2" s="32" t="s">
        <v>152</v>
      </c>
      <c r="AS2" s="32" t="s">
        <v>153</v>
      </c>
      <c r="AT2" s="32" t="s">
        <v>154</v>
      </c>
      <c r="AU2" s="32" t="s">
        <v>155</v>
      </c>
      <c r="AV2" s="32" t="s">
        <v>156</v>
      </c>
      <c r="AW2" s="32" t="s">
        <v>54</v>
      </c>
      <c r="AX2" s="32" t="s">
        <v>53</v>
      </c>
      <c r="AY2" s="32" t="s">
        <v>157</v>
      </c>
      <c r="AZ2" s="32" t="s">
        <v>158</v>
      </c>
      <c r="BA2" s="32" t="s">
        <v>159</v>
      </c>
      <c r="BB2" s="32" t="s">
        <v>160</v>
      </c>
      <c r="BC2" s="32" t="s">
        <v>161</v>
      </c>
      <c r="BD2" s="32" t="s">
        <v>162</v>
      </c>
      <c r="BE2" s="32" t="s">
        <v>163</v>
      </c>
      <c r="BF2" s="32" t="s">
        <v>164</v>
      </c>
      <c r="BG2" s="32" t="s">
        <v>165</v>
      </c>
      <c r="BH2" s="32" t="s">
        <v>166</v>
      </c>
      <c r="BI2" s="32" t="s">
        <v>167</v>
      </c>
      <c r="BJ2" s="32" t="s">
        <v>168</v>
      </c>
      <c r="BK2" s="32" t="s">
        <v>169</v>
      </c>
      <c r="BL2" s="32" t="s">
        <v>61</v>
      </c>
      <c r="BM2" s="32" t="s">
        <v>170</v>
      </c>
      <c r="BN2" s="32" t="s">
        <v>171</v>
      </c>
      <c r="BO2" s="32" t="s">
        <v>172</v>
      </c>
      <c r="BP2" s="32" t="s">
        <v>173</v>
      </c>
      <c r="BQ2" s="32" t="s">
        <v>174</v>
      </c>
      <c r="BR2" s="32" t="s">
        <v>175</v>
      </c>
      <c r="BS2" s="32" t="s">
        <v>176</v>
      </c>
    </row>
    <row r="3" spans="1:72" x14ac:dyDescent="0.25">
      <c r="A3" s="34" t="s">
        <v>0</v>
      </c>
      <c r="B3" s="32">
        <v>54401.703852904502</v>
      </c>
      <c r="C3" s="32">
        <v>1939.73180074581</v>
      </c>
      <c r="D3" s="32">
        <v>59418.032697835202</v>
      </c>
      <c r="E3" s="32">
        <v>17507.9991706031</v>
      </c>
      <c r="F3" s="32">
        <v>14327.685868425398</v>
      </c>
      <c r="G3" s="32">
        <v>30285.1193195661</v>
      </c>
      <c r="H3" s="32">
        <v>24016.603085151899</v>
      </c>
      <c r="I3" s="67"/>
      <c r="J3" s="67"/>
      <c r="K3" s="32">
        <v>57.158110821000001</v>
      </c>
      <c r="L3" s="67"/>
      <c r="M3" s="32">
        <v>943.83132819202103</v>
      </c>
      <c r="N3" s="67"/>
      <c r="O3" s="32"/>
      <c r="P3" s="34" t="s">
        <v>0</v>
      </c>
      <c r="Q3" s="32">
        <v>226.230769353</v>
      </c>
      <c r="R3" s="32">
        <v>3.7050159362700002E-3</v>
      </c>
      <c r="S3" s="32">
        <v>238.438675249</v>
      </c>
      <c r="T3" s="32">
        <v>777.72608477400001</v>
      </c>
      <c r="U3" s="32">
        <v>15350.262929799999</v>
      </c>
      <c r="V3" s="32">
        <v>57.157268965599997</v>
      </c>
      <c r="W3" s="32">
        <v>54398.100390699998</v>
      </c>
      <c r="X3" s="32">
        <v>731.38087631899998</v>
      </c>
      <c r="Y3" s="32">
        <v>2246.6101779000001</v>
      </c>
      <c r="Z3" s="32">
        <v>262.86826757900002</v>
      </c>
      <c r="AA3" s="32">
        <v>616.46454690400003</v>
      </c>
      <c r="AB3" s="32">
        <v>4.7372377425599996E-3</v>
      </c>
      <c r="AC3" s="32">
        <v>943.72094691500001</v>
      </c>
      <c r="AD3" s="32">
        <v>6.92656683417</v>
      </c>
      <c r="AE3" s="32">
        <v>163.32056873499999</v>
      </c>
      <c r="AF3" s="32">
        <v>34.4710923393</v>
      </c>
      <c r="AG3" s="32">
        <v>127.666029368</v>
      </c>
      <c r="AH3" s="32">
        <v>1939.7264759</v>
      </c>
      <c r="AI3" s="32">
        <v>0</v>
      </c>
      <c r="AJ3" s="32">
        <v>53469.1131848</v>
      </c>
      <c r="AK3" s="32">
        <v>5934.0894228999996</v>
      </c>
      <c r="AL3" s="32">
        <v>59410.129174499998</v>
      </c>
      <c r="AM3" s="32">
        <v>24.871970236999999</v>
      </c>
      <c r="AN3" s="32">
        <v>1015.01723431</v>
      </c>
      <c r="AO3" s="32">
        <v>105.777174508</v>
      </c>
      <c r="AP3" s="32">
        <v>12825.1704716</v>
      </c>
      <c r="AQ3" s="32">
        <v>350.83795269199999</v>
      </c>
      <c r="AR3" s="32">
        <v>325.85265678500002</v>
      </c>
      <c r="AS3" s="32">
        <v>1105.67880317</v>
      </c>
      <c r="AT3" s="32">
        <v>261.31641651699999</v>
      </c>
      <c r="AU3" s="32">
        <v>101.04597697200001</v>
      </c>
      <c r="AV3" s="32">
        <v>405.80574947500003</v>
      </c>
      <c r="AW3" s="32">
        <v>17500.218371800001</v>
      </c>
      <c r="AX3" s="32">
        <v>14321.0482546</v>
      </c>
      <c r="AY3" s="32">
        <v>3179.1701171999998</v>
      </c>
      <c r="AZ3" s="32">
        <v>8522.1611074699995</v>
      </c>
      <c r="BA3" s="32">
        <v>60.461479726699999</v>
      </c>
      <c r="BB3" s="32">
        <v>21.850420048</v>
      </c>
      <c r="BC3" s="32">
        <v>4605.41809629</v>
      </c>
      <c r="BD3" s="32">
        <v>1280.8775273599999</v>
      </c>
      <c r="BE3" s="32">
        <v>597.66971780100005</v>
      </c>
      <c r="BF3" s="32">
        <v>41.359279681300002</v>
      </c>
      <c r="BG3" s="32">
        <v>173.30230324600001</v>
      </c>
      <c r="BH3" s="32">
        <v>1515.3168750899999</v>
      </c>
      <c r="BI3" s="32">
        <v>329.94956083599999</v>
      </c>
      <c r="BJ3" s="32">
        <v>3004.5891656200001</v>
      </c>
      <c r="BK3" s="32">
        <v>33.945176494899997</v>
      </c>
      <c r="BL3" s="32">
        <v>30284.2209721</v>
      </c>
      <c r="BM3" s="32">
        <v>4.8114761724399999</v>
      </c>
      <c r="BN3" s="32">
        <v>582.219160268</v>
      </c>
      <c r="BO3" s="32">
        <v>2665.0870376299999</v>
      </c>
      <c r="BP3" s="32">
        <v>0.35815837940700002</v>
      </c>
      <c r="BQ3" s="32">
        <v>5017.0051564400001</v>
      </c>
      <c r="BR3" s="32">
        <v>24011.563885700001</v>
      </c>
      <c r="BS3" s="32">
        <v>2934.5240580200002</v>
      </c>
    </row>
    <row r="4" spans="1:72" x14ac:dyDescent="0.25">
      <c r="A4" s="34" t="s">
        <v>2</v>
      </c>
      <c r="B4" s="32">
        <v>23173.5372292139</v>
      </c>
      <c r="C4" s="32">
        <v>1286.4497863699901</v>
      </c>
      <c r="D4" s="32">
        <v>16494.6409057331</v>
      </c>
      <c r="E4" s="32">
        <v>6598.7250454382001</v>
      </c>
      <c r="F4" s="32">
        <v>2766.9636882804002</v>
      </c>
      <c r="G4" s="32">
        <v>37414.3535152724</v>
      </c>
      <c r="H4" s="32">
        <v>3005.3958198842101</v>
      </c>
      <c r="I4" s="67"/>
      <c r="J4" s="67"/>
      <c r="K4" s="32">
        <v>1.1737452799999999</v>
      </c>
      <c r="L4" s="67"/>
      <c r="M4" s="32">
        <v>53.435423321384597</v>
      </c>
      <c r="N4" s="67"/>
      <c r="O4" s="32"/>
      <c r="P4" s="34" t="s">
        <v>2</v>
      </c>
      <c r="Q4" s="32">
        <v>88.7227039351</v>
      </c>
      <c r="R4" s="32">
        <v>1.8338484179000001E-2</v>
      </c>
      <c r="S4" s="32">
        <v>84.679816736199996</v>
      </c>
      <c r="T4" s="32">
        <v>51.725067562600003</v>
      </c>
      <c r="U4" s="32">
        <v>11161.217100399999</v>
      </c>
      <c r="V4" s="32">
        <v>1.17373154428</v>
      </c>
      <c r="W4" s="32">
        <v>23171.655579800001</v>
      </c>
      <c r="X4" s="32">
        <v>191.33220255000001</v>
      </c>
      <c r="Y4" s="32">
        <v>85.133141422099996</v>
      </c>
      <c r="Z4" s="32">
        <v>87.789513543799998</v>
      </c>
      <c r="AA4" s="32">
        <v>306.11823838800001</v>
      </c>
      <c r="AB4" s="32">
        <v>2.3453596242999999E-2</v>
      </c>
      <c r="AC4" s="32">
        <v>53.4357208992</v>
      </c>
      <c r="AD4" s="32">
        <v>33.168022953399998</v>
      </c>
      <c r="AE4" s="32">
        <v>52.6131905919</v>
      </c>
      <c r="AF4" s="32">
        <v>1.48371978638</v>
      </c>
      <c r="AG4" s="32">
        <v>22.45721623</v>
      </c>
      <c r="AH4" s="32">
        <v>1286.2622723500001</v>
      </c>
      <c r="AI4" s="32">
        <v>0</v>
      </c>
      <c r="AJ4" s="32">
        <v>14842.1616197</v>
      </c>
      <c r="AK4" s="32">
        <v>1615.9643673999999</v>
      </c>
      <c r="AL4" s="32">
        <v>16491.294010000001</v>
      </c>
      <c r="AM4" s="32">
        <v>2.2427262991500001</v>
      </c>
      <c r="AN4" s="32">
        <v>372.43940638599997</v>
      </c>
      <c r="AO4" s="32">
        <v>32.762761103000003</v>
      </c>
      <c r="AP4" s="32">
        <v>1379.2568355599999</v>
      </c>
      <c r="AQ4" s="32">
        <v>46.931264337800002</v>
      </c>
      <c r="AR4" s="32">
        <v>10.098717686800001</v>
      </c>
      <c r="AS4" s="32">
        <v>365.74628868399998</v>
      </c>
      <c r="AT4" s="32">
        <v>22.1410411317</v>
      </c>
      <c r="AU4" s="32">
        <v>40.544134723100001</v>
      </c>
      <c r="AV4" s="32">
        <v>21.346617183700001</v>
      </c>
      <c r="AW4" s="32">
        <v>6597.7305291499997</v>
      </c>
      <c r="AX4" s="32">
        <v>2766.1696558499998</v>
      </c>
      <c r="AY4" s="32">
        <v>3831.56087329</v>
      </c>
      <c r="AZ4" s="32">
        <v>1929.1985075600001</v>
      </c>
      <c r="BA4" s="32">
        <v>2.6719214708100001</v>
      </c>
      <c r="BB4" s="32">
        <v>1.28836932621</v>
      </c>
      <c r="BC4" s="32">
        <v>1552.1057891200001</v>
      </c>
      <c r="BD4" s="32">
        <v>7.9436943825700004</v>
      </c>
      <c r="BE4" s="32">
        <v>76.875553839600002</v>
      </c>
      <c r="BF4" s="32">
        <v>22.1876100759</v>
      </c>
      <c r="BG4" s="32">
        <v>76.411929512699999</v>
      </c>
      <c r="BH4" s="32">
        <v>214.988523289</v>
      </c>
      <c r="BI4" s="32">
        <v>89.733946146199997</v>
      </c>
      <c r="BJ4" s="32">
        <v>179.82440680799999</v>
      </c>
      <c r="BK4" s="32">
        <v>2.5636546157</v>
      </c>
      <c r="BL4" s="32">
        <v>37414.223889100002</v>
      </c>
      <c r="BM4" s="32">
        <v>70.952735809999993</v>
      </c>
      <c r="BN4" s="32">
        <v>7.3540034071699996</v>
      </c>
      <c r="BO4" s="32">
        <v>366.22676787799998</v>
      </c>
      <c r="BP4" s="32">
        <v>0.60135637033599998</v>
      </c>
      <c r="BQ4" s="32">
        <v>262.89801071099998</v>
      </c>
      <c r="BR4" s="32">
        <v>2999.2983053299999</v>
      </c>
      <c r="BS4" s="32">
        <v>139.15209998099999</v>
      </c>
    </row>
    <row r="5" spans="1:72" x14ac:dyDescent="0.25">
      <c r="A5" s="34" t="s">
        <v>3</v>
      </c>
      <c r="B5" s="32">
        <v>39091.722462747697</v>
      </c>
      <c r="C5" s="32">
        <v>949.08100672399996</v>
      </c>
      <c r="D5" s="32">
        <v>33022.680704366001</v>
      </c>
      <c r="E5" s="32">
        <v>7489.6701453894093</v>
      </c>
      <c r="F5" s="32">
        <v>5482.1645777232698</v>
      </c>
      <c r="G5" s="32">
        <v>9500.4708970742195</v>
      </c>
      <c r="H5" s="32">
        <v>21986.778283727999</v>
      </c>
      <c r="I5" s="67"/>
      <c r="J5" s="67"/>
      <c r="K5" s="32">
        <v>101.61916509164</v>
      </c>
      <c r="L5" s="67"/>
      <c r="M5" s="32">
        <v>732.83078862999901</v>
      </c>
      <c r="N5" s="67"/>
      <c r="O5" s="32"/>
      <c r="P5" s="34" t="s">
        <v>3</v>
      </c>
      <c r="Q5" s="32">
        <v>275.72007389700002</v>
      </c>
      <c r="R5" s="32">
        <v>2.35367874517E-3</v>
      </c>
      <c r="S5" s="32">
        <v>319.44886169599999</v>
      </c>
      <c r="T5" s="32">
        <v>849.81137254700002</v>
      </c>
      <c r="U5" s="32">
        <v>9400.8712717800008</v>
      </c>
      <c r="V5" s="32">
        <v>101.619794652</v>
      </c>
      <c r="W5" s="32">
        <v>39089.844751199998</v>
      </c>
      <c r="X5" s="32">
        <v>842.10678422499996</v>
      </c>
      <c r="Y5" s="32">
        <v>1376.93461071</v>
      </c>
      <c r="Z5" s="32">
        <v>330.274882553</v>
      </c>
      <c r="AA5" s="32">
        <v>554.42079289000003</v>
      </c>
      <c r="AB5" s="32">
        <v>3.0099796857099999E-3</v>
      </c>
      <c r="AC5" s="32">
        <v>732.79023661899998</v>
      </c>
      <c r="AD5" s="32">
        <v>4.02125663086</v>
      </c>
      <c r="AE5" s="32">
        <v>129.75178924799999</v>
      </c>
      <c r="AF5" s="32">
        <v>52.408308998499997</v>
      </c>
      <c r="AG5" s="32">
        <v>210.278382319</v>
      </c>
      <c r="AH5" s="32">
        <v>949.05305845600003</v>
      </c>
      <c r="AI5" s="32">
        <v>0</v>
      </c>
      <c r="AJ5" s="32">
        <v>29717.4635241</v>
      </c>
      <c r="AK5" s="32">
        <v>3297.9223657399998</v>
      </c>
      <c r="AL5" s="32">
        <v>33019.407146400001</v>
      </c>
      <c r="AM5" s="32">
        <v>48.918791973399998</v>
      </c>
      <c r="AN5" s="32">
        <v>1682.87337763</v>
      </c>
      <c r="AO5" s="32">
        <v>11.0775450513</v>
      </c>
      <c r="AP5" s="32">
        <v>10378.9208585</v>
      </c>
      <c r="AQ5" s="32">
        <v>53.559724753600001</v>
      </c>
      <c r="AR5" s="32">
        <v>62.503685142499997</v>
      </c>
      <c r="AS5" s="32">
        <v>451.35920902499998</v>
      </c>
      <c r="AT5" s="32">
        <v>55.254857808300002</v>
      </c>
      <c r="AU5" s="32">
        <v>24.611734421000001</v>
      </c>
      <c r="AV5" s="32">
        <v>178.69712651200001</v>
      </c>
      <c r="AW5" s="32">
        <v>7487.9424667399999</v>
      </c>
      <c r="AX5" s="32">
        <v>5480.7468034000003</v>
      </c>
      <c r="AY5" s="32">
        <v>2007.19566334</v>
      </c>
      <c r="AZ5" s="32">
        <v>3007.8995134400002</v>
      </c>
      <c r="BA5" s="32">
        <v>9.2155450507900003</v>
      </c>
      <c r="BB5" s="32">
        <v>5.2360357005299996</v>
      </c>
      <c r="BC5" s="32">
        <v>1588.97930982</v>
      </c>
      <c r="BD5" s="32">
        <v>319.60551742899997</v>
      </c>
      <c r="BE5" s="32">
        <v>413.816520056</v>
      </c>
      <c r="BF5" s="32">
        <v>41.858746186499999</v>
      </c>
      <c r="BG5" s="32">
        <v>109.614638407</v>
      </c>
      <c r="BH5" s="32">
        <v>1049.29426592</v>
      </c>
      <c r="BI5" s="32">
        <v>233.20504562599999</v>
      </c>
      <c r="BJ5" s="32">
        <v>862.57917660800001</v>
      </c>
      <c r="BK5" s="32">
        <v>10.2780709699</v>
      </c>
      <c r="BL5" s="32">
        <v>9500.1325962999999</v>
      </c>
      <c r="BM5" s="32">
        <v>84.151090118400006</v>
      </c>
      <c r="BN5" s="32">
        <v>752.512321499</v>
      </c>
      <c r="BO5" s="32">
        <v>2389.5945186899999</v>
      </c>
      <c r="BP5" s="32">
        <v>0.61714717781799999</v>
      </c>
      <c r="BQ5" s="32">
        <v>4689.62449956</v>
      </c>
      <c r="BR5" s="32">
        <v>21969.176352099999</v>
      </c>
      <c r="BS5" s="32">
        <v>1930.4954702</v>
      </c>
    </row>
    <row r="6" spans="1:72" x14ac:dyDescent="0.25">
      <c r="A6" s="34" t="s">
        <v>4</v>
      </c>
      <c r="B6" s="32">
        <v>96498.859356448593</v>
      </c>
      <c r="C6" s="32">
        <v>8294.4571534739807</v>
      </c>
      <c r="D6" s="32">
        <v>75114.3994733984</v>
      </c>
      <c r="E6" s="32">
        <v>28515.586640337202</v>
      </c>
      <c r="F6" s="32">
        <v>16060.466607247301</v>
      </c>
      <c r="G6" s="32">
        <v>13167.6442661438</v>
      </c>
      <c r="H6" s="32">
        <v>35752.454377503404</v>
      </c>
      <c r="I6" s="67"/>
      <c r="J6" s="67"/>
      <c r="K6" s="32">
        <v>9.4706003333546906</v>
      </c>
      <c r="L6" s="67"/>
      <c r="M6" s="32">
        <v>446.571885153697</v>
      </c>
      <c r="N6" s="67"/>
      <c r="O6" s="32"/>
      <c r="P6" s="34" t="s">
        <v>4</v>
      </c>
      <c r="Q6" s="32">
        <v>483.59863682899999</v>
      </c>
      <c r="R6" s="32">
        <v>7.1380162350299994E-2</v>
      </c>
      <c r="S6" s="32">
        <v>497.60321563500003</v>
      </c>
      <c r="T6" s="32">
        <v>1157.0763150600001</v>
      </c>
      <c r="U6" s="32">
        <v>107005.721953</v>
      </c>
      <c r="V6" s="32">
        <v>9.4681002888200005</v>
      </c>
      <c r="W6" s="32">
        <v>96446.851293700005</v>
      </c>
      <c r="X6" s="32">
        <v>1701.7956367899999</v>
      </c>
      <c r="Y6" s="32">
        <v>2802.2584190399998</v>
      </c>
      <c r="Z6" s="32">
        <v>1624.77805496</v>
      </c>
      <c r="AA6" s="32">
        <v>1843.04662181</v>
      </c>
      <c r="AB6" s="32">
        <v>9.1284247996500006E-2</v>
      </c>
      <c r="AC6" s="32">
        <v>446.45023709999998</v>
      </c>
      <c r="AD6" s="32">
        <v>155.870593082</v>
      </c>
      <c r="AE6" s="32">
        <v>403.46632268100001</v>
      </c>
      <c r="AF6" s="32">
        <v>21.487729760699999</v>
      </c>
      <c r="AG6" s="32">
        <v>360.21290034200001</v>
      </c>
      <c r="AH6" s="32">
        <v>8272.5774159699995</v>
      </c>
      <c r="AI6" s="32">
        <v>0</v>
      </c>
      <c r="AJ6" s="32">
        <v>67550.802734500001</v>
      </c>
      <c r="AK6" s="32">
        <v>7349.7800182999999</v>
      </c>
      <c r="AL6" s="32">
        <v>75056.453345799993</v>
      </c>
      <c r="AM6" s="32">
        <v>28.1350846331</v>
      </c>
      <c r="AN6" s="32">
        <v>2233.0964280399999</v>
      </c>
      <c r="AO6" s="32">
        <v>301.865348353</v>
      </c>
      <c r="AP6" s="32">
        <v>19638.8528209</v>
      </c>
      <c r="AQ6" s="32">
        <v>369.67018401299998</v>
      </c>
      <c r="AR6" s="32">
        <v>116.984958533</v>
      </c>
      <c r="AS6" s="32">
        <v>2500.0302480700002</v>
      </c>
      <c r="AT6" s="32">
        <v>171.11720877100001</v>
      </c>
      <c r="AU6" s="32">
        <v>172.54827137199999</v>
      </c>
      <c r="AV6" s="32">
        <v>199.69451014000001</v>
      </c>
      <c r="AW6" s="32">
        <v>28479.585382199999</v>
      </c>
      <c r="AX6" s="32">
        <v>16042.294567000001</v>
      </c>
      <c r="AY6" s="32">
        <v>12437.2908152</v>
      </c>
      <c r="AZ6" s="32">
        <v>9725.3195655700001</v>
      </c>
      <c r="BA6" s="32">
        <v>21.3108249472</v>
      </c>
      <c r="BB6" s="32">
        <v>8.7284679147100004</v>
      </c>
      <c r="BC6" s="32">
        <v>6276.8311655199996</v>
      </c>
      <c r="BD6" s="32">
        <v>115.507561692</v>
      </c>
      <c r="BE6" s="32">
        <v>890.56785011099998</v>
      </c>
      <c r="BF6" s="32">
        <v>139.268657381</v>
      </c>
      <c r="BG6" s="32">
        <v>168.66611160799999</v>
      </c>
      <c r="BH6" s="32">
        <v>2325.9160632500002</v>
      </c>
      <c r="BI6" s="32">
        <v>852.35864324900001</v>
      </c>
      <c r="BJ6" s="32">
        <v>1322.36257851</v>
      </c>
      <c r="BK6" s="32">
        <v>89.188870761100006</v>
      </c>
      <c r="BL6" s="32">
        <v>13152.9675432</v>
      </c>
      <c r="BM6" s="32">
        <v>0.66318248448299999</v>
      </c>
      <c r="BN6" s="32">
        <v>557.75415410200003</v>
      </c>
      <c r="BO6" s="32">
        <v>3780.47553625</v>
      </c>
      <c r="BP6" s="32">
        <v>2.0266765968099998</v>
      </c>
      <c r="BQ6" s="32">
        <v>5348.43771896</v>
      </c>
      <c r="BR6" s="32">
        <v>35723.155662600002</v>
      </c>
      <c r="BS6" s="32">
        <v>2128.7172237200002</v>
      </c>
    </row>
    <row r="7" spans="1:72" x14ac:dyDescent="0.25">
      <c r="A7" s="34" t="s">
        <v>5</v>
      </c>
      <c r="B7" s="32">
        <v>47307.821067641002</v>
      </c>
      <c r="C7" s="32">
        <v>91.101573739999907</v>
      </c>
      <c r="D7" s="32">
        <v>50485.010353934798</v>
      </c>
      <c r="E7" s="32">
        <v>17279.3427496277</v>
      </c>
      <c r="F7" s="32">
        <v>7953.6785174356901</v>
      </c>
      <c r="G7" s="32">
        <v>3938.7271009840301</v>
      </c>
      <c r="H7" s="32">
        <v>31191.696919977301</v>
      </c>
      <c r="I7" s="67"/>
      <c r="J7" s="67"/>
      <c r="K7" s="32">
        <v>2.069510604</v>
      </c>
      <c r="L7" s="67"/>
      <c r="M7" s="32">
        <v>75.633346081646593</v>
      </c>
      <c r="N7" s="67"/>
      <c r="O7" s="32"/>
      <c r="P7" s="34" t="s">
        <v>5</v>
      </c>
      <c r="Q7" s="32">
        <v>374.39964873899999</v>
      </c>
      <c r="R7" s="32">
        <v>2.16003252152E-2</v>
      </c>
      <c r="S7" s="32">
        <v>180.83681767900001</v>
      </c>
      <c r="T7" s="32">
        <v>717.362619021</v>
      </c>
      <c r="U7" s="32">
        <v>61344.956067200001</v>
      </c>
      <c r="V7" s="32">
        <v>2.06764073129</v>
      </c>
      <c r="W7" s="32">
        <v>47291.200496700003</v>
      </c>
      <c r="X7" s="32">
        <v>564.55545796199999</v>
      </c>
      <c r="Y7" s="32">
        <v>2591.7820494799998</v>
      </c>
      <c r="Z7" s="32">
        <v>1232.505895</v>
      </c>
      <c r="AA7" s="32">
        <v>5625.9655730300001</v>
      </c>
      <c r="AB7" s="32">
        <v>2.7624585448800001E-2</v>
      </c>
      <c r="AC7" s="32">
        <v>75.600236917000004</v>
      </c>
      <c r="AD7" s="32">
        <v>34.173318352999999</v>
      </c>
      <c r="AE7" s="32">
        <v>675.88592974699998</v>
      </c>
      <c r="AF7" s="32">
        <v>13.7720206325</v>
      </c>
      <c r="AG7" s="32">
        <v>126.571726779</v>
      </c>
      <c r="AH7" s="32">
        <v>91.101840263</v>
      </c>
      <c r="AI7" s="32">
        <v>0</v>
      </c>
      <c r="AJ7" s="32">
        <v>45428.529599499998</v>
      </c>
      <c r="AK7" s="32">
        <v>5013.43678456</v>
      </c>
      <c r="AL7" s="32">
        <v>50476.139702499997</v>
      </c>
      <c r="AM7" s="32">
        <v>12.160107435700001</v>
      </c>
      <c r="AN7" s="32">
        <v>1132.22598595</v>
      </c>
      <c r="AO7" s="32">
        <v>222.97846447500001</v>
      </c>
      <c r="AP7" s="32">
        <v>17987.479117899999</v>
      </c>
      <c r="AQ7" s="32">
        <v>241.189952417</v>
      </c>
      <c r="AR7" s="32">
        <v>32.234500965400002</v>
      </c>
      <c r="AS7" s="32">
        <v>899.67967765699996</v>
      </c>
      <c r="AT7" s="32">
        <v>106.802928503</v>
      </c>
      <c r="AU7" s="32">
        <v>85.5161225895</v>
      </c>
      <c r="AV7" s="32">
        <v>72.122643398700006</v>
      </c>
      <c r="AW7" s="32">
        <v>17165.614069399999</v>
      </c>
      <c r="AX7" s="32">
        <v>7917.9433944599996</v>
      </c>
      <c r="AY7" s="32">
        <v>9247.6706749799996</v>
      </c>
      <c r="AZ7" s="32">
        <v>5625.6199919600003</v>
      </c>
      <c r="BA7" s="32">
        <v>17.2148354467</v>
      </c>
      <c r="BB7" s="32">
        <v>5.7572903969500002</v>
      </c>
      <c r="BC7" s="32">
        <v>3851.2587351699999</v>
      </c>
      <c r="BD7" s="32">
        <v>50.818709267800003</v>
      </c>
      <c r="BE7" s="32">
        <v>283.67832265200002</v>
      </c>
      <c r="BF7" s="32">
        <v>18.933456787600001</v>
      </c>
      <c r="BG7" s="32">
        <v>61.128159623199998</v>
      </c>
      <c r="BH7" s="32">
        <v>732.82111177800004</v>
      </c>
      <c r="BI7" s="32">
        <v>596.60900529499997</v>
      </c>
      <c r="BJ7" s="32">
        <v>598.694453447</v>
      </c>
      <c r="BK7" s="32">
        <v>40.509119456199997</v>
      </c>
      <c r="BL7" s="32">
        <v>3938.0901646399998</v>
      </c>
      <c r="BM7" s="32">
        <v>7.8325610007200002</v>
      </c>
      <c r="BN7" s="32">
        <v>92.350472077399999</v>
      </c>
      <c r="BO7" s="32">
        <v>2380.0658071500002</v>
      </c>
      <c r="BP7" s="32">
        <v>0.62781646097199995</v>
      </c>
      <c r="BQ7" s="32">
        <v>3353.64669129</v>
      </c>
      <c r="BR7" s="32">
        <v>31185.896942700001</v>
      </c>
      <c r="BS7" s="32">
        <v>1625.8727179</v>
      </c>
    </row>
    <row r="8" spans="1:72" x14ac:dyDescent="0.25">
      <c r="A8" s="34" t="s">
        <v>6</v>
      </c>
      <c r="B8" s="32">
        <v>3965.9746497936499</v>
      </c>
      <c r="C8" s="32">
        <v>316.23354871549901</v>
      </c>
      <c r="D8" s="32">
        <v>4970.17531695654</v>
      </c>
      <c r="E8" s="32">
        <v>244.09578212555198</v>
      </c>
      <c r="F8" s="32">
        <v>218.096706228534</v>
      </c>
      <c r="G8" s="32">
        <v>329.8521636872</v>
      </c>
      <c r="H8" s="32">
        <v>891.77726844080803</v>
      </c>
      <c r="I8" s="67"/>
      <c r="J8" s="67"/>
      <c r="K8" s="32">
        <v>5.6004999999999902E-2</v>
      </c>
      <c r="L8" s="67"/>
      <c r="M8" s="32">
        <v>90.251279999999994</v>
      </c>
      <c r="N8" s="67"/>
      <c r="O8" s="32"/>
      <c r="P8" s="34" t="s">
        <v>6</v>
      </c>
      <c r="Q8" s="32">
        <v>12.253984773299999</v>
      </c>
      <c r="R8" s="32">
        <v>2.22620674917E-3</v>
      </c>
      <c r="S8" s="32">
        <v>13.194217973400001</v>
      </c>
      <c r="T8" s="32">
        <v>39.241914565800002</v>
      </c>
      <c r="U8" s="32">
        <v>353.66794997699998</v>
      </c>
      <c r="V8" s="32">
        <v>5.6005596338700003E-2</v>
      </c>
      <c r="W8" s="32">
        <v>3965.7927509800002</v>
      </c>
      <c r="X8" s="32">
        <v>52.822843036899997</v>
      </c>
      <c r="Y8" s="32">
        <v>27.732242056099999</v>
      </c>
      <c r="Z8" s="32">
        <v>9.0838587836400002</v>
      </c>
      <c r="AA8" s="32">
        <v>55.159138399600003</v>
      </c>
      <c r="AB8" s="32">
        <v>2.8472175988900001E-3</v>
      </c>
      <c r="AC8" s="32">
        <v>90.250989966899994</v>
      </c>
      <c r="AD8" s="32">
        <v>3.9272239128700002</v>
      </c>
      <c r="AE8" s="32">
        <v>12.983414129</v>
      </c>
      <c r="AF8" s="32">
        <v>0.37917549656499999</v>
      </c>
      <c r="AG8" s="32">
        <v>7.4317550030000001</v>
      </c>
      <c r="AH8" s="32">
        <v>316.20789829099999</v>
      </c>
      <c r="AI8" s="32">
        <v>0</v>
      </c>
      <c r="AJ8" s="32">
        <v>4472.9406511400002</v>
      </c>
      <c r="AK8" s="32">
        <v>493.066419661</v>
      </c>
      <c r="AL8" s="32">
        <v>4969.9342947100004</v>
      </c>
      <c r="AM8" s="32">
        <v>0.412255256086</v>
      </c>
      <c r="AN8" s="32">
        <v>56.616072480900002</v>
      </c>
      <c r="AO8" s="32">
        <v>0.47131346522500001</v>
      </c>
      <c r="AP8" s="32">
        <v>488.54821828000001</v>
      </c>
      <c r="AQ8" s="32">
        <v>0.76205191774600001</v>
      </c>
      <c r="AR8" s="32">
        <v>2.8922445665400001</v>
      </c>
      <c r="AS8" s="32">
        <v>85.245175019399994</v>
      </c>
      <c r="AT8" s="32">
        <v>1.19638051742</v>
      </c>
      <c r="AU8" s="32">
        <v>0.27270135253599997</v>
      </c>
      <c r="AV8" s="32">
        <v>0.87728757353800002</v>
      </c>
      <c r="AW8" s="32">
        <v>243.88778295500001</v>
      </c>
      <c r="AX8" s="32">
        <v>217.94442693600001</v>
      </c>
      <c r="AY8" s="32">
        <v>25.943356018900001</v>
      </c>
      <c r="AZ8" s="32">
        <v>69.235971494200001</v>
      </c>
      <c r="BA8" s="32">
        <v>6.8984978477399997E-2</v>
      </c>
      <c r="BB8" s="32">
        <v>4.8086741943500003E-2</v>
      </c>
      <c r="BC8" s="32">
        <v>41.113426258200001</v>
      </c>
      <c r="BD8" s="32">
        <v>2.9721662499899999</v>
      </c>
      <c r="BE8" s="32">
        <v>15.0851431626</v>
      </c>
      <c r="BF8" s="32">
        <v>1.5603421848900001</v>
      </c>
      <c r="BG8" s="32">
        <v>2.56984817871</v>
      </c>
      <c r="BH8" s="32">
        <v>41.669096821499998</v>
      </c>
      <c r="BI8" s="32">
        <v>1.82156493924</v>
      </c>
      <c r="BJ8" s="32">
        <v>19.224335422199999</v>
      </c>
      <c r="BK8" s="32">
        <v>9.4243914648100002E-2</v>
      </c>
      <c r="BL8" s="32">
        <v>329.84370081999998</v>
      </c>
      <c r="BM8" s="32">
        <v>2.8801262333999999E-2</v>
      </c>
      <c r="BN8" s="32">
        <v>4.4341046781899998</v>
      </c>
      <c r="BO8" s="32">
        <v>99.194000720000005</v>
      </c>
      <c r="BP8" s="32">
        <v>2.9175462879799999E-2</v>
      </c>
      <c r="BQ8" s="32">
        <v>138.27109908700001</v>
      </c>
      <c r="BR8" s="32">
        <v>891.733144133</v>
      </c>
      <c r="BS8" s="32">
        <v>55.147034566199999</v>
      </c>
    </row>
    <row r="9" spans="1:72" x14ac:dyDescent="0.25">
      <c r="A9" s="34" t="s">
        <v>7</v>
      </c>
      <c r="B9" s="32">
        <v>4706.9017834400302</v>
      </c>
      <c r="C9" s="32">
        <v>78.555771716099997</v>
      </c>
      <c r="D9" s="32">
        <v>2021.5781872949599</v>
      </c>
      <c r="E9" s="32">
        <v>653.757108639752</v>
      </c>
      <c r="F9" s="32">
        <v>568.46630859140703</v>
      </c>
      <c r="G9" s="32">
        <v>911.24450072412799</v>
      </c>
      <c r="H9" s="32">
        <v>1433.3110343902499</v>
      </c>
      <c r="I9" s="67"/>
      <c r="J9" s="67"/>
      <c r="K9" s="32">
        <v>1.84085417499999</v>
      </c>
      <c r="L9" s="67"/>
      <c r="M9" s="32">
        <v>27.972165100000002</v>
      </c>
      <c r="N9" s="67"/>
      <c r="O9" s="32"/>
      <c r="P9" s="34" t="s">
        <v>7</v>
      </c>
      <c r="Q9" s="32">
        <v>13.4042973303</v>
      </c>
      <c r="R9" s="32">
        <v>3.4063633798799998E-5</v>
      </c>
      <c r="S9" s="32">
        <v>21.1552207093</v>
      </c>
      <c r="T9" s="32">
        <v>52.335671374</v>
      </c>
      <c r="U9" s="32">
        <v>1537.5761847900001</v>
      </c>
      <c r="V9" s="32">
        <v>1.8408538029099999</v>
      </c>
      <c r="W9" s="32">
        <v>4706.0938586900002</v>
      </c>
      <c r="X9" s="32">
        <v>29.6388480948</v>
      </c>
      <c r="Y9" s="32">
        <v>56.276550760900001</v>
      </c>
      <c r="Z9" s="32">
        <v>6.4271508544799998</v>
      </c>
      <c r="AA9" s="32">
        <v>23.2184187812</v>
      </c>
      <c r="AB9" s="32">
        <v>4.3554484818100003E-5</v>
      </c>
      <c r="AC9" s="32">
        <v>27.9718600432</v>
      </c>
      <c r="AD9" s="32">
        <v>0.302221072438</v>
      </c>
      <c r="AE9" s="32">
        <v>8.2232689474599994</v>
      </c>
      <c r="AF9" s="32">
        <v>0.91443659984500003</v>
      </c>
      <c r="AG9" s="32">
        <v>7.1610868698200001</v>
      </c>
      <c r="AH9" s="32">
        <v>78.552951096000001</v>
      </c>
      <c r="AI9" s="32">
        <v>0</v>
      </c>
      <c r="AJ9" s="32">
        <v>1818.75340884</v>
      </c>
      <c r="AK9" s="32">
        <v>201.78053323200001</v>
      </c>
      <c r="AL9" s="32">
        <v>2020.8361631499999</v>
      </c>
      <c r="AM9" s="32">
        <v>0.97205727938599995</v>
      </c>
      <c r="AN9" s="32">
        <v>55.729693344799998</v>
      </c>
      <c r="AO9" s="32">
        <v>0.97175790660100003</v>
      </c>
      <c r="AP9" s="32">
        <v>1120.2470698100001</v>
      </c>
      <c r="AQ9" s="32">
        <v>3.8767008569399999</v>
      </c>
      <c r="AR9" s="32">
        <v>1.0267453796099999</v>
      </c>
      <c r="AS9" s="32">
        <v>130.039312268</v>
      </c>
      <c r="AT9" s="32">
        <v>15.117751954799999</v>
      </c>
      <c r="AU9" s="32">
        <v>2.3400574932299998</v>
      </c>
      <c r="AV9" s="32">
        <v>1.36038800123</v>
      </c>
      <c r="AW9" s="32">
        <v>653.48909934599999</v>
      </c>
      <c r="AX9" s="32">
        <v>568.27362797000001</v>
      </c>
      <c r="AY9" s="32">
        <v>85.215471375700005</v>
      </c>
      <c r="AZ9" s="32">
        <v>284.21293705300002</v>
      </c>
      <c r="BA9" s="32">
        <v>1.54856088695</v>
      </c>
      <c r="BB9" s="32">
        <v>1.6598225904199999</v>
      </c>
      <c r="BC9" s="32">
        <v>208.56349862499999</v>
      </c>
      <c r="BD9" s="32">
        <v>1.80442924295</v>
      </c>
      <c r="BE9" s="32">
        <v>37.502044125499999</v>
      </c>
      <c r="BF9" s="32">
        <v>2.02703494479</v>
      </c>
      <c r="BG9" s="32">
        <v>7.1818495565999996</v>
      </c>
      <c r="BH9" s="32">
        <v>94.859232019900006</v>
      </c>
      <c r="BI9" s="32">
        <v>6.1474241302500001</v>
      </c>
      <c r="BJ9" s="32">
        <v>51.980297072799999</v>
      </c>
      <c r="BK9" s="32">
        <v>0.26721832900699999</v>
      </c>
      <c r="BL9" s="32">
        <v>911.09091759700004</v>
      </c>
      <c r="BM9" s="32">
        <v>6.0414447496400001</v>
      </c>
      <c r="BN9" s="32">
        <v>3.3647467451500002</v>
      </c>
      <c r="BO9" s="32">
        <v>84.267765010399998</v>
      </c>
      <c r="BP9" s="32">
        <v>3.0936253326800001E-2</v>
      </c>
      <c r="BQ9" s="32">
        <v>289.88721053900002</v>
      </c>
      <c r="BR9" s="32">
        <v>1432.6478299400001</v>
      </c>
      <c r="BS9" s="32">
        <v>31.446320433</v>
      </c>
    </row>
    <row r="10" spans="1:72" x14ac:dyDescent="0.25">
      <c r="A10" s="34" t="s">
        <v>8</v>
      </c>
      <c r="B10" s="32">
        <v>409.17245398523397</v>
      </c>
      <c r="C10" s="32">
        <v>9.6100329999999901E-2</v>
      </c>
      <c r="D10" s="32">
        <v>487.993950460115</v>
      </c>
      <c r="E10" s="32">
        <v>33.7561016866429</v>
      </c>
      <c r="F10" s="32">
        <v>32.960574333502599</v>
      </c>
      <c r="G10" s="32">
        <v>21.610068686902601</v>
      </c>
      <c r="H10" s="32">
        <v>67.706854149617399</v>
      </c>
      <c r="I10" s="67"/>
      <c r="J10" s="67"/>
      <c r="K10" s="32">
        <v>0.47649999999999998</v>
      </c>
      <c r="L10" s="67"/>
      <c r="M10" s="32"/>
      <c r="N10" s="67"/>
      <c r="O10" s="32"/>
      <c r="P10" s="34" t="s">
        <v>8</v>
      </c>
      <c r="Q10" s="32">
        <v>0.21467714082600001</v>
      </c>
      <c r="R10" s="32">
        <v>0</v>
      </c>
      <c r="S10" s="32">
        <v>0.67649129008999997</v>
      </c>
      <c r="T10" s="32">
        <v>3.0471146388300001</v>
      </c>
      <c r="U10" s="32">
        <v>26.569915507899999</v>
      </c>
      <c r="V10" s="32">
        <v>0.47651104162899999</v>
      </c>
      <c r="W10" s="32">
        <v>409.13863522899999</v>
      </c>
      <c r="X10" s="32">
        <v>9.6927359921100006E-2</v>
      </c>
      <c r="Y10" s="32">
        <v>1.90409205399E-3</v>
      </c>
      <c r="Z10" s="32">
        <v>0</v>
      </c>
      <c r="AA10" s="32">
        <v>4.0185074631999997</v>
      </c>
      <c r="AB10" s="32">
        <v>0</v>
      </c>
      <c r="AC10" s="32">
        <v>0</v>
      </c>
      <c r="AD10" s="32">
        <v>8.9503728566899996E-4</v>
      </c>
      <c r="AE10" s="32">
        <v>5.7468482228000002E-2</v>
      </c>
      <c r="AF10" s="32">
        <v>0</v>
      </c>
      <c r="AG10" s="32">
        <v>4.3594724339600004E-3</v>
      </c>
      <c r="AH10" s="32">
        <v>9.6099748121900003E-2</v>
      </c>
      <c r="AI10" s="32">
        <v>0</v>
      </c>
      <c r="AJ10" s="32">
        <v>439.01107293400003</v>
      </c>
      <c r="AK10" s="32">
        <v>48.7782644113</v>
      </c>
      <c r="AL10" s="32">
        <v>487.79023238299999</v>
      </c>
      <c r="AM10" s="32">
        <v>6.1605631706900003E-3</v>
      </c>
      <c r="AN10" s="32">
        <v>0.68482950026699996</v>
      </c>
      <c r="AO10" s="32">
        <v>0.10082326096700001</v>
      </c>
      <c r="AP10" s="32">
        <v>40.371537293899998</v>
      </c>
      <c r="AQ10" s="32">
        <v>0.10116157123400001</v>
      </c>
      <c r="AR10" s="32">
        <v>8.1719020927400001E-4</v>
      </c>
      <c r="AS10" s="32">
        <v>12.165398898799999</v>
      </c>
      <c r="AT10" s="32">
        <v>5.6549942955400001E-2</v>
      </c>
      <c r="AU10" s="32">
        <v>3.2113852191099999E-3</v>
      </c>
      <c r="AV10" s="32">
        <v>1.2425612196E-2</v>
      </c>
      <c r="AW10" s="32">
        <v>33.7400065036</v>
      </c>
      <c r="AX10" s="32">
        <v>32.946378853299997</v>
      </c>
      <c r="AY10" s="32">
        <v>0.79362765036899996</v>
      </c>
      <c r="AZ10" s="32">
        <v>9.7015278030399994</v>
      </c>
      <c r="BA10" s="32">
        <v>3.4630510866000002E-3</v>
      </c>
      <c r="BB10" s="32">
        <v>9.5114006514700005E-4</v>
      </c>
      <c r="BC10" s="32">
        <v>6.0727406207100003</v>
      </c>
      <c r="BD10" s="32">
        <v>2.02362693387E-2</v>
      </c>
      <c r="BE10" s="32">
        <v>3.0656796574</v>
      </c>
      <c r="BF10" s="32">
        <v>2.7559323622E-3</v>
      </c>
      <c r="BG10" s="32">
        <v>0.61683107635199996</v>
      </c>
      <c r="BH10" s="32">
        <v>7.7268614450199999</v>
      </c>
      <c r="BI10" s="32">
        <v>0.25332681867500001</v>
      </c>
      <c r="BJ10" s="32">
        <v>2.73575963006</v>
      </c>
      <c r="BK10" s="32">
        <v>7.4125751638300002E-3</v>
      </c>
      <c r="BL10" s="32">
        <v>21.512010009000001</v>
      </c>
      <c r="BM10" s="32">
        <v>0.19571950925100001</v>
      </c>
      <c r="BN10" s="32">
        <v>0.90218676896100003</v>
      </c>
      <c r="BO10" s="32">
        <v>6.0479227709899996</v>
      </c>
      <c r="BP10" s="32">
        <v>3.9388110253100002E-3</v>
      </c>
      <c r="BQ10" s="32">
        <v>11.2111168505</v>
      </c>
      <c r="BR10" s="32">
        <v>67.704261203599998</v>
      </c>
      <c r="BS10" s="32">
        <v>10.6064388741</v>
      </c>
    </row>
    <row r="11" spans="1:72" x14ac:dyDescent="0.25">
      <c r="A11" s="34" t="s">
        <v>9</v>
      </c>
      <c r="B11" s="32">
        <v>67670.145410716897</v>
      </c>
      <c r="C11" s="32">
        <v>2874.3296977225</v>
      </c>
      <c r="D11" s="32">
        <v>55635.188450789203</v>
      </c>
      <c r="E11" s="32">
        <v>9327.5113358994895</v>
      </c>
      <c r="F11" s="32">
        <v>7289.7205612533098</v>
      </c>
      <c r="G11" s="32">
        <v>24767.9897377466</v>
      </c>
      <c r="H11" s="32">
        <v>25019.594975653701</v>
      </c>
      <c r="I11" s="67"/>
      <c r="J11" s="67"/>
      <c r="K11" s="32">
        <v>26.859773449999899</v>
      </c>
      <c r="L11" s="67"/>
      <c r="M11" s="32">
        <v>460.44342953012699</v>
      </c>
      <c r="N11" s="67"/>
      <c r="O11" s="32"/>
      <c r="P11" s="34" t="s">
        <v>9</v>
      </c>
      <c r="Q11" s="32">
        <v>363.896981848</v>
      </c>
      <c r="R11" s="32">
        <v>5.6042906318300001E-2</v>
      </c>
      <c r="S11" s="32">
        <v>412.75319902000001</v>
      </c>
      <c r="T11" s="32">
        <v>802.226055718</v>
      </c>
      <c r="U11" s="32">
        <v>57608.860864000002</v>
      </c>
      <c r="V11" s="32">
        <v>26.854466531</v>
      </c>
      <c r="W11" s="32">
        <v>67661.721133500003</v>
      </c>
      <c r="X11" s="32">
        <v>1146.5084285</v>
      </c>
      <c r="Y11" s="32">
        <v>1600.55838126</v>
      </c>
      <c r="Z11" s="32">
        <v>379.773328042</v>
      </c>
      <c r="AA11" s="32">
        <v>978.20680666800001</v>
      </c>
      <c r="AB11" s="32">
        <v>7.1671518359900002E-2</v>
      </c>
      <c r="AC11" s="32">
        <v>459.69234427599997</v>
      </c>
      <c r="AD11" s="32">
        <v>116.212777628</v>
      </c>
      <c r="AE11" s="32">
        <v>218.982674347</v>
      </c>
      <c r="AF11" s="32">
        <v>41.207074931999998</v>
      </c>
      <c r="AG11" s="32">
        <v>212.752705206</v>
      </c>
      <c r="AH11" s="32">
        <v>2873.6161480599999</v>
      </c>
      <c r="AI11" s="32">
        <v>0</v>
      </c>
      <c r="AJ11" s="32">
        <v>50048.839999399999</v>
      </c>
      <c r="AK11" s="32">
        <v>5444.7756208199999</v>
      </c>
      <c r="AL11" s="32">
        <v>55609.828397800004</v>
      </c>
      <c r="AM11" s="32">
        <v>40.340998971399998</v>
      </c>
      <c r="AN11" s="32">
        <v>1857.4962148</v>
      </c>
      <c r="AO11" s="32">
        <v>18.690511095400002</v>
      </c>
      <c r="AP11" s="32">
        <v>12816.944154999999</v>
      </c>
      <c r="AQ11" s="32">
        <v>105.811428904</v>
      </c>
      <c r="AR11" s="32">
        <v>58.128611212499997</v>
      </c>
      <c r="AS11" s="32">
        <v>1085.0720851399999</v>
      </c>
      <c r="AT11" s="32">
        <v>29.763319244400002</v>
      </c>
      <c r="AU11" s="32">
        <v>64.478917096399996</v>
      </c>
      <c r="AV11" s="32">
        <v>113.685237609</v>
      </c>
      <c r="AW11" s="32">
        <v>9323.73412422</v>
      </c>
      <c r="AX11" s="32">
        <v>7286.69954452</v>
      </c>
      <c r="AY11" s="32">
        <v>2037.0345797099999</v>
      </c>
      <c r="AZ11" s="32">
        <v>3899.6510020699998</v>
      </c>
      <c r="BA11" s="32">
        <v>11.043967283300001</v>
      </c>
      <c r="BB11" s="32">
        <v>2.7888053444600001</v>
      </c>
      <c r="BC11" s="32">
        <v>2496.51596913</v>
      </c>
      <c r="BD11" s="32">
        <v>377.08775925200001</v>
      </c>
      <c r="BE11" s="32">
        <v>420.12864879300002</v>
      </c>
      <c r="BF11" s="32">
        <v>23.761218897300001</v>
      </c>
      <c r="BG11" s="32">
        <v>65.511274129300006</v>
      </c>
      <c r="BH11" s="32">
        <v>1099.49956632</v>
      </c>
      <c r="BI11" s="32">
        <v>161.52901473200001</v>
      </c>
      <c r="BJ11" s="32">
        <v>1136.9656168500001</v>
      </c>
      <c r="BK11" s="32">
        <v>16.241201625999999</v>
      </c>
      <c r="BL11" s="32">
        <v>24767.1429106</v>
      </c>
      <c r="BM11" s="32">
        <v>5.5688501599000002</v>
      </c>
      <c r="BN11" s="32">
        <v>248.107404551</v>
      </c>
      <c r="BO11" s="32">
        <v>3481.60694401</v>
      </c>
      <c r="BP11" s="32">
        <v>1.00791092752</v>
      </c>
      <c r="BQ11" s="32">
        <v>4342.3753574299999</v>
      </c>
      <c r="BR11" s="32">
        <v>25014.358387100001</v>
      </c>
      <c r="BS11" s="32">
        <v>1835.8240817000001</v>
      </c>
    </row>
    <row r="12" spans="1:72" x14ac:dyDescent="0.25">
      <c r="A12" s="34" t="s">
        <v>10</v>
      </c>
      <c r="B12" s="32">
        <v>67456.613946571699</v>
      </c>
      <c r="C12" s="32">
        <v>5940.3268363042898</v>
      </c>
      <c r="D12" s="32">
        <v>51239.856784611395</v>
      </c>
      <c r="E12" s="32">
        <v>15740.6493730901</v>
      </c>
      <c r="F12" s="32">
        <v>12534.810024177401</v>
      </c>
      <c r="G12" s="32">
        <v>26223.828267750901</v>
      </c>
      <c r="H12" s="32">
        <v>27450.6992559262</v>
      </c>
      <c r="I12" s="67"/>
      <c r="J12" s="67"/>
      <c r="K12" s="32">
        <v>10.162771809999899</v>
      </c>
      <c r="L12" s="67"/>
      <c r="M12" s="32">
        <v>1109.2288974999999</v>
      </c>
      <c r="N12" s="67"/>
      <c r="O12" s="32"/>
      <c r="P12" s="34" t="s">
        <v>10</v>
      </c>
      <c r="Q12" s="32">
        <v>295.36229053699998</v>
      </c>
      <c r="R12" s="32">
        <v>3.5956164923800001E-2</v>
      </c>
      <c r="S12" s="32">
        <v>343.238948994</v>
      </c>
      <c r="T12" s="32">
        <v>1037.8018659300001</v>
      </c>
      <c r="U12" s="32">
        <v>22970.962274400001</v>
      </c>
      <c r="V12" s="32">
        <v>10.161377744899999</v>
      </c>
      <c r="W12" s="32">
        <v>67452.9049581</v>
      </c>
      <c r="X12" s="32">
        <v>936.93872463000002</v>
      </c>
      <c r="Y12" s="32">
        <v>1680.71195341</v>
      </c>
      <c r="Z12" s="32">
        <v>692.12979584300001</v>
      </c>
      <c r="AA12" s="32">
        <v>1078.6393680900001</v>
      </c>
      <c r="AB12" s="32">
        <v>4.5982765409099999E-2</v>
      </c>
      <c r="AC12" s="32">
        <v>1108.97981516</v>
      </c>
      <c r="AD12" s="32">
        <v>47.829775867899997</v>
      </c>
      <c r="AE12" s="32">
        <v>152.16737641</v>
      </c>
      <c r="AF12" s="32">
        <v>44.578910589199999</v>
      </c>
      <c r="AG12" s="32">
        <v>237.36396119299999</v>
      </c>
      <c r="AH12" s="32">
        <v>5940.3012111999997</v>
      </c>
      <c r="AI12" s="32">
        <v>0</v>
      </c>
      <c r="AJ12" s="32">
        <v>46111.630339099996</v>
      </c>
      <c r="AK12" s="32">
        <v>5075.6842656099998</v>
      </c>
      <c r="AL12" s="32">
        <v>51235.144380600002</v>
      </c>
      <c r="AM12" s="32">
        <v>113.23523490300001</v>
      </c>
      <c r="AN12" s="32">
        <v>2206.4148560399999</v>
      </c>
      <c r="AO12" s="32">
        <v>63.300067274200003</v>
      </c>
      <c r="AP12" s="32">
        <v>12815.4816773</v>
      </c>
      <c r="AQ12" s="32">
        <v>117.82087445000001</v>
      </c>
      <c r="AR12" s="32">
        <v>184.908329256</v>
      </c>
      <c r="AS12" s="32">
        <v>784.06656171700001</v>
      </c>
      <c r="AT12" s="32">
        <v>40.796122571700003</v>
      </c>
      <c r="AU12" s="32">
        <v>138.75495626200001</v>
      </c>
      <c r="AV12" s="32">
        <v>269.42698509299998</v>
      </c>
      <c r="AW12" s="32">
        <v>15735.604106299999</v>
      </c>
      <c r="AX12" s="32">
        <v>12528.3084122</v>
      </c>
      <c r="AY12" s="32">
        <v>3207.2956941799998</v>
      </c>
      <c r="AZ12" s="32">
        <v>7524.0812955900001</v>
      </c>
      <c r="BA12" s="32">
        <v>7.4955879807599999</v>
      </c>
      <c r="BB12" s="32">
        <v>1.96958254833</v>
      </c>
      <c r="BC12" s="32">
        <v>4756.4880869400004</v>
      </c>
      <c r="BD12" s="32">
        <v>676.10546380599999</v>
      </c>
      <c r="BE12" s="32">
        <v>810.71627944399995</v>
      </c>
      <c r="BF12" s="32">
        <v>58.872054933000001</v>
      </c>
      <c r="BG12" s="32">
        <v>127.374556684</v>
      </c>
      <c r="BH12" s="32">
        <v>1952.14764713</v>
      </c>
      <c r="BI12" s="32">
        <v>377.60205705800001</v>
      </c>
      <c r="BJ12" s="32">
        <v>2140.6383510400001</v>
      </c>
      <c r="BK12" s="32">
        <v>19.787565193199999</v>
      </c>
      <c r="BL12" s="32">
        <v>26220.7807058</v>
      </c>
      <c r="BM12" s="32">
        <v>263.719389234</v>
      </c>
      <c r="BN12" s="32">
        <v>1295.5023597899999</v>
      </c>
      <c r="BO12" s="32">
        <v>3467.4255156300001</v>
      </c>
      <c r="BP12" s="32">
        <v>0.89398535144400004</v>
      </c>
      <c r="BQ12" s="32">
        <v>5320.5982116300002</v>
      </c>
      <c r="BR12" s="32">
        <v>27435.6919567</v>
      </c>
      <c r="BS12" s="32">
        <v>2344.7211140600002</v>
      </c>
    </row>
    <row r="13" spans="1:72" x14ac:dyDescent="0.25">
      <c r="A13" s="34" t="s">
        <v>12</v>
      </c>
      <c r="B13" s="32">
        <v>26707.567773016999</v>
      </c>
      <c r="C13" s="32">
        <v>1264.38397932</v>
      </c>
      <c r="D13" s="32">
        <v>10850.8507114072</v>
      </c>
      <c r="E13" s="32">
        <v>797.34205135487605</v>
      </c>
      <c r="F13" s="32">
        <v>629.79353401189405</v>
      </c>
      <c r="G13" s="32">
        <v>3770.7978473019298</v>
      </c>
      <c r="H13" s="32">
        <v>1756.4960634378599</v>
      </c>
      <c r="I13" s="67"/>
      <c r="J13" s="67"/>
      <c r="K13" s="32">
        <v>3.1943327699999902</v>
      </c>
      <c r="L13" s="67"/>
      <c r="M13" s="32">
        <v>59.645162499999898</v>
      </c>
      <c r="N13" s="67"/>
      <c r="O13" s="32"/>
      <c r="P13" s="34" t="s">
        <v>12</v>
      </c>
      <c r="Q13" s="32">
        <v>45.239643974700002</v>
      </c>
      <c r="R13" s="32">
        <v>1.9916611145399999E-3</v>
      </c>
      <c r="S13" s="32">
        <v>40.715531491299998</v>
      </c>
      <c r="T13" s="32">
        <v>64.873190593000004</v>
      </c>
      <c r="U13" s="32">
        <v>453.11129541600002</v>
      </c>
      <c r="V13" s="32">
        <v>3.1936555207400001</v>
      </c>
      <c r="W13" s="32">
        <v>26707.004005499999</v>
      </c>
      <c r="X13" s="32">
        <v>99.444762408599999</v>
      </c>
      <c r="Y13" s="32">
        <v>135.43004326499999</v>
      </c>
      <c r="Z13" s="32">
        <v>169.43319562299999</v>
      </c>
      <c r="AA13" s="32">
        <v>69.743278799600006</v>
      </c>
      <c r="AB13" s="32">
        <v>2.54682439106E-3</v>
      </c>
      <c r="AC13" s="32">
        <v>59.628666911000003</v>
      </c>
      <c r="AD13" s="32">
        <v>3.2008577258600002</v>
      </c>
      <c r="AE13" s="32">
        <v>14.8924957512</v>
      </c>
      <c r="AF13" s="32">
        <v>2.2079378887800001</v>
      </c>
      <c r="AG13" s="32">
        <v>14.288696461300001</v>
      </c>
      <c r="AH13" s="32">
        <v>1264.38298136</v>
      </c>
      <c r="AI13" s="32">
        <v>0</v>
      </c>
      <c r="AJ13" s="32">
        <v>9765.3842750500007</v>
      </c>
      <c r="AK13" s="32">
        <v>1081.84180442</v>
      </c>
      <c r="AL13" s="32">
        <v>10850.4269372</v>
      </c>
      <c r="AM13" s="32">
        <v>2.8750533316200002</v>
      </c>
      <c r="AN13" s="32">
        <v>95.003678623100001</v>
      </c>
      <c r="AO13" s="32">
        <v>0.56855916477699997</v>
      </c>
      <c r="AP13" s="32">
        <v>708.92827121699997</v>
      </c>
      <c r="AQ13" s="32">
        <v>2.7920339415600002</v>
      </c>
      <c r="AR13" s="32">
        <v>1.3929324377900001</v>
      </c>
      <c r="AS13" s="32">
        <v>129.59338065099999</v>
      </c>
      <c r="AT13" s="32">
        <v>0.39109321768999999</v>
      </c>
      <c r="AU13" s="32">
        <v>2.1894577769699999</v>
      </c>
      <c r="AV13" s="32">
        <v>16.954518448799998</v>
      </c>
      <c r="AW13" s="32">
        <v>797.24839601600002</v>
      </c>
      <c r="AX13" s="32">
        <v>629.70977925700004</v>
      </c>
      <c r="AY13" s="32">
        <v>167.53861676</v>
      </c>
      <c r="AZ13" s="32">
        <v>362.87528727799997</v>
      </c>
      <c r="BA13" s="32">
        <v>0.64714133721300005</v>
      </c>
      <c r="BB13" s="32">
        <v>3.9922885398100003E-2</v>
      </c>
      <c r="BC13" s="32">
        <v>259.05145329499999</v>
      </c>
      <c r="BD13" s="32">
        <v>1.25114460666</v>
      </c>
      <c r="BE13" s="32">
        <v>40.938275841799999</v>
      </c>
      <c r="BF13" s="32">
        <v>0.26341444133399999</v>
      </c>
      <c r="BG13" s="32">
        <v>1.2221362843900001</v>
      </c>
      <c r="BH13" s="32">
        <v>111.92331895</v>
      </c>
      <c r="BI13" s="32">
        <v>35.893776897899997</v>
      </c>
      <c r="BJ13" s="32">
        <v>24.095656093199999</v>
      </c>
      <c r="BK13" s="32">
        <v>0.50090750286100005</v>
      </c>
      <c r="BL13" s="32">
        <v>3770.7679108500001</v>
      </c>
      <c r="BM13" s="32">
        <v>5.0434026414300002</v>
      </c>
      <c r="BN13" s="32">
        <v>82.6190299764</v>
      </c>
      <c r="BO13" s="32">
        <v>212.88023198600001</v>
      </c>
      <c r="BP13" s="32">
        <v>0.474110939244</v>
      </c>
      <c r="BQ13" s="32">
        <v>305.57895574200001</v>
      </c>
      <c r="BR13" s="32">
        <v>1754.8837133100001</v>
      </c>
      <c r="BS13" s="32">
        <v>109.93615682399999</v>
      </c>
    </row>
    <row r="14" spans="1:72" x14ac:dyDescent="0.25">
      <c r="A14" s="34" t="s">
        <v>13</v>
      </c>
      <c r="B14" s="32">
        <v>74321.992575514305</v>
      </c>
      <c r="C14" s="32">
        <v>1406.7055459445801</v>
      </c>
      <c r="D14" s="32">
        <v>68391.721745385206</v>
      </c>
      <c r="E14" s="32">
        <v>17453.155455605502</v>
      </c>
      <c r="F14" s="32">
        <v>10808.152172977801</v>
      </c>
      <c r="G14" s="32">
        <v>43932.184052801298</v>
      </c>
      <c r="H14" s="32">
        <v>42825.391765958302</v>
      </c>
      <c r="I14" s="67"/>
      <c r="J14" s="67"/>
      <c r="K14" s="32">
        <v>79.5651348011599</v>
      </c>
      <c r="L14" s="67"/>
      <c r="M14" s="32">
        <v>670.51402004203601</v>
      </c>
      <c r="N14" s="67"/>
      <c r="O14" s="32"/>
      <c r="P14" s="34" t="s">
        <v>13</v>
      </c>
      <c r="Q14" s="32">
        <v>551.36051096999995</v>
      </c>
      <c r="R14" s="32">
        <v>3.8543884833400002E-2</v>
      </c>
      <c r="S14" s="32">
        <v>612.63478068699999</v>
      </c>
      <c r="T14" s="32">
        <v>1469.40757345</v>
      </c>
      <c r="U14" s="32">
        <v>44219.644328199996</v>
      </c>
      <c r="V14" s="32">
        <v>79.565599741400007</v>
      </c>
      <c r="W14" s="32">
        <v>74314.608899300001</v>
      </c>
      <c r="X14" s="32">
        <v>1861.37703465</v>
      </c>
      <c r="Y14" s="32">
        <v>2213.91631061</v>
      </c>
      <c r="Z14" s="32">
        <v>1627.14876091</v>
      </c>
      <c r="AA14" s="32">
        <v>1929.2862728699999</v>
      </c>
      <c r="AB14" s="32">
        <v>4.9291971827300003E-2</v>
      </c>
      <c r="AC14" s="32">
        <v>670.43499436399998</v>
      </c>
      <c r="AD14" s="32">
        <v>76.874236785099995</v>
      </c>
      <c r="AE14" s="32">
        <v>283.02381257399998</v>
      </c>
      <c r="AF14" s="32">
        <v>63.931738649400003</v>
      </c>
      <c r="AG14" s="32">
        <v>306.367725968</v>
      </c>
      <c r="AH14" s="32">
        <v>1406.62950116</v>
      </c>
      <c r="AI14" s="32">
        <v>0</v>
      </c>
      <c r="AJ14" s="32">
        <v>61546.754826700002</v>
      </c>
      <c r="AK14" s="32">
        <v>6761.66254114</v>
      </c>
      <c r="AL14" s="32">
        <v>68385.291604600003</v>
      </c>
      <c r="AM14" s="32">
        <v>65.741921308900004</v>
      </c>
      <c r="AN14" s="32">
        <v>3129.8182055699999</v>
      </c>
      <c r="AO14" s="32">
        <v>125.05005239099999</v>
      </c>
      <c r="AP14" s="32">
        <v>22974.597974100001</v>
      </c>
      <c r="AQ14" s="32">
        <v>161.752043711</v>
      </c>
      <c r="AR14" s="32">
        <v>57.318182396200001</v>
      </c>
      <c r="AS14" s="32">
        <v>1175.4584151900001</v>
      </c>
      <c r="AT14" s="32">
        <v>151.964708882</v>
      </c>
      <c r="AU14" s="32">
        <v>131.561146412</v>
      </c>
      <c r="AV14" s="32">
        <v>96.4919999265</v>
      </c>
      <c r="AW14" s="32">
        <v>17447.573231099999</v>
      </c>
      <c r="AX14" s="32">
        <v>10805.2434548</v>
      </c>
      <c r="AY14" s="32">
        <v>6642.3297763099999</v>
      </c>
      <c r="AZ14" s="32">
        <v>7236.6144279199998</v>
      </c>
      <c r="BA14" s="32">
        <v>13.550931091000001</v>
      </c>
      <c r="BB14" s="32">
        <v>10.4065681746</v>
      </c>
      <c r="BC14" s="32">
        <v>5447.1715735500002</v>
      </c>
      <c r="BD14" s="32">
        <v>88.326824744600003</v>
      </c>
      <c r="BE14" s="32">
        <v>455.58782373899999</v>
      </c>
      <c r="BF14" s="32">
        <v>37.261360035499997</v>
      </c>
      <c r="BG14" s="32">
        <v>85.115225721900003</v>
      </c>
      <c r="BH14" s="32">
        <v>1175.7285666600001</v>
      </c>
      <c r="BI14" s="32">
        <v>394.763717724</v>
      </c>
      <c r="BJ14" s="32">
        <v>1132.32681933</v>
      </c>
      <c r="BK14" s="32">
        <v>65.417086221000005</v>
      </c>
      <c r="BL14" s="32">
        <v>43921.286712200003</v>
      </c>
      <c r="BM14" s="32">
        <v>392.00420714500001</v>
      </c>
      <c r="BN14" s="32">
        <v>202.56474821500001</v>
      </c>
      <c r="BO14" s="32">
        <v>4526.0983508700001</v>
      </c>
      <c r="BP14" s="32">
        <v>1.65239668182</v>
      </c>
      <c r="BQ14" s="32">
        <v>6910.5046936999997</v>
      </c>
      <c r="BR14" s="32">
        <v>42809.8016173</v>
      </c>
      <c r="BS14" s="32">
        <v>2774.4371372000001</v>
      </c>
    </row>
    <row r="15" spans="1:72" x14ac:dyDescent="0.25">
      <c r="A15" s="34" t="s">
        <v>14</v>
      </c>
      <c r="B15" s="32">
        <v>309314.12919755501</v>
      </c>
      <c r="C15" s="32">
        <v>959.95560466054599</v>
      </c>
      <c r="D15" s="32">
        <v>64978.149463190101</v>
      </c>
      <c r="E15" s="32">
        <v>19193.8401551549</v>
      </c>
      <c r="F15" s="32">
        <v>11825.997560870299</v>
      </c>
      <c r="G15" s="32">
        <v>66453.979790521407</v>
      </c>
      <c r="H15" s="32">
        <v>35592.241988526403</v>
      </c>
      <c r="I15" s="67"/>
      <c r="J15" s="67"/>
      <c r="K15" s="32">
        <v>23.51781235</v>
      </c>
      <c r="L15" s="67"/>
      <c r="M15" s="32">
        <v>820.65584063150197</v>
      </c>
      <c r="N15" s="67"/>
      <c r="O15" s="32"/>
      <c r="P15" s="34" t="s">
        <v>14</v>
      </c>
      <c r="Q15" s="32">
        <v>333.64085906600002</v>
      </c>
      <c r="R15" s="32">
        <v>5.4164035478499999E-3</v>
      </c>
      <c r="S15" s="32">
        <v>351.98380302200002</v>
      </c>
      <c r="T15" s="32">
        <v>1167.4439496</v>
      </c>
      <c r="U15" s="32">
        <v>12831.1142521</v>
      </c>
      <c r="V15" s="32">
        <v>23.516763311399998</v>
      </c>
      <c r="W15" s="32">
        <v>309309.81473099999</v>
      </c>
      <c r="X15" s="32">
        <v>1254.63382185</v>
      </c>
      <c r="Y15" s="32">
        <v>476.16013509599998</v>
      </c>
      <c r="Z15" s="32">
        <v>2843.07934307</v>
      </c>
      <c r="AA15" s="32">
        <v>1067.85391463</v>
      </c>
      <c r="AB15" s="32">
        <v>6.9269531548399998E-3</v>
      </c>
      <c r="AC15" s="32">
        <v>820.53662963199997</v>
      </c>
      <c r="AD15" s="32">
        <v>12.8142418668</v>
      </c>
      <c r="AE15" s="32">
        <v>189.65904986300001</v>
      </c>
      <c r="AF15" s="32">
        <v>33.502314059100001</v>
      </c>
      <c r="AG15" s="32">
        <v>250.81054155699999</v>
      </c>
      <c r="AH15" s="32">
        <v>959.83772284600002</v>
      </c>
      <c r="AI15" s="32">
        <v>0</v>
      </c>
      <c r="AJ15" s="32">
        <v>58475.509502000001</v>
      </c>
      <c r="AK15" s="32">
        <v>6484.4723037200001</v>
      </c>
      <c r="AL15" s="32">
        <v>64972.796047600001</v>
      </c>
      <c r="AM15" s="32">
        <v>34.518183798499997</v>
      </c>
      <c r="AN15" s="32">
        <v>2192.7824885</v>
      </c>
      <c r="AO15" s="32">
        <v>292.11939216399998</v>
      </c>
      <c r="AP15" s="32">
        <v>16258.394612300001</v>
      </c>
      <c r="AQ15" s="32">
        <v>210.83406612100001</v>
      </c>
      <c r="AR15" s="32">
        <v>269.367381384</v>
      </c>
      <c r="AS15" s="32">
        <v>1276.4050092099999</v>
      </c>
      <c r="AT15" s="32">
        <v>393.37198377599998</v>
      </c>
      <c r="AU15" s="32">
        <v>81.9627004134</v>
      </c>
      <c r="AV15" s="32">
        <v>308.89813130900001</v>
      </c>
      <c r="AW15" s="32">
        <v>19203.171616600001</v>
      </c>
      <c r="AX15" s="32">
        <v>11816.5537067</v>
      </c>
      <c r="AY15" s="32">
        <v>7386.6179098100001</v>
      </c>
      <c r="AZ15" s="32">
        <v>7509.0963749299999</v>
      </c>
      <c r="BA15" s="32">
        <v>37.512222098400002</v>
      </c>
      <c r="BB15" s="32">
        <v>26.511217764000001</v>
      </c>
      <c r="BC15" s="32">
        <v>4589.4900534999997</v>
      </c>
      <c r="BD15" s="32">
        <v>237.01720487700001</v>
      </c>
      <c r="BE15" s="32">
        <v>596.38947478800003</v>
      </c>
      <c r="BF15" s="32">
        <v>23.697832663300002</v>
      </c>
      <c r="BG15" s="32">
        <v>92.532495548200004</v>
      </c>
      <c r="BH15" s="32">
        <v>1505.48840043</v>
      </c>
      <c r="BI15" s="32">
        <v>348.30216147300001</v>
      </c>
      <c r="BJ15" s="32">
        <v>1433.0314266299999</v>
      </c>
      <c r="BK15" s="32">
        <v>93.618977648799998</v>
      </c>
      <c r="BL15" s="32">
        <v>66451.963940899994</v>
      </c>
      <c r="BM15" s="32">
        <v>392.45808504299998</v>
      </c>
      <c r="BN15" s="32">
        <v>179.16718272400001</v>
      </c>
      <c r="BO15" s="32">
        <v>5539.4637453699997</v>
      </c>
      <c r="BP15" s="32">
        <v>0.40359827616499999</v>
      </c>
      <c r="BQ15" s="32">
        <v>5015.7189811400003</v>
      </c>
      <c r="BR15" s="32">
        <v>35544.317038100002</v>
      </c>
      <c r="BS15" s="32">
        <v>3704.1708021200002</v>
      </c>
    </row>
    <row r="16" spans="1:72" x14ac:dyDescent="0.25">
      <c r="A16" s="34" t="s">
        <v>15</v>
      </c>
      <c r="B16" s="32">
        <v>22523.278631760699</v>
      </c>
      <c r="C16" s="32">
        <v>3664.3900477740199</v>
      </c>
      <c r="D16" s="32">
        <v>30526.873831610599</v>
      </c>
      <c r="E16" s="32">
        <v>8065.0612453404901</v>
      </c>
      <c r="F16" s="32">
        <v>5375.3456245978396</v>
      </c>
      <c r="G16" s="32">
        <v>25901.780567816499</v>
      </c>
      <c r="H16" s="32">
        <v>20920.908253302299</v>
      </c>
      <c r="I16" s="67"/>
      <c r="J16" s="67"/>
      <c r="K16" s="32">
        <v>18.167857009999999</v>
      </c>
      <c r="L16" s="67"/>
      <c r="M16" s="32">
        <v>1000.98115691245</v>
      </c>
      <c r="N16" s="67"/>
      <c r="O16" s="32"/>
      <c r="P16" s="34" t="s">
        <v>15</v>
      </c>
      <c r="Q16" s="32">
        <v>313.32170679000001</v>
      </c>
      <c r="R16" s="32">
        <v>2.7134423403999998E-3</v>
      </c>
      <c r="S16" s="32">
        <v>295.60855920699998</v>
      </c>
      <c r="T16" s="32">
        <v>734.33465164200004</v>
      </c>
      <c r="U16" s="32">
        <v>8415.3232156199992</v>
      </c>
      <c r="V16" s="32">
        <v>18.0222272651</v>
      </c>
      <c r="W16" s="32">
        <v>22522.224569499998</v>
      </c>
      <c r="X16" s="32">
        <v>1074.12790993</v>
      </c>
      <c r="Y16" s="32">
        <v>406.17116855500001</v>
      </c>
      <c r="Z16" s="32">
        <v>3541.99406021</v>
      </c>
      <c r="AA16" s="32">
        <v>524.83628602800002</v>
      </c>
      <c r="AB16" s="32">
        <v>3.4693079989700001E-3</v>
      </c>
      <c r="AC16" s="32">
        <v>1000.04832048</v>
      </c>
      <c r="AD16" s="32">
        <v>4.8135924801999996</v>
      </c>
      <c r="AE16" s="32">
        <v>115.810829298</v>
      </c>
      <c r="AF16" s="32">
        <v>32.395305401400002</v>
      </c>
      <c r="AG16" s="32">
        <v>132.422138754</v>
      </c>
      <c r="AH16" s="32">
        <v>3626.8652206000002</v>
      </c>
      <c r="AI16" s="32">
        <v>0</v>
      </c>
      <c r="AJ16" s="32">
        <v>27472.1101758</v>
      </c>
      <c r="AK16" s="32">
        <v>3047.6460886999998</v>
      </c>
      <c r="AL16" s="32">
        <v>30524.569856999999</v>
      </c>
      <c r="AM16" s="32">
        <v>32.5687583343</v>
      </c>
      <c r="AN16" s="32">
        <v>836.43033634000005</v>
      </c>
      <c r="AO16" s="32">
        <v>68.328380217299994</v>
      </c>
      <c r="AP16" s="32">
        <v>9351.7638901499995</v>
      </c>
      <c r="AQ16" s="32">
        <v>110.648024753</v>
      </c>
      <c r="AR16" s="32">
        <v>36.984957402100001</v>
      </c>
      <c r="AS16" s="32">
        <v>352.09007380000003</v>
      </c>
      <c r="AT16" s="32">
        <v>82.837096896199995</v>
      </c>
      <c r="AU16" s="32">
        <v>65.592007206399998</v>
      </c>
      <c r="AV16" s="32">
        <v>41.812051219399997</v>
      </c>
      <c r="AW16" s="32">
        <v>8059.4882718500003</v>
      </c>
      <c r="AX16" s="32">
        <v>5370.0831840299998</v>
      </c>
      <c r="AY16" s="32">
        <v>2689.4050878200001</v>
      </c>
      <c r="AZ16" s="32">
        <v>4074.0376125399998</v>
      </c>
      <c r="BA16" s="32">
        <v>6.9241975088399998</v>
      </c>
      <c r="BB16" s="32">
        <v>6.8672564612600002</v>
      </c>
      <c r="BC16" s="32">
        <v>3154.1843056399998</v>
      </c>
      <c r="BD16" s="32">
        <v>61.099718092300002</v>
      </c>
      <c r="BE16" s="32">
        <v>178.87914849200001</v>
      </c>
      <c r="BF16" s="32">
        <v>7.2564669936800001</v>
      </c>
      <c r="BG16" s="32">
        <v>24.8191974133</v>
      </c>
      <c r="BH16" s="32">
        <v>457.10141877799998</v>
      </c>
      <c r="BI16" s="32">
        <v>193.24831381499999</v>
      </c>
      <c r="BJ16" s="32">
        <v>462.03488149899999</v>
      </c>
      <c r="BK16" s="32">
        <v>59.379725718899998</v>
      </c>
      <c r="BL16" s="32">
        <v>25901.353235099999</v>
      </c>
      <c r="BM16" s="32">
        <v>513.81042285499996</v>
      </c>
      <c r="BN16" s="32">
        <v>94.463803166999995</v>
      </c>
      <c r="BO16" s="32">
        <v>2006.9495950800001</v>
      </c>
      <c r="BP16" s="32">
        <v>0.51255488714099995</v>
      </c>
      <c r="BQ16" s="32">
        <v>3077.2388675399998</v>
      </c>
      <c r="BR16" s="32">
        <v>20905.615650299998</v>
      </c>
      <c r="BS16" s="32">
        <v>1437.84127079</v>
      </c>
    </row>
    <row r="17" spans="1:71" x14ac:dyDescent="0.25">
      <c r="A17" s="34" t="s">
        <v>16</v>
      </c>
      <c r="B17" s="32">
        <v>27871.1687005805</v>
      </c>
      <c r="C17" s="32">
        <v>1670.1018867708499</v>
      </c>
      <c r="D17" s="32">
        <v>50087.782879490602</v>
      </c>
      <c r="E17" s="32">
        <v>7821.2938895889702</v>
      </c>
      <c r="F17" s="32">
        <v>4755.5780352136599</v>
      </c>
      <c r="G17" s="32">
        <v>5012.7909269725897</v>
      </c>
      <c r="H17" s="32">
        <v>15813.850662389999</v>
      </c>
      <c r="I17" s="67"/>
      <c r="J17" s="67"/>
      <c r="K17" s="32">
        <v>3.10565891999999</v>
      </c>
      <c r="L17" s="67"/>
      <c r="M17" s="32">
        <v>80.895853969584195</v>
      </c>
      <c r="N17" s="67"/>
      <c r="O17" s="32"/>
      <c r="P17" s="34" t="s">
        <v>16</v>
      </c>
      <c r="Q17" s="32">
        <v>177.54153185199999</v>
      </c>
      <c r="R17" s="32">
        <v>1.24260604819E-3</v>
      </c>
      <c r="S17" s="32">
        <v>162.303683116</v>
      </c>
      <c r="T17" s="32">
        <v>463.70887869400002</v>
      </c>
      <c r="U17" s="32">
        <v>15202.9917353</v>
      </c>
      <c r="V17" s="32">
        <v>3.1056474449399998</v>
      </c>
      <c r="W17" s="32">
        <v>27869.233770700001</v>
      </c>
      <c r="X17" s="32">
        <v>269.21493158599998</v>
      </c>
      <c r="Y17" s="32">
        <v>224.19593405800001</v>
      </c>
      <c r="Z17" s="32">
        <v>617.86799956100003</v>
      </c>
      <c r="AA17" s="32">
        <v>2220.32519271</v>
      </c>
      <c r="AB17" s="32">
        <v>1.5890484262399999E-3</v>
      </c>
      <c r="AC17" s="32">
        <v>80.613848237499994</v>
      </c>
      <c r="AD17" s="32">
        <v>2.4778899035899999</v>
      </c>
      <c r="AE17" s="32">
        <v>99.480835305499994</v>
      </c>
      <c r="AF17" s="32">
        <v>10.8500373159</v>
      </c>
      <c r="AG17" s="32">
        <v>61.717107257999999</v>
      </c>
      <c r="AH17" s="32">
        <v>1670.0876483300001</v>
      </c>
      <c r="AI17" s="32">
        <v>0</v>
      </c>
      <c r="AJ17" s="32">
        <v>45077.281149100003</v>
      </c>
      <c r="AK17" s="32">
        <v>5006.1093509599996</v>
      </c>
      <c r="AL17" s="32">
        <v>50085.868390000003</v>
      </c>
      <c r="AM17" s="32">
        <v>11.498213808199999</v>
      </c>
      <c r="AN17" s="32">
        <v>604.147782323</v>
      </c>
      <c r="AO17" s="32">
        <v>49.577970709399999</v>
      </c>
      <c r="AP17" s="32">
        <v>8073.7098493599997</v>
      </c>
      <c r="AQ17" s="32">
        <v>69.094168028300004</v>
      </c>
      <c r="AR17" s="32">
        <v>96.485834590500005</v>
      </c>
      <c r="AS17" s="32">
        <v>484.23670480800001</v>
      </c>
      <c r="AT17" s="32">
        <v>115.85471359</v>
      </c>
      <c r="AU17" s="32">
        <v>65.372215502200007</v>
      </c>
      <c r="AV17" s="32">
        <v>38.529447808800001</v>
      </c>
      <c r="AW17" s="32">
        <v>7816.9318376600004</v>
      </c>
      <c r="AX17" s="32">
        <v>4753.0330473200002</v>
      </c>
      <c r="AY17" s="32">
        <v>3063.8987903399998</v>
      </c>
      <c r="AZ17" s="32">
        <v>3190.4740209699999</v>
      </c>
      <c r="BA17" s="32">
        <v>12.826649678600001</v>
      </c>
      <c r="BB17" s="32">
        <v>11.2387102064</v>
      </c>
      <c r="BC17" s="32">
        <v>2194.5728993100001</v>
      </c>
      <c r="BD17" s="32">
        <v>54.394876869999997</v>
      </c>
      <c r="BE17" s="32">
        <v>226.571900825</v>
      </c>
      <c r="BF17" s="32">
        <v>28.778320685600001</v>
      </c>
      <c r="BG17" s="32">
        <v>75.741209059100001</v>
      </c>
      <c r="BH17" s="32">
        <v>579.63440996500003</v>
      </c>
      <c r="BI17" s="32">
        <v>164.93377822400001</v>
      </c>
      <c r="BJ17" s="32">
        <v>422.94670251899998</v>
      </c>
      <c r="BK17" s="32">
        <v>62.244755365499998</v>
      </c>
      <c r="BL17" s="32">
        <v>5012.6328440799998</v>
      </c>
      <c r="BM17" s="32">
        <v>4.8650689710099997E-2</v>
      </c>
      <c r="BN17" s="32">
        <v>65.323274249999997</v>
      </c>
      <c r="BO17" s="32">
        <v>2077.5163303899999</v>
      </c>
      <c r="BP17" s="32">
        <v>0.63474559153400001</v>
      </c>
      <c r="BQ17" s="32">
        <v>1938.78009716</v>
      </c>
      <c r="BR17" s="32">
        <v>15809.698198</v>
      </c>
      <c r="BS17" s="32">
        <v>1090.0763974399999</v>
      </c>
    </row>
    <row r="18" spans="1:71" x14ac:dyDescent="0.25">
      <c r="A18" s="34" t="s">
        <v>17</v>
      </c>
      <c r="B18" s="32">
        <v>83322.456832569005</v>
      </c>
      <c r="C18" s="32">
        <v>452.32375573209902</v>
      </c>
      <c r="D18" s="32">
        <v>31805.601880717</v>
      </c>
      <c r="E18" s="32">
        <v>18548.289093386102</v>
      </c>
      <c r="F18" s="32">
        <v>12286.527999170699</v>
      </c>
      <c r="G18" s="32">
        <v>15972.8845728333</v>
      </c>
      <c r="H18" s="32">
        <v>43662.338821021898</v>
      </c>
      <c r="I18" s="67"/>
      <c r="J18" s="67"/>
      <c r="K18" s="32">
        <v>59.090877380999999</v>
      </c>
      <c r="L18" s="67"/>
      <c r="M18" s="32">
        <v>874.275814627812</v>
      </c>
      <c r="N18" s="67"/>
      <c r="O18" s="32"/>
      <c r="P18" s="34" t="s">
        <v>17</v>
      </c>
      <c r="Q18" s="32">
        <v>116.611967163</v>
      </c>
      <c r="R18" s="32">
        <v>1.1043904739E-2</v>
      </c>
      <c r="S18" s="32">
        <v>164.51724104300001</v>
      </c>
      <c r="T18" s="32">
        <v>552.93057438799997</v>
      </c>
      <c r="U18" s="32">
        <v>5415.5046670600004</v>
      </c>
      <c r="V18" s="32">
        <v>59.0820550372</v>
      </c>
      <c r="W18" s="32">
        <v>83317.056908300001</v>
      </c>
      <c r="X18" s="32">
        <v>738.12788920900005</v>
      </c>
      <c r="Y18" s="32">
        <v>1015.26843221</v>
      </c>
      <c r="Z18" s="32">
        <v>18723.188220200002</v>
      </c>
      <c r="AA18" s="32">
        <v>528.03445490800004</v>
      </c>
      <c r="AB18" s="32">
        <v>1.41238729647E-2</v>
      </c>
      <c r="AC18" s="32">
        <v>873.07568998700003</v>
      </c>
      <c r="AD18" s="32">
        <v>24.2599578636</v>
      </c>
      <c r="AE18" s="32">
        <v>115.475319132</v>
      </c>
      <c r="AF18" s="32">
        <v>11.8582127513</v>
      </c>
      <c r="AG18" s="32">
        <v>870.77219948899995</v>
      </c>
      <c r="AH18" s="32">
        <v>452.31928507800001</v>
      </c>
      <c r="AI18" s="32">
        <v>0</v>
      </c>
      <c r="AJ18" s="32">
        <v>28621.358624100001</v>
      </c>
      <c r="AK18" s="32">
        <v>3155.8949370099999</v>
      </c>
      <c r="AL18" s="32">
        <v>31801.513518899999</v>
      </c>
      <c r="AM18" s="32">
        <v>23.9864001768</v>
      </c>
      <c r="AN18" s="32">
        <v>1485.33846825</v>
      </c>
      <c r="AO18" s="32">
        <v>559.95796872200003</v>
      </c>
      <c r="AP18" s="32">
        <v>11572.009130300001</v>
      </c>
      <c r="AQ18" s="32">
        <v>220.89222240199999</v>
      </c>
      <c r="AR18" s="32">
        <v>321.262412402</v>
      </c>
      <c r="AS18" s="32">
        <v>700.87854854199998</v>
      </c>
      <c r="AT18" s="32">
        <v>185.957663336</v>
      </c>
      <c r="AU18" s="32">
        <v>145.74865858800001</v>
      </c>
      <c r="AV18" s="32">
        <v>280.062151046</v>
      </c>
      <c r="AW18" s="32">
        <v>18534.204376199999</v>
      </c>
      <c r="AX18" s="32">
        <v>12277.182582400001</v>
      </c>
      <c r="AY18" s="32">
        <v>6257.02179385</v>
      </c>
      <c r="AZ18" s="32">
        <v>9195.9049983099994</v>
      </c>
      <c r="BA18" s="32">
        <v>69.698715175299995</v>
      </c>
      <c r="BB18" s="32">
        <v>11.312112406900001</v>
      </c>
      <c r="BC18" s="32">
        <v>6068.3093395300002</v>
      </c>
      <c r="BD18" s="32">
        <v>363.88397158200002</v>
      </c>
      <c r="BE18" s="32">
        <v>472.473192079</v>
      </c>
      <c r="BF18" s="32">
        <v>21.7740815953</v>
      </c>
      <c r="BG18" s="32">
        <v>76.4849015235</v>
      </c>
      <c r="BH18" s="32">
        <v>1191.4692385200001</v>
      </c>
      <c r="BI18" s="32">
        <v>438.36538294399998</v>
      </c>
      <c r="BJ18" s="32">
        <v>1112.4448955</v>
      </c>
      <c r="BK18" s="32">
        <v>36.240514300999997</v>
      </c>
      <c r="BL18" s="32">
        <v>15972.155277600001</v>
      </c>
      <c r="BM18" s="32">
        <v>29.899244866299998</v>
      </c>
      <c r="BN18" s="32">
        <v>100.29609245899999</v>
      </c>
      <c r="BO18" s="32">
        <v>5663.2793980599999</v>
      </c>
      <c r="BP18" s="32">
        <v>0.35811486312700003</v>
      </c>
      <c r="BQ18" s="32">
        <v>3488.7157369900001</v>
      </c>
      <c r="BR18" s="32">
        <v>43620.937276199998</v>
      </c>
      <c r="BS18" s="32">
        <v>3431.9566780300001</v>
      </c>
    </row>
    <row r="19" spans="1:71" x14ac:dyDescent="0.25">
      <c r="A19" s="34" t="s">
        <v>18</v>
      </c>
      <c r="B19" s="32">
        <v>71214.759007484507</v>
      </c>
      <c r="C19" s="32">
        <v>5569.2379827374398</v>
      </c>
      <c r="D19" s="32">
        <v>112725.365965675</v>
      </c>
      <c r="E19" s="32">
        <v>38560.539194965502</v>
      </c>
      <c r="F19" s="32">
        <v>32176.975825785201</v>
      </c>
      <c r="G19" s="32">
        <v>73477.768512024501</v>
      </c>
      <c r="H19" s="32">
        <v>45638.227653551003</v>
      </c>
      <c r="I19" s="67"/>
      <c r="J19" s="67"/>
      <c r="K19" s="32">
        <v>145.21925731900001</v>
      </c>
      <c r="L19" s="67"/>
      <c r="M19" s="32">
        <v>665.22635932796402</v>
      </c>
      <c r="N19" s="67"/>
      <c r="O19" s="32"/>
      <c r="P19" s="34" t="s">
        <v>18</v>
      </c>
      <c r="Q19" s="32">
        <v>210.902532232</v>
      </c>
      <c r="R19" s="32">
        <v>4.2565713766900002E-3</v>
      </c>
      <c r="S19" s="32">
        <v>312.95381531100003</v>
      </c>
      <c r="T19" s="32">
        <v>1883.2785878100001</v>
      </c>
      <c r="U19" s="32">
        <v>47857.654911400001</v>
      </c>
      <c r="V19" s="32">
        <v>145.21830535699999</v>
      </c>
      <c r="W19" s="32">
        <v>71209.698273200003</v>
      </c>
      <c r="X19" s="32">
        <v>1821.84338228</v>
      </c>
      <c r="Y19" s="32">
        <v>4420.2428511099997</v>
      </c>
      <c r="Z19" s="32">
        <v>279.78299585799999</v>
      </c>
      <c r="AA19" s="32">
        <v>2064.7629414200001</v>
      </c>
      <c r="AB19" s="32">
        <v>5.4445482671799999E-3</v>
      </c>
      <c r="AC19" s="32">
        <v>665.22355872900005</v>
      </c>
      <c r="AD19" s="32">
        <v>7.7058010331200002</v>
      </c>
      <c r="AE19" s="32">
        <v>318.67685451099999</v>
      </c>
      <c r="AF19" s="32">
        <v>41.190714056300003</v>
      </c>
      <c r="AG19" s="32">
        <v>706.16798381800004</v>
      </c>
      <c r="AH19" s="32">
        <v>5569.2098067500001</v>
      </c>
      <c r="AI19" s="32">
        <v>0</v>
      </c>
      <c r="AJ19" s="32">
        <v>101434.903209</v>
      </c>
      <c r="AK19" s="32">
        <v>11262.8427949</v>
      </c>
      <c r="AL19" s="32">
        <v>112705.451805</v>
      </c>
      <c r="AM19" s="32">
        <v>24.234117024</v>
      </c>
      <c r="AN19" s="32">
        <v>2455.1172357400001</v>
      </c>
      <c r="AO19" s="32">
        <v>322.73178843199997</v>
      </c>
      <c r="AP19" s="32">
        <v>26481.078339200001</v>
      </c>
      <c r="AQ19" s="32">
        <v>373.303441975</v>
      </c>
      <c r="AR19" s="32">
        <v>259.76792361000003</v>
      </c>
      <c r="AS19" s="32">
        <v>3305.6205826800001</v>
      </c>
      <c r="AT19" s="32">
        <v>202.415465101</v>
      </c>
      <c r="AU19" s="32">
        <v>236.294787695</v>
      </c>
      <c r="AV19" s="32">
        <v>1211.75178508</v>
      </c>
      <c r="AW19" s="32">
        <v>38556.889203899998</v>
      </c>
      <c r="AX19" s="32">
        <v>32173.597431999999</v>
      </c>
      <c r="AY19" s="32">
        <v>6383.2917718299996</v>
      </c>
      <c r="AZ19" s="32">
        <v>17820.702711999998</v>
      </c>
      <c r="BA19" s="32">
        <v>57.901533948400001</v>
      </c>
      <c r="BB19" s="32">
        <v>11.620391378000001</v>
      </c>
      <c r="BC19" s="32">
        <v>9254.8772445199993</v>
      </c>
      <c r="BD19" s="32">
        <v>573.49842625600002</v>
      </c>
      <c r="BE19" s="32">
        <v>2807.4442052600002</v>
      </c>
      <c r="BF19" s="32">
        <v>209.689497811</v>
      </c>
      <c r="BG19" s="32">
        <v>220.694223295</v>
      </c>
      <c r="BH19" s="32">
        <v>7035.3286070100003</v>
      </c>
      <c r="BI19" s="32">
        <v>2264.4959425699999</v>
      </c>
      <c r="BJ19" s="32">
        <v>3791.2513070599998</v>
      </c>
      <c r="BK19" s="32">
        <v>34.911004111300002</v>
      </c>
      <c r="BL19" s="32">
        <v>73476.456705200006</v>
      </c>
      <c r="BM19" s="32">
        <v>9.5482155364300006E-2</v>
      </c>
      <c r="BN19" s="32">
        <v>623.93904480100002</v>
      </c>
      <c r="BO19" s="32">
        <v>5490.2350291000002</v>
      </c>
      <c r="BP19" s="32">
        <v>0.35050773065399998</v>
      </c>
      <c r="BQ19" s="32">
        <v>9301.9295802899996</v>
      </c>
      <c r="BR19" s="32">
        <v>45630.800133099998</v>
      </c>
      <c r="BS19" s="32">
        <v>3159.33722253</v>
      </c>
    </row>
    <row r="20" spans="1:71" x14ac:dyDescent="0.25">
      <c r="A20" s="34" t="s">
        <v>19</v>
      </c>
      <c r="B20" s="32">
        <v>9892.3788200748695</v>
      </c>
      <c r="C20" s="32">
        <v>461.54134557016999</v>
      </c>
      <c r="D20" s="32">
        <v>13434.4526006457</v>
      </c>
      <c r="E20" s="32">
        <v>2713.4295328264402</v>
      </c>
      <c r="F20" s="32">
        <v>2240.3912160014202</v>
      </c>
      <c r="G20" s="32">
        <v>1679.8262838810599</v>
      </c>
      <c r="H20" s="32">
        <v>3190.4126057728599</v>
      </c>
      <c r="I20" s="67"/>
      <c r="J20" s="67"/>
      <c r="K20" s="32">
        <v>11.299339262724899</v>
      </c>
      <c r="L20" s="67"/>
      <c r="M20" s="32">
        <v>150.123122203821</v>
      </c>
      <c r="N20" s="67"/>
      <c r="O20" s="32"/>
      <c r="P20" s="34" t="s">
        <v>19</v>
      </c>
      <c r="Q20" s="32">
        <v>34.685165132199998</v>
      </c>
      <c r="R20" s="32">
        <v>8.6842991920900003E-4</v>
      </c>
      <c r="S20" s="32">
        <v>41.1515424774</v>
      </c>
      <c r="T20" s="32">
        <v>144.63244924</v>
      </c>
      <c r="U20" s="32">
        <v>1555.8056431</v>
      </c>
      <c r="V20" s="32">
        <v>11.298274171099999</v>
      </c>
      <c r="W20" s="32">
        <v>9890.22214609</v>
      </c>
      <c r="X20" s="32">
        <v>146.46061513699999</v>
      </c>
      <c r="Y20" s="32">
        <v>220.149145406</v>
      </c>
      <c r="Z20" s="32">
        <v>69.277782067800004</v>
      </c>
      <c r="AA20" s="32">
        <v>64.637395697700001</v>
      </c>
      <c r="AB20" s="32">
        <v>1.11064804289E-3</v>
      </c>
      <c r="AC20" s="32">
        <v>150.10976093599999</v>
      </c>
      <c r="AD20" s="32">
        <v>1.95045691276</v>
      </c>
      <c r="AE20" s="32">
        <v>23.902979419800001</v>
      </c>
      <c r="AF20" s="32">
        <v>6.57221914398</v>
      </c>
      <c r="AG20" s="32">
        <v>23.650989682599999</v>
      </c>
      <c r="AH20" s="32">
        <v>461.495708407</v>
      </c>
      <c r="AI20" s="32">
        <v>0</v>
      </c>
      <c r="AJ20" s="32">
        <v>12090.2170809</v>
      </c>
      <c r="AK20" s="32">
        <v>1341.40813372</v>
      </c>
      <c r="AL20" s="32">
        <v>13433.575671500001</v>
      </c>
      <c r="AM20" s="32">
        <v>6.3897182275800004</v>
      </c>
      <c r="AN20" s="32">
        <v>169.93684318300001</v>
      </c>
      <c r="AO20" s="32">
        <v>2.7576040906800001</v>
      </c>
      <c r="AP20" s="32">
        <v>1701.9226870800001</v>
      </c>
      <c r="AQ20" s="32">
        <v>37.139010756600001</v>
      </c>
      <c r="AR20" s="32">
        <v>36.114128330500002</v>
      </c>
      <c r="AS20" s="32">
        <v>157.33625781999999</v>
      </c>
      <c r="AT20" s="32">
        <v>2.0639072882599998</v>
      </c>
      <c r="AU20" s="32">
        <v>2.0596035322000001</v>
      </c>
      <c r="AV20" s="32">
        <v>77.671018252699994</v>
      </c>
      <c r="AW20" s="32">
        <v>2713.1460382300002</v>
      </c>
      <c r="AX20" s="32">
        <v>2240.1448726100002</v>
      </c>
      <c r="AY20" s="32">
        <v>473.00116561700003</v>
      </c>
      <c r="AZ20" s="32">
        <v>1017.19277958</v>
      </c>
      <c r="BA20" s="32">
        <v>2.4800806665700001</v>
      </c>
      <c r="BB20" s="32">
        <v>0.39289493305099998</v>
      </c>
      <c r="BC20" s="32">
        <v>304.74854838900001</v>
      </c>
      <c r="BD20" s="32">
        <v>292.71612208300002</v>
      </c>
      <c r="BE20" s="32">
        <v>164.839564564</v>
      </c>
      <c r="BF20" s="32">
        <v>9.8800895071999992</v>
      </c>
      <c r="BG20" s="32">
        <v>9.1344112074199995</v>
      </c>
      <c r="BH20" s="32">
        <v>415.76107652799999</v>
      </c>
      <c r="BI20" s="32">
        <v>83.858607880400001</v>
      </c>
      <c r="BJ20" s="32">
        <v>640.72034746999998</v>
      </c>
      <c r="BK20" s="32">
        <v>0.47194883646199998</v>
      </c>
      <c r="BL20" s="32">
        <v>1679.7989737299999</v>
      </c>
      <c r="BM20" s="32">
        <v>7.7177628235600002</v>
      </c>
      <c r="BN20" s="32">
        <v>24.413311649600001</v>
      </c>
      <c r="BO20" s="32">
        <v>355.46950356500002</v>
      </c>
      <c r="BP20" s="32">
        <v>1.1382941208500001E-2</v>
      </c>
      <c r="BQ20" s="32">
        <v>701.26750847100004</v>
      </c>
      <c r="BR20" s="32">
        <v>3190.04930835</v>
      </c>
      <c r="BS20" s="32">
        <v>285.45390863300003</v>
      </c>
    </row>
    <row r="21" spans="1:71" x14ac:dyDescent="0.25">
      <c r="A21" s="34" t="s">
        <v>20</v>
      </c>
      <c r="B21" s="32">
        <v>33508.554803369203</v>
      </c>
      <c r="C21" s="32">
        <v>190.63468169999999</v>
      </c>
      <c r="D21" s="32">
        <v>16638.926058675701</v>
      </c>
      <c r="E21" s="32">
        <v>3145.3702847791701</v>
      </c>
      <c r="F21" s="32">
        <v>2269.6193020982601</v>
      </c>
      <c r="G21" s="32">
        <v>25402.495733276199</v>
      </c>
      <c r="H21" s="32">
        <v>2619.8382155065401</v>
      </c>
      <c r="I21" s="67"/>
      <c r="J21" s="67"/>
      <c r="K21" s="32">
        <v>0.58654989999999996</v>
      </c>
      <c r="L21" s="67"/>
      <c r="M21" s="32">
        <v>198.54286579999899</v>
      </c>
      <c r="N21" s="67"/>
      <c r="O21" s="32"/>
      <c r="P21" s="34" t="s">
        <v>20</v>
      </c>
      <c r="Q21" s="32">
        <v>46.679524598900002</v>
      </c>
      <c r="R21" s="32">
        <v>4.7551193854600002E-3</v>
      </c>
      <c r="S21" s="32">
        <v>49.0314158666</v>
      </c>
      <c r="T21" s="32">
        <v>77.413900081700007</v>
      </c>
      <c r="U21" s="32">
        <v>1215.61684799</v>
      </c>
      <c r="V21" s="32">
        <v>0.58655051366900002</v>
      </c>
      <c r="W21" s="32">
        <v>33507.248725700003</v>
      </c>
      <c r="X21" s="32">
        <v>144.64356964199999</v>
      </c>
      <c r="Y21" s="32">
        <v>94.864782118899996</v>
      </c>
      <c r="Z21" s="32">
        <v>28.242984602700002</v>
      </c>
      <c r="AA21" s="32">
        <v>358.75035615799999</v>
      </c>
      <c r="AB21" s="32">
        <v>6.0801237139499996E-3</v>
      </c>
      <c r="AC21" s="32">
        <v>198.535261015</v>
      </c>
      <c r="AD21" s="32">
        <v>9.2859205816700001</v>
      </c>
      <c r="AE21" s="32">
        <v>28.6316943054</v>
      </c>
      <c r="AF21" s="32">
        <v>3.4431643478599998</v>
      </c>
      <c r="AG21" s="32">
        <v>21.515506715800001</v>
      </c>
      <c r="AH21" s="32">
        <v>190.63477157700001</v>
      </c>
      <c r="AI21" s="32">
        <v>0</v>
      </c>
      <c r="AJ21" s="32">
        <v>14973.1479478</v>
      </c>
      <c r="AK21" s="32">
        <v>1654.3961830799999</v>
      </c>
      <c r="AL21" s="32">
        <v>16636.830051500001</v>
      </c>
      <c r="AM21" s="32">
        <v>3.4006414709800001</v>
      </c>
      <c r="AN21" s="32">
        <v>162.354471496</v>
      </c>
      <c r="AO21" s="32">
        <v>23.668844132</v>
      </c>
      <c r="AP21" s="32">
        <v>1233.09344502</v>
      </c>
      <c r="AQ21" s="32">
        <v>84.386273955799993</v>
      </c>
      <c r="AR21" s="32">
        <v>85.5439172297</v>
      </c>
      <c r="AS21" s="32">
        <v>197.83043282200001</v>
      </c>
      <c r="AT21" s="32">
        <v>42.845002536199999</v>
      </c>
      <c r="AU21" s="32">
        <v>13.281376742300001</v>
      </c>
      <c r="AV21" s="32">
        <v>101.687244544</v>
      </c>
      <c r="AW21" s="32">
        <v>3144.5393806100001</v>
      </c>
      <c r="AX21" s="32">
        <v>2269.0966595599998</v>
      </c>
      <c r="AY21" s="32">
        <v>875.44272105499999</v>
      </c>
      <c r="AZ21" s="32">
        <v>1406.92758009</v>
      </c>
      <c r="BA21" s="32">
        <v>3.4890380377299999</v>
      </c>
      <c r="BB21" s="32">
        <v>1.8796506389600001</v>
      </c>
      <c r="BC21" s="32">
        <v>792.03069971000002</v>
      </c>
      <c r="BD21" s="32">
        <v>115.332910457</v>
      </c>
      <c r="BE21" s="32">
        <v>66.901583491799997</v>
      </c>
      <c r="BF21" s="32">
        <v>12.960475543099999</v>
      </c>
      <c r="BG21" s="32">
        <v>17.2878842356</v>
      </c>
      <c r="BH21" s="32">
        <v>174.36898325000001</v>
      </c>
      <c r="BI21" s="32">
        <v>58.788052183300003</v>
      </c>
      <c r="BJ21" s="32">
        <v>472.68177916500002</v>
      </c>
      <c r="BK21" s="32">
        <v>4.1333822203899997</v>
      </c>
      <c r="BL21" s="32">
        <v>25401.859943700001</v>
      </c>
      <c r="BM21" s="32">
        <v>511.48974694999998</v>
      </c>
      <c r="BN21" s="32">
        <v>41.112697989099999</v>
      </c>
      <c r="BO21" s="32">
        <v>311.80790306199998</v>
      </c>
      <c r="BP21" s="32">
        <v>0.15098057979900001</v>
      </c>
      <c r="BQ21" s="32">
        <v>403.78838304999999</v>
      </c>
      <c r="BR21" s="32">
        <v>2619.1958454599999</v>
      </c>
      <c r="BS21" s="32">
        <v>115.510568472</v>
      </c>
    </row>
    <row r="22" spans="1:71" x14ac:dyDescent="0.25">
      <c r="A22" s="34" t="s">
        <v>21</v>
      </c>
      <c r="B22" s="32">
        <v>15518.863087047201</v>
      </c>
      <c r="C22" s="32">
        <v>455.49400603999402</v>
      </c>
      <c r="D22" s="32">
        <v>14394.574717158201</v>
      </c>
      <c r="E22" s="32">
        <v>1404.61105040093</v>
      </c>
      <c r="F22" s="32">
        <v>1150.1663638712701</v>
      </c>
      <c r="G22" s="32">
        <v>2868.64518468704</v>
      </c>
      <c r="H22" s="32">
        <v>3774.8378991856098</v>
      </c>
      <c r="I22" s="67"/>
      <c r="J22" s="67"/>
      <c r="K22" s="32">
        <v>1.9386559999999899</v>
      </c>
      <c r="L22" s="67"/>
      <c r="M22" s="32">
        <v>22.103024999999999</v>
      </c>
      <c r="N22" s="67"/>
      <c r="O22" s="32"/>
      <c r="P22" s="34" t="s">
        <v>129</v>
      </c>
      <c r="Q22" s="32">
        <v>58.699066823199999</v>
      </c>
      <c r="R22" s="32">
        <v>1.27879214299E-2</v>
      </c>
      <c r="S22" s="32">
        <v>62.513798897000001</v>
      </c>
      <c r="T22" s="32">
        <v>148.66323483400001</v>
      </c>
      <c r="U22" s="32">
        <v>3290.0371273699998</v>
      </c>
      <c r="V22" s="32">
        <v>1.93867534168</v>
      </c>
      <c r="W22" s="32">
        <v>15517.3068902</v>
      </c>
      <c r="X22" s="32">
        <v>287.55139140400001</v>
      </c>
      <c r="Y22" s="32">
        <v>180.74906408800001</v>
      </c>
      <c r="Z22" s="32">
        <v>50.330328140299997</v>
      </c>
      <c r="AA22" s="32">
        <v>267.66815029200001</v>
      </c>
      <c r="AB22" s="32">
        <v>1.6353523231400002E-2</v>
      </c>
      <c r="AC22" s="32">
        <v>22.064130722400002</v>
      </c>
      <c r="AD22" s="32">
        <v>28.3757829151</v>
      </c>
      <c r="AE22" s="32">
        <v>38.448895440500003</v>
      </c>
      <c r="AF22" s="32">
        <v>1.7018434064200001</v>
      </c>
      <c r="AG22" s="32">
        <v>42.057659313199999</v>
      </c>
      <c r="AH22" s="32">
        <v>455.39968607200001</v>
      </c>
      <c r="AI22" s="32">
        <v>0</v>
      </c>
      <c r="AJ22" s="32">
        <v>12953.2854231</v>
      </c>
      <c r="AK22" s="32">
        <v>1410.8820112799999</v>
      </c>
      <c r="AL22" s="32">
        <v>14392.543217300001</v>
      </c>
      <c r="AM22" s="32">
        <v>9.15875939887</v>
      </c>
      <c r="AN22" s="32">
        <v>286.24438685500002</v>
      </c>
      <c r="AO22" s="32">
        <v>8.76473430271</v>
      </c>
      <c r="AP22" s="32">
        <v>2014.2940671199999</v>
      </c>
      <c r="AQ22" s="32">
        <v>11.7059749952</v>
      </c>
      <c r="AR22" s="32">
        <v>6.5916372359600004</v>
      </c>
      <c r="AS22" s="32">
        <v>374.880294537</v>
      </c>
      <c r="AT22" s="32">
        <v>5.6092555124899999</v>
      </c>
      <c r="AU22" s="32">
        <v>4.27465898157</v>
      </c>
      <c r="AV22" s="32">
        <v>4.2743461994</v>
      </c>
      <c r="AW22" s="32">
        <v>1403.2624000999999</v>
      </c>
      <c r="AX22" s="32">
        <v>1149.1641164</v>
      </c>
      <c r="AY22" s="32">
        <v>254.098283702</v>
      </c>
      <c r="AZ22" s="32">
        <v>468.27391328099998</v>
      </c>
      <c r="BA22" s="32">
        <v>0.59166346853200003</v>
      </c>
      <c r="BB22" s="32">
        <v>0.18902337172100001</v>
      </c>
      <c r="BC22" s="32">
        <v>317.19687391500003</v>
      </c>
      <c r="BD22" s="32">
        <v>8.7046004500199992</v>
      </c>
      <c r="BE22" s="32">
        <v>68.4838042847</v>
      </c>
      <c r="BF22" s="32">
        <v>3.2855277479999998</v>
      </c>
      <c r="BG22" s="32">
        <v>11.742837854499999</v>
      </c>
      <c r="BH22" s="32">
        <v>187.954888474</v>
      </c>
      <c r="BI22" s="32">
        <v>23.5158098279</v>
      </c>
      <c r="BJ22" s="32">
        <v>106.312182251</v>
      </c>
      <c r="BK22" s="32">
        <v>5.08183679408</v>
      </c>
      <c r="BL22" s="32">
        <v>2868.13623573</v>
      </c>
      <c r="BM22" s="32">
        <v>20.142136391600001</v>
      </c>
      <c r="BN22" s="32">
        <v>17.053179506199999</v>
      </c>
      <c r="BO22" s="32">
        <v>398.20646400300001</v>
      </c>
      <c r="BP22" s="32">
        <v>0.19821342717400001</v>
      </c>
      <c r="BQ22" s="32">
        <v>538.44835098700003</v>
      </c>
      <c r="BR22" s="32">
        <v>3772.1829027200001</v>
      </c>
      <c r="BS22" s="32">
        <v>263.50660734299998</v>
      </c>
    </row>
    <row r="23" spans="1:71" x14ac:dyDescent="0.25">
      <c r="A23" s="34" t="s">
        <v>22</v>
      </c>
      <c r="B23" s="32">
        <v>65275.262618224202</v>
      </c>
      <c r="C23" s="32">
        <v>756.48928370830095</v>
      </c>
      <c r="D23" s="32">
        <v>58102.723934105197</v>
      </c>
      <c r="E23" s="32">
        <v>11344.772668490601</v>
      </c>
      <c r="F23" s="32">
        <v>8074.2246262185099</v>
      </c>
      <c r="G23" s="32">
        <v>26332.602234561899</v>
      </c>
      <c r="H23" s="32">
        <v>22444.756762110599</v>
      </c>
      <c r="I23" s="67"/>
      <c r="J23" s="67"/>
      <c r="K23" s="32">
        <v>10.7615157</v>
      </c>
      <c r="L23" s="67"/>
      <c r="M23" s="32">
        <v>3506.0590411681701</v>
      </c>
      <c r="N23" s="67"/>
      <c r="O23" s="32"/>
      <c r="P23" s="34" t="s">
        <v>22</v>
      </c>
      <c r="Q23" s="32">
        <v>225.04419841399999</v>
      </c>
      <c r="R23" s="32">
        <v>1.5699339721299999E-2</v>
      </c>
      <c r="S23" s="32">
        <v>224.558542536</v>
      </c>
      <c r="T23" s="32">
        <v>681.71315284599996</v>
      </c>
      <c r="U23" s="32">
        <v>10061.6630621</v>
      </c>
      <c r="V23" s="32">
        <v>10.7527570069</v>
      </c>
      <c r="W23" s="32">
        <v>65265.0768149</v>
      </c>
      <c r="X23" s="32">
        <v>767.85153906699998</v>
      </c>
      <c r="Y23" s="32">
        <v>1325.71944949</v>
      </c>
      <c r="Z23" s="32">
        <v>377.40554607000001</v>
      </c>
      <c r="AA23" s="32">
        <v>1359.60710552</v>
      </c>
      <c r="AB23" s="32">
        <v>2.00755793696E-2</v>
      </c>
      <c r="AC23" s="32">
        <v>3504.9255449799998</v>
      </c>
      <c r="AD23" s="32">
        <v>29.4562848831</v>
      </c>
      <c r="AE23" s="32">
        <v>118.35526784299999</v>
      </c>
      <c r="AF23" s="32">
        <v>14.884013679400001</v>
      </c>
      <c r="AG23" s="32">
        <v>127.065701776</v>
      </c>
      <c r="AH23" s="32">
        <v>756.22024744099997</v>
      </c>
      <c r="AI23" s="32">
        <v>0</v>
      </c>
      <c r="AJ23" s="32">
        <v>52279.147809499998</v>
      </c>
      <c r="AK23" s="32">
        <v>5779.39866067</v>
      </c>
      <c r="AL23" s="32">
        <v>58088.002755100002</v>
      </c>
      <c r="AM23" s="32">
        <v>15.840997812399999</v>
      </c>
      <c r="AN23" s="32">
        <v>1919.2852944199999</v>
      </c>
      <c r="AO23" s="32">
        <v>103.21458249699999</v>
      </c>
      <c r="AP23" s="32">
        <v>10526.1958552</v>
      </c>
      <c r="AQ23" s="32">
        <v>151.555284986</v>
      </c>
      <c r="AR23" s="32">
        <v>215.63299103</v>
      </c>
      <c r="AS23" s="32">
        <v>963.31260519099999</v>
      </c>
      <c r="AT23" s="32">
        <v>113.99331254000001</v>
      </c>
      <c r="AU23" s="32">
        <v>71.235039744299996</v>
      </c>
      <c r="AV23" s="32">
        <v>187.4567969</v>
      </c>
      <c r="AW23" s="32">
        <v>11330.601016000001</v>
      </c>
      <c r="AX23" s="32">
        <v>8063.8550413000003</v>
      </c>
      <c r="AY23" s="32">
        <v>3266.7459747299999</v>
      </c>
      <c r="AZ23" s="32">
        <v>5010.0094813599999</v>
      </c>
      <c r="BA23" s="32">
        <v>11.255776363500001</v>
      </c>
      <c r="BB23" s="32">
        <v>12.0707164829</v>
      </c>
      <c r="BC23" s="32">
        <v>3047.8828625299998</v>
      </c>
      <c r="BD23" s="32">
        <v>333.28371458700002</v>
      </c>
      <c r="BE23" s="32">
        <v>381.38934340200001</v>
      </c>
      <c r="BF23" s="32">
        <v>17.4910544341</v>
      </c>
      <c r="BG23" s="32">
        <v>67.491960275300002</v>
      </c>
      <c r="BH23" s="32">
        <v>986.15208470799996</v>
      </c>
      <c r="BI23" s="32">
        <v>336.65791072899998</v>
      </c>
      <c r="BJ23" s="32">
        <v>1036.8889097599999</v>
      </c>
      <c r="BK23" s="32">
        <v>26.876830882699998</v>
      </c>
      <c r="BL23" s="32">
        <v>26322.5942698</v>
      </c>
      <c r="BM23" s="32">
        <v>202.95596239</v>
      </c>
      <c r="BN23" s="32">
        <v>346.95513495900002</v>
      </c>
      <c r="BO23" s="32">
        <v>3513.5873226200001</v>
      </c>
      <c r="BP23" s="32">
        <v>0.428224001864</v>
      </c>
      <c r="BQ23" s="32">
        <v>2929.9318825800001</v>
      </c>
      <c r="BR23" s="32">
        <v>22417.359487199999</v>
      </c>
      <c r="BS23" s="32">
        <v>2654.4105031899999</v>
      </c>
    </row>
    <row r="24" spans="1:71" x14ac:dyDescent="0.25">
      <c r="A24" s="34" t="s">
        <v>23</v>
      </c>
      <c r="B24" s="32">
        <v>24776.7274029039</v>
      </c>
      <c r="C24" s="32">
        <v>1107.37956608428</v>
      </c>
      <c r="D24" s="32">
        <v>32298.000949454701</v>
      </c>
      <c r="E24" s="32">
        <v>21205.000453366098</v>
      </c>
      <c r="F24" s="32">
        <v>14337.3218822615</v>
      </c>
      <c r="G24" s="32">
        <v>9875.1324373857606</v>
      </c>
      <c r="H24" s="32">
        <v>19982.917439043398</v>
      </c>
      <c r="I24" s="67"/>
      <c r="J24" s="67"/>
      <c r="K24" s="32">
        <v>58.862709917099998</v>
      </c>
      <c r="L24" s="67"/>
      <c r="M24" s="32">
        <v>731.58325315483205</v>
      </c>
      <c r="N24" s="67"/>
      <c r="O24" s="32"/>
      <c r="P24" s="34" t="s">
        <v>23</v>
      </c>
      <c r="Q24" s="32">
        <v>195.98603605299999</v>
      </c>
      <c r="R24" s="32">
        <v>1.35553826962E-2</v>
      </c>
      <c r="S24" s="32">
        <v>224.00999016399999</v>
      </c>
      <c r="T24" s="32">
        <v>479.586236423</v>
      </c>
      <c r="U24" s="32">
        <v>26986.811599799999</v>
      </c>
      <c r="V24" s="32">
        <v>58.857364249100002</v>
      </c>
      <c r="W24" s="32">
        <v>24773.394223499999</v>
      </c>
      <c r="X24" s="32">
        <v>695.35592930500002</v>
      </c>
      <c r="Y24" s="32">
        <v>348.01143155599999</v>
      </c>
      <c r="Z24" s="32">
        <v>1142.97487469</v>
      </c>
      <c r="AA24" s="32">
        <v>525.87323572399998</v>
      </c>
      <c r="AB24" s="32">
        <v>1.7336294840500002E-2</v>
      </c>
      <c r="AC24" s="32">
        <v>731.50434104500005</v>
      </c>
      <c r="AD24" s="32">
        <v>27.558622764799999</v>
      </c>
      <c r="AE24" s="32">
        <v>153.44264321</v>
      </c>
      <c r="AF24" s="32">
        <v>16.479771002500001</v>
      </c>
      <c r="AG24" s="32">
        <v>113.854785042</v>
      </c>
      <c r="AH24" s="32">
        <v>1106.5153081000001</v>
      </c>
      <c r="AI24" s="32">
        <v>0</v>
      </c>
      <c r="AJ24" s="32">
        <v>29062.700787400001</v>
      </c>
      <c r="AK24" s="32">
        <v>3201.63482638</v>
      </c>
      <c r="AL24" s="32">
        <v>32291.894236600001</v>
      </c>
      <c r="AM24" s="32">
        <v>18.312574568900001</v>
      </c>
      <c r="AN24" s="32">
        <v>880.75121676799995</v>
      </c>
      <c r="AO24" s="32">
        <v>220.84918093300001</v>
      </c>
      <c r="AP24" s="32">
        <v>11928.3690482</v>
      </c>
      <c r="AQ24" s="32">
        <v>224.53005600500001</v>
      </c>
      <c r="AR24" s="32">
        <v>114.39956577</v>
      </c>
      <c r="AS24" s="32">
        <v>1218.3159942699999</v>
      </c>
      <c r="AT24" s="32">
        <v>190.338921863</v>
      </c>
      <c r="AU24" s="32">
        <v>136.40140734900001</v>
      </c>
      <c r="AV24" s="32">
        <v>111.706762805</v>
      </c>
      <c r="AW24" s="32">
        <v>21178.190394699999</v>
      </c>
      <c r="AX24" s="32">
        <v>14314.720009500001</v>
      </c>
      <c r="AY24" s="32">
        <v>6863.4703852399998</v>
      </c>
      <c r="AZ24" s="32">
        <v>10098.300858500001</v>
      </c>
      <c r="BA24" s="32">
        <v>22.089382873999998</v>
      </c>
      <c r="BB24" s="32">
        <v>10.734112425999999</v>
      </c>
      <c r="BC24" s="32">
        <v>7403.0852831399998</v>
      </c>
      <c r="BD24" s="32">
        <v>118.536754625</v>
      </c>
      <c r="BE24" s="32">
        <v>702.21836017199996</v>
      </c>
      <c r="BF24" s="32">
        <v>25.518926087600001</v>
      </c>
      <c r="BG24" s="32">
        <v>74.387650067400003</v>
      </c>
      <c r="BH24" s="32">
        <v>1775.5250014200001</v>
      </c>
      <c r="BI24" s="32">
        <v>682.562447421</v>
      </c>
      <c r="BJ24" s="32">
        <v>1148.1905052499999</v>
      </c>
      <c r="BK24" s="32">
        <v>135.34902519299999</v>
      </c>
      <c r="BL24" s="32">
        <v>9872.1037245400003</v>
      </c>
      <c r="BM24" s="32">
        <v>23.378601376799999</v>
      </c>
      <c r="BN24" s="32">
        <v>325.18319460499998</v>
      </c>
      <c r="BO24" s="32">
        <v>2435.4669374800001</v>
      </c>
      <c r="BP24" s="32">
        <v>0.543017996246</v>
      </c>
      <c r="BQ24" s="32">
        <v>2413.3553903500001</v>
      </c>
      <c r="BR24" s="32">
        <v>19974.307663</v>
      </c>
      <c r="BS24" s="32">
        <v>1342.03430286</v>
      </c>
    </row>
    <row r="25" spans="1:71" x14ac:dyDescent="0.25">
      <c r="A25" s="34" t="s">
        <v>24</v>
      </c>
      <c r="B25" s="32">
        <v>27818.177935265401</v>
      </c>
      <c r="C25" s="32">
        <v>1770.4959714239999</v>
      </c>
      <c r="D25" s="32">
        <v>38756.635714468401</v>
      </c>
      <c r="E25" s="32">
        <v>9502.6198238894995</v>
      </c>
      <c r="F25" s="32">
        <v>8145.6391215024796</v>
      </c>
      <c r="G25" s="32">
        <v>3630.8567785436699</v>
      </c>
      <c r="H25" s="32">
        <v>23339.011173996099</v>
      </c>
      <c r="I25" s="67"/>
      <c r="J25" s="67"/>
      <c r="K25" s="32">
        <v>43.297691999999898</v>
      </c>
      <c r="L25" s="67"/>
      <c r="M25" s="32">
        <v>162.09740699999901</v>
      </c>
      <c r="N25" s="67"/>
      <c r="O25" s="32"/>
      <c r="P25" s="34" t="s">
        <v>24</v>
      </c>
      <c r="Q25" s="32">
        <v>198.96419383099999</v>
      </c>
      <c r="R25" s="32">
        <v>1.37641674932E-3</v>
      </c>
      <c r="S25" s="32">
        <v>235.508805008</v>
      </c>
      <c r="T25" s="32">
        <v>941.67851490299995</v>
      </c>
      <c r="U25" s="32">
        <v>14003.0386463</v>
      </c>
      <c r="V25" s="32">
        <v>43.2976517894</v>
      </c>
      <c r="W25" s="32">
        <v>27817.5479342</v>
      </c>
      <c r="X25" s="32">
        <v>592.77365398699999</v>
      </c>
      <c r="Y25" s="32">
        <v>2134.1239974499999</v>
      </c>
      <c r="Z25" s="32">
        <v>320.96941421399998</v>
      </c>
      <c r="AA25" s="32">
        <v>838.61597927900004</v>
      </c>
      <c r="AB25" s="32">
        <v>1.7604679695599999E-3</v>
      </c>
      <c r="AC25" s="32">
        <v>162.097084346</v>
      </c>
      <c r="AD25" s="32">
        <v>2.6008367112399999</v>
      </c>
      <c r="AE25" s="32">
        <v>137.819452619</v>
      </c>
      <c r="AF25" s="32">
        <v>30.675802306800001</v>
      </c>
      <c r="AG25" s="32">
        <v>121.734417646</v>
      </c>
      <c r="AH25" s="32">
        <v>1770.47744156</v>
      </c>
      <c r="AI25" s="32">
        <v>0</v>
      </c>
      <c r="AJ25" s="32">
        <v>34880.286411599998</v>
      </c>
      <c r="AK25" s="32">
        <v>3872.9875773200001</v>
      </c>
      <c r="AL25" s="32">
        <v>38755.874825699997</v>
      </c>
      <c r="AM25" s="32">
        <v>47.797562716500003</v>
      </c>
      <c r="AN25" s="32">
        <v>1552.2937737100001</v>
      </c>
      <c r="AO25" s="32">
        <v>52.471526836400002</v>
      </c>
      <c r="AP25" s="32">
        <v>12330.316035</v>
      </c>
      <c r="AQ25" s="32">
        <v>80.820982453599996</v>
      </c>
      <c r="AR25" s="32">
        <v>80.563637015099999</v>
      </c>
      <c r="AS25" s="32">
        <v>615.39748518099998</v>
      </c>
      <c r="AT25" s="32">
        <v>73.6776076437</v>
      </c>
      <c r="AU25" s="32">
        <v>45.9031361997</v>
      </c>
      <c r="AV25" s="32">
        <v>175.01745792200001</v>
      </c>
      <c r="AW25" s="32">
        <v>9501.1366319999997</v>
      </c>
      <c r="AX25" s="32">
        <v>8144.67788294</v>
      </c>
      <c r="AY25" s="32">
        <v>1356.4587490599999</v>
      </c>
      <c r="AZ25" s="32">
        <v>4630.5464665199997</v>
      </c>
      <c r="BA25" s="32">
        <v>9.4993188233399994</v>
      </c>
      <c r="BB25" s="32">
        <v>5.8590592494799996</v>
      </c>
      <c r="BC25" s="32">
        <v>2654.0893636699998</v>
      </c>
      <c r="BD25" s="32">
        <v>444.09591081600001</v>
      </c>
      <c r="BE25" s="32">
        <v>617.80763098199998</v>
      </c>
      <c r="BF25" s="32">
        <v>44.570370658000002</v>
      </c>
      <c r="BG25" s="32">
        <v>106.24273603899999</v>
      </c>
      <c r="BH25" s="32">
        <v>1553.00817162</v>
      </c>
      <c r="BI25" s="32">
        <v>302.694200954</v>
      </c>
      <c r="BJ25" s="32">
        <v>1239.48302358</v>
      </c>
      <c r="BK25" s="32">
        <v>43.4787668799</v>
      </c>
      <c r="BL25" s="32">
        <v>3628.0376142300001</v>
      </c>
      <c r="BM25" s="32">
        <v>5.7125949974900001</v>
      </c>
      <c r="BN25" s="32">
        <v>871.52871602799996</v>
      </c>
      <c r="BO25" s="32">
        <v>2956.2574636999998</v>
      </c>
      <c r="BP25" s="32">
        <v>0.29757837085299998</v>
      </c>
      <c r="BQ25" s="32">
        <v>4623.1236943599997</v>
      </c>
      <c r="BR25" s="32">
        <v>23322.960889000002</v>
      </c>
      <c r="BS25" s="32">
        <v>1836.7627948899999</v>
      </c>
    </row>
    <row r="26" spans="1:71" x14ac:dyDescent="0.25">
      <c r="A26" s="34" t="s">
        <v>25</v>
      </c>
      <c r="B26" s="32">
        <v>91421.844331504195</v>
      </c>
      <c r="C26" s="32">
        <v>1416.9120167849901</v>
      </c>
      <c r="D26" s="32">
        <v>32482.912466670099</v>
      </c>
      <c r="E26" s="32">
        <v>6949.8244464752297</v>
      </c>
      <c r="F26" s="32">
        <v>4098.5413778136499</v>
      </c>
      <c r="G26" s="32">
        <v>21999.356320016599</v>
      </c>
      <c r="H26" s="32">
        <v>13386.6076836831</v>
      </c>
      <c r="I26" s="67"/>
      <c r="J26" s="67"/>
      <c r="K26" s="32">
        <v>2.59240406499999</v>
      </c>
      <c r="L26" s="67"/>
      <c r="M26" s="32">
        <v>302.54368179591302</v>
      </c>
      <c r="N26" s="67"/>
      <c r="O26" s="32"/>
      <c r="P26" s="34" t="s">
        <v>25</v>
      </c>
      <c r="Q26" s="32">
        <v>141.805644917</v>
      </c>
      <c r="R26" s="32">
        <v>1.12328076836E-2</v>
      </c>
      <c r="S26" s="32">
        <v>172.27552198699999</v>
      </c>
      <c r="T26" s="32">
        <v>276.84206267799999</v>
      </c>
      <c r="U26" s="32">
        <v>14829.7491359</v>
      </c>
      <c r="V26" s="32">
        <v>2.59191211515</v>
      </c>
      <c r="W26" s="32">
        <v>91420.711385400005</v>
      </c>
      <c r="X26" s="32">
        <v>332.89039401100001</v>
      </c>
      <c r="Y26" s="32">
        <v>285.39338102900001</v>
      </c>
      <c r="Z26" s="32">
        <v>449.81523568300003</v>
      </c>
      <c r="AA26" s="32">
        <v>495.363042431</v>
      </c>
      <c r="AB26" s="32">
        <v>1.43622802365E-2</v>
      </c>
      <c r="AC26" s="32">
        <v>302.38749694900002</v>
      </c>
      <c r="AD26" s="32">
        <v>19.892775068500001</v>
      </c>
      <c r="AE26" s="32">
        <v>76.787823331300004</v>
      </c>
      <c r="AF26" s="32">
        <v>13.956953543399999</v>
      </c>
      <c r="AG26" s="32">
        <v>97.001289965699996</v>
      </c>
      <c r="AH26" s="32">
        <v>1416.42380568</v>
      </c>
      <c r="AI26" s="32">
        <v>0</v>
      </c>
      <c r="AJ26" s="32">
        <v>29233.338697800002</v>
      </c>
      <c r="AK26" s="32">
        <v>3228.2559672100001</v>
      </c>
      <c r="AL26" s="32">
        <v>32481.487440100002</v>
      </c>
      <c r="AM26" s="32">
        <v>16.604072761099999</v>
      </c>
      <c r="AN26" s="32">
        <v>834.57441884900004</v>
      </c>
      <c r="AO26" s="32">
        <v>118.633527716</v>
      </c>
      <c r="AP26" s="32">
        <v>6841.4268231100004</v>
      </c>
      <c r="AQ26" s="32">
        <v>223.393782458</v>
      </c>
      <c r="AR26" s="32">
        <v>70.326421691700006</v>
      </c>
      <c r="AS26" s="32">
        <v>331.17278598399997</v>
      </c>
      <c r="AT26" s="32">
        <v>39.643946014100003</v>
      </c>
      <c r="AU26" s="32">
        <v>52.908639076</v>
      </c>
      <c r="AV26" s="32">
        <v>80.952241018999999</v>
      </c>
      <c r="AW26" s="32">
        <v>7077.7406720600002</v>
      </c>
      <c r="AX26" s="32">
        <v>4095.7602661400001</v>
      </c>
      <c r="AY26" s="32">
        <v>2981.9804059200001</v>
      </c>
      <c r="AZ26" s="32">
        <v>2804.3645659200001</v>
      </c>
      <c r="BA26" s="32">
        <v>19.373265633199999</v>
      </c>
      <c r="BB26" s="32">
        <v>3.0268761144399998</v>
      </c>
      <c r="BC26" s="32">
        <v>1635.53500371</v>
      </c>
      <c r="BD26" s="32">
        <v>181.100459296</v>
      </c>
      <c r="BE26" s="32">
        <v>146.530884192</v>
      </c>
      <c r="BF26" s="32">
        <v>33.555654043099999</v>
      </c>
      <c r="BG26" s="32">
        <v>105.433835024</v>
      </c>
      <c r="BH26" s="32">
        <v>378.52138782399999</v>
      </c>
      <c r="BI26" s="32">
        <v>166.09065562800001</v>
      </c>
      <c r="BJ26" s="32">
        <v>476.26769138999998</v>
      </c>
      <c r="BK26" s="32">
        <v>33.293339717199999</v>
      </c>
      <c r="BL26" s="32">
        <v>21999.213940099999</v>
      </c>
      <c r="BM26" s="32">
        <v>169.20433939</v>
      </c>
      <c r="BN26" s="32">
        <v>91.767472799100005</v>
      </c>
      <c r="BO26" s="32">
        <v>2029.7761106</v>
      </c>
      <c r="BP26" s="32">
        <v>0.55353868164700004</v>
      </c>
      <c r="BQ26" s="32">
        <v>1567.70850488</v>
      </c>
      <c r="BR26" s="32">
        <v>13366.4735294</v>
      </c>
      <c r="BS26" s="32">
        <v>1534.7919520400001</v>
      </c>
    </row>
    <row r="27" spans="1:71" x14ac:dyDescent="0.25">
      <c r="A27" s="34" t="s">
        <v>26</v>
      </c>
      <c r="B27" s="32">
        <v>8066.7182950871602</v>
      </c>
      <c r="C27" s="32">
        <v>65.075484280499893</v>
      </c>
      <c r="D27" s="32">
        <v>7130.4410537204203</v>
      </c>
      <c r="E27" s="32">
        <v>6529.8129037875096</v>
      </c>
      <c r="F27" s="32">
        <v>2275.75826665152</v>
      </c>
      <c r="G27" s="32">
        <v>3293.5742156413598</v>
      </c>
      <c r="H27" s="32">
        <v>3905.0634486786698</v>
      </c>
      <c r="I27" s="67"/>
      <c r="J27" s="67"/>
      <c r="K27" s="32">
        <v>0.59225307999999899</v>
      </c>
      <c r="L27" s="67"/>
      <c r="M27" s="32">
        <v>21.988499999999998</v>
      </c>
      <c r="N27" s="67"/>
      <c r="O27" s="32"/>
      <c r="P27" s="34" t="s">
        <v>26</v>
      </c>
      <c r="Q27" s="32">
        <v>39.6253036843</v>
      </c>
      <c r="R27" s="32">
        <v>1.62797870629E-3</v>
      </c>
      <c r="S27" s="32">
        <v>41.299741922199999</v>
      </c>
      <c r="T27" s="32">
        <v>187.25180024900001</v>
      </c>
      <c r="U27" s="32">
        <v>12072.894723699999</v>
      </c>
      <c r="V27" s="32">
        <v>0.59225556058700002</v>
      </c>
      <c r="W27" s="32">
        <v>8066.61396143</v>
      </c>
      <c r="X27" s="32">
        <v>124.450599681</v>
      </c>
      <c r="Y27" s="32">
        <v>500.07939753099998</v>
      </c>
      <c r="Z27" s="32">
        <v>14.669057066900001</v>
      </c>
      <c r="AA27" s="32">
        <v>470.36810401399998</v>
      </c>
      <c r="AB27" s="32">
        <v>2.0819074645700001E-3</v>
      </c>
      <c r="AC27" s="32">
        <v>21.9885419686</v>
      </c>
      <c r="AD27" s="32">
        <v>2.22784745485</v>
      </c>
      <c r="AE27" s="32">
        <v>43.350666325900001</v>
      </c>
      <c r="AF27" s="32">
        <v>1.47073517868</v>
      </c>
      <c r="AG27" s="32">
        <v>15.242049855799999</v>
      </c>
      <c r="AH27" s="32">
        <v>65.075248013000007</v>
      </c>
      <c r="AI27" s="32">
        <v>0</v>
      </c>
      <c r="AJ27" s="32">
        <v>6417.1944779100004</v>
      </c>
      <c r="AK27" s="32">
        <v>710.794386949</v>
      </c>
      <c r="AL27" s="32">
        <v>7130.2167123099998</v>
      </c>
      <c r="AM27" s="32">
        <v>1.7591436095199999</v>
      </c>
      <c r="AN27" s="32">
        <v>198.567129846</v>
      </c>
      <c r="AO27" s="32">
        <v>76.943920699800003</v>
      </c>
      <c r="AP27" s="32">
        <v>2193.03283904</v>
      </c>
      <c r="AQ27" s="32">
        <v>54.932795028699999</v>
      </c>
      <c r="AR27" s="32">
        <v>17.1138388382</v>
      </c>
      <c r="AS27" s="32">
        <v>161.484585555</v>
      </c>
      <c r="AT27" s="32">
        <v>38.254089157000003</v>
      </c>
      <c r="AU27" s="32">
        <v>34.743045639599998</v>
      </c>
      <c r="AV27" s="32">
        <v>33.6574974802</v>
      </c>
      <c r="AW27" s="32">
        <v>6527.3069670200002</v>
      </c>
      <c r="AX27" s="32">
        <v>2275.18493119</v>
      </c>
      <c r="AY27" s="32">
        <v>4252.1220358299997</v>
      </c>
      <c r="AZ27" s="32">
        <v>1595.4115562300001</v>
      </c>
      <c r="BA27" s="32">
        <v>5.32357484023</v>
      </c>
      <c r="BB27" s="32">
        <v>1.54771472634</v>
      </c>
      <c r="BC27" s="32">
        <v>958.65812775999996</v>
      </c>
      <c r="BD27" s="32">
        <v>17.006103232899999</v>
      </c>
      <c r="BE27" s="32">
        <v>131.21612275300001</v>
      </c>
      <c r="BF27" s="32">
        <v>8.0668074906600005</v>
      </c>
      <c r="BG27" s="32">
        <v>13.493906430199999</v>
      </c>
      <c r="BH27" s="32">
        <v>334.43653366699999</v>
      </c>
      <c r="BI27" s="32">
        <v>212.43708894299999</v>
      </c>
      <c r="BJ27" s="32">
        <v>170.35834930499999</v>
      </c>
      <c r="BK27" s="32">
        <v>5.5107674550699999</v>
      </c>
      <c r="BL27" s="32">
        <v>3293.5644892999999</v>
      </c>
      <c r="BM27" s="32">
        <v>0.90714645744800004</v>
      </c>
      <c r="BN27" s="32">
        <v>157.016785572</v>
      </c>
      <c r="BO27" s="32">
        <v>355.38041196099999</v>
      </c>
      <c r="BP27" s="32">
        <v>0.27259759126400002</v>
      </c>
      <c r="BQ27" s="32">
        <v>783.62967674900005</v>
      </c>
      <c r="BR27" s="32">
        <v>3904.99989422</v>
      </c>
      <c r="BS27" s="32">
        <v>92.834591330899997</v>
      </c>
    </row>
    <row r="28" spans="1:71" x14ac:dyDescent="0.25">
      <c r="A28" s="34" t="s">
        <v>27</v>
      </c>
      <c r="B28" s="32">
        <v>13895.730290822799</v>
      </c>
      <c r="C28" s="32">
        <v>810.81480178367497</v>
      </c>
      <c r="D28" s="32">
        <v>13689.4450027974</v>
      </c>
      <c r="E28" s="32">
        <v>5683.2769218990497</v>
      </c>
      <c r="F28" s="32">
        <v>2562.93731873655</v>
      </c>
      <c r="G28" s="32">
        <v>2478.7697802344801</v>
      </c>
      <c r="H28" s="32">
        <v>5564.7750055107099</v>
      </c>
      <c r="I28" s="67"/>
      <c r="J28" s="67"/>
      <c r="K28" s="32">
        <v>7.5369351034629002</v>
      </c>
      <c r="L28" s="67"/>
      <c r="M28" s="32">
        <v>112.04188636699899</v>
      </c>
      <c r="N28" s="67"/>
      <c r="O28" s="32"/>
      <c r="P28" s="34" t="s">
        <v>27</v>
      </c>
      <c r="Q28" s="32">
        <v>73.485496644700007</v>
      </c>
      <c r="R28" s="32">
        <v>2.5226973630300001E-3</v>
      </c>
      <c r="S28" s="32">
        <v>71.9818227648</v>
      </c>
      <c r="T28" s="32">
        <v>379.21266011500001</v>
      </c>
      <c r="U28" s="32">
        <v>5866.8044514800004</v>
      </c>
      <c r="V28" s="32">
        <v>7.5368687139599997</v>
      </c>
      <c r="W28" s="32">
        <v>13892.9724735</v>
      </c>
      <c r="X28" s="32">
        <v>95.330950377600004</v>
      </c>
      <c r="Y28" s="32">
        <v>80.201694761499994</v>
      </c>
      <c r="Z28" s="32">
        <v>544.56535712899995</v>
      </c>
      <c r="AA28" s="32">
        <v>325.48205183200002</v>
      </c>
      <c r="AB28" s="32">
        <v>3.2272420936799999E-3</v>
      </c>
      <c r="AC28" s="32">
        <v>112.04178004000001</v>
      </c>
      <c r="AD28" s="32">
        <v>4.6459255737899996</v>
      </c>
      <c r="AE28" s="32">
        <v>28.840150611399999</v>
      </c>
      <c r="AF28" s="32">
        <v>3.23461930726</v>
      </c>
      <c r="AG28" s="32">
        <v>99.390364015299994</v>
      </c>
      <c r="AH28" s="32">
        <v>810.79098583899997</v>
      </c>
      <c r="AI28" s="32">
        <v>0</v>
      </c>
      <c r="AJ28" s="32">
        <v>12318.224738999999</v>
      </c>
      <c r="AK28" s="32">
        <v>1364.04493768</v>
      </c>
      <c r="AL28" s="32">
        <v>13686.9156023</v>
      </c>
      <c r="AM28" s="32">
        <v>4.2478382231299996</v>
      </c>
      <c r="AN28" s="32">
        <v>257.29667335300002</v>
      </c>
      <c r="AO28" s="32">
        <v>10.332977424799999</v>
      </c>
      <c r="AP28" s="32">
        <v>2769.49834758</v>
      </c>
      <c r="AQ28" s="32">
        <v>16.2034786396</v>
      </c>
      <c r="AR28" s="32">
        <v>7.3131747305900001</v>
      </c>
      <c r="AS28" s="32">
        <v>337.20305864699998</v>
      </c>
      <c r="AT28" s="32">
        <v>19.850707104200001</v>
      </c>
      <c r="AU28" s="32">
        <v>23.3925732284</v>
      </c>
      <c r="AV28" s="32">
        <v>14.1860990327</v>
      </c>
      <c r="AW28" s="32">
        <v>5680.3069563400004</v>
      </c>
      <c r="AX28" s="32">
        <v>2561.91198781</v>
      </c>
      <c r="AY28" s="32">
        <v>3118.3949685299999</v>
      </c>
      <c r="AZ28" s="32">
        <v>1752.3609410700001</v>
      </c>
      <c r="BA28" s="32">
        <v>2.6860713838999999</v>
      </c>
      <c r="BB28" s="32">
        <v>1.9771164460499999</v>
      </c>
      <c r="BC28" s="32">
        <v>1447.69941472</v>
      </c>
      <c r="BD28" s="32">
        <v>6.9743504860599996</v>
      </c>
      <c r="BE28" s="32">
        <v>116.315654585</v>
      </c>
      <c r="BF28" s="32">
        <v>1.48208620601</v>
      </c>
      <c r="BG28" s="32">
        <v>16.1941946938</v>
      </c>
      <c r="BH28" s="32">
        <v>300.14816999599998</v>
      </c>
      <c r="BI28" s="32">
        <v>77.225312036700004</v>
      </c>
      <c r="BJ28" s="32">
        <v>156.00562339999999</v>
      </c>
      <c r="BK28" s="32">
        <v>6.7207960890500003</v>
      </c>
      <c r="BL28" s="32">
        <v>2478.1362602099998</v>
      </c>
      <c r="BM28" s="32">
        <v>10.180163242700001</v>
      </c>
      <c r="BN28" s="32">
        <v>33.346056641099999</v>
      </c>
      <c r="BO28" s="32">
        <v>726.99853730400002</v>
      </c>
      <c r="BP28" s="32">
        <v>0.65334410311799995</v>
      </c>
      <c r="BQ28" s="32">
        <v>1120.4154374899999</v>
      </c>
      <c r="BR28" s="32">
        <v>5564.2083756499997</v>
      </c>
      <c r="BS28" s="32">
        <v>292.80204040900003</v>
      </c>
    </row>
    <row r="29" spans="1:71" x14ac:dyDescent="0.25">
      <c r="A29" s="34" t="s">
        <v>28</v>
      </c>
      <c r="B29" s="32">
        <v>12224.984547926801</v>
      </c>
      <c r="C29" s="32">
        <v>198.888477499999</v>
      </c>
      <c r="D29" s="32">
        <v>9917.4863876617692</v>
      </c>
      <c r="E29" s="32">
        <v>3817.3937926338904</v>
      </c>
      <c r="F29" s="32">
        <v>2322.8909866344602</v>
      </c>
      <c r="G29" s="32">
        <v>1438.6596135800401</v>
      </c>
      <c r="H29" s="32">
        <v>2335.04012608332</v>
      </c>
      <c r="I29" s="67"/>
      <c r="J29" s="67"/>
      <c r="K29" s="32">
        <v>4.8379378600000003</v>
      </c>
      <c r="L29" s="67"/>
      <c r="M29" s="32">
        <v>14.25723511</v>
      </c>
      <c r="N29" s="67"/>
      <c r="O29" s="32"/>
      <c r="P29" s="34" t="s">
        <v>28</v>
      </c>
      <c r="Q29" s="32">
        <v>58.620717963499999</v>
      </c>
      <c r="R29" s="32">
        <v>1.8452657046699999E-2</v>
      </c>
      <c r="S29" s="32">
        <v>62.361166595199997</v>
      </c>
      <c r="T29" s="32">
        <v>67.163325432899995</v>
      </c>
      <c r="U29" s="32">
        <v>4227.2984306899998</v>
      </c>
      <c r="V29" s="32">
        <v>4.82765787704</v>
      </c>
      <c r="W29" s="32">
        <v>12224.2152496</v>
      </c>
      <c r="X29" s="32">
        <v>146.67543010700001</v>
      </c>
      <c r="Y29" s="32">
        <v>75.435409722399996</v>
      </c>
      <c r="Z29" s="32">
        <v>11.400632401299999</v>
      </c>
      <c r="AA29" s="32">
        <v>299.85742036800002</v>
      </c>
      <c r="AB29" s="32">
        <v>2.35968534736E-2</v>
      </c>
      <c r="AC29" s="32">
        <v>14.2572281367</v>
      </c>
      <c r="AD29" s="32">
        <v>30.778241810099999</v>
      </c>
      <c r="AE29" s="32">
        <v>24.752694550200001</v>
      </c>
      <c r="AF29" s="32">
        <v>0.95726648279100002</v>
      </c>
      <c r="AG29" s="32">
        <v>18.045335572900001</v>
      </c>
      <c r="AH29" s="32">
        <v>198.62831601900001</v>
      </c>
      <c r="AI29" s="32">
        <v>0</v>
      </c>
      <c r="AJ29" s="32">
        <v>8924.3625759499992</v>
      </c>
      <c r="AK29" s="32">
        <v>960.82025315500005</v>
      </c>
      <c r="AL29" s="32">
        <v>9915.9610709099998</v>
      </c>
      <c r="AM29" s="32">
        <v>1.6083149397100001</v>
      </c>
      <c r="AN29" s="32">
        <v>214.92134016399999</v>
      </c>
      <c r="AO29" s="32">
        <v>37.062140402499999</v>
      </c>
      <c r="AP29" s="32">
        <v>1186.6011811000001</v>
      </c>
      <c r="AQ29" s="32">
        <v>93.440860364800002</v>
      </c>
      <c r="AR29" s="32">
        <v>7.02575913072</v>
      </c>
      <c r="AS29" s="32">
        <v>307.17617134300002</v>
      </c>
      <c r="AT29" s="32">
        <v>19.908047549700001</v>
      </c>
      <c r="AU29" s="32">
        <v>32.673773266799998</v>
      </c>
      <c r="AV29" s="32">
        <v>19.082764011799998</v>
      </c>
      <c r="AW29" s="32">
        <v>3815.14431031</v>
      </c>
      <c r="AX29" s="32">
        <v>2321.7429798200001</v>
      </c>
      <c r="AY29" s="32">
        <v>1493.40133049</v>
      </c>
      <c r="AZ29" s="32">
        <v>1580.5026281299999</v>
      </c>
      <c r="BA29" s="32">
        <v>5.6919899729400001</v>
      </c>
      <c r="BB29" s="32">
        <v>0.979286159273</v>
      </c>
      <c r="BC29" s="32">
        <v>1139.3194791599999</v>
      </c>
      <c r="BD29" s="32">
        <v>13.0405267068</v>
      </c>
      <c r="BE29" s="32">
        <v>88.270284032500001</v>
      </c>
      <c r="BF29" s="32">
        <v>3.6134806443</v>
      </c>
      <c r="BG29" s="32">
        <v>17.074582462199999</v>
      </c>
      <c r="BH29" s="32">
        <v>234.44373815700001</v>
      </c>
      <c r="BI29" s="32">
        <v>95.521829706199995</v>
      </c>
      <c r="BJ29" s="32">
        <v>182.54585973100001</v>
      </c>
      <c r="BK29" s="32">
        <v>24.873089081700002</v>
      </c>
      <c r="BL29" s="32">
        <v>1438.4975168200001</v>
      </c>
      <c r="BM29" s="32">
        <v>1.5130276198299999</v>
      </c>
      <c r="BN29" s="32">
        <v>5.8823190087099997</v>
      </c>
      <c r="BO29" s="32">
        <v>209.275032173</v>
      </c>
      <c r="BP29" s="32">
        <v>0.44105127233500002</v>
      </c>
      <c r="BQ29" s="32">
        <v>294.83546639999997</v>
      </c>
      <c r="BR29" s="32">
        <v>2333.6639863800001</v>
      </c>
      <c r="BS29" s="32">
        <v>127.906636804</v>
      </c>
    </row>
    <row r="30" spans="1:71" x14ac:dyDescent="0.25">
      <c r="A30" s="34" t="s">
        <v>29</v>
      </c>
      <c r="B30" s="32">
        <v>3926.3520664744701</v>
      </c>
      <c r="C30" s="32">
        <v>161.180838999999</v>
      </c>
      <c r="D30" s="32">
        <v>1802.89165799843</v>
      </c>
      <c r="E30" s="32">
        <v>480.07761765854798</v>
      </c>
      <c r="F30" s="32">
        <v>423.474621156453</v>
      </c>
      <c r="G30" s="32">
        <v>1172.21066573249</v>
      </c>
      <c r="H30" s="32">
        <v>558.57290993002596</v>
      </c>
      <c r="I30" s="67"/>
      <c r="J30" s="67"/>
      <c r="K30" s="32">
        <v>0.3</v>
      </c>
      <c r="L30" s="67"/>
      <c r="M30" s="32">
        <v>32.536505999999903</v>
      </c>
      <c r="N30" s="67"/>
      <c r="O30" s="32"/>
      <c r="P30" s="34" t="s">
        <v>29</v>
      </c>
      <c r="Q30" s="32">
        <v>7.33322588416</v>
      </c>
      <c r="R30" s="32">
        <v>1.4701987162599999E-3</v>
      </c>
      <c r="S30" s="32">
        <v>8.8786397187800006</v>
      </c>
      <c r="T30" s="32">
        <v>19.9471010607</v>
      </c>
      <c r="U30" s="32">
        <v>622.61706786000002</v>
      </c>
      <c r="V30" s="32">
        <v>0.29949169547799998</v>
      </c>
      <c r="W30" s="32">
        <v>3923.2595909299998</v>
      </c>
      <c r="X30" s="32">
        <v>44.518049588899999</v>
      </c>
      <c r="Y30" s="32">
        <v>42.613609462600003</v>
      </c>
      <c r="Z30" s="32">
        <v>35.808913000499999</v>
      </c>
      <c r="AA30" s="32">
        <v>48.601760838399997</v>
      </c>
      <c r="AB30" s="32">
        <v>1.8804144070700001E-3</v>
      </c>
      <c r="AC30" s="32">
        <v>32.521416522999999</v>
      </c>
      <c r="AD30" s="32">
        <v>2.0964266763700001</v>
      </c>
      <c r="AE30" s="32">
        <v>5.4590105417399997</v>
      </c>
      <c r="AF30" s="32">
        <v>0.334997777223</v>
      </c>
      <c r="AG30" s="32">
        <v>4.6476696470999999</v>
      </c>
      <c r="AH30" s="32">
        <v>161.16100480099999</v>
      </c>
      <c r="AI30" s="32">
        <v>0</v>
      </c>
      <c r="AJ30" s="32">
        <v>1621.82743024</v>
      </c>
      <c r="AK30" s="32">
        <v>178.10749893299999</v>
      </c>
      <c r="AL30" s="32">
        <v>1802.03135585</v>
      </c>
      <c r="AM30" s="32">
        <v>0.35879906452600002</v>
      </c>
      <c r="AN30" s="32">
        <v>45.214522236000001</v>
      </c>
      <c r="AO30" s="32">
        <v>0.12002328662</v>
      </c>
      <c r="AP30" s="32">
        <v>260.79743931799999</v>
      </c>
      <c r="AQ30" s="32">
        <v>5.8820982978099998</v>
      </c>
      <c r="AR30" s="32">
        <v>1.78167219685</v>
      </c>
      <c r="AS30" s="32">
        <v>60.479806610600001</v>
      </c>
      <c r="AT30" s="32">
        <v>0.38347519800300001</v>
      </c>
      <c r="AU30" s="32">
        <v>5.9870092368099996</v>
      </c>
      <c r="AV30" s="32">
        <v>11.091589108200001</v>
      </c>
      <c r="AW30" s="32">
        <v>479.74650936699999</v>
      </c>
      <c r="AX30" s="32">
        <v>423.16600100300002</v>
      </c>
      <c r="AY30" s="32">
        <v>56.5805083638</v>
      </c>
      <c r="AZ30" s="32">
        <v>221.91074664999999</v>
      </c>
      <c r="BA30" s="32">
        <v>0.177419505724</v>
      </c>
      <c r="BB30" s="32">
        <v>2.5418000058999999E-2</v>
      </c>
      <c r="BC30" s="32">
        <v>148.89392988899999</v>
      </c>
      <c r="BD30" s="32">
        <v>0.27016984844399999</v>
      </c>
      <c r="BE30" s="32">
        <v>29.930704189299998</v>
      </c>
      <c r="BF30" s="32">
        <v>0.42546989818600001</v>
      </c>
      <c r="BG30" s="32">
        <v>2.1120129950300002</v>
      </c>
      <c r="BH30" s="32">
        <v>76.881016870899998</v>
      </c>
      <c r="BI30" s="32">
        <v>16.8907968442</v>
      </c>
      <c r="BJ30" s="32">
        <v>61.7824178762</v>
      </c>
      <c r="BK30" s="32">
        <v>4.9999715926700002E-2</v>
      </c>
      <c r="BL30" s="32">
        <v>1172.0791178100001</v>
      </c>
      <c r="BM30" s="32">
        <v>13.418730677999999</v>
      </c>
      <c r="BN30" s="32">
        <v>1.0666276904300001</v>
      </c>
      <c r="BO30" s="32">
        <v>73.593822459600005</v>
      </c>
      <c r="BP30" s="32">
        <v>1.9267219095399999E-2</v>
      </c>
      <c r="BQ30" s="32">
        <v>98.644624062000005</v>
      </c>
      <c r="BR30" s="32">
        <v>557.72521526499997</v>
      </c>
      <c r="BS30" s="32">
        <v>18.968702396400001</v>
      </c>
    </row>
    <row r="31" spans="1:71" x14ac:dyDescent="0.25">
      <c r="A31" s="34" t="s">
        <v>30</v>
      </c>
      <c r="B31" s="32">
        <v>15067.1848036062</v>
      </c>
      <c r="C31" s="32">
        <v>898.71673907189404</v>
      </c>
      <c r="D31" s="32">
        <v>12983.164566625101</v>
      </c>
      <c r="E31" s="32">
        <v>2687.2417285636798</v>
      </c>
      <c r="F31" s="32">
        <v>2330.0451285608196</v>
      </c>
      <c r="G31" s="32">
        <v>1935.43933676499</v>
      </c>
      <c r="H31" s="32">
        <v>7529.0213906833696</v>
      </c>
      <c r="I31" s="67"/>
      <c r="J31" s="67"/>
      <c r="K31" s="32">
        <v>4.6639999999999899</v>
      </c>
      <c r="L31" s="67"/>
      <c r="M31" s="32">
        <v>87.282797299999999</v>
      </c>
      <c r="N31" s="67"/>
      <c r="O31" s="32"/>
      <c r="P31" s="34" t="s">
        <v>30</v>
      </c>
      <c r="Q31" s="32">
        <v>77.670481777000006</v>
      </c>
      <c r="R31" s="32">
        <v>1.5517382029700001E-2</v>
      </c>
      <c r="S31" s="32">
        <v>80.207882528699997</v>
      </c>
      <c r="T31" s="32">
        <v>284.99119642099998</v>
      </c>
      <c r="U31" s="32">
        <v>7866.9494106700004</v>
      </c>
      <c r="V31" s="32">
        <v>4.6640194347400001</v>
      </c>
      <c r="W31" s="32">
        <v>15063.6440528</v>
      </c>
      <c r="X31" s="32">
        <v>244.71704588599999</v>
      </c>
      <c r="Y31" s="32">
        <v>202.76217518799999</v>
      </c>
      <c r="Z31" s="32">
        <v>38.819357521500002</v>
      </c>
      <c r="AA31" s="32">
        <v>340.68360804500003</v>
      </c>
      <c r="AB31" s="32">
        <v>1.9843817246600001E-2</v>
      </c>
      <c r="AC31" s="32">
        <v>87.247598589299997</v>
      </c>
      <c r="AD31" s="32">
        <v>36.173045614300001</v>
      </c>
      <c r="AE31" s="32">
        <v>91.950022018499993</v>
      </c>
      <c r="AF31" s="32">
        <v>1.7214018952600001</v>
      </c>
      <c r="AG31" s="32">
        <v>195.61292435799999</v>
      </c>
      <c r="AH31" s="32">
        <v>898.62172861700003</v>
      </c>
      <c r="AI31" s="32">
        <v>0</v>
      </c>
      <c r="AJ31" s="32">
        <v>11682.330593799999</v>
      </c>
      <c r="AK31" s="32">
        <v>1261.8648966600001</v>
      </c>
      <c r="AL31" s="32">
        <v>12980.368536</v>
      </c>
      <c r="AM31" s="32">
        <v>4.7030786649599996</v>
      </c>
      <c r="AN31" s="32">
        <v>370.07415807500001</v>
      </c>
      <c r="AO31" s="32">
        <v>20.984975879099999</v>
      </c>
      <c r="AP31" s="32">
        <v>4397.9795061200002</v>
      </c>
      <c r="AQ31" s="32">
        <v>10.1874592246</v>
      </c>
      <c r="AR31" s="32">
        <v>22.880034133900001</v>
      </c>
      <c r="AS31" s="32">
        <v>333.00267398599999</v>
      </c>
      <c r="AT31" s="32">
        <v>13.1069085523</v>
      </c>
      <c r="AU31" s="32">
        <v>36.120034095599998</v>
      </c>
      <c r="AV31" s="32">
        <v>7.6358104215799996</v>
      </c>
      <c r="AW31" s="32">
        <v>2686.5414636</v>
      </c>
      <c r="AX31" s="32">
        <v>2329.5835744199999</v>
      </c>
      <c r="AY31" s="32">
        <v>356.957889185</v>
      </c>
      <c r="AZ31" s="32">
        <v>1442.6743156</v>
      </c>
      <c r="BA31" s="32">
        <v>1.08674567227</v>
      </c>
      <c r="BB31" s="32">
        <v>0.81213013288400004</v>
      </c>
      <c r="BC31" s="32">
        <v>1133.01233376</v>
      </c>
      <c r="BD31" s="32">
        <v>23.570855957300001</v>
      </c>
      <c r="BE31" s="32">
        <v>98.065761118200001</v>
      </c>
      <c r="BF31" s="32">
        <v>13.154334202999999</v>
      </c>
      <c r="BG31" s="32">
        <v>14.2935583128</v>
      </c>
      <c r="BH31" s="32">
        <v>256.80243511499998</v>
      </c>
      <c r="BI31" s="32">
        <v>55.407471699299997</v>
      </c>
      <c r="BJ31" s="32">
        <v>282.81059140100001</v>
      </c>
      <c r="BK31" s="32">
        <v>6.65494264202</v>
      </c>
      <c r="BL31" s="32">
        <v>1934.9729749799999</v>
      </c>
      <c r="BM31" s="32">
        <v>1.7434653466800001</v>
      </c>
      <c r="BN31" s="32">
        <v>41.4933187631</v>
      </c>
      <c r="BO31" s="32">
        <v>1223.42391619</v>
      </c>
      <c r="BP31" s="32">
        <v>0.20350782571000001</v>
      </c>
      <c r="BQ31" s="32">
        <v>1017.2154152099999</v>
      </c>
      <c r="BR31" s="32">
        <v>7526.4826781299998</v>
      </c>
      <c r="BS31" s="32">
        <v>612.50076054399995</v>
      </c>
    </row>
    <row r="32" spans="1:71" x14ac:dyDescent="0.25">
      <c r="A32" s="34" t="s">
        <v>31</v>
      </c>
      <c r="B32" s="32">
        <v>15582.6177146516</v>
      </c>
      <c r="C32" s="32">
        <v>32.616309832500001</v>
      </c>
      <c r="D32" s="32">
        <v>23593.257513615801</v>
      </c>
      <c r="E32" s="32">
        <v>1885.26714971557</v>
      </c>
      <c r="F32" s="32">
        <v>1072.0381715646899</v>
      </c>
      <c r="G32" s="32">
        <v>1492.72661205856</v>
      </c>
      <c r="H32" s="32">
        <v>4288.7435865879897</v>
      </c>
      <c r="I32" s="67"/>
      <c r="J32" s="67"/>
      <c r="K32" s="32">
        <v>4.0190000000000001</v>
      </c>
      <c r="L32" s="67"/>
      <c r="M32" s="32">
        <v>9.9573152</v>
      </c>
      <c r="N32" s="67"/>
      <c r="O32" s="32"/>
      <c r="P32" s="34" t="s">
        <v>31</v>
      </c>
      <c r="Q32" s="32">
        <v>21.045558290799999</v>
      </c>
      <c r="R32" s="32">
        <v>2.6020216134799998E-3</v>
      </c>
      <c r="S32" s="32">
        <v>24.917510790800002</v>
      </c>
      <c r="T32" s="32">
        <v>91.673825647800001</v>
      </c>
      <c r="U32" s="32">
        <v>8409.3447264900005</v>
      </c>
      <c r="V32" s="32">
        <v>4.0190462480100004</v>
      </c>
      <c r="W32" s="32">
        <v>15581.345257700001</v>
      </c>
      <c r="X32" s="32">
        <v>53.607328160500003</v>
      </c>
      <c r="Y32" s="32">
        <v>252.336919655</v>
      </c>
      <c r="Z32" s="32">
        <v>8.1593261965299995</v>
      </c>
      <c r="AA32" s="32">
        <v>2595.98543565</v>
      </c>
      <c r="AB32" s="32">
        <v>3.3285114272499998E-3</v>
      </c>
      <c r="AC32" s="32">
        <v>9.9573455981700008</v>
      </c>
      <c r="AD32" s="32">
        <v>4.12721562753</v>
      </c>
      <c r="AE32" s="32">
        <v>18.421645291200001</v>
      </c>
      <c r="AF32" s="32">
        <v>0.74948049385399995</v>
      </c>
      <c r="AG32" s="32">
        <v>6.32536101051</v>
      </c>
      <c r="AH32" s="32">
        <v>32.6160997092</v>
      </c>
      <c r="AI32" s="32">
        <v>0</v>
      </c>
      <c r="AJ32" s="32">
        <v>21232.695414400001</v>
      </c>
      <c r="AK32" s="32">
        <v>2355.0633160100001</v>
      </c>
      <c r="AL32" s="32">
        <v>23591.885945999999</v>
      </c>
      <c r="AM32" s="32">
        <v>0.867716940045</v>
      </c>
      <c r="AN32" s="32">
        <v>102.648968924</v>
      </c>
      <c r="AO32" s="32">
        <v>10.3284130743</v>
      </c>
      <c r="AP32" s="32">
        <v>1180.99970876</v>
      </c>
      <c r="AQ32" s="32">
        <v>14.737689615200001</v>
      </c>
      <c r="AR32" s="32">
        <v>2.1448650625400001</v>
      </c>
      <c r="AS32" s="32">
        <v>220.67945692399999</v>
      </c>
      <c r="AT32" s="32">
        <v>5.0805680913</v>
      </c>
      <c r="AU32" s="32">
        <v>16.221389468000002</v>
      </c>
      <c r="AV32" s="32">
        <v>5.3772903085200001</v>
      </c>
      <c r="AW32" s="32">
        <v>1884.35610236</v>
      </c>
      <c r="AX32" s="32">
        <v>1071.6864048499999</v>
      </c>
      <c r="AY32" s="32">
        <v>812.66969751800002</v>
      </c>
      <c r="AZ32" s="32">
        <v>581.46615082899996</v>
      </c>
      <c r="BA32" s="32">
        <v>0.57794690929600001</v>
      </c>
      <c r="BB32" s="32">
        <v>0.27311462256000002</v>
      </c>
      <c r="BC32" s="32">
        <v>433.70819297999998</v>
      </c>
      <c r="BD32" s="32">
        <v>1.8682133494199999</v>
      </c>
      <c r="BE32" s="32">
        <v>58.295138019299998</v>
      </c>
      <c r="BF32" s="32">
        <v>3.7672778305199999</v>
      </c>
      <c r="BG32" s="32">
        <v>12.733728009</v>
      </c>
      <c r="BH32" s="32">
        <v>150.37697117100001</v>
      </c>
      <c r="BI32" s="32">
        <v>27.9140101562</v>
      </c>
      <c r="BJ32" s="32">
        <v>106.43009791199999</v>
      </c>
      <c r="BK32" s="32">
        <v>1.1728242472999999</v>
      </c>
      <c r="BL32" s="32">
        <v>1492.3957934299999</v>
      </c>
      <c r="BM32" s="32">
        <v>1.4208332611300001E-2</v>
      </c>
      <c r="BN32" s="32">
        <v>11.314777835999999</v>
      </c>
      <c r="BO32" s="32">
        <v>145.41105318800001</v>
      </c>
      <c r="BP32" s="32">
        <v>0.11298560854299999</v>
      </c>
      <c r="BQ32" s="32">
        <v>392.74988117599997</v>
      </c>
      <c r="BR32" s="32">
        <v>4288.43259063</v>
      </c>
      <c r="BS32" s="32">
        <v>52.9684669468</v>
      </c>
    </row>
    <row r="33" spans="1:71" x14ac:dyDescent="0.25">
      <c r="A33" s="34" t="s">
        <v>32</v>
      </c>
      <c r="B33" s="32">
        <v>64834.591120846802</v>
      </c>
      <c r="C33" s="32">
        <v>1235.0117416451999</v>
      </c>
      <c r="D33" s="32">
        <v>42364.470326797702</v>
      </c>
      <c r="E33" s="32">
        <v>5883.2881082771701</v>
      </c>
      <c r="F33" s="32">
        <v>4162.3984641114794</v>
      </c>
      <c r="G33" s="32">
        <v>10508.955726902201</v>
      </c>
      <c r="H33" s="32">
        <v>10360.1425740331</v>
      </c>
      <c r="I33" s="67"/>
      <c r="J33" s="67"/>
      <c r="K33" s="32">
        <v>31.503989456499902</v>
      </c>
      <c r="L33" s="67"/>
      <c r="M33" s="32">
        <v>472.58365591500001</v>
      </c>
      <c r="N33" s="67"/>
      <c r="O33" s="32"/>
      <c r="P33" s="34" t="s">
        <v>32</v>
      </c>
      <c r="Q33" s="32">
        <v>182.630812822</v>
      </c>
      <c r="R33" s="32">
        <v>3.9378881690199999E-2</v>
      </c>
      <c r="S33" s="32">
        <v>183.90043050099999</v>
      </c>
      <c r="T33" s="32">
        <v>233.250846693</v>
      </c>
      <c r="U33" s="32">
        <v>48420.168538799997</v>
      </c>
      <c r="V33" s="32">
        <v>31.503900696999999</v>
      </c>
      <c r="W33" s="32">
        <v>64825.994620099998</v>
      </c>
      <c r="X33" s="32">
        <v>720.45364502799998</v>
      </c>
      <c r="Y33" s="32">
        <v>912.00211341500005</v>
      </c>
      <c r="Z33" s="32">
        <v>756.43526184699999</v>
      </c>
      <c r="AA33" s="32">
        <v>717.66013321299999</v>
      </c>
      <c r="AB33" s="32">
        <v>5.0361274333E-2</v>
      </c>
      <c r="AC33" s="32">
        <v>472.40105825699999</v>
      </c>
      <c r="AD33" s="32">
        <v>90.646682176699997</v>
      </c>
      <c r="AE33" s="32">
        <v>121.988706697</v>
      </c>
      <c r="AF33" s="32">
        <v>6.2183389878400002</v>
      </c>
      <c r="AG33" s="32">
        <v>94.713688836700001</v>
      </c>
      <c r="AH33" s="32">
        <v>1234.79719959</v>
      </c>
      <c r="AI33" s="32">
        <v>0</v>
      </c>
      <c r="AJ33" s="32">
        <v>38121.875082500002</v>
      </c>
      <c r="AK33" s="32">
        <v>4145.1170208699996</v>
      </c>
      <c r="AL33" s="32">
        <v>42357.6387856</v>
      </c>
      <c r="AM33" s="32">
        <v>7.4214898171900003</v>
      </c>
      <c r="AN33" s="32">
        <v>773.48576403300001</v>
      </c>
      <c r="AO33" s="32">
        <v>176.737921003</v>
      </c>
      <c r="AP33" s="32">
        <v>4932.3741565800001</v>
      </c>
      <c r="AQ33" s="32">
        <v>146.705810619</v>
      </c>
      <c r="AR33" s="32">
        <v>96.531093260399999</v>
      </c>
      <c r="AS33" s="32">
        <v>734.16112735599995</v>
      </c>
      <c r="AT33" s="32">
        <v>100.818482063</v>
      </c>
      <c r="AU33" s="32">
        <v>50.330563270500001</v>
      </c>
      <c r="AV33" s="32">
        <v>68.491669524499997</v>
      </c>
      <c r="AW33" s="32">
        <v>5881.0130951800002</v>
      </c>
      <c r="AX33" s="32">
        <v>4160.1855184100004</v>
      </c>
      <c r="AY33" s="32">
        <v>1720.82757677</v>
      </c>
      <c r="AZ33" s="32">
        <v>2370.8660252999998</v>
      </c>
      <c r="BA33" s="32">
        <v>30.4177646692</v>
      </c>
      <c r="BB33" s="32">
        <v>10.865400576200001</v>
      </c>
      <c r="BC33" s="32">
        <v>1239.90163177</v>
      </c>
      <c r="BD33" s="32">
        <v>153.73415871700001</v>
      </c>
      <c r="BE33" s="32">
        <v>193.02539122900001</v>
      </c>
      <c r="BF33" s="32">
        <v>15.601264539400001</v>
      </c>
      <c r="BG33" s="32">
        <v>53.572831973500001</v>
      </c>
      <c r="BH33" s="32">
        <v>513.15586392</v>
      </c>
      <c r="BI33" s="32">
        <v>62.406570985999998</v>
      </c>
      <c r="BJ33" s="32">
        <v>488.42966986800002</v>
      </c>
      <c r="BK33" s="32">
        <v>25.296772072500001</v>
      </c>
      <c r="BL33" s="32">
        <v>10508.3398951</v>
      </c>
      <c r="BM33" s="32">
        <v>11.854264321100001</v>
      </c>
      <c r="BN33" s="32">
        <v>39.758531660499997</v>
      </c>
      <c r="BO33" s="32">
        <v>1231.31103558</v>
      </c>
      <c r="BP33" s="32">
        <v>0.81470165925100002</v>
      </c>
      <c r="BQ33" s="32">
        <v>1202.59346185</v>
      </c>
      <c r="BR33" s="32">
        <v>10352.830213499999</v>
      </c>
      <c r="BS33" s="32">
        <v>683.87411858300004</v>
      </c>
    </row>
    <row r="34" spans="1:71" x14ac:dyDescent="0.25">
      <c r="A34" s="34" t="s">
        <v>33</v>
      </c>
      <c r="B34" s="32">
        <v>42842.821968032498</v>
      </c>
      <c r="C34" s="32">
        <v>1507.01160199539</v>
      </c>
      <c r="D34" s="32">
        <v>38560.976783647595</v>
      </c>
      <c r="E34" s="32">
        <v>8501.8342233208623</v>
      </c>
      <c r="F34" s="32">
        <v>6195.8093891229792</v>
      </c>
      <c r="G34" s="32">
        <v>14483.3299313425</v>
      </c>
      <c r="H34" s="32">
        <v>32561.435196727201</v>
      </c>
      <c r="I34" s="67"/>
      <c r="J34" s="67"/>
      <c r="K34" s="32">
        <v>80.165328579999994</v>
      </c>
      <c r="L34" s="67"/>
      <c r="M34" s="32">
        <v>306.79252730026599</v>
      </c>
      <c r="N34" s="67"/>
      <c r="O34" s="32"/>
      <c r="P34" s="34" t="s">
        <v>33</v>
      </c>
      <c r="Q34" s="32">
        <v>323.06658859200002</v>
      </c>
      <c r="R34" s="32">
        <v>2.4959492698200001E-2</v>
      </c>
      <c r="S34" s="32">
        <v>411.19405195000002</v>
      </c>
      <c r="T34" s="32">
        <v>1124.23690775</v>
      </c>
      <c r="U34" s="32">
        <v>24985.852452800002</v>
      </c>
      <c r="V34" s="32">
        <v>80.158480088900006</v>
      </c>
      <c r="W34" s="32">
        <v>42837.354007800001</v>
      </c>
      <c r="X34" s="32">
        <v>1429.6871598</v>
      </c>
      <c r="Y34" s="32">
        <v>1447.8368870300001</v>
      </c>
      <c r="Z34" s="32">
        <v>594.92842614999995</v>
      </c>
      <c r="AA34" s="32">
        <v>684.31705608899995</v>
      </c>
      <c r="AB34" s="32">
        <v>3.19200364404E-2</v>
      </c>
      <c r="AC34" s="32">
        <v>306.73425346300002</v>
      </c>
      <c r="AD34" s="32">
        <v>43.710092453199998</v>
      </c>
      <c r="AE34" s="32">
        <v>172.80121054599999</v>
      </c>
      <c r="AF34" s="32">
        <v>49.766519890600001</v>
      </c>
      <c r="AG34" s="32">
        <v>260.054008829</v>
      </c>
      <c r="AH34" s="32">
        <v>1506.8628934200001</v>
      </c>
      <c r="AI34" s="32">
        <v>0</v>
      </c>
      <c r="AJ34" s="32">
        <v>34697.337549700002</v>
      </c>
      <c r="AK34" s="32">
        <v>3811.55015908</v>
      </c>
      <c r="AL34" s="32">
        <v>38552.597801199998</v>
      </c>
      <c r="AM34" s="32">
        <v>111.239367938</v>
      </c>
      <c r="AN34" s="32">
        <v>1566.90465255</v>
      </c>
      <c r="AO34" s="32">
        <v>42.981409684900001</v>
      </c>
      <c r="AP34" s="32">
        <v>16712.780364800001</v>
      </c>
      <c r="AQ34" s="32">
        <v>72.918727822999998</v>
      </c>
      <c r="AR34" s="32">
        <v>79.786231816500006</v>
      </c>
      <c r="AS34" s="32">
        <v>613.09115848399995</v>
      </c>
      <c r="AT34" s="32">
        <v>28.903444606899999</v>
      </c>
      <c r="AU34" s="32">
        <v>25.048418876700001</v>
      </c>
      <c r="AV34" s="32">
        <v>109.31073909600001</v>
      </c>
      <c r="AW34" s="32">
        <v>8498.1742839199997</v>
      </c>
      <c r="AX34" s="32">
        <v>6192.7241623899999</v>
      </c>
      <c r="AY34" s="32">
        <v>2305.4501215199998</v>
      </c>
      <c r="AZ34" s="32">
        <v>3651.3742590900001</v>
      </c>
      <c r="BA34" s="32">
        <v>5.6033772892</v>
      </c>
      <c r="BB34" s="32">
        <v>1.97613380927</v>
      </c>
      <c r="BC34" s="32">
        <v>2366.9163763400002</v>
      </c>
      <c r="BD34" s="32">
        <v>265.02915492699998</v>
      </c>
      <c r="BE34" s="32">
        <v>395.04848796099998</v>
      </c>
      <c r="BF34" s="32">
        <v>14.456339380099999</v>
      </c>
      <c r="BG34" s="32">
        <v>28.566502965400002</v>
      </c>
      <c r="BH34" s="32">
        <v>1008.5495418199999</v>
      </c>
      <c r="BI34" s="32">
        <v>214.130455224</v>
      </c>
      <c r="BJ34" s="32">
        <v>891.14270003299998</v>
      </c>
      <c r="BK34" s="32">
        <v>29.2634847062</v>
      </c>
      <c r="BL34" s="32">
        <v>14481.559945999999</v>
      </c>
      <c r="BM34" s="32">
        <v>48.078593847</v>
      </c>
      <c r="BN34" s="32">
        <v>918.94828313899995</v>
      </c>
      <c r="BO34" s="32">
        <v>4170.9521959499998</v>
      </c>
      <c r="BP34" s="32">
        <v>0.58231137945</v>
      </c>
      <c r="BQ34" s="32">
        <v>5691.5661726400003</v>
      </c>
      <c r="BR34" s="32">
        <v>32537.8677116</v>
      </c>
      <c r="BS34" s="32">
        <v>3259.8861917499999</v>
      </c>
    </row>
    <row r="35" spans="1:71" x14ac:dyDescent="0.25">
      <c r="A35" s="34" t="s">
        <v>34</v>
      </c>
      <c r="B35" s="32">
        <v>8076.6050315111597</v>
      </c>
      <c r="C35" s="32">
        <v>5904.0876660900003</v>
      </c>
      <c r="D35" s="32">
        <v>10094.6993111997</v>
      </c>
      <c r="E35" s="32">
        <v>2156.09673462305</v>
      </c>
      <c r="F35" s="32">
        <v>1503.9059905342699</v>
      </c>
      <c r="G35" s="32">
        <v>6369.3965500641798</v>
      </c>
      <c r="H35" s="32">
        <v>2940.3933888575898</v>
      </c>
      <c r="I35" s="67"/>
      <c r="J35" s="67"/>
      <c r="K35" s="32"/>
      <c r="L35" s="67"/>
      <c r="M35" s="32">
        <v>14.4232</v>
      </c>
      <c r="N35" s="67"/>
      <c r="O35" s="32"/>
      <c r="P35" s="34" t="s">
        <v>34</v>
      </c>
      <c r="Q35" s="32">
        <v>38.964076592700003</v>
      </c>
      <c r="R35" s="32">
        <v>1.4839828871399999E-3</v>
      </c>
      <c r="S35" s="32">
        <v>48.504557080300003</v>
      </c>
      <c r="T35" s="32">
        <v>85.385813943900004</v>
      </c>
      <c r="U35" s="32">
        <v>8512.6676623900003</v>
      </c>
      <c r="V35" s="32">
        <v>0</v>
      </c>
      <c r="W35" s="32">
        <v>8075.6674164599999</v>
      </c>
      <c r="X35" s="32">
        <v>89.993053984300005</v>
      </c>
      <c r="Y35" s="32">
        <v>316.61413656000002</v>
      </c>
      <c r="Z35" s="32">
        <v>571.57758598099997</v>
      </c>
      <c r="AA35" s="32">
        <v>130.164799055</v>
      </c>
      <c r="AB35" s="32">
        <v>1.8979487937399999E-3</v>
      </c>
      <c r="AC35" s="32">
        <v>14.423134775299999</v>
      </c>
      <c r="AD35" s="32">
        <v>2.9418969153000001</v>
      </c>
      <c r="AE35" s="32">
        <v>20.492903743999999</v>
      </c>
      <c r="AF35" s="32">
        <v>3.63739300724</v>
      </c>
      <c r="AG35" s="32">
        <v>16.4803021267</v>
      </c>
      <c r="AH35" s="32">
        <v>5904.0836271799999</v>
      </c>
      <c r="AI35" s="32">
        <v>0</v>
      </c>
      <c r="AJ35" s="32">
        <v>9084.3115793399993</v>
      </c>
      <c r="AK35" s="32">
        <v>1006.42754485</v>
      </c>
      <c r="AL35" s="32">
        <v>10093.681021099999</v>
      </c>
      <c r="AM35" s="32">
        <v>3.7715880315199999</v>
      </c>
      <c r="AN35" s="32">
        <v>118.98526908300001</v>
      </c>
      <c r="AO35" s="32">
        <v>19.3509737171</v>
      </c>
      <c r="AP35" s="32">
        <v>1444.95976713</v>
      </c>
      <c r="AQ35" s="32">
        <v>16.637112985600002</v>
      </c>
      <c r="AR35" s="32">
        <v>3.4065873246499998</v>
      </c>
      <c r="AS35" s="32">
        <v>218.02843109299999</v>
      </c>
      <c r="AT35" s="32">
        <v>25.1359667276</v>
      </c>
      <c r="AU35" s="32">
        <v>3.3205136185000002</v>
      </c>
      <c r="AV35" s="32">
        <v>5.1979766677199999</v>
      </c>
      <c r="AW35" s="32">
        <v>2155.9447465500002</v>
      </c>
      <c r="AX35" s="32">
        <v>1503.7572760800001</v>
      </c>
      <c r="AY35" s="32">
        <v>652.18747047299996</v>
      </c>
      <c r="AZ35" s="32">
        <v>996.47482711400005</v>
      </c>
      <c r="BA35" s="32">
        <v>0.774146229711</v>
      </c>
      <c r="BB35" s="32">
        <v>1.72120515506</v>
      </c>
      <c r="BC35" s="32">
        <v>771.02469339200002</v>
      </c>
      <c r="BD35" s="32">
        <v>0.24857560039000001</v>
      </c>
      <c r="BE35" s="32">
        <v>74.293736704599993</v>
      </c>
      <c r="BF35" s="32">
        <v>11.995916167600001</v>
      </c>
      <c r="BG35" s="32">
        <v>9.3527739755199999</v>
      </c>
      <c r="BH35" s="32">
        <v>193.260607787</v>
      </c>
      <c r="BI35" s="32">
        <v>61.4578080896</v>
      </c>
      <c r="BJ35" s="32">
        <v>86.640636108600006</v>
      </c>
      <c r="BK35" s="32">
        <v>1.90886730469</v>
      </c>
      <c r="BL35" s="32">
        <v>6369.3383439500003</v>
      </c>
      <c r="BM35" s="32">
        <v>36.644167486199997</v>
      </c>
      <c r="BN35" s="32">
        <v>14.558672571400001</v>
      </c>
      <c r="BO35" s="32">
        <v>187.213677668</v>
      </c>
      <c r="BP35" s="32">
        <v>0.165130886171</v>
      </c>
      <c r="BQ35" s="32">
        <v>511.92205683100002</v>
      </c>
      <c r="BR35" s="32">
        <v>2940.2685684200001</v>
      </c>
      <c r="BS35" s="32">
        <v>98.741061864700001</v>
      </c>
    </row>
    <row r="36" spans="1:71" x14ac:dyDescent="0.25">
      <c r="A36" s="34" t="s">
        <v>35</v>
      </c>
      <c r="B36" s="32">
        <v>246129.469877853</v>
      </c>
      <c r="C36" s="32">
        <v>3867.0353582641201</v>
      </c>
      <c r="D36" s="32">
        <v>58235.381684671302</v>
      </c>
      <c r="E36" s="32">
        <v>17130.722848783098</v>
      </c>
      <c r="F36" s="32">
        <v>13969.832645373199</v>
      </c>
      <c r="G36" s="32">
        <v>39626.2887615082</v>
      </c>
      <c r="H36" s="32">
        <v>29714.9373531327</v>
      </c>
      <c r="I36" s="67"/>
      <c r="J36" s="67"/>
      <c r="K36" s="32">
        <v>40.773642165325001</v>
      </c>
      <c r="L36" s="67"/>
      <c r="M36" s="32">
        <v>1187.3268838499901</v>
      </c>
      <c r="N36" s="67"/>
      <c r="O36" s="32"/>
      <c r="P36" s="34" t="s">
        <v>35</v>
      </c>
      <c r="Q36" s="32">
        <v>455.77191137400001</v>
      </c>
      <c r="R36" s="32">
        <v>1.4288502552099999E-2</v>
      </c>
      <c r="S36" s="32">
        <v>464.7661799</v>
      </c>
      <c r="T36" s="32">
        <v>1178.7115225299999</v>
      </c>
      <c r="U36" s="32">
        <v>43402.358747799997</v>
      </c>
      <c r="V36" s="32">
        <v>40.772811523199998</v>
      </c>
      <c r="W36" s="32">
        <v>246123.22883400001</v>
      </c>
      <c r="X36" s="32">
        <v>998.83692103999999</v>
      </c>
      <c r="Y36" s="32">
        <v>985.07351409099999</v>
      </c>
      <c r="Z36" s="32">
        <v>731.85102669499997</v>
      </c>
      <c r="AA36" s="32">
        <v>836.89893546500002</v>
      </c>
      <c r="AB36" s="32">
        <v>1.82726920796E-2</v>
      </c>
      <c r="AC36" s="32">
        <v>1187.0477806599999</v>
      </c>
      <c r="AD36" s="32">
        <v>25.9790560187</v>
      </c>
      <c r="AE36" s="32">
        <v>175.867804479</v>
      </c>
      <c r="AF36" s="32">
        <v>43.2563148865</v>
      </c>
      <c r="AG36" s="32">
        <v>224.87922856200001</v>
      </c>
      <c r="AH36" s="32">
        <v>3866.88300445</v>
      </c>
      <c r="AI36" s="32">
        <v>0</v>
      </c>
      <c r="AJ36" s="32">
        <v>52402.0517158</v>
      </c>
      <c r="AK36" s="32">
        <v>5796.4753866000001</v>
      </c>
      <c r="AL36" s="32">
        <v>58224.5061584</v>
      </c>
      <c r="AM36" s="32">
        <v>43.815418931400004</v>
      </c>
      <c r="AN36" s="32">
        <v>1714.7465763600001</v>
      </c>
      <c r="AO36" s="32">
        <v>303.94317173100001</v>
      </c>
      <c r="AP36" s="32">
        <v>15269.6165735</v>
      </c>
      <c r="AQ36" s="32">
        <v>288.48110745000002</v>
      </c>
      <c r="AR36" s="32">
        <v>273.88412548600002</v>
      </c>
      <c r="AS36" s="32">
        <v>1290.9427276199999</v>
      </c>
      <c r="AT36" s="32">
        <v>472.403910989</v>
      </c>
      <c r="AU36" s="32">
        <v>139.54338601500001</v>
      </c>
      <c r="AV36" s="32">
        <v>222.89489467999999</v>
      </c>
      <c r="AW36" s="32">
        <v>17124.45507</v>
      </c>
      <c r="AX36" s="32">
        <v>13964.780082900001</v>
      </c>
      <c r="AY36" s="32">
        <v>3159.6749870600001</v>
      </c>
      <c r="AZ36" s="32">
        <v>9111.7158899799997</v>
      </c>
      <c r="BA36" s="32">
        <v>73.139010319899995</v>
      </c>
      <c r="BB36" s="32">
        <v>46.745293391499999</v>
      </c>
      <c r="BC36" s="32">
        <v>5626.64795048</v>
      </c>
      <c r="BD36" s="32">
        <v>450.66532101600001</v>
      </c>
      <c r="BE36" s="32">
        <v>640.36785130500004</v>
      </c>
      <c r="BF36" s="32">
        <v>35.631806920800003</v>
      </c>
      <c r="BG36" s="32">
        <v>138.13100412899999</v>
      </c>
      <c r="BH36" s="32">
        <v>1630.0966505700001</v>
      </c>
      <c r="BI36" s="32">
        <v>478.54501389799998</v>
      </c>
      <c r="BJ36" s="32">
        <v>1793.8938105899999</v>
      </c>
      <c r="BK36" s="32">
        <v>58.842331312600002</v>
      </c>
      <c r="BL36" s="32">
        <v>39625.462506399999</v>
      </c>
      <c r="BM36" s="32">
        <v>292.45807350400003</v>
      </c>
      <c r="BN36" s="32">
        <v>124.38492226300001</v>
      </c>
      <c r="BO36" s="32">
        <v>3908.3825332299998</v>
      </c>
      <c r="BP36" s="32">
        <v>0.98357454396400001</v>
      </c>
      <c r="BQ36" s="32">
        <v>5334.7648718700002</v>
      </c>
      <c r="BR36" s="32">
        <v>29695.243555100002</v>
      </c>
      <c r="BS36" s="32">
        <v>2730.74257932</v>
      </c>
    </row>
    <row r="37" spans="1:71" x14ac:dyDescent="0.25">
      <c r="A37" s="34" t="s">
        <v>36</v>
      </c>
      <c r="B37" s="32">
        <v>62247.343545969503</v>
      </c>
      <c r="C37" s="32">
        <v>5943.9152910584899</v>
      </c>
      <c r="D37" s="32">
        <v>77863.361465768496</v>
      </c>
      <c r="E37" s="32">
        <v>8017.0947116150701</v>
      </c>
      <c r="F37" s="32">
        <v>4663.7395402634202</v>
      </c>
      <c r="G37" s="32">
        <v>15149.1451263979</v>
      </c>
      <c r="H37" s="32">
        <v>27637.123691367098</v>
      </c>
      <c r="I37" s="67"/>
      <c r="J37" s="67"/>
      <c r="K37" s="32">
        <v>10.123289929999901</v>
      </c>
      <c r="L37" s="67"/>
      <c r="M37" s="32">
        <v>203.61949999999899</v>
      </c>
      <c r="N37" s="67"/>
      <c r="O37" s="32"/>
      <c r="P37" s="34" t="s">
        <v>36</v>
      </c>
      <c r="Q37" s="32">
        <v>93.443789458400005</v>
      </c>
      <c r="R37" s="32">
        <v>2.93168218178E-3</v>
      </c>
      <c r="S37" s="32">
        <v>129.42570823599999</v>
      </c>
      <c r="T37" s="32">
        <v>699.03038643499997</v>
      </c>
      <c r="U37" s="32">
        <v>29125.748992100001</v>
      </c>
      <c r="V37" s="32">
        <v>10.123422547700001</v>
      </c>
      <c r="W37" s="32">
        <v>62246.9852541</v>
      </c>
      <c r="X37" s="32">
        <v>330.24366234000001</v>
      </c>
      <c r="Y37" s="32">
        <v>594.00331555100001</v>
      </c>
      <c r="Z37" s="32">
        <v>116.236111507</v>
      </c>
      <c r="AA37" s="32">
        <v>12206.8677352</v>
      </c>
      <c r="AB37" s="32">
        <v>3.74934629341E-3</v>
      </c>
      <c r="AC37" s="32">
        <v>203.62009314599999</v>
      </c>
      <c r="AD37" s="32">
        <v>5.07019983058</v>
      </c>
      <c r="AE37" s="32">
        <v>104.546119277</v>
      </c>
      <c r="AF37" s="32">
        <v>13.4135969897</v>
      </c>
      <c r="AG37" s="32">
        <v>76.614251238500003</v>
      </c>
      <c r="AH37" s="32">
        <v>5943.8930194300001</v>
      </c>
      <c r="AI37" s="32">
        <v>0</v>
      </c>
      <c r="AJ37" s="32">
        <v>70076.399559400001</v>
      </c>
      <c r="AK37" s="32">
        <v>7781.1918578499999</v>
      </c>
      <c r="AL37" s="32">
        <v>77862.661617100006</v>
      </c>
      <c r="AM37" s="32">
        <v>9.6744722790300006</v>
      </c>
      <c r="AN37" s="32">
        <v>997.84769106199997</v>
      </c>
      <c r="AO37" s="32">
        <v>51.936128240400002</v>
      </c>
      <c r="AP37" s="32">
        <v>10493.7180809</v>
      </c>
      <c r="AQ37" s="32">
        <v>183.52173365300001</v>
      </c>
      <c r="AR37" s="32">
        <v>32.015360880199999</v>
      </c>
      <c r="AS37" s="32">
        <v>696.12837305000005</v>
      </c>
      <c r="AT37" s="32">
        <v>33.199451552200003</v>
      </c>
      <c r="AU37" s="32">
        <v>96.712217867600003</v>
      </c>
      <c r="AV37" s="32">
        <v>48.799915996800003</v>
      </c>
      <c r="AW37" s="32">
        <v>8015.8010679500003</v>
      </c>
      <c r="AX37" s="32">
        <v>4663.0041424000001</v>
      </c>
      <c r="AY37" s="32">
        <v>3352.7969255500002</v>
      </c>
      <c r="AZ37" s="32">
        <v>2552.7686996299999</v>
      </c>
      <c r="BA37" s="32">
        <v>9.6705570864000006</v>
      </c>
      <c r="BB37" s="32">
        <v>1.99352064666</v>
      </c>
      <c r="BC37" s="32">
        <v>1629.17583483</v>
      </c>
      <c r="BD37" s="32">
        <v>80.175327034600002</v>
      </c>
      <c r="BE37" s="32">
        <v>221.09223159300001</v>
      </c>
      <c r="BF37" s="32">
        <v>20.627319775299998</v>
      </c>
      <c r="BG37" s="32">
        <v>60.430140070299998</v>
      </c>
      <c r="BH37" s="32">
        <v>561.57042829700003</v>
      </c>
      <c r="BI37" s="32">
        <v>121.11977601</v>
      </c>
      <c r="BJ37" s="32">
        <v>792.10650134900004</v>
      </c>
      <c r="BK37" s="32">
        <v>22.726965342700002</v>
      </c>
      <c r="BL37" s="32">
        <v>15149.085023600001</v>
      </c>
      <c r="BM37" s="32">
        <v>2.3914996469799998</v>
      </c>
      <c r="BN37" s="32">
        <v>197.087970364</v>
      </c>
      <c r="BO37" s="32">
        <v>1619.7818333099999</v>
      </c>
      <c r="BP37" s="32">
        <v>0.104518245079</v>
      </c>
      <c r="BQ37" s="32">
        <v>3184.8916277899998</v>
      </c>
      <c r="BR37" s="32">
        <v>27636.407494399999</v>
      </c>
      <c r="BS37" s="32">
        <v>822.39184219000003</v>
      </c>
    </row>
    <row r="38" spans="1:71" x14ac:dyDescent="0.25">
      <c r="A38" s="34" t="s">
        <v>37</v>
      </c>
      <c r="B38" s="32">
        <v>28098.560658574101</v>
      </c>
      <c r="C38" s="32">
        <v>593.19475508999994</v>
      </c>
      <c r="D38" s="32">
        <v>15492.0796152251</v>
      </c>
      <c r="E38" s="32">
        <v>6402.3902015351396</v>
      </c>
      <c r="F38" s="32">
        <v>4825.6039316761398</v>
      </c>
      <c r="G38" s="32">
        <v>1850.4844828544899</v>
      </c>
      <c r="H38" s="32">
        <v>9049.9093442679205</v>
      </c>
      <c r="I38" s="67"/>
      <c r="J38" s="67"/>
      <c r="K38" s="32">
        <v>29.397573600000001</v>
      </c>
      <c r="L38" s="67"/>
      <c r="M38" s="32">
        <v>243.20268189999999</v>
      </c>
      <c r="N38" s="67"/>
      <c r="O38" s="32"/>
      <c r="P38" s="34" t="s">
        <v>37</v>
      </c>
      <c r="Q38" s="32">
        <v>128.76297660099999</v>
      </c>
      <c r="R38" s="32">
        <v>7.3169580812499999E-3</v>
      </c>
      <c r="S38" s="32">
        <v>135.46332477799999</v>
      </c>
      <c r="T38" s="32">
        <v>232.50185880699999</v>
      </c>
      <c r="U38" s="32">
        <v>27009.723277199999</v>
      </c>
      <c r="V38" s="32">
        <v>29.397578003700001</v>
      </c>
      <c r="W38" s="32">
        <v>28097.095234699998</v>
      </c>
      <c r="X38" s="32">
        <v>273.15206178099999</v>
      </c>
      <c r="Y38" s="32">
        <v>697.66193036799996</v>
      </c>
      <c r="Z38" s="32">
        <v>212.68120678899999</v>
      </c>
      <c r="AA38" s="32">
        <v>177.94704773500001</v>
      </c>
      <c r="AB38" s="32">
        <v>9.3559843950499991E-3</v>
      </c>
      <c r="AC38" s="32">
        <v>243.19574279099999</v>
      </c>
      <c r="AD38" s="32">
        <v>13.4869696392</v>
      </c>
      <c r="AE38" s="32">
        <v>60.7391446118</v>
      </c>
      <c r="AF38" s="32">
        <v>16.101809286600002</v>
      </c>
      <c r="AG38" s="32">
        <v>62.862741150300003</v>
      </c>
      <c r="AH38" s="32">
        <v>593.19470430299998</v>
      </c>
      <c r="AI38" s="32">
        <v>0</v>
      </c>
      <c r="AJ38" s="32">
        <v>13941.249326900001</v>
      </c>
      <c r="AK38" s="32">
        <v>1535.5431546899999</v>
      </c>
      <c r="AL38" s="32">
        <v>15490.2794512</v>
      </c>
      <c r="AM38" s="32">
        <v>14.4574005339</v>
      </c>
      <c r="AN38" s="32">
        <v>481.07115709999999</v>
      </c>
      <c r="AO38" s="32">
        <v>46.750207238900003</v>
      </c>
      <c r="AP38" s="32">
        <v>3588.5525400699998</v>
      </c>
      <c r="AQ38" s="32">
        <v>111.221323415</v>
      </c>
      <c r="AR38" s="32">
        <v>101.64511308599999</v>
      </c>
      <c r="AS38" s="32">
        <v>364.45057759999997</v>
      </c>
      <c r="AT38" s="32">
        <v>69.879137210400003</v>
      </c>
      <c r="AU38" s="32">
        <v>14.447387905399999</v>
      </c>
      <c r="AV38" s="32">
        <v>150.77799545400001</v>
      </c>
      <c r="AW38" s="32">
        <v>6399.2216903799999</v>
      </c>
      <c r="AX38" s="32">
        <v>4822.7088501400003</v>
      </c>
      <c r="AY38" s="32">
        <v>1576.5128402400001</v>
      </c>
      <c r="AZ38" s="32">
        <v>2544.4367591499999</v>
      </c>
      <c r="BA38" s="32">
        <v>15.698835683900001</v>
      </c>
      <c r="BB38" s="32">
        <v>5.9251481843300002</v>
      </c>
      <c r="BC38" s="32">
        <v>1044.68978522</v>
      </c>
      <c r="BD38" s="32">
        <v>456.074364102</v>
      </c>
      <c r="BE38" s="32">
        <v>336.109448676</v>
      </c>
      <c r="BF38" s="32">
        <v>12.4826869501</v>
      </c>
      <c r="BG38" s="32">
        <v>23.109326411000001</v>
      </c>
      <c r="BH38" s="32">
        <v>854.50348992199997</v>
      </c>
      <c r="BI38" s="32">
        <v>167.472860604</v>
      </c>
      <c r="BJ38" s="32">
        <v>1036.20869705</v>
      </c>
      <c r="BK38" s="32">
        <v>11.263772556899999</v>
      </c>
      <c r="BL38" s="32">
        <v>1850.38504012</v>
      </c>
      <c r="BM38" s="32">
        <v>2.3725223300599999E-3</v>
      </c>
      <c r="BN38" s="32">
        <v>1508.74029726</v>
      </c>
      <c r="BO38" s="32">
        <v>989.45064956399995</v>
      </c>
      <c r="BP38" s="32">
        <v>0.63942805438600003</v>
      </c>
      <c r="BQ38" s="32">
        <v>1431.9441051900001</v>
      </c>
      <c r="BR38" s="32">
        <v>9047.0771746999999</v>
      </c>
      <c r="BS38" s="32">
        <v>841.018776452</v>
      </c>
    </row>
    <row r="39" spans="1:71" x14ac:dyDescent="0.25">
      <c r="A39" s="34" t="s">
        <v>38</v>
      </c>
      <c r="B39" s="32">
        <v>84008.689999644004</v>
      </c>
      <c r="C39" s="32">
        <v>1415.7156013404899</v>
      </c>
      <c r="D39" s="32">
        <v>61393.258849682999</v>
      </c>
      <c r="E39" s="32">
        <v>19188.0813127201</v>
      </c>
      <c r="F39" s="32">
        <v>14688.9281606984</v>
      </c>
      <c r="G39" s="32">
        <v>18289.4362121948</v>
      </c>
      <c r="H39" s="32">
        <v>22846.568813674301</v>
      </c>
      <c r="I39" s="67"/>
      <c r="J39" s="67"/>
      <c r="K39" s="32">
        <v>39.308221079999903</v>
      </c>
      <c r="L39" s="67"/>
      <c r="M39" s="32">
        <v>615.08954605322504</v>
      </c>
      <c r="N39" s="67"/>
      <c r="O39" s="32"/>
      <c r="P39" s="34" t="s">
        <v>130</v>
      </c>
      <c r="Q39" s="32">
        <v>260.87924759399999</v>
      </c>
      <c r="R39" s="32">
        <v>1.9965997959699999E-2</v>
      </c>
      <c r="S39" s="32">
        <v>254.908705701</v>
      </c>
      <c r="T39" s="32">
        <v>1291.2743364099999</v>
      </c>
      <c r="U39" s="32">
        <v>14663.677360899999</v>
      </c>
      <c r="V39" s="32">
        <v>39.209357610600001</v>
      </c>
      <c r="W39" s="32">
        <v>83932.364436699994</v>
      </c>
      <c r="X39" s="32">
        <v>790.956875513</v>
      </c>
      <c r="Y39" s="32">
        <v>1609.37991076</v>
      </c>
      <c r="Z39" s="32">
        <v>311.00846331999998</v>
      </c>
      <c r="AA39" s="32">
        <v>868.70413717999998</v>
      </c>
      <c r="AB39" s="32">
        <v>2.5532018322E-2</v>
      </c>
      <c r="AC39" s="32">
        <v>613.84184478199995</v>
      </c>
      <c r="AD39" s="32">
        <v>35.401483533399997</v>
      </c>
      <c r="AE39" s="32">
        <v>149.52814729900001</v>
      </c>
      <c r="AF39" s="32">
        <v>15.591760625799999</v>
      </c>
      <c r="AG39" s="32">
        <v>134.814646396</v>
      </c>
      <c r="AH39" s="32">
        <v>1415.0604347799999</v>
      </c>
      <c r="AI39" s="32">
        <v>0</v>
      </c>
      <c r="AJ39" s="32">
        <v>55245.092824799998</v>
      </c>
      <c r="AK39" s="32">
        <v>6102.9451607700003</v>
      </c>
      <c r="AL39" s="32">
        <v>61383.439469099998</v>
      </c>
      <c r="AM39" s="32">
        <v>18.766224380200001</v>
      </c>
      <c r="AN39" s="32">
        <v>1791.5090176599999</v>
      </c>
      <c r="AO39" s="32">
        <v>144.04655925200001</v>
      </c>
      <c r="AP39" s="32">
        <v>11609.8556216</v>
      </c>
      <c r="AQ39" s="32">
        <v>297.12957200199997</v>
      </c>
      <c r="AR39" s="32">
        <v>268.01638065700001</v>
      </c>
      <c r="AS39" s="32">
        <v>1780.38754408</v>
      </c>
      <c r="AT39" s="32">
        <v>333.57477720499998</v>
      </c>
      <c r="AU39" s="32">
        <v>158.22123954400001</v>
      </c>
      <c r="AV39" s="32">
        <v>338.24433152199998</v>
      </c>
      <c r="AW39" s="32">
        <v>19182.4492961</v>
      </c>
      <c r="AX39" s="32">
        <v>14684.688190000001</v>
      </c>
      <c r="AY39" s="32">
        <v>4497.7611060600002</v>
      </c>
      <c r="AZ39" s="32">
        <v>8710.7156290700004</v>
      </c>
      <c r="BA39" s="32">
        <v>25.064651906800002</v>
      </c>
      <c r="BB39" s="32">
        <v>24.4128100762</v>
      </c>
      <c r="BC39" s="32">
        <v>5474.59389646</v>
      </c>
      <c r="BD39" s="32">
        <v>441.132630366</v>
      </c>
      <c r="BE39" s="32">
        <v>689.83192666800005</v>
      </c>
      <c r="BF39" s="32">
        <v>80.294754002999994</v>
      </c>
      <c r="BG39" s="32">
        <v>162.69909448999999</v>
      </c>
      <c r="BH39" s="32">
        <v>1750.60394421</v>
      </c>
      <c r="BI39" s="32">
        <v>387.24270132100003</v>
      </c>
      <c r="BJ39" s="32">
        <v>2280.2819781500002</v>
      </c>
      <c r="BK39" s="32">
        <v>48.934061251599999</v>
      </c>
      <c r="BL39" s="32">
        <v>18288.245605600001</v>
      </c>
      <c r="BM39" s="32">
        <v>11.2172111159</v>
      </c>
      <c r="BN39" s="32">
        <v>164.109785174</v>
      </c>
      <c r="BO39" s="32">
        <v>3412.2093352400002</v>
      </c>
      <c r="BP39" s="32">
        <v>0.74231160646700001</v>
      </c>
      <c r="BQ39" s="32">
        <v>4954.9155774800001</v>
      </c>
      <c r="BR39" s="32">
        <v>22827.946443600002</v>
      </c>
      <c r="BS39" s="32">
        <v>1763.0330197400001</v>
      </c>
    </row>
    <row r="40" spans="1:71" x14ac:dyDescent="0.25">
      <c r="A40" s="34" t="s">
        <v>39</v>
      </c>
      <c r="B40" s="32">
        <v>2679.7039221375699</v>
      </c>
      <c r="C40" s="32">
        <v>27.335999999999999</v>
      </c>
      <c r="D40" s="32">
        <v>1358.1738365035301</v>
      </c>
      <c r="E40" s="32">
        <v>155.47244115831799</v>
      </c>
      <c r="F40" s="32">
        <v>130.22226863881701</v>
      </c>
      <c r="G40" s="32">
        <v>929.93899243956798</v>
      </c>
      <c r="H40" s="32">
        <v>1062.1120803259601</v>
      </c>
      <c r="I40" s="67"/>
      <c r="J40" s="67"/>
      <c r="K40" s="32">
        <v>9.9500000000000005E-2</v>
      </c>
      <c r="L40" s="67"/>
      <c r="M40" s="32">
        <v>3.0547499999999901</v>
      </c>
      <c r="N40" s="67"/>
      <c r="O40" s="32"/>
      <c r="P40" s="34" t="s">
        <v>39</v>
      </c>
      <c r="Q40" s="32">
        <v>10.0662589117</v>
      </c>
      <c r="R40" s="32">
        <v>1.5243458533599999E-3</v>
      </c>
      <c r="S40" s="32">
        <v>10.241837307699999</v>
      </c>
      <c r="T40" s="32">
        <v>21.006451899999998</v>
      </c>
      <c r="U40" s="32">
        <v>11937.502404000001</v>
      </c>
      <c r="V40" s="32">
        <v>9.9499013218900006E-2</v>
      </c>
      <c r="W40" s="32">
        <v>2677.3590132600002</v>
      </c>
      <c r="X40" s="32">
        <v>39.456548212400001</v>
      </c>
      <c r="Y40" s="32">
        <v>120.913473481</v>
      </c>
      <c r="Z40" s="32">
        <v>13.627964523199999</v>
      </c>
      <c r="AA40" s="32">
        <v>66.138660484100001</v>
      </c>
      <c r="AB40" s="32">
        <v>1.94879287336E-3</v>
      </c>
      <c r="AC40" s="32">
        <v>3.0547320440900001</v>
      </c>
      <c r="AD40" s="32">
        <v>2.2167180010699998</v>
      </c>
      <c r="AE40" s="32">
        <v>8.6087683724600002</v>
      </c>
      <c r="AF40" s="32">
        <v>0.52322071843100004</v>
      </c>
      <c r="AG40" s="32">
        <v>4.6250229975100003</v>
      </c>
      <c r="AH40" s="32">
        <v>27.2942852792</v>
      </c>
      <c r="AI40" s="32">
        <v>0</v>
      </c>
      <c r="AJ40" s="32">
        <v>1221.5379520199999</v>
      </c>
      <c r="AK40" s="32">
        <v>133.50941381300001</v>
      </c>
      <c r="AL40" s="32">
        <v>1357.2640838299999</v>
      </c>
      <c r="AM40" s="32">
        <v>7.4282368619900003</v>
      </c>
      <c r="AN40" s="32">
        <v>121.282873774</v>
      </c>
      <c r="AO40" s="32">
        <v>0.38538573997600001</v>
      </c>
      <c r="AP40" s="32">
        <v>503.73759777800001</v>
      </c>
      <c r="AQ40" s="32">
        <v>0.55067874909699999</v>
      </c>
      <c r="AR40" s="32">
        <v>7.3565471871800001E-2</v>
      </c>
      <c r="AS40" s="32">
        <v>51.818631932800002</v>
      </c>
      <c r="AT40" s="32">
        <v>0.27178777834700002</v>
      </c>
      <c r="AU40" s="32">
        <v>4.4158049901600001E-2</v>
      </c>
      <c r="AV40" s="32">
        <v>0.105485578961</v>
      </c>
      <c r="AW40" s="32">
        <v>155.25375690199999</v>
      </c>
      <c r="AX40" s="32">
        <v>130.009788087</v>
      </c>
      <c r="AY40" s="32">
        <v>25.243968815100001</v>
      </c>
      <c r="AZ40" s="32">
        <v>36.852547561999998</v>
      </c>
      <c r="BA40" s="32">
        <v>2.0925731059299998E-2</v>
      </c>
      <c r="BB40" s="32">
        <v>6.9158241681699997E-3</v>
      </c>
      <c r="BC40" s="32">
        <v>23.9488554705</v>
      </c>
      <c r="BD40" s="32">
        <v>0.10465637995800001</v>
      </c>
      <c r="BE40" s="32">
        <v>10.244388410299999</v>
      </c>
      <c r="BF40" s="32">
        <v>2.4895029034399999E-2</v>
      </c>
      <c r="BG40" s="32">
        <v>1.93430844425</v>
      </c>
      <c r="BH40" s="32">
        <v>27.092769854</v>
      </c>
      <c r="BI40" s="32">
        <v>0.98146834460400001</v>
      </c>
      <c r="BJ40" s="32">
        <v>12.311530294300001</v>
      </c>
      <c r="BK40" s="32">
        <v>8.9463073920600003E-2</v>
      </c>
      <c r="BL40" s="32">
        <v>928.41652032599995</v>
      </c>
      <c r="BM40" s="32">
        <v>4.17481137519</v>
      </c>
      <c r="BN40" s="32">
        <v>3.51497146606</v>
      </c>
      <c r="BO40" s="32">
        <v>180.805977353</v>
      </c>
      <c r="BP40" s="32">
        <v>1.9982336506199998E-2</v>
      </c>
      <c r="BQ40" s="32">
        <v>113.216416463</v>
      </c>
      <c r="BR40" s="32">
        <v>1061.46230769</v>
      </c>
      <c r="BS40" s="32">
        <v>76.506999252599996</v>
      </c>
    </row>
    <row r="41" spans="1:71" x14ac:dyDescent="0.25">
      <c r="A41" s="34" t="s">
        <v>40</v>
      </c>
      <c r="B41" s="32">
        <v>84699.7976704592</v>
      </c>
      <c r="C41" s="32">
        <v>1841.3365529632499</v>
      </c>
      <c r="D41" s="32">
        <v>26784.611419888199</v>
      </c>
      <c r="E41" s="32">
        <v>6022.7358048529304</v>
      </c>
      <c r="F41" s="32">
        <v>4209.3729377952995</v>
      </c>
      <c r="G41" s="32">
        <v>14454.781672004499</v>
      </c>
      <c r="H41" s="32">
        <v>23981.182517870999</v>
      </c>
      <c r="I41" s="67"/>
      <c r="J41" s="67"/>
      <c r="K41" s="32">
        <v>27.3475873279999</v>
      </c>
      <c r="L41" s="67"/>
      <c r="M41" s="32">
        <v>513.45649375487403</v>
      </c>
      <c r="N41" s="67"/>
      <c r="O41" s="32"/>
      <c r="P41" s="34" t="s">
        <v>40</v>
      </c>
      <c r="Q41" s="32">
        <v>244.92829900199999</v>
      </c>
      <c r="R41" s="32">
        <v>5.9458359991099996E-3</v>
      </c>
      <c r="S41" s="32">
        <v>270.62175369200003</v>
      </c>
      <c r="T41" s="32">
        <v>610.85835591499995</v>
      </c>
      <c r="U41" s="32">
        <v>24537.551668799999</v>
      </c>
      <c r="V41" s="32">
        <v>27.347502771799999</v>
      </c>
      <c r="W41" s="32">
        <v>84697.718747799998</v>
      </c>
      <c r="X41" s="32">
        <v>676.26392238400001</v>
      </c>
      <c r="Y41" s="32">
        <v>1085.6920832799999</v>
      </c>
      <c r="Z41" s="32">
        <v>298.77663177199997</v>
      </c>
      <c r="AA41" s="32">
        <v>363.54172580300002</v>
      </c>
      <c r="AB41" s="32">
        <v>7.6030663004100002E-3</v>
      </c>
      <c r="AC41" s="32">
        <v>513.43440580200001</v>
      </c>
      <c r="AD41" s="32">
        <v>9.8782538949200003</v>
      </c>
      <c r="AE41" s="32">
        <v>109.559982296</v>
      </c>
      <c r="AF41" s="32">
        <v>43.486476037999999</v>
      </c>
      <c r="AG41" s="32">
        <v>253.306322744</v>
      </c>
      <c r="AH41" s="32">
        <v>1841.3369783000001</v>
      </c>
      <c r="AI41" s="32">
        <v>0</v>
      </c>
      <c r="AJ41" s="32">
        <v>24101.4162063</v>
      </c>
      <c r="AK41" s="32">
        <v>2668.0586992399999</v>
      </c>
      <c r="AL41" s="32">
        <v>26779.353159499999</v>
      </c>
      <c r="AM41" s="32">
        <v>84.8939260004</v>
      </c>
      <c r="AN41" s="32">
        <v>1484.31337214</v>
      </c>
      <c r="AO41" s="32">
        <v>63.197480753100002</v>
      </c>
      <c r="AP41" s="32">
        <v>13457.9974205</v>
      </c>
      <c r="AQ41" s="32">
        <v>125.95405101999999</v>
      </c>
      <c r="AR41" s="32">
        <v>68.265683528699995</v>
      </c>
      <c r="AS41" s="32">
        <v>328.77116137299998</v>
      </c>
      <c r="AT41" s="32">
        <v>90.089993625000005</v>
      </c>
      <c r="AU41" s="32">
        <v>29.5037216548</v>
      </c>
      <c r="AV41" s="32">
        <v>102.285418142</v>
      </c>
      <c r="AW41" s="32">
        <v>6020.8062179500002</v>
      </c>
      <c r="AX41" s="32">
        <v>4207.8271463600004</v>
      </c>
      <c r="AY41" s="32">
        <v>1812.9790715900001</v>
      </c>
      <c r="AZ41" s="32">
        <v>2449.1396342899998</v>
      </c>
      <c r="BA41" s="32">
        <v>10.361226754500001</v>
      </c>
      <c r="BB41" s="32">
        <v>8.4667300377599997</v>
      </c>
      <c r="BC41" s="32">
        <v>1200.00773966</v>
      </c>
      <c r="BD41" s="32">
        <v>308.74767688899999</v>
      </c>
      <c r="BE41" s="32">
        <v>232.82414353999999</v>
      </c>
      <c r="BF41" s="32">
        <v>19.3810957653</v>
      </c>
      <c r="BG41" s="32">
        <v>32.278869463500001</v>
      </c>
      <c r="BH41" s="32">
        <v>592.40685131999999</v>
      </c>
      <c r="BI41" s="32">
        <v>149.212207081</v>
      </c>
      <c r="BJ41" s="32">
        <v>805.23062991200004</v>
      </c>
      <c r="BK41" s="32">
        <v>40.8423023589</v>
      </c>
      <c r="BL41" s="32">
        <v>14454.1377555</v>
      </c>
      <c r="BM41" s="32">
        <v>58.243285706400002</v>
      </c>
      <c r="BN41" s="32">
        <v>639.22132244199997</v>
      </c>
      <c r="BO41" s="32">
        <v>3446.7221754000002</v>
      </c>
      <c r="BP41" s="32">
        <v>0.20176789597899999</v>
      </c>
      <c r="BQ41" s="32">
        <v>3901.7061051400001</v>
      </c>
      <c r="BR41" s="32">
        <v>23977.0506241</v>
      </c>
      <c r="BS41" s="32">
        <v>1728.94333112</v>
      </c>
    </row>
    <row r="42" spans="1:71" x14ac:dyDescent="0.25">
      <c r="A42" s="34" t="s">
        <v>41</v>
      </c>
      <c r="B42" s="32">
        <v>4602.5890777026298</v>
      </c>
      <c r="C42" s="32">
        <v>38.987950999999903</v>
      </c>
      <c r="D42" s="32">
        <v>3697.79836812544</v>
      </c>
      <c r="E42" s="32">
        <v>844.27420019502995</v>
      </c>
      <c r="F42" s="32">
        <v>807.55707547849204</v>
      </c>
      <c r="G42" s="32">
        <v>804.26535316217598</v>
      </c>
      <c r="H42" s="32">
        <v>3160.3416807108001</v>
      </c>
      <c r="I42" s="67"/>
      <c r="J42" s="67"/>
      <c r="K42" s="32">
        <v>0.45316000000000001</v>
      </c>
      <c r="L42" s="67"/>
      <c r="M42" s="32">
        <v>32.289000000000001</v>
      </c>
      <c r="N42" s="67"/>
      <c r="O42" s="32"/>
      <c r="P42" s="34" t="s">
        <v>41</v>
      </c>
      <c r="Q42" s="32">
        <v>40.145287009100002</v>
      </c>
      <c r="R42" s="32">
        <v>8.7089315072300002E-4</v>
      </c>
      <c r="S42" s="32">
        <v>42.719848598399999</v>
      </c>
      <c r="T42" s="32">
        <v>102.02550069199999</v>
      </c>
      <c r="U42" s="32">
        <v>7811.6848297899996</v>
      </c>
      <c r="V42" s="32">
        <v>0.453147858219</v>
      </c>
      <c r="W42" s="32">
        <v>4602.1521553800003</v>
      </c>
      <c r="X42" s="32">
        <v>127.905154157</v>
      </c>
      <c r="Y42" s="32">
        <v>78.190696144100002</v>
      </c>
      <c r="Z42" s="32">
        <v>298.22318384099998</v>
      </c>
      <c r="AA42" s="32">
        <v>56.201388173799998</v>
      </c>
      <c r="AB42" s="32">
        <v>1.11385743136E-3</v>
      </c>
      <c r="AC42" s="32">
        <v>32.288863226099998</v>
      </c>
      <c r="AD42" s="32">
        <v>2.3709303987500001</v>
      </c>
      <c r="AE42" s="32">
        <v>33.162123982499999</v>
      </c>
      <c r="AF42" s="32">
        <v>5.75907812167</v>
      </c>
      <c r="AG42" s="32">
        <v>54.164525655799999</v>
      </c>
      <c r="AH42" s="32">
        <v>38.987971202099999</v>
      </c>
      <c r="AI42" s="32">
        <v>0</v>
      </c>
      <c r="AJ42" s="32">
        <v>3327.3012147700001</v>
      </c>
      <c r="AK42" s="32">
        <v>367.33039769700002</v>
      </c>
      <c r="AL42" s="32">
        <v>3697.0025428700001</v>
      </c>
      <c r="AM42" s="32">
        <v>5.5356599767899999</v>
      </c>
      <c r="AN42" s="32">
        <v>176.11539411800001</v>
      </c>
      <c r="AO42" s="32">
        <v>2.6285036398699999</v>
      </c>
      <c r="AP42" s="32">
        <v>1472.3677058200001</v>
      </c>
      <c r="AQ42" s="32">
        <v>10.8219745103</v>
      </c>
      <c r="AR42" s="32">
        <v>5.3138929896600002</v>
      </c>
      <c r="AS42" s="32">
        <v>113.780062554</v>
      </c>
      <c r="AT42" s="32">
        <v>11.0489963569</v>
      </c>
      <c r="AU42" s="32">
        <v>3.2706272422899998</v>
      </c>
      <c r="AV42" s="32">
        <v>15.4156917394</v>
      </c>
      <c r="AW42" s="32">
        <v>843.88741680400005</v>
      </c>
      <c r="AX42" s="32">
        <v>807.17151556500005</v>
      </c>
      <c r="AY42" s="32">
        <v>36.715901239200001</v>
      </c>
      <c r="AZ42" s="32">
        <v>507.17076688700001</v>
      </c>
      <c r="BA42" s="32">
        <v>0.58887148905700004</v>
      </c>
      <c r="BB42" s="32">
        <v>1.14717796199</v>
      </c>
      <c r="BC42" s="32">
        <v>356.09047971500001</v>
      </c>
      <c r="BD42" s="32">
        <v>4.3234814963300003</v>
      </c>
      <c r="BE42" s="32">
        <v>55.1987183906</v>
      </c>
      <c r="BF42" s="32">
        <v>0.961682084376</v>
      </c>
      <c r="BG42" s="32">
        <v>5.7596007862700001</v>
      </c>
      <c r="BH42" s="32">
        <v>141.365715311</v>
      </c>
      <c r="BI42" s="32">
        <v>39.563722281700002</v>
      </c>
      <c r="BJ42" s="32">
        <v>39.0953700273</v>
      </c>
      <c r="BK42" s="32">
        <v>0.79728103964999997</v>
      </c>
      <c r="BL42" s="32">
        <v>804.229166169</v>
      </c>
      <c r="BM42" s="32">
        <v>4.00684248527</v>
      </c>
      <c r="BN42" s="32">
        <v>20.227275456099999</v>
      </c>
      <c r="BO42" s="32">
        <v>387.19432210500003</v>
      </c>
      <c r="BP42" s="32">
        <v>1.14154177008E-2</v>
      </c>
      <c r="BQ42" s="32">
        <v>482.91162088099998</v>
      </c>
      <c r="BR42" s="32">
        <v>3156.3752226699999</v>
      </c>
      <c r="BS42" s="32">
        <v>266.40917634300001</v>
      </c>
    </row>
    <row r="43" spans="1:71" x14ac:dyDescent="0.25">
      <c r="A43" s="34" t="s">
        <v>42</v>
      </c>
      <c r="B43" s="32">
        <v>46278.268035632798</v>
      </c>
      <c r="C43" s="32">
        <v>1086.0116612054301</v>
      </c>
      <c r="D43" s="32">
        <v>40198.681017731302</v>
      </c>
      <c r="E43" s="32">
        <v>10622.326532934399</v>
      </c>
      <c r="F43" s="32">
        <v>7563.7326981555998</v>
      </c>
      <c r="G43" s="32">
        <v>7715.6762379215997</v>
      </c>
      <c r="H43" s="32">
        <v>33721.940818482697</v>
      </c>
      <c r="I43" s="67"/>
      <c r="J43" s="67"/>
      <c r="K43" s="32">
        <v>73.834667333519903</v>
      </c>
      <c r="L43" s="67"/>
      <c r="M43" s="32">
        <v>296.0603148317</v>
      </c>
      <c r="N43" s="67"/>
      <c r="O43" s="32"/>
      <c r="P43" s="34" t="s">
        <v>42</v>
      </c>
      <c r="Q43" s="32">
        <v>277.614283516</v>
      </c>
      <c r="R43" s="32">
        <v>2.10196664461E-2</v>
      </c>
      <c r="S43" s="32">
        <v>282.36216615900003</v>
      </c>
      <c r="T43" s="32">
        <v>631.37270819399998</v>
      </c>
      <c r="U43" s="32">
        <v>10722.157528899999</v>
      </c>
      <c r="V43" s="32">
        <v>73.835611252099994</v>
      </c>
      <c r="W43" s="32">
        <v>46276.158888799997</v>
      </c>
      <c r="X43" s="32">
        <v>1210.4035805599999</v>
      </c>
      <c r="Y43" s="32">
        <v>623.63442875800001</v>
      </c>
      <c r="Z43" s="32">
        <v>7959.8816970799999</v>
      </c>
      <c r="AA43" s="32">
        <v>584.63304905200005</v>
      </c>
      <c r="AB43" s="32">
        <v>2.6879163328E-2</v>
      </c>
      <c r="AC43" s="32">
        <v>296.05810315399998</v>
      </c>
      <c r="AD43" s="32">
        <v>48.5750721171</v>
      </c>
      <c r="AE43" s="32">
        <v>102.41969781100001</v>
      </c>
      <c r="AF43" s="32">
        <v>20.481566023500001</v>
      </c>
      <c r="AG43" s="32">
        <v>333.04519033000003</v>
      </c>
      <c r="AH43" s="32">
        <v>1085.96679997</v>
      </c>
      <c r="AI43" s="32">
        <v>0</v>
      </c>
      <c r="AJ43" s="32">
        <v>36176.995689700001</v>
      </c>
      <c r="AK43" s="32">
        <v>3971.09255364</v>
      </c>
      <c r="AL43" s="32">
        <v>40196.663315500002</v>
      </c>
      <c r="AM43" s="32">
        <v>31.4944549583</v>
      </c>
      <c r="AN43" s="32">
        <v>2118.36173074</v>
      </c>
      <c r="AO43" s="32">
        <v>63.144511127000001</v>
      </c>
      <c r="AP43" s="32">
        <v>12402.754733899999</v>
      </c>
      <c r="AQ43" s="32">
        <v>165.81622233100001</v>
      </c>
      <c r="AR43" s="32">
        <v>158.43583911900001</v>
      </c>
      <c r="AS43" s="32">
        <v>558.64875181499997</v>
      </c>
      <c r="AT43" s="32">
        <v>176.57182058199999</v>
      </c>
      <c r="AU43" s="32">
        <v>81.919731143500002</v>
      </c>
      <c r="AV43" s="32">
        <v>136.133884403</v>
      </c>
      <c r="AW43" s="32">
        <v>10615.8338895</v>
      </c>
      <c r="AX43" s="32">
        <v>7559.0178713200003</v>
      </c>
      <c r="AY43" s="32">
        <v>3056.8160182199999</v>
      </c>
      <c r="AZ43" s="32">
        <v>5301.0512962499997</v>
      </c>
      <c r="BA43" s="32">
        <v>20.881196104699999</v>
      </c>
      <c r="BB43" s="32">
        <v>17.810575094899999</v>
      </c>
      <c r="BC43" s="32">
        <v>3530.48096115</v>
      </c>
      <c r="BD43" s="32">
        <v>263.00140042499999</v>
      </c>
      <c r="BE43" s="32">
        <v>328.68677931000002</v>
      </c>
      <c r="BF43" s="32">
        <v>12.491795425799999</v>
      </c>
      <c r="BG43" s="32">
        <v>42.280571164199998</v>
      </c>
      <c r="BH43" s="32">
        <v>842.93383709499994</v>
      </c>
      <c r="BI43" s="32">
        <v>234.624629537</v>
      </c>
      <c r="BJ43" s="32">
        <v>814.10341498800005</v>
      </c>
      <c r="BK43" s="32">
        <v>111.06335297299999</v>
      </c>
      <c r="BL43" s="32">
        <v>7715.3532367300004</v>
      </c>
      <c r="BM43" s="32">
        <v>69.111518207800003</v>
      </c>
      <c r="BN43" s="32">
        <v>93.737635430200001</v>
      </c>
      <c r="BO43" s="32">
        <v>4104.1681976299997</v>
      </c>
      <c r="BP43" s="32">
        <v>0.92653963085500002</v>
      </c>
      <c r="BQ43" s="32">
        <v>4084.8824720799998</v>
      </c>
      <c r="BR43" s="32">
        <v>33661.006798800001</v>
      </c>
      <c r="BS43" s="32">
        <v>3311.7524860600001</v>
      </c>
    </row>
    <row r="44" spans="1:71" x14ac:dyDescent="0.25">
      <c r="A44" s="34" t="s">
        <v>43</v>
      </c>
      <c r="B44" s="32">
        <v>209518.13584058499</v>
      </c>
      <c r="C44" s="32">
        <v>3552.9924121416798</v>
      </c>
      <c r="D44" s="32">
        <v>232879.937942716</v>
      </c>
      <c r="E44" s="32">
        <v>40470.207063984104</v>
      </c>
      <c r="F44" s="32">
        <v>33128.541435406602</v>
      </c>
      <c r="G44" s="32">
        <v>70374.941062789207</v>
      </c>
      <c r="H44" s="32">
        <v>118326.371667135</v>
      </c>
      <c r="I44" s="67"/>
      <c r="J44" s="67"/>
      <c r="K44" s="32">
        <v>152.20189655846701</v>
      </c>
      <c r="L44" s="67"/>
      <c r="M44" s="32">
        <v>796.15392934382601</v>
      </c>
      <c r="N44" s="67"/>
      <c r="O44" s="32"/>
      <c r="P44" s="34" t="s">
        <v>43</v>
      </c>
      <c r="Q44" s="32">
        <v>1107.71085088</v>
      </c>
      <c r="R44" s="32">
        <v>7.4383265573399998E-2</v>
      </c>
      <c r="S44" s="32">
        <v>1114.1185867500001</v>
      </c>
      <c r="T44" s="32">
        <v>5087.6307873899996</v>
      </c>
      <c r="U44" s="32">
        <v>74371.353648799995</v>
      </c>
      <c r="V44" s="32">
        <v>152.19903666299999</v>
      </c>
      <c r="W44" s="32">
        <v>209501.986913</v>
      </c>
      <c r="X44" s="32">
        <v>9720.5916003700004</v>
      </c>
      <c r="Y44" s="32">
        <v>4675.5605095999999</v>
      </c>
      <c r="Z44" s="32">
        <v>1028.06902655</v>
      </c>
      <c r="AA44" s="32">
        <v>11915.7809535</v>
      </c>
      <c r="AB44" s="32">
        <v>9.5125326309900005E-2</v>
      </c>
      <c r="AC44" s="32">
        <v>796.13623047600004</v>
      </c>
      <c r="AD44" s="32">
        <v>105.106364449</v>
      </c>
      <c r="AE44" s="32">
        <v>1027.3122131099999</v>
      </c>
      <c r="AF44" s="32">
        <v>76.684619574699994</v>
      </c>
      <c r="AG44" s="32">
        <v>676.77344233999997</v>
      </c>
      <c r="AH44" s="32">
        <v>3552.4488400999999</v>
      </c>
      <c r="AI44" s="32">
        <v>0</v>
      </c>
      <c r="AJ44" s="32">
        <v>209569.41605500001</v>
      </c>
      <c r="AK44" s="32">
        <v>23180.419690800001</v>
      </c>
      <c r="AL44" s="32">
        <v>232854.94211100001</v>
      </c>
      <c r="AM44" s="32">
        <v>118.81306051999999</v>
      </c>
      <c r="AN44" s="32">
        <v>8788.0946348100006</v>
      </c>
      <c r="AO44" s="32">
        <v>296.26698065699998</v>
      </c>
      <c r="AP44" s="32">
        <v>63908.235578300002</v>
      </c>
      <c r="AQ44" s="32">
        <v>509.79061897299999</v>
      </c>
      <c r="AR44" s="32">
        <v>249.92350884300001</v>
      </c>
      <c r="AS44" s="32">
        <v>4749.7459482000004</v>
      </c>
      <c r="AT44" s="32">
        <v>325.05171628699998</v>
      </c>
      <c r="AU44" s="32">
        <v>486.07428121700002</v>
      </c>
      <c r="AV44" s="32">
        <v>214.01958644600001</v>
      </c>
      <c r="AW44" s="32">
        <v>40452.210039700003</v>
      </c>
      <c r="AX44" s="32">
        <v>33117.786967499997</v>
      </c>
      <c r="AY44" s="32">
        <v>7334.4230721499998</v>
      </c>
      <c r="AZ44" s="32">
        <v>19386.709153600001</v>
      </c>
      <c r="BA44" s="32">
        <v>50.698846240100004</v>
      </c>
      <c r="BB44" s="32">
        <v>28.522065962700001</v>
      </c>
      <c r="BC44" s="32">
        <v>14061.762022000001</v>
      </c>
      <c r="BD44" s="32">
        <v>416.537531661</v>
      </c>
      <c r="BE44" s="32">
        <v>1815.62409168</v>
      </c>
      <c r="BF44" s="32">
        <v>165.86880399200001</v>
      </c>
      <c r="BG44" s="32">
        <v>319.80533920800002</v>
      </c>
      <c r="BH44" s="32">
        <v>4626.6128929799997</v>
      </c>
      <c r="BI44" s="32">
        <v>686.60502367599997</v>
      </c>
      <c r="BJ44" s="32">
        <v>4034.9136335500002</v>
      </c>
      <c r="BK44" s="32">
        <v>80.198412395000005</v>
      </c>
      <c r="BL44" s="32">
        <v>70331.313412899995</v>
      </c>
      <c r="BM44" s="32">
        <v>2.9951542512399998</v>
      </c>
      <c r="BN44" s="32">
        <v>1565.6836388300001</v>
      </c>
      <c r="BO44" s="32">
        <v>10864.385251199999</v>
      </c>
      <c r="BP44" s="32">
        <v>4.0062375985800003</v>
      </c>
      <c r="BQ44" s="32">
        <v>20456.111830000002</v>
      </c>
      <c r="BR44" s="32">
        <v>118293.376368</v>
      </c>
      <c r="BS44" s="32">
        <v>4260.2785081599995</v>
      </c>
    </row>
    <row r="45" spans="1:71" x14ac:dyDescent="0.25">
      <c r="A45" s="34" t="s">
        <v>44</v>
      </c>
      <c r="B45" s="32">
        <v>17387.6934457553</v>
      </c>
      <c r="C45" s="32">
        <v>506.86019224302697</v>
      </c>
      <c r="D45" s="32">
        <v>18224.5961764249</v>
      </c>
      <c r="E45" s="32">
        <v>5235.9261299217496</v>
      </c>
      <c r="F45" s="32">
        <v>2707.6648433290902</v>
      </c>
      <c r="G45" s="32">
        <v>2744.64299585556</v>
      </c>
      <c r="H45" s="32">
        <v>3834.0571372344998</v>
      </c>
      <c r="I45" s="67"/>
      <c r="J45" s="67"/>
      <c r="K45" s="32">
        <v>3736.1130027099998</v>
      </c>
      <c r="L45" s="67"/>
      <c r="M45" s="32">
        <v>875.41824999999903</v>
      </c>
      <c r="N45" s="67"/>
      <c r="O45" s="32"/>
      <c r="P45" s="34" t="s">
        <v>44</v>
      </c>
      <c r="Q45" s="32">
        <v>71.526071003400006</v>
      </c>
      <c r="R45" s="32">
        <v>9.1387666020999996E-3</v>
      </c>
      <c r="S45" s="32">
        <v>65.610655003299996</v>
      </c>
      <c r="T45" s="32">
        <v>148.50075392100001</v>
      </c>
      <c r="U45" s="32">
        <v>2983.6748736499999</v>
      </c>
      <c r="V45" s="32">
        <v>3736.1129905600001</v>
      </c>
      <c r="W45" s="32">
        <v>17385.723557400001</v>
      </c>
      <c r="X45" s="32">
        <v>224.59258445500001</v>
      </c>
      <c r="Y45" s="32">
        <v>332.25588218299998</v>
      </c>
      <c r="Z45" s="32">
        <v>24.200123248299999</v>
      </c>
      <c r="AA45" s="32">
        <v>236.241512718</v>
      </c>
      <c r="AB45" s="32">
        <v>1.1687927063499999E-2</v>
      </c>
      <c r="AC45" s="32">
        <v>875.41824402999998</v>
      </c>
      <c r="AD45" s="32">
        <v>15.679942586899999</v>
      </c>
      <c r="AE45" s="32">
        <v>43.009548852199998</v>
      </c>
      <c r="AF45" s="32">
        <v>3.1735280924399998</v>
      </c>
      <c r="AG45" s="32">
        <v>29.3354692558</v>
      </c>
      <c r="AH45" s="32">
        <v>506.51999240800001</v>
      </c>
      <c r="AI45" s="32">
        <v>0</v>
      </c>
      <c r="AJ45" s="32">
        <v>16399.807323000001</v>
      </c>
      <c r="AK45" s="32">
        <v>1806.5108926400001</v>
      </c>
      <c r="AL45" s="32">
        <v>18221.9981582</v>
      </c>
      <c r="AM45" s="32">
        <v>4.19682254675</v>
      </c>
      <c r="AN45" s="32">
        <v>339.29608132999999</v>
      </c>
      <c r="AO45" s="32">
        <v>21.360898884600001</v>
      </c>
      <c r="AP45" s="32">
        <v>2296.0392804399999</v>
      </c>
      <c r="AQ45" s="32">
        <v>53.731002352300003</v>
      </c>
      <c r="AR45" s="32">
        <v>152.31406594000001</v>
      </c>
      <c r="AS45" s="32">
        <v>428.25179578000001</v>
      </c>
      <c r="AT45" s="32">
        <v>77.865049388299994</v>
      </c>
      <c r="AU45" s="32">
        <v>12.353182331499999</v>
      </c>
      <c r="AV45" s="32">
        <v>190.53132292399999</v>
      </c>
      <c r="AW45" s="32">
        <v>5229.9311371900003</v>
      </c>
      <c r="AX45" s="32">
        <v>2705.85867985</v>
      </c>
      <c r="AY45" s="32">
        <v>2524.0724573399998</v>
      </c>
      <c r="AZ45" s="32">
        <v>1734.2432213899999</v>
      </c>
      <c r="BA45" s="32">
        <v>5.7392911714399997</v>
      </c>
      <c r="BB45" s="32">
        <v>3.28014843955</v>
      </c>
      <c r="BC45" s="32">
        <v>911.199965518</v>
      </c>
      <c r="BD45" s="32">
        <v>123.272361573</v>
      </c>
      <c r="BE45" s="32">
        <v>105.998273907</v>
      </c>
      <c r="BF45" s="32">
        <v>12.953212729800001</v>
      </c>
      <c r="BG45" s="32">
        <v>32.132149495299998</v>
      </c>
      <c r="BH45" s="32">
        <v>287.77920658199997</v>
      </c>
      <c r="BI45" s="32">
        <v>61.494658773700003</v>
      </c>
      <c r="BJ45" s="32">
        <v>223.45230660799999</v>
      </c>
      <c r="BK45" s="32">
        <v>2.1503474684900001</v>
      </c>
      <c r="BL45" s="32">
        <v>2744.5580598400002</v>
      </c>
      <c r="BM45" s="32">
        <v>2.28644768814</v>
      </c>
      <c r="BN45" s="32">
        <v>26.377043126699999</v>
      </c>
      <c r="BO45" s="32">
        <v>293.91553565800001</v>
      </c>
      <c r="BP45" s="32">
        <v>0.58026895257199995</v>
      </c>
      <c r="BQ45" s="32">
        <v>700.00084168900003</v>
      </c>
      <c r="BR45" s="32">
        <v>3830.8598148599999</v>
      </c>
      <c r="BS45" s="32">
        <v>137.21253334400001</v>
      </c>
    </row>
    <row r="46" spans="1:71" x14ac:dyDescent="0.25">
      <c r="A46" s="34" t="s">
        <v>45</v>
      </c>
      <c r="B46" s="32">
        <v>1251.71752776885</v>
      </c>
      <c r="C46" s="32">
        <v>4.5220000000000002</v>
      </c>
      <c r="D46" s="32">
        <v>546.66668920772895</v>
      </c>
      <c r="E46" s="32">
        <v>222.18548530233301</v>
      </c>
      <c r="F46" s="32">
        <v>153.96205792655499</v>
      </c>
      <c r="G46" s="32">
        <v>426.87677000402402</v>
      </c>
      <c r="H46" s="32">
        <v>447.13482834018498</v>
      </c>
      <c r="I46" s="67"/>
      <c r="J46" s="67"/>
      <c r="K46" s="32">
        <v>0.53349999999999997</v>
      </c>
      <c r="L46" s="67"/>
      <c r="M46" s="32">
        <v>5.6521150000000002</v>
      </c>
      <c r="N46" s="67"/>
      <c r="O46" s="32"/>
      <c r="P46" s="34" t="s">
        <v>45</v>
      </c>
      <c r="Q46" s="32">
        <v>3.3203559957</v>
      </c>
      <c r="R46" s="32">
        <v>4.2103417631299999E-4</v>
      </c>
      <c r="S46" s="32">
        <v>3.8526291800500001</v>
      </c>
      <c r="T46" s="32">
        <v>6.1580858689699998</v>
      </c>
      <c r="U46" s="32">
        <v>14.1937354438</v>
      </c>
      <c r="V46" s="32">
        <v>0.53345479231000004</v>
      </c>
      <c r="W46" s="32">
        <v>1251.27579711</v>
      </c>
      <c r="X46" s="32">
        <v>11.493271757500001</v>
      </c>
      <c r="Y46" s="32">
        <v>1.61797372578</v>
      </c>
      <c r="Z46" s="32">
        <v>30.062875591200001</v>
      </c>
      <c r="AA46" s="32">
        <v>7.4606571758099998</v>
      </c>
      <c r="AB46" s="32">
        <v>5.3836473361799995E-4</v>
      </c>
      <c r="AC46" s="32">
        <v>5.6505126004899999</v>
      </c>
      <c r="AD46" s="32">
        <v>0.70637425215399996</v>
      </c>
      <c r="AE46" s="32">
        <v>2.9189671714999998</v>
      </c>
      <c r="AF46" s="32">
        <v>0.14600834379700001</v>
      </c>
      <c r="AG46" s="32">
        <v>1.1913325533400001</v>
      </c>
      <c r="AH46" s="32">
        <v>4.52202323672</v>
      </c>
      <c r="AI46" s="32">
        <v>0</v>
      </c>
      <c r="AJ46" s="32">
        <v>491.58661786200003</v>
      </c>
      <c r="AK46" s="32">
        <v>53.914250259600003</v>
      </c>
      <c r="AL46" s="32">
        <v>546.20724237399997</v>
      </c>
      <c r="AM46" s="32">
        <v>0.142666644802</v>
      </c>
      <c r="AN46" s="32">
        <v>6.8129173976799997</v>
      </c>
      <c r="AO46" s="32">
        <v>9.8093275737599997E-6</v>
      </c>
      <c r="AP46" s="32">
        <v>232.87647524600001</v>
      </c>
      <c r="AQ46" s="32">
        <v>0.71943605510499997</v>
      </c>
      <c r="AR46" s="32">
        <v>2.5265655108399998</v>
      </c>
      <c r="AS46" s="32">
        <v>18.215928945000002</v>
      </c>
      <c r="AT46" s="32">
        <v>0.780592334364</v>
      </c>
      <c r="AU46" s="32">
        <v>0.39856959219999999</v>
      </c>
      <c r="AV46" s="32">
        <v>6.5953779579200003</v>
      </c>
      <c r="AW46" s="32">
        <v>222.17403270200001</v>
      </c>
      <c r="AX46" s="32">
        <v>153.950764333</v>
      </c>
      <c r="AY46" s="32">
        <v>68.223268368600003</v>
      </c>
      <c r="AZ46" s="32">
        <v>72.582709467200004</v>
      </c>
      <c r="BA46" s="32">
        <v>8.2580198085299997E-2</v>
      </c>
      <c r="BB46" s="32">
        <v>0.121316390747</v>
      </c>
      <c r="BC46" s="32">
        <v>32.738550190600002</v>
      </c>
      <c r="BD46" s="32">
        <v>2.6026870776900002</v>
      </c>
      <c r="BE46" s="32">
        <v>18.095319437600001</v>
      </c>
      <c r="BF46" s="32">
        <v>1.9622677778000001E-5</v>
      </c>
      <c r="BG46" s="32">
        <v>0.64711502703400003</v>
      </c>
      <c r="BH46" s="32">
        <v>46.220608431599999</v>
      </c>
      <c r="BI46" s="32">
        <v>7.9079098436499997</v>
      </c>
      <c r="BJ46" s="32">
        <v>16.284402462599999</v>
      </c>
      <c r="BK46" s="32">
        <v>1.3881911388E-2</v>
      </c>
      <c r="BL46" s="32">
        <v>426.87245492300002</v>
      </c>
      <c r="BM46" s="32">
        <v>6.3112470735499997</v>
      </c>
      <c r="BN46" s="32">
        <v>0.66397982756899998</v>
      </c>
      <c r="BO46" s="32">
        <v>103.69993583999999</v>
      </c>
      <c r="BP46" s="32">
        <v>5.5180547312799998E-3</v>
      </c>
      <c r="BQ46" s="32">
        <v>28.252732720400001</v>
      </c>
      <c r="BR46" s="32">
        <v>447.13060747999998</v>
      </c>
      <c r="BS46" s="32">
        <v>45.674585807200003</v>
      </c>
    </row>
    <row r="47" spans="1:71" x14ac:dyDescent="0.25">
      <c r="A47" s="34" t="s">
        <v>46</v>
      </c>
      <c r="B47" s="32">
        <v>32237.479265847</v>
      </c>
      <c r="C47" s="32">
        <v>1174.3222722825001</v>
      </c>
      <c r="D47" s="32">
        <v>37516.867435825698</v>
      </c>
      <c r="E47" s="32">
        <v>5385.0343793099401</v>
      </c>
      <c r="F47" s="32">
        <v>4197.8883711909803</v>
      </c>
      <c r="G47" s="32">
        <v>12519.6277349579</v>
      </c>
      <c r="H47" s="32">
        <v>17465.718286370298</v>
      </c>
      <c r="I47" s="67"/>
      <c r="J47" s="67"/>
      <c r="K47" s="32">
        <v>3.5159525999999901</v>
      </c>
      <c r="L47" s="67"/>
      <c r="M47" s="32">
        <v>823.196306206401</v>
      </c>
      <c r="N47" s="67"/>
      <c r="O47" s="32"/>
      <c r="P47" s="34" t="s">
        <v>46</v>
      </c>
      <c r="Q47" s="32">
        <v>307.66671166200001</v>
      </c>
      <c r="R47" s="32">
        <v>2.5754470771200001E-2</v>
      </c>
      <c r="S47" s="32">
        <v>337.56557759700001</v>
      </c>
      <c r="T47" s="32">
        <v>921.04598701400005</v>
      </c>
      <c r="U47" s="32">
        <v>6341.0386800099996</v>
      </c>
      <c r="V47" s="32">
        <v>3.5151206477299999</v>
      </c>
      <c r="W47" s="32">
        <v>32236.765585100002</v>
      </c>
      <c r="X47" s="32">
        <v>863.69850323399999</v>
      </c>
      <c r="Y47" s="32">
        <v>476.224594126</v>
      </c>
      <c r="Z47" s="32">
        <v>294.13961542999999</v>
      </c>
      <c r="AA47" s="32">
        <v>871.03933400799997</v>
      </c>
      <c r="AB47" s="32">
        <v>3.2937674940000002E-2</v>
      </c>
      <c r="AC47" s="32">
        <v>823.16247171500004</v>
      </c>
      <c r="AD47" s="32">
        <v>52.630375352000001</v>
      </c>
      <c r="AE47" s="32">
        <v>158.492248717</v>
      </c>
      <c r="AF47" s="32">
        <v>19.419389175100001</v>
      </c>
      <c r="AG47" s="32">
        <v>231.72415926599999</v>
      </c>
      <c r="AH47" s="32">
        <v>1174.31821739</v>
      </c>
      <c r="AI47" s="32">
        <v>0</v>
      </c>
      <c r="AJ47" s="32">
        <v>33761.165315699996</v>
      </c>
      <c r="AK47" s="32">
        <v>3698.61066893</v>
      </c>
      <c r="AL47" s="32">
        <v>37512.406360000001</v>
      </c>
      <c r="AM47" s="32">
        <v>40.344715920500001</v>
      </c>
      <c r="AN47" s="32">
        <v>1038.8661443999999</v>
      </c>
      <c r="AO47" s="32">
        <v>83.254992357999996</v>
      </c>
      <c r="AP47" s="32">
        <v>9246.9864508299997</v>
      </c>
      <c r="AQ47" s="32">
        <v>113.976116555</v>
      </c>
      <c r="AR47" s="32">
        <v>24.644295772100001</v>
      </c>
      <c r="AS47" s="32">
        <v>454.76472235900002</v>
      </c>
      <c r="AT47" s="32">
        <v>63.439532377500001</v>
      </c>
      <c r="AU47" s="32">
        <v>25.812740434999998</v>
      </c>
      <c r="AV47" s="32">
        <v>46.063829638400001</v>
      </c>
      <c r="AW47" s="32">
        <v>5384.0802560499997</v>
      </c>
      <c r="AX47" s="32">
        <v>4197.0796557699996</v>
      </c>
      <c r="AY47" s="32">
        <v>1187.0006002800001</v>
      </c>
      <c r="AZ47" s="32">
        <v>2631.07077686</v>
      </c>
      <c r="BA47" s="32">
        <v>9.7411495902799992</v>
      </c>
      <c r="BB47" s="32">
        <v>4.3760535780799996</v>
      </c>
      <c r="BC47" s="32">
        <v>1657.73555154</v>
      </c>
      <c r="BD47" s="32">
        <v>118.156903128</v>
      </c>
      <c r="BE47" s="32">
        <v>253.93211402399999</v>
      </c>
      <c r="BF47" s="32">
        <v>13.6549711103</v>
      </c>
      <c r="BG47" s="32">
        <v>22.678790577800001</v>
      </c>
      <c r="BH47" s="32">
        <v>653.75851771199996</v>
      </c>
      <c r="BI47" s="32">
        <v>189.79411481299999</v>
      </c>
      <c r="BJ47" s="32">
        <v>434.80684825899999</v>
      </c>
      <c r="BK47" s="32">
        <v>26.488695125</v>
      </c>
      <c r="BL47" s="32">
        <v>12519.194829599999</v>
      </c>
      <c r="BM47" s="32">
        <v>19.9285160899</v>
      </c>
      <c r="BN47" s="32">
        <v>172.442422249</v>
      </c>
      <c r="BO47" s="32">
        <v>2092.7031584599999</v>
      </c>
      <c r="BP47" s="32">
        <v>0.60016750804800001</v>
      </c>
      <c r="BQ47" s="32">
        <v>3403.5114939499999</v>
      </c>
      <c r="BR47" s="32">
        <v>17448.2101525</v>
      </c>
      <c r="BS47" s="32">
        <v>1061.64202847</v>
      </c>
    </row>
    <row r="48" spans="1:71" x14ac:dyDescent="0.25">
      <c r="A48" s="34" t="s">
        <v>47</v>
      </c>
      <c r="B48" s="32">
        <v>73805.208110018604</v>
      </c>
      <c r="C48" s="32">
        <v>535.35378129999901</v>
      </c>
      <c r="D48" s="32">
        <v>24430.185803571501</v>
      </c>
      <c r="E48" s="32">
        <v>4301.8101252182205</v>
      </c>
      <c r="F48" s="32">
        <v>3466.2087776016001</v>
      </c>
      <c r="G48" s="32">
        <v>10760.342522024401</v>
      </c>
      <c r="H48" s="32">
        <v>10881.9896508456</v>
      </c>
      <c r="I48" s="67"/>
      <c r="J48" s="67"/>
      <c r="K48" s="32">
        <v>6.06358</v>
      </c>
      <c r="L48" s="67"/>
      <c r="M48" s="32">
        <v>403.53636999999901</v>
      </c>
      <c r="N48" s="67"/>
      <c r="O48" s="32"/>
      <c r="P48" s="34" t="s">
        <v>47</v>
      </c>
      <c r="Q48" s="32">
        <v>172.96494078500001</v>
      </c>
      <c r="R48" s="32">
        <v>1.3231407612800001E-2</v>
      </c>
      <c r="S48" s="32">
        <v>192.050427931</v>
      </c>
      <c r="T48" s="32">
        <v>444.58127725899999</v>
      </c>
      <c r="U48" s="32">
        <v>22356.9681972</v>
      </c>
      <c r="V48" s="32">
        <v>6.0593913602300002</v>
      </c>
      <c r="W48" s="32">
        <v>73802.526904099999</v>
      </c>
      <c r="X48" s="32">
        <v>435.661020372</v>
      </c>
      <c r="Y48" s="32">
        <v>393.75642767400001</v>
      </c>
      <c r="Z48" s="32">
        <v>128.052539994</v>
      </c>
      <c r="AA48" s="32">
        <v>290.790235338</v>
      </c>
      <c r="AB48" s="32">
        <v>1.6922444090099999E-2</v>
      </c>
      <c r="AC48" s="32">
        <v>403.49481902799999</v>
      </c>
      <c r="AD48" s="32">
        <v>32.954950851500001</v>
      </c>
      <c r="AE48" s="32">
        <v>109.938487197</v>
      </c>
      <c r="AF48" s="32">
        <v>18.110888128900001</v>
      </c>
      <c r="AG48" s="32">
        <v>107.302265264</v>
      </c>
      <c r="AH48" s="32">
        <v>535.31644600499999</v>
      </c>
      <c r="AI48" s="32">
        <v>0</v>
      </c>
      <c r="AJ48" s="32">
        <v>21985.306403499999</v>
      </c>
      <c r="AK48" s="32">
        <v>2409.8591889999998</v>
      </c>
      <c r="AL48" s="32">
        <v>24428.1205434</v>
      </c>
      <c r="AM48" s="32">
        <v>18.699602616100002</v>
      </c>
      <c r="AN48" s="32">
        <v>596.55717206099996</v>
      </c>
      <c r="AO48" s="32">
        <v>338.99190039199999</v>
      </c>
      <c r="AP48" s="32">
        <v>5875.2346886599998</v>
      </c>
      <c r="AQ48" s="32">
        <v>41.604371792899997</v>
      </c>
      <c r="AR48" s="32">
        <v>55.600035732899997</v>
      </c>
      <c r="AS48" s="32">
        <v>440.381383169</v>
      </c>
      <c r="AT48" s="32">
        <v>13.282304251999999</v>
      </c>
      <c r="AU48" s="32">
        <v>24.237139085700001</v>
      </c>
      <c r="AV48" s="32">
        <v>54.525757201600001</v>
      </c>
      <c r="AW48" s="32">
        <v>4302.6779818200002</v>
      </c>
      <c r="AX48" s="32">
        <v>3465.9057956000001</v>
      </c>
      <c r="AY48" s="32">
        <v>836.77218621700001</v>
      </c>
      <c r="AZ48" s="32">
        <v>2061.4342146700001</v>
      </c>
      <c r="BA48" s="32">
        <v>37.094363821599998</v>
      </c>
      <c r="BB48" s="32">
        <v>0.64891916310200004</v>
      </c>
      <c r="BC48" s="32">
        <v>1020.2007764799999</v>
      </c>
      <c r="BD48" s="32">
        <v>234.94879524800001</v>
      </c>
      <c r="BE48" s="32">
        <v>164.596905959</v>
      </c>
      <c r="BF48" s="32">
        <v>10.761549225</v>
      </c>
      <c r="BG48" s="32">
        <v>19.9962215923</v>
      </c>
      <c r="BH48" s="32">
        <v>434.54025269300001</v>
      </c>
      <c r="BI48" s="32">
        <v>63.269717851400003</v>
      </c>
      <c r="BJ48" s="32">
        <v>509.55372347600002</v>
      </c>
      <c r="BK48" s="32">
        <v>1.67494046605</v>
      </c>
      <c r="BL48" s="32">
        <v>10760.2475956</v>
      </c>
      <c r="BM48" s="32">
        <v>5.3314730450100001</v>
      </c>
      <c r="BN48" s="32">
        <v>278.21148632699999</v>
      </c>
      <c r="BO48" s="32">
        <v>1180.5888528800001</v>
      </c>
      <c r="BP48" s="32">
        <v>0.62660803831599998</v>
      </c>
      <c r="BQ48" s="32">
        <v>1925.0048154999999</v>
      </c>
      <c r="BR48" s="32">
        <v>10881.547596799999</v>
      </c>
      <c r="BS48" s="32">
        <v>952.62798472199995</v>
      </c>
    </row>
    <row r="49" spans="1:72" x14ac:dyDescent="0.25">
      <c r="A49" s="34" t="s">
        <v>48</v>
      </c>
      <c r="B49" s="32">
        <v>33411.871640171499</v>
      </c>
      <c r="C49" s="32">
        <v>352.00128682899998</v>
      </c>
      <c r="D49" s="32">
        <v>24727.287664477299</v>
      </c>
      <c r="E49" s="32">
        <v>4759.1316708317099</v>
      </c>
      <c r="F49" s="32">
        <v>2874.1228485146498</v>
      </c>
      <c r="G49" s="32">
        <v>9644.4641442459906</v>
      </c>
      <c r="H49" s="32">
        <v>7723.3128640454897</v>
      </c>
      <c r="I49" s="67"/>
      <c r="J49" s="67"/>
      <c r="K49" s="32">
        <v>10.31860861</v>
      </c>
      <c r="L49" s="67"/>
      <c r="M49" s="32">
        <v>230.62616533080001</v>
      </c>
      <c r="N49" s="67"/>
      <c r="O49" s="32"/>
      <c r="P49" s="34" t="s">
        <v>48</v>
      </c>
      <c r="Q49" s="32">
        <v>54.909664741</v>
      </c>
      <c r="R49" s="32">
        <v>4.7334040965199998E-4</v>
      </c>
      <c r="S49" s="32">
        <v>55.602639164099998</v>
      </c>
      <c r="T49" s="32">
        <v>317.98552876500003</v>
      </c>
      <c r="U49" s="32">
        <v>9155.1640253000005</v>
      </c>
      <c r="V49" s="32">
        <v>10.3185905735</v>
      </c>
      <c r="W49" s="32">
        <v>33408.243168200002</v>
      </c>
      <c r="X49" s="32">
        <v>716.03150498800005</v>
      </c>
      <c r="Y49" s="32">
        <v>1452.6269102799999</v>
      </c>
      <c r="Z49" s="32">
        <v>152.424892392</v>
      </c>
      <c r="AA49" s="32">
        <v>534.54359068300005</v>
      </c>
      <c r="AB49" s="32">
        <v>6.0526080290099996E-4</v>
      </c>
      <c r="AC49" s="32">
        <v>230.57495930600001</v>
      </c>
      <c r="AD49" s="32">
        <v>0.77636378297499997</v>
      </c>
      <c r="AE49" s="32">
        <v>76.803193717200003</v>
      </c>
      <c r="AF49" s="32">
        <v>5.8550935847499996</v>
      </c>
      <c r="AG49" s="32">
        <v>44.292085931400003</v>
      </c>
      <c r="AH49" s="32">
        <v>352.000047188</v>
      </c>
      <c r="AI49" s="32">
        <v>0</v>
      </c>
      <c r="AJ49" s="32">
        <v>22253.604598099999</v>
      </c>
      <c r="AK49" s="32">
        <v>2471.8491672</v>
      </c>
      <c r="AL49" s="32">
        <v>24726.2301291</v>
      </c>
      <c r="AM49" s="32">
        <v>5.8774074900300004</v>
      </c>
      <c r="AN49" s="32">
        <v>424.232020218</v>
      </c>
      <c r="AO49" s="32">
        <v>41.533661551100003</v>
      </c>
      <c r="AP49" s="32">
        <v>3902.1660638200001</v>
      </c>
      <c r="AQ49" s="32">
        <v>95.870726761599997</v>
      </c>
      <c r="AR49" s="32">
        <v>54.382800242599998</v>
      </c>
      <c r="AS49" s="32">
        <v>269.258292407</v>
      </c>
      <c r="AT49" s="32">
        <v>55.381463626600002</v>
      </c>
      <c r="AU49" s="32">
        <v>35.719553187599999</v>
      </c>
      <c r="AV49" s="32">
        <v>116.590575441</v>
      </c>
      <c r="AW49" s="32">
        <v>4752.2925429999996</v>
      </c>
      <c r="AX49" s="32">
        <v>2870.4985078300001</v>
      </c>
      <c r="AY49" s="32">
        <v>1881.7940351699999</v>
      </c>
      <c r="AZ49" s="32">
        <v>2003.9128487099999</v>
      </c>
      <c r="BA49" s="32">
        <v>23.6625153795</v>
      </c>
      <c r="BB49" s="32">
        <v>2.3752127063500001</v>
      </c>
      <c r="BC49" s="32">
        <v>1281.3138457699999</v>
      </c>
      <c r="BD49" s="32">
        <v>94.866421194099999</v>
      </c>
      <c r="BE49" s="32">
        <v>84.994348394200003</v>
      </c>
      <c r="BF49" s="32">
        <v>1.4338833333700001</v>
      </c>
      <c r="BG49" s="32">
        <v>56.416357128100003</v>
      </c>
      <c r="BH49" s="32">
        <v>216.75985834299999</v>
      </c>
      <c r="BI49" s="32">
        <v>110.46528978800001</v>
      </c>
      <c r="BJ49" s="32">
        <v>324.151151244</v>
      </c>
      <c r="BK49" s="32">
        <v>5.3226499615199998</v>
      </c>
      <c r="BL49" s="32">
        <v>9644.3766125099992</v>
      </c>
      <c r="BM49" s="32">
        <v>5.5540945959299997</v>
      </c>
      <c r="BN49" s="32">
        <v>102.317940049</v>
      </c>
      <c r="BO49" s="32">
        <v>776.08807531000002</v>
      </c>
      <c r="BP49" s="32">
        <v>0.14114774676399999</v>
      </c>
      <c r="BQ49" s="32">
        <v>1534.0522324200001</v>
      </c>
      <c r="BR49" s="32">
        <v>7710.7553866799999</v>
      </c>
      <c r="BS49" s="32">
        <v>452.11490085499997</v>
      </c>
    </row>
    <row r="50" spans="1:72" x14ac:dyDescent="0.25">
      <c r="A50" s="34" t="s">
        <v>49</v>
      </c>
      <c r="B50" s="32">
        <v>30557.688256725902</v>
      </c>
      <c r="C50" s="32">
        <v>686.83234905034101</v>
      </c>
      <c r="D50" s="32">
        <v>31348.9350071757</v>
      </c>
      <c r="E50" s="32">
        <v>7560.0450647021398</v>
      </c>
      <c r="F50" s="32">
        <v>4806.5046024903204</v>
      </c>
      <c r="G50" s="32">
        <v>23359.940862326301</v>
      </c>
      <c r="H50" s="32">
        <v>21083.0014380748</v>
      </c>
      <c r="I50" s="67"/>
      <c r="J50" s="67"/>
      <c r="K50" s="32">
        <v>13.21229747878</v>
      </c>
      <c r="L50" s="67"/>
      <c r="M50" s="32">
        <v>351.80623041351402</v>
      </c>
      <c r="N50" s="67"/>
      <c r="O50" s="32"/>
      <c r="P50" s="34" t="s">
        <v>49</v>
      </c>
      <c r="Q50" s="32">
        <v>289.75155102899998</v>
      </c>
      <c r="R50" s="32">
        <v>6.2933252341600002E-3</v>
      </c>
      <c r="S50" s="32">
        <v>301.90372567899999</v>
      </c>
      <c r="T50" s="32">
        <v>718.18487737299995</v>
      </c>
      <c r="U50" s="32">
        <v>25102.464245399999</v>
      </c>
      <c r="V50" s="32">
        <v>13.2096796475</v>
      </c>
      <c r="W50" s="32">
        <v>30556.2449615</v>
      </c>
      <c r="X50" s="32">
        <v>508.14589499900001</v>
      </c>
      <c r="Y50" s="32">
        <v>572.90703959400003</v>
      </c>
      <c r="Z50" s="32">
        <v>317.432385307</v>
      </c>
      <c r="AA50" s="32">
        <v>397.40009479299999</v>
      </c>
      <c r="AB50" s="32">
        <v>8.04915410585E-3</v>
      </c>
      <c r="AC50" s="32">
        <v>351.29720181900001</v>
      </c>
      <c r="AD50" s="32">
        <v>10.764972933299999</v>
      </c>
      <c r="AE50" s="32">
        <v>94.599181025500002</v>
      </c>
      <c r="AF50" s="32">
        <v>22.156824409999999</v>
      </c>
      <c r="AG50" s="32">
        <v>105.61914199899999</v>
      </c>
      <c r="AH50" s="32">
        <v>683.59538926699997</v>
      </c>
      <c r="AI50" s="32">
        <v>0</v>
      </c>
      <c r="AJ50" s="32">
        <v>28212.000564900001</v>
      </c>
      <c r="AK50" s="32">
        <v>3123.90070853</v>
      </c>
      <c r="AL50" s="32">
        <v>31346.6662464</v>
      </c>
      <c r="AM50" s="32">
        <v>17.150070784</v>
      </c>
      <c r="AN50" s="32">
        <v>930.60574680499997</v>
      </c>
      <c r="AO50" s="32">
        <v>68.478005066600005</v>
      </c>
      <c r="AP50" s="32">
        <v>12181.2947155</v>
      </c>
      <c r="AQ50" s="32">
        <v>62.721411990999997</v>
      </c>
      <c r="AR50" s="32">
        <v>40.912698132000003</v>
      </c>
      <c r="AS50" s="32">
        <v>446.65968444700002</v>
      </c>
      <c r="AT50" s="32">
        <v>58.176237050600001</v>
      </c>
      <c r="AU50" s="32">
        <v>34.9894771835</v>
      </c>
      <c r="AV50" s="32">
        <v>69.205185000200004</v>
      </c>
      <c r="AW50" s="32">
        <v>7551.2580804700001</v>
      </c>
      <c r="AX50" s="32">
        <v>4801.2633271300001</v>
      </c>
      <c r="AY50" s="32">
        <v>2749.99475334</v>
      </c>
      <c r="AZ50" s="32">
        <v>3164.8888200699998</v>
      </c>
      <c r="BA50" s="32">
        <v>6.2097888643400001</v>
      </c>
      <c r="BB50" s="32">
        <v>4.6313569320500001</v>
      </c>
      <c r="BC50" s="32">
        <v>2189.6552185999999</v>
      </c>
      <c r="BD50" s="32">
        <v>144.13248139300001</v>
      </c>
      <c r="BE50" s="32">
        <v>244.09440975300001</v>
      </c>
      <c r="BF50" s="32">
        <v>6.8276550403199998</v>
      </c>
      <c r="BG50" s="32">
        <v>21.085830340099999</v>
      </c>
      <c r="BH50" s="32">
        <v>624.36682272600001</v>
      </c>
      <c r="BI50" s="32">
        <v>217.30362219599999</v>
      </c>
      <c r="BJ50" s="32">
        <v>544.26216954999995</v>
      </c>
      <c r="BK50" s="32">
        <v>17.553498977</v>
      </c>
      <c r="BL50" s="32">
        <v>23358.734168499999</v>
      </c>
      <c r="BM50" s="32">
        <v>404.97631747399998</v>
      </c>
      <c r="BN50" s="32">
        <v>332.879097075</v>
      </c>
      <c r="BO50" s="32">
        <v>2820.5595914800001</v>
      </c>
      <c r="BP50" s="32">
        <v>0.349079451579</v>
      </c>
      <c r="BQ50" s="32">
        <v>3012.4739454199998</v>
      </c>
      <c r="BR50" s="32">
        <v>21068.914146700001</v>
      </c>
      <c r="BS50" s="32">
        <v>1930.7314550799999</v>
      </c>
    </row>
    <row r="51" spans="1:72" x14ac:dyDescent="0.25">
      <c r="A51" s="34" t="s">
        <v>50</v>
      </c>
      <c r="B51" s="32">
        <v>50796.113521387902</v>
      </c>
      <c r="C51" s="32">
        <v>284.080342788</v>
      </c>
      <c r="D51" s="32">
        <v>63532.743631432299</v>
      </c>
      <c r="E51" s="32">
        <v>28695.449065426899</v>
      </c>
      <c r="F51" s="32">
        <v>11916.000077926499</v>
      </c>
      <c r="G51" s="32">
        <v>7000.9118245953196</v>
      </c>
      <c r="H51" s="32">
        <v>14418.9701674525</v>
      </c>
      <c r="I51" s="67"/>
      <c r="J51" s="67"/>
      <c r="K51" s="32">
        <v>33.581780000000002</v>
      </c>
      <c r="L51" s="67"/>
      <c r="M51" s="32">
        <v>38.029105000000001</v>
      </c>
      <c r="N51" s="67"/>
      <c r="O51" s="32"/>
      <c r="P51" s="34" t="s">
        <v>50</v>
      </c>
      <c r="Q51" s="32">
        <v>83.555418946700001</v>
      </c>
      <c r="R51" s="32">
        <v>1.00190778676E-3</v>
      </c>
      <c r="S51" s="32">
        <v>89.963735065099996</v>
      </c>
      <c r="T51" s="32">
        <v>734.502429216</v>
      </c>
      <c r="U51" s="32">
        <v>32967.534316400001</v>
      </c>
      <c r="V51" s="32">
        <v>33.581586792099998</v>
      </c>
      <c r="W51" s="32">
        <v>50774.723624799997</v>
      </c>
      <c r="X51" s="32">
        <v>284.905146758</v>
      </c>
      <c r="Y51" s="32">
        <v>1826.13566182</v>
      </c>
      <c r="Z51" s="32">
        <v>47.9927559972</v>
      </c>
      <c r="AA51" s="32">
        <v>4446.9810913399997</v>
      </c>
      <c r="AB51" s="32">
        <v>1.28147392044E-3</v>
      </c>
      <c r="AC51" s="32">
        <v>38.029285145300001</v>
      </c>
      <c r="AD51" s="32">
        <v>1.27179221208</v>
      </c>
      <c r="AE51" s="32">
        <v>62.903364557700002</v>
      </c>
      <c r="AF51" s="32">
        <v>12.006872660200001</v>
      </c>
      <c r="AG51" s="32">
        <v>50.749972957700002</v>
      </c>
      <c r="AH51" s="32">
        <v>284.04202214200001</v>
      </c>
      <c r="AI51" s="32">
        <v>0</v>
      </c>
      <c r="AJ51" s="32">
        <v>57138.502150699998</v>
      </c>
      <c r="AK51" s="32">
        <v>6347.4496804099999</v>
      </c>
      <c r="AL51" s="32">
        <v>63487.2236233</v>
      </c>
      <c r="AM51" s="32">
        <v>12.302327461599999</v>
      </c>
      <c r="AN51" s="32">
        <v>443.80030732300003</v>
      </c>
      <c r="AO51" s="32">
        <v>295.97920826500001</v>
      </c>
      <c r="AP51" s="32">
        <v>7358.22444868</v>
      </c>
      <c r="AQ51" s="32">
        <v>182.60739484199999</v>
      </c>
      <c r="AR51" s="32">
        <v>9.4255665673499998</v>
      </c>
      <c r="AS51" s="32">
        <v>513.86939510699995</v>
      </c>
      <c r="AT51" s="32">
        <v>165.80302899599999</v>
      </c>
      <c r="AU51" s="32">
        <v>171.048893526</v>
      </c>
      <c r="AV51" s="32">
        <v>77.255882350299999</v>
      </c>
      <c r="AW51" s="32">
        <v>28679.547690899999</v>
      </c>
      <c r="AX51" s="32">
        <v>11909.534884299999</v>
      </c>
      <c r="AY51" s="32">
        <v>16770.0128066</v>
      </c>
      <c r="AZ51" s="32">
        <v>9778.5141558800005</v>
      </c>
      <c r="BA51" s="32">
        <v>24.876069660500001</v>
      </c>
      <c r="BB51" s="32">
        <v>4.4666831658400001</v>
      </c>
      <c r="BC51" s="32">
        <v>7660.3895617799999</v>
      </c>
      <c r="BD51" s="32">
        <v>20.749839372299999</v>
      </c>
      <c r="BE51" s="32">
        <v>277.98337893600001</v>
      </c>
      <c r="BF51" s="32">
        <v>31.108296626600001</v>
      </c>
      <c r="BG51" s="32">
        <v>80.597425303999998</v>
      </c>
      <c r="BH51" s="32">
        <v>707.45495378600003</v>
      </c>
      <c r="BI51" s="32">
        <v>839.72682103399995</v>
      </c>
      <c r="BJ51" s="32">
        <v>829.09895421700003</v>
      </c>
      <c r="BK51" s="32">
        <v>17.088664359500001</v>
      </c>
      <c r="BL51" s="32">
        <v>6997.1725158600002</v>
      </c>
      <c r="BM51" s="32">
        <v>33.842752478599998</v>
      </c>
      <c r="BN51" s="32">
        <v>32.04797267</v>
      </c>
      <c r="BO51" s="32">
        <v>654.88106663899998</v>
      </c>
      <c r="BP51" s="32">
        <v>0.38836635061399999</v>
      </c>
      <c r="BQ51" s="32">
        <v>2697.3050183199998</v>
      </c>
      <c r="BR51" s="32">
        <v>14417.8322078</v>
      </c>
      <c r="BS51" s="32">
        <v>197.79962671600001</v>
      </c>
    </row>
    <row r="52" spans="1:72" s="34" customFormat="1" x14ac:dyDescent="0.25">
      <c r="B52" s="32"/>
      <c r="C52" s="32"/>
      <c r="D52" s="32"/>
      <c r="E52" s="32"/>
      <c r="F52" s="32"/>
      <c r="G52" s="32"/>
      <c r="H52" s="32"/>
      <c r="I52" s="67"/>
      <c r="J52" s="67"/>
      <c r="K52" s="32"/>
      <c r="L52" s="67"/>
      <c r="M52" s="32"/>
      <c r="N52" s="67"/>
      <c r="O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</row>
    <row r="53" spans="1:72" s="34" customFormat="1" x14ac:dyDescent="0.25">
      <c r="B53" s="32"/>
      <c r="C53" s="32"/>
      <c r="D53" s="32"/>
      <c r="E53" s="32"/>
      <c r="F53" s="32"/>
      <c r="G53" s="32"/>
      <c r="H53" s="32"/>
      <c r="I53" s="67"/>
      <c r="J53" s="67"/>
      <c r="K53" s="32"/>
      <c r="L53" s="67"/>
      <c r="M53" s="32"/>
      <c r="N53" s="67"/>
      <c r="O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</row>
    <row r="54" spans="1:72" s="34" customFormat="1" x14ac:dyDescent="0.25">
      <c r="A54" s="34" t="s">
        <v>51</v>
      </c>
      <c r="B54" s="32">
        <v>2140.2941390525302</v>
      </c>
      <c r="C54" s="32">
        <v>5.8683203199999898</v>
      </c>
      <c r="D54" s="32">
        <v>4073.4090540843099</v>
      </c>
      <c r="E54" s="32">
        <v>2799.25001026973</v>
      </c>
      <c r="F54" s="32">
        <v>791.27099796716595</v>
      </c>
      <c r="G54" s="32">
        <v>32.153703321003199</v>
      </c>
      <c r="H54" s="32">
        <v>703.97106452127002</v>
      </c>
      <c r="I54" s="67"/>
      <c r="J54" s="67"/>
      <c r="K54" s="32">
        <v>0.78710000000000002</v>
      </c>
      <c r="L54" s="67"/>
      <c r="M54" s="32">
        <v>19.071000000000002</v>
      </c>
      <c r="N54" s="67"/>
      <c r="O54" s="32"/>
      <c r="P54" s="34" t="s">
        <v>51</v>
      </c>
      <c r="Q54" s="32">
        <v>2.8451231145999998</v>
      </c>
      <c r="R54" s="32">
        <v>6.1396898467200005E-5</v>
      </c>
      <c r="S54" s="32">
        <v>2.2599478566300002</v>
      </c>
      <c r="T54" s="32">
        <v>13.873652653900001</v>
      </c>
      <c r="U54" s="32">
        <v>2090.4861403899999</v>
      </c>
      <c r="V54" s="32">
        <v>0.78709758419499998</v>
      </c>
      <c r="W54" s="32">
        <v>2140.2789040399998</v>
      </c>
      <c r="X54" s="32">
        <v>23.3132882813</v>
      </c>
      <c r="Y54" s="32">
        <v>240.33071277299999</v>
      </c>
      <c r="Z54" s="32">
        <v>8.8801588081799991</v>
      </c>
      <c r="AA54" s="32">
        <v>262.79383056900002</v>
      </c>
      <c r="AB54" s="32">
        <v>7.8524981122900001E-5</v>
      </c>
      <c r="AC54" s="32">
        <v>19.0706102109</v>
      </c>
      <c r="AD54" s="32">
        <v>1.6419688046000001E-2</v>
      </c>
      <c r="AE54" s="32">
        <v>7.51312034581</v>
      </c>
      <c r="AF54" s="32">
        <v>0.27051278553000002</v>
      </c>
      <c r="AG54" s="32">
        <v>1.3623874895600001</v>
      </c>
      <c r="AH54" s="32">
        <v>5.86830982655</v>
      </c>
      <c r="AI54" s="32">
        <v>0</v>
      </c>
      <c r="AJ54" s="32">
        <v>3665.9524435600001</v>
      </c>
      <c r="AK54" s="32">
        <v>407.31191197599998</v>
      </c>
      <c r="AL54" s="32">
        <v>4073.2807752200001</v>
      </c>
      <c r="AM54" s="32">
        <v>0.25622444650199999</v>
      </c>
      <c r="AN54" s="32">
        <v>30.754767882500001</v>
      </c>
      <c r="AO54" s="32">
        <v>27.041080196399999</v>
      </c>
      <c r="AP54" s="32">
        <v>185.65947378300001</v>
      </c>
      <c r="AQ54" s="32">
        <v>17.8363960633</v>
      </c>
      <c r="AR54" s="32">
        <v>1.7399004605999999</v>
      </c>
      <c r="AS54" s="32">
        <v>38.189186785499999</v>
      </c>
      <c r="AT54" s="32">
        <v>18.280508803699998</v>
      </c>
      <c r="AU54" s="32">
        <v>5.4470466021800004</v>
      </c>
      <c r="AV54" s="32">
        <v>12.549787179699999</v>
      </c>
      <c r="AW54" s="32">
        <v>2796.5125950400002</v>
      </c>
      <c r="AX54" s="32">
        <v>790.42783778800003</v>
      </c>
      <c r="AY54" s="32">
        <v>2006.0847572499999</v>
      </c>
      <c r="AZ54" s="32">
        <v>600.67071056500004</v>
      </c>
      <c r="BA54" s="32">
        <v>3.0696979066000001</v>
      </c>
      <c r="BB54" s="32">
        <v>0.44517747500900001</v>
      </c>
      <c r="BC54" s="32">
        <v>367.92728304299999</v>
      </c>
      <c r="BD54" s="32">
        <v>7.4724443393</v>
      </c>
      <c r="BE54" s="32">
        <v>43.249335751700002</v>
      </c>
      <c r="BF54" s="32">
        <v>0.48252519332900001</v>
      </c>
      <c r="BG54" s="32">
        <v>2.89274431125</v>
      </c>
      <c r="BH54" s="32">
        <v>108.245684172</v>
      </c>
      <c r="BI54" s="32">
        <v>93.235227076699999</v>
      </c>
      <c r="BJ54" s="32">
        <v>40.429511954100001</v>
      </c>
      <c r="BK54" s="32">
        <v>1.8926338301900001</v>
      </c>
      <c r="BL54" s="32">
        <v>32.153025136899998</v>
      </c>
      <c r="BM54" s="32">
        <v>4.63886867618E-3</v>
      </c>
      <c r="BN54" s="32">
        <v>82.974030548800002</v>
      </c>
      <c r="BO54" s="32">
        <v>16.901578973700001</v>
      </c>
      <c r="BP54" s="32">
        <v>8.0473338911000005E-4</v>
      </c>
      <c r="BQ54" s="32">
        <v>108.121777154</v>
      </c>
      <c r="BR54" s="32">
        <v>703.95011379200002</v>
      </c>
      <c r="BS54" s="32">
        <v>37.547305673499999</v>
      </c>
      <c r="BT54"/>
    </row>
    <row r="55" spans="1:72" s="34" customFormat="1" x14ac:dyDescent="0.25">
      <c r="A55" s="34" t="s">
        <v>1</v>
      </c>
      <c r="B55" s="32">
        <v>32686.425727294602</v>
      </c>
      <c r="C55" s="32">
        <v>26.62189884</v>
      </c>
      <c r="D55" s="32">
        <v>66737.783137971404</v>
      </c>
      <c r="E55" s="32">
        <v>2742.7227948075001</v>
      </c>
      <c r="F55" s="32">
        <v>2136.0599958030002</v>
      </c>
      <c r="G55" s="32">
        <v>5199.1574487070502</v>
      </c>
      <c r="H55" s="32">
        <v>4554.3783250242604</v>
      </c>
      <c r="I55" s="67"/>
      <c r="J55" s="67"/>
      <c r="K55" s="32"/>
      <c r="L55" s="67"/>
      <c r="M55" s="32">
        <v>0.18672800000000001</v>
      </c>
      <c r="N55" s="67"/>
      <c r="O55" s="32"/>
      <c r="P55" s="34" t="s">
        <v>1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/>
    </row>
    <row r="56" spans="1:72" x14ac:dyDescent="0.25">
      <c r="A56" s="34" t="s">
        <v>11</v>
      </c>
      <c r="B56" s="32">
        <v>14655.3878459486</v>
      </c>
      <c r="C56" s="32">
        <v>1026.8794324765299</v>
      </c>
      <c r="D56" s="32">
        <v>29857.676669580898</v>
      </c>
      <c r="E56" s="32">
        <v>2788.4684234710498</v>
      </c>
      <c r="F56" s="32">
        <v>2438.6614317000699</v>
      </c>
      <c r="G56" s="32">
        <v>21884.745132719501</v>
      </c>
      <c r="H56" s="32">
        <v>2904.2410558402798</v>
      </c>
      <c r="I56" s="67"/>
      <c r="J56" s="67"/>
      <c r="K56" s="32"/>
      <c r="L56" s="67"/>
      <c r="M56" s="32">
        <v>53.991593729999899</v>
      </c>
      <c r="N56" s="67"/>
      <c r="O56" s="32"/>
      <c r="P56" s="34" t="s">
        <v>11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</row>
    <row r="57" spans="1:72" s="34" customFormat="1" x14ac:dyDescent="0.25">
      <c r="A57" s="34" t="s">
        <v>58</v>
      </c>
      <c r="B57" s="32">
        <v>7790.26001602829</v>
      </c>
      <c r="C57" s="32">
        <v>185.54154499999899</v>
      </c>
      <c r="D57" s="32">
        <v>41513.321194590899</v>
      </c>
      <c r="E57" s="32">
        <v>2325.1928968890302</v>
      </c>
      <c r="F57" s="32">
        <v>774.77484962327503</v>
      </c>
      <c r="G57" s="32">
        <v>10375.9090628823</v>
      </c>
      <c r="H57" s="32">
        <v>860.298195967521</v>
      </c>
      <c r="I57" s="67"/>
      <c r="J57" s="67"/>
      <c r="K57" s="32">
        <v>0.44255</v>
      </c>
      <c r="L57" s="67"/>
      <c r="M57" s="32">
        <v>11.925394535000001</v>
      </c>
      <c r="N57" s="67"/>
      <c r="O57" s="32"/>
      <c r="P57" s="34" t="s">
        <v>58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/>
    </row>
    <row r="58" spans="1:72" s="34" customFormat="1" x14ac:dyDescent="0.25">
      <c r="A58" s="34" t="s">
        <v>75</v>
      </c>
      <c r="B58" s="32">
        <v>719.50637280484102</v>
      </c>
      <c r="C58" s="32">
        <v>57.027999999999999</v>
      </c>
      <c r="D58" s="32">
        <v>182.93916505113299</v>
      </c>
      <c r="E58" s="32">
        <v>11.435685852932901</v>
      </c>
      <c r="F58" s="32">
        <v>10.8818746876037</v>
      </c>
      <c r="G58" s="32">
        <v>156.335264943987</v>
      </c>
      <c r="H58" s="32">
        <v>49.013649460842998</v>
      </c>
      <c r="I58" s="67"/>
      <c r="J58" s="67"/>
      <c r="K58" s="32"/>
      <c r="L58" s="67"/>
      <c r="M58" s="32">
        <v>4.3241500000000004</v>
      </c>
      <c r="N58" s="67"/>
      <c r="O58" s="32"/>
      <c r="P58" s="34" t="s">
        <v>177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BF58" s="32">
        <v>0</v>
      </c>
      <c r="BG58" s="32">
        <v>0</v>
      </c>
      <c r="BH58" s="32">
        <v>0</v>
      </c>
      <c r="BI58" s="32">
        <v>0</v>
      </c>
      <c r="BJ58" s="32"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  <c r="BT58"/>
    </row>
    <row r="59" spans="1:72" s="34" customFormat="1" x14ac:dyDescent="0.25">
      <c r="A59" s="34" t="s">
        <v>326</v>
      </c>
      <c r="I59" s="66"/>
      <c r="J59" s="66"/>
      <c r="L59" s="66"/>
      <c r="N59" s="66"/>
      <c r="O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</row>
    <row r="60" spans="1:72" s="34" customFormat="1" x14ac:dyDescent="0.25">
      <c r="I60" s="66"/>
      <c r="J60" s="66"/>
      <c r="L60" s="66"/>
      <c r="N60" s="66"/>
      <c r="O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</row>
    <row r="61" spans="1:72" x14ac:dyDescent="0.25">
      <c r="A61" s="2" t="s">
        <v>55</v>
      </c>
      <c r="B61" s="1">
        <f>SUM(B3:B58)</f>
        <v>2538389.4242666541</v>
      </c>
      <c r="C61" s="1">
        <f t="shared" ref="C61:N61" si="0">SUM(C3:C58)</f>
        <v>76942.249615485474</v>
      </c>
      <c r="D61" s="1">
        <f t="shared" si="0"/>
        <v>1945096.6581778037</v>
      </c>
      <c r="E61" s="1">
        <f t="shared" si="0"/>
        <v>483400.48882872239</v>
      </c>
      <c r="F61" s="1">
        <f t="shared" si="0"/>
        <v>328520.07783541066</v>
      </c>
      <c r="G61" s="1">
        <f t="shared" si="0"/>
        <v>789345.06888043659</v>
      </c>
      <c r="H61" s="1">
        <f t="shared" si="0"/>
        <v>890233.61711952835</v>
      </c>
      <c r="I61" s="68">
        <f t="shared" si="0"/>
        <v>0</v>
      </c>
      <c r="J61" s="68">
        <f t="shared" si="0"/>
        <v>0</v>
      </c>
      <c r="K61" s="1">
        <f t="shared" si="0"/>
        <v>4983.8141874350331</v>
      </c>
      <c r="L61" s="68">
        <f t="shared" si="0"/>
        <v>0</v>
      </c>
      <c r="M61" s="1">
        <f t="shared" si="0"/>
        <v>20965.325278784545</v>
      </c>
      <c r="N61" s="68">
        <f t="shared" si="0"/>
        <v>0</v>
      </c>
      <c r="Q61" s="1">
        <f t="shared" ref="Q61:BS61" si="1">SUM(Q3:Q58)</f>
        <v>9212.5916500742824</v>
      </c>
      <c r="R61" s="1">
        <f t="shared" si="1"/>
        <v>0.64975898967604295</v>
      </c>
      <c r="S61" s="1">
        <f t="shared" si="1"/>
        <v>9748.4757482453551</v>
      </c>
      <c r="T61" s="1">
        <f t="shared" si="1"/>
        <v>30207.219016031104</v>
      </c>
      <c r="U61" s="1">
        <f t="shared" si="1"/>
        <v>958676.61311547458</v>
      </c>
      <c r="V61" s="1">
        <f t="shared" si="1"/>
        <v>4983.0607892803646</v>
      </c>
      <c r="W61" s="1">
        <f t="shared" si="1"/>
        <v>2482236.3517363989</v>
      </c>
      <c r="X61" s="1">
        <f t="shared" si="1"/>
        <v>36468.558357749716</v>
      </c>
      <c r="Y61" s="1">
        <f t="shared" si="1"/>
        <v>45544.242963707431</v>
      </c>
      <c r="Z61" s="1">
        <f t="shared" si="1"/>
        <v>49417.046064197544</v>
      </c>
      <c r="AA61" s="1">
        <f t="shared" si="1"/>
        <v>63137.699967213412</v>
      </c>
      <c r="AB61" s="1">
        <f t="shared" si="1"/>
        <v>0.83094522505450008</v>
      </c>
      <c r="AC61" s="1">
        <f t="shared" si="1"/>
        <v>20887.025973517146</v>
      </c>
      <c r="AD61" s="1">
        <f t="shared" si="1"/>
        <v>1233.933522711179</v>
      </c>
      <c r="AE61" s="1">
        <f t="shared" si="1"/>
        <v>6387.8390790708982</v>
      </c>
      <c r="AF61" s="1">
        <f t="shared" si="1"/>
        <v>878.88080915389605</v>
      </c>
      <c r="AG61" s="1">
        <f t="shared" si="1"/>
        <v>7304.5007566117765</v>
      </c>
      <c r="AH61" s="1">
        <f t="shared" si="1"/>
        <v>75577.880094760898</v>
      </c>
      <c r="AI61" s="1">
        <f t="shared" si="1"/>
        <v>0</v>
      </c>
      <c r="AJ61" s="1">
        <f t="shared" si="1"/>
        <v>1625834.2174587157</v>
      </c>
      <c r="AK61" s="1">
        <f t="shared" si="1"/>
        <v>179414.47404137693</v>
      </c>
      <c r="AL61" s="1">
        <f t="shared" si="1"/>
        <v>1806482.6250237064</v>
      </c>
      <c r="AM61" s="1">
        <f t="shared" si="1"/>
        <v>1154.0483918709378</v>
      </c>
      <c r="AN61" s="1">
        <f t="shared" si="1"/>
        <v>52349.038782554257</v>
      </c>
      <c r="AO61" s="1">
        <f t="shared" si="1"/>
        <v>4950.471318875354</v>
      </c>
      <c r="AP61" s="1">
        <f t="shared" si="1"/>
        <v>440551.71354925592</v>
      </c>
      <c r="AQ61" s="1">
        <f t="shared" si="1"/>
        <v>5947.4088335702909</v>
      </c>
      <c r="AR61" s="1">
        <f t="shared" si="1"/>
        <v>4183.4858441572815</v>
      </c>
      <c r="AS61" s="1">
        <f t="shared" si="1"/>
        <v>34231.181967558106</v>
      </c>
      <c r="AT61" s="1">
        <f t="shared" si="1"/>
        <v>4521.069252623829</v>
      </c>
      <c r="AU61" s="1">
        <f t="shared" si="1"/>
        <v>3232.481592170107</v>
      </c>
      <c r="AV61" s="1">
        <f t="shared" si="1"/>
        <v>6072.3212803854658</v>
      </c>
      <c r="AW61" s="1">
        <f t="shared" si="1"/>
        <v>475322.5966027457</v>
      </c>
      <c r="AX61" s="1">
        <f t="shared" si="1"/>
        <v>322956.65394359228</v>
      </c>
      <c r="AY61" s="1">
        <f t="shared" si="1"/>
        <v>152365.94265915864</v>
      </c>
      <c r="AZ61" s="1">
        <f t="shared" si="1"/>
        <v>202263.32178325346</v>
      </c>
      <c r="BA61" s="1">
        <f t="shared" si="1"/>
        <v>767.81370190863163</v>
      </c>
      <c r="BB61" s="1">
        <f t="shared" si="1"/>
        <v>337.02896890336081</v>
      </c>
      <c r="BC61" s="1">
        <f t="shared" si="1"/>
        <v>130213.264779581</v>
      </c>
      <c r="BD61" s="1">
        <f t="shared" si="1"/>
        <v>9354.6921358148211</v>
      </c>
      <c r="BE61" s="1">
        <f t="shared" si="1"/>
        <v>17182.945898082704</v>
      </c>
      <c r="BF61" s="1">
        <f t="shared" si="1"/>
        <v>1323.3641584383392</v>
      </c>
      <c r="BG61" s="1">
        <f t="shared" si="1"/>
        <v>2950.9771853303259</v>
      </c>
      <c r="BH61" s="1">
        <f t="shared" si="1"/>
        <v>43736.572159708914</v>
      </c>
      <c r="BI61" s="1">
        <f t="shared" si="1"/>
        <v>12815.336454916824</v>
      </c>
      <c r="BJ61" s="1">
        <f t="shared" si="1"/>
        <v>39774.600847821363</v>
      </c>
      <c r="BK61" s="1">
        <f t="shared" si="1"/>
        <v>1362.2754330467774</v>
      </c>
      <c r="BL61" s="1">
        <f t="shared" si="1"/>
        <v>751617.18860484078</v>
      </c>
      <c r="BM61" s="1">
        <f t="shared" si="1"/>
        <v>3765.1159136769079</v>
      </c>
      <c r="BN61" s="1">
        <f t="shared" si="1"/>
        <v>13178.894960455937</v>
      </c>
      <c r="BO61" s="1">
        <f t="shared" si="1"/>
        <v>101412.98395437172</v>
      </c>
      <c r="BP61" s="1">
        <f t="shared" si="1"/>
        <v>26.358700470483193</v>
      </c>
      <c r="BQ61" s="1">
        <f t="shared" si="1"/>
        <v>140457.68537621293</v>
      </c>
      <c r="BR61" s="1">
        <f t="shared" si="1"/>
        <v>881341.43522841355</v>
      </c>
      <c r="BS61" s="1">
        <f t="shared" si="1"/>
        <v>62633.642571750395</v>
      </c>
    </row>
    <row r="62" spans="1:72" x14ac:dyDescent="0.25">
      <c r="A62" s="34" t="s">
        <v>56</v>
      </c>
      <c r="B62" s="32">
        <f>SUM(B2:B51)</f>
        <v>2480397.5501655247</v>
      </c>
      <c r="C62" s="32">
        <f t="shared" ref="C62:N62" si="2">SUM(C2:C51)</f>
        <v>75640.310418848923</v>
      </c>
      <c r="D62" s="32">
        <f t="shared" si="2"/>
        <v>1802731.5289565253</v>
      </c>
      <c r="E62" s="32">
        <f t="shared" si="2"/>
        <v>472733.41901743208</v>
      </c>
      <c r="F62" s="32">
        <f t="shared" si="2"/>
        <v>322368.42868562957</v>
      </c>
      <c r="G62" s="32">
        <f t="shared" si="2"/>
        <v>751696.76826786273</v>
      </c>
      <c r="H62" s="32">
        <f t="shared" si="2"/>
        <v>881161.71482871415</v>
      </c>
      <c r="I62" s="67">
        <f t="shared" si="2"/>
        <v>0</v>
      </c>
      <c r="J62" s="67">
        <f t="shared" si="2"/>
        <v>0</v>
      </c>
      <c r="K62" s="32">
        <f t="shared" si="2"/>
        <v>4982.5845374350338</v>
      </c>
      <c r="L62" s="67">
        <f t="shared" si="2"/>
        <v>0</v>
      </c>
      <c r="M62" s="32">
        <f t="shared" si="2"/>
        <v>20875.826412519546</v>
      </c>
      <c r="N62" s="67">
        <f t="shared" si="2"/>
        <v>0</v>
      </c>
    </row>
    <row r="63" spans="1:72" x14ac:dyDescent="0.25">
      <c r="A63" s="34" t="s">
        <v>329</v>
      </c>
      <c r="B63" s="32">
        <f>+B3+B5+B8+B9+B11+B12+B14+B15+B16+B17+B18+B19+B20+B21+B22+B23+B24+B25+B26+B28+B30+B31+B33+B34+B35+B36+B37+B39+B40+B41+B42+B43+B44+B46+B47+B49+B50</f>
        <v>2080338.6959918183</v>
      </c>
      <c r="C63" s="32">
        <f t="shared" ref="C63:N63" si="3">+C3+C5+C8+C9+C11+C12+C14+C15+C16+C17+C18+C19+C20+C21+C22+C23+C24+C25+C26+C28+C30+C31+C33+C34+C35+C36+C37+C39+C40+C41+C42+C43+C44+C46+C47+C49+C50</f>
        <v>62487.752482580931</v>
      </c>
      <c r="D63" s="32">
        <f t="shared" si="3"/>
        <v>1486977.8433799399</v>
      </c>
      <c r="E63" s="32">
        <f t="shared" si="3"/>
        <v>362640.61706074834</v>
      </c>
      <c r="F63" s="32">
        <f t="shared" si="3"/>
        <v>266338.40070893674</v>
      </c>
      <c r="G63" s="32">
        <f t="shared" si="3"/>
        <v>664802.29320286377</v>
      </c>
      <c r="H63" s="32">
        <f t="shared" si="3"/>
        <v>760674.19133261126</v>
      </c>
      <c r="I63" s="67">
        <f t="shared" si="3"/>
        <v>0</v>
      </c>
      <c r="J63" s="67">
        <f t="shared" si="3"/>
        <v>0</v>
      </c>
      <c r="K63" s="32">
        <f t="shared" si="3"/>
        <v>1151.5947211976791</v>
      </c>
      <c r="L63" s="67">
        <f t="shared" si="3"/>
        <v>0</v>
      </c>
      <c r="M63" s="32">
        <f t="shared" si="3"/>
        <v>18634.151138252822</v>
      </c>
      <c r="N63" s="67">
        <f t="shared" si="3"/>
        <v>0</v>
      </c>
    </row>
    <row r="64" spans="1:72" x14ac:dyDescent="0.25">
      <c r="B64" s="32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" style="34" customWidth="1"/>
    <col min="2" max="5" width="9.140625" style="34"/>
    <col min="6" max="6" width="9.7109375" style="34" customWidth="1"/>
    <col min="7" max="7" width="10.5703125" style="34" customWidth="1"/>
    <col min="8" max="8" width="9.140625" style="34"/>
    <col min="9" max="9" width="10.42578125" style="34" customWidth="1"/>
    <col min="10" max="10" width="9.7109375" style="34" customWidth="1"/>
    <col min="11" max="11" width="9.140625" style="34"/>
    <col min="12" max="12" width="11.42578125" style="34" customWidth="1"/>
    <col min="13" max="13" width="9.140625" style="34"/>
    <col min="14" max="14" width="11.5703125" style="34" customWidth="1"/>
    <col min="15" max="15" width="9.140625" style="34"/>
    <col min="16" max="16" width="15" style="34" bestFit="1" customWidth="1"/>
    <col min="17" max="17" width="6.7109375" style="34" bestFit="1" customWidth="1"/>
    <col min="18" max="18" width="14.5703125" style="34" bestFit="1" customWidth="1"/>
    <col min="19" max="19" width="5.7109375" style="34" bestFit="1" customWidth="1"/>
    <col min="20" max="20" width="9" style="34" bestFit="1" customWidth="1"/>
    <col min="21" max="21" width="9.28515625" style="34" bestFit="1" customWidth="1"/>
    <col min="22" max="22" width="5.7109375" style="34" bestFit="1" customWidth="1"/>
    <col min="23" max="23" width="9.28515625" style="34" bestFit="1" customWidth="1"/>
    <col min="24" max="26" width="6.7109375" style="34" bestFit="1" customWidth="1"/>
    <col min="27" max="27" width="7.7109375" style="34" bestFit="1" customWidth="1"/>
    <col min="28" max="28" width="15.42578125" style="34" bestFit="1" customWidth="1"/>
    <col min="29" max="29" width="6.7109375" style="34" bestFit="1" customWidth="1"/>
    <col min="30" max="30" width="6.5703125" style="34" bestFit="1" customWidth="1"/>
    <col min="31" max="31" width="5.7109375" style="34" bestFit="1" customWidth="1"/>
    <col min="32" max="32" width="5.140625" style="34" bestFit="1" customWidth="1"/>
    <col min="33" max="34" width="6.7109375" style="34" bestFit="1" customWidth="1"/>
    <col min="35" max="35" width="10" style="34" bestFit="1" customWidth="1"/>
    <col min="36" max="36" width="9.28515625" style="34" bestFit="1" customWidth="1"/>
    <col min="37" max="37" width="7.7109375" style="34" bestFit="1" customWidth="1"/>
    <col min="38" max="38" width="9.28515625" style="34" bestFit="1" customWidth="1"/>
    <col min="39" max="39" width="6" style="34" bestFit="1" customWidth="1"/>
    <col min="40" max="40" width="6.7109375" style="34" bestFit="1" customWidth="1"/>
    <col min="41" max="41" width="5.7109375" style="34" bestFit="1" customWidth="1"/>
    <col min="42" max="42" width="7.7109375" style="34" bestFit="1" customWidth="1"/>
    <col min="43" max="44" width="5.7109375" style="34" bestFit="1" customWidth="1"/>
    <col min="45" max="45" width="6.7109375" style="34" bestFit="1" customWidth="1"/>
    <col min="46" max="46" width="5.7109375" style="34" bestFit="1" customWidth="1"/>
    <col min="47" max="47" width="5.85546875" style="34" bestFit="1" customWidth="1"/>
    <col min="48" max="48" width="5.7109375" style="34" bestFit="1" customWidth="1"/>
    <col min="49" max="51" width="7.7109375" style="34" bestFit="1" customWidth="1"/>
    <col min="52" max="52" width="7.85546875" style="34" bestFit="1" customWidth="1"/>
    <col min="53" max="53" width="5.140625" style="34" bestFit="1" customWidth="1"/>
    <col min="54" max="54" width="5.28515625" style="34" bestFit="1" customWidth="1"/>
    <col min="55" max="55" width="8.7109375" style="34" bestFit="1" customWidth="1"/>
    <col min="56" max="56" width="5.7109375" style="34" bestFit="1" customWidth="1"/>
    <col min="57" max="57" width="7.85546875" style="34" bestFit="1" customWidth="1"/>
    <col min="58" max="58" width="5.85546875" style="34" bestFit="1" customWidth="1"/>
    <col min="59" max="59" width="6" style="34" bestFit="1" customWidth="1"/>
    <col min="60" max="62" width="6.7109375" style="34" bestFit="1" customWidth="1"/>
    <col min="63" max="63" width="5.7109375" style="34" bestFit="1" customWidth="1"/>
    <col min="64" max="64" width="9.28515625" style="34" bestFit="1" customWidth="1"/>
    <col min="65" max="65" width="5.7109375" style="34" bestFit="1" customWidth="1"/>
    <col min="66" max="67" width="6.7109375" style="34" bestFit="1" customWidth="1"/>
    <col min="68" max="68" width="4.85546875" style="34" bestFit="1" customWidth="1"/>
    <col min="69" max="69" width="7.7109375" style="34" bestFit="1" customWidth="1"/>
    <col min="70" max="70" width="7.7109375" style="34" customWidth="1"/>
    <col min="71" max="71" width="6.7109375" style="34" bestFit="1" customWidth="1"/>
    <col min="72" max="16384" width="9.140625" style="34"/>
  </cols>
  <sheetData>
    <row r="1" spans="1:71" x14ac:dyDescent="0.25">
      <c r="B1" s="34" t="s">
        <v>426</v>
      </c>
      <c r="P1" s="34" t="s">
        <v>427</v>
      </c>
    </row>
    <row r="2" spans="1:71" x14ac:dyDescent="0.25">
      <c r="A2" s="34" t="s">
        <v>52</v>
      </c>
      <c r="B2" s="32" t="s">
        <v>59</v>
      </c>
      <c r="C2" s="32" t="s">
        <v>57</v>
      </c>
      <c r="D2" s="32" t="s">
        <v>60</v>
      </c>
      <c r="E2" s="32" t="s">
        <v>54</v>
      </c>
      <c r="F2" s="32" t="s">
        <v>53</v>
      </c>
      <c r="G2" s="32" t="s">
        <v>61</v>
      </c>
      <c r="H2" s="32" t="s">
        <v>62</v>
      </c>
      <c r="I2" s="32" t="s">
        <v>63</v>
      </c>
      <c r="J2" s="32" t="s">
        <v>64</v>
      </c>
      <c r="K2" s="32" t="s">
        <v>66</v>
      </c>
      <c r="L2" s="32" t="s">
        <v>65</v>
      </c>
      <c r="M2" s="32" t="s">
        <v>67</v>
      </c>
      <c r="N2" s="32" t="s">
        <v>68</v>
      </c>
      <c r="P2" s="34" t="s">
        <v>305</v>
      </c>
      <c r="Q2" s="34" t="s">
        <v>131</v>
      </c>
      <c r="R2" s="34" t="s">
        <v>132</v>
      </c>
      <c r="S2" s="34" t="s">
        <v>133</v>
      </c>
      <c r="T2" s="34" t="s">
        <v>64</v>
      </c>
      <c r="U2" s="34" t="s">
        <v>134</v>
      </c>
      <c r="V2" s="34" t="s">
        <v>135</v>
      </c>
      <c r="W2" s="34" t="s">
        <v>59</v>
      </c>
      <c r="X2" s="34" t="s">
        <v>136</v>
      </c>
      <c r="Y2" s="34" t="s">
        <v>137</v>
      </c>
      <c r="Z2" s="34" t="s">
        <v>138</v>
      </c>
      <c r="AA2" s="34" t="s">
        <v>139</v>
      </c>
      <c r="AB2" s="34" t="s">
        <v>140</v>
      </c>
      <c r="AC2" s="34" t="s">
        <v>67</v>
      </c>
      <c r="AD2" s="34" t="s">
        <v>141</v>
      </c>
      <c r="AE2" s="34" t="s">
        <v>142</v>
      </c>
      <c r="AF2" s="34" t="s">
        <v>143</v>
      </c>
      <c r="AG2" s="34" t="s">
        <v>144</v>
      </c>
      <c r="AH2" s="34" t="s">
        <v>57</v>
      </c>
      <c r="AI2" s="34" t="s">
        <v>128</v>
      </c>
      <c r="AJ2" s="34" t="s">
        <v>145</v>
      </c>
      <c r="AK2" s="34" t="s">
        <v>146</v>
      </c>
      <c r="AL2" s="34" t="s">
        <v>60</v>
      </c>
      <c r="AM2" s="34" t="s">
        <v>147</v>
      </c>
      <c r="AN2" s="34" t="s">
        <v>148</v>
      </c>
      <c r="AO2" s="34" t="s">
        <v>149</v>
      </c>
      <c r="AP2" s="34" t="s">
        <v>150</v>
      </c>
      <c r="AQ2" s="34" t="s">
        <v>151</v>
      </c>
      <c r="AR2" s="34" t="s">
        <v>152</v>
      </c>
      <c r="AS2" s="34" t="s">
        <v>153</v>
      </c>
      <c r="AT2" s="34" t="s">
        <v>154</v>
      </c>
      <c r="AU2" s="34" t="s">
        <v>155</v>
      </c>
      <c r="AV2" s="34" t="s">
        <v>156</v>
      </c>
      <c r="AW2" s="34" t="s">
        <v>54</v>
      </c>
      <c r="AX2" s="34" t="s">
        <v>53</v>
      </c>
      <c r="AY2" s="34" t="s">
        <v>157</v>
      </c>
      <c r="AZ2" s="34" t="s">
        <v>158</v>
      </c>
      <c r="BA2" s="34" t="s">
        <v>159</v>
      </c>
      <c r="BB2" s="34" t="s">
        <v>160</v>
      </c>
      <c r="BC2" s="34" t="s">
        <v>161</v>
      </c>
      <c r="BD2" s="34" t="s">
        <v>162</v>
      </c>
      <c r="BE2" s="34" t="s">
        <v>163</v>
      </c>
      <c r="BF2" s="34" t="s">
        <v>164</v>
      </c>
      <c r="BG2" s="34" t="s">
        <v>165</v>
      </c>
      <c r="BH2" s="34" t="s">
        <v>166</v>
      </c>
      <c r="BI2" s="34" t="s">
        <v>167</v>
      </c>
      <c r="BJ2" s="34" t="s">
        <v>168</v>
      </c>
      <c r="BK2" s="34" t="s">
        <v>169</v>
      </c>
      <c r="BL2" s="34" t="s">
        <v>61</v>
      </c>
      <c r="BM2" s="34" t="s">
        <v>170</v>
      </c>
      <c r="BN2" s="34" t="s">
        <v>171</v>
      </c>
      <c r="BO2" s="34" t="s">
        <v>172</v>
      </c>
      <c r="BP2" s="34" t="s">
        <v>173</v>
      </c>
      <c r="BQ2" s="34" t="s">
        <v>174</v>
      </c>
      <c r="BR2" s="34" t="s">
        <v>175</v>
      </c>
      <c r="BS2" s="34" t="s">
        <v>176</v>
      </c>
    </row>
    <row r="3" spans="1:71" x14ac:dyDescent="0.25">
      <c r="A3" s="34" t="s">
        <v>0</v>
      </c>
      <c r="B3" s="32">
        <v>2208.6659925529898</v>
      </c>
      <c r="C3" s="32">
        <v>0</v>
      </c>
      <c r="D3" s="32">
        <v>739.59295336560001</v>
      </c>
      <c r="E3" s="32">
        <v>53.782157757559901</v>
      </c>
      <c r="F3" s="32">
        <v>50.2126199979799</v>
      </c>
      <c r="G3" s="32">
        <v>29969.255919059899</v>
      </c>
      <c r="H3" s="32">
        <v>955.46755972983897</v>
      </c>
      <c r="I3" s="32">
        <v>2.6893276115199898</v>
      </c>
      <c r="J3" s="32">
        <v>20.497228996399901</v>
      </c>
      <c r="K3" s="32"/>
      <c r="L3" s="32">
        <v>21.788833247529901</v>
      </c>
      <c r="M3" s="32"/>
      <c r="N3" s="32"/>
      <c r="O3" s="32"/>
      <c r="P3" s="32" t="s">
        <v>0</v>
      </c>
      <c r="Q3" s="32">
        <v>2.6966480001300002</v>
      </c>
      <c r="R3" s="32">
        <v>2.5363023988100002</v>
      </c>
      <c r="S3" s="32">
        <v>2.4569187100799998E-3</v>
      </c>
      <c r="T3" s="32">
        <v>5.1623698011499997</v>
      </c>
      <c r="U3" s="32">
        <v>919.30510244300001</v>
      </c>
      <c r="V3" s="32">
        <v>0</v>
      </c>
      <c r="W3" s="32">
        <v>2208.6659942599999</v>
      </c>
      <c r="X3" s="32">
        <v>4.3548454835599998E-3</v>
      </c>
      <c r="Y3" s="32">
        <v>252.23937827899999</v>
      </c>
      <c r="Z3" s="32">
        <v>1.63066929017E-3</v>
      </c>
      <c r="AA3" s="32">
        <v>91.189714942600006</v>
      </c>
      <c r="AB3" s="32">
        <v>20.691608960300002</v>
      </c>
      <c r="AC3" s="32">
        <v>0</v>
      </c>
      <c r="AD3" s="32">
        <v>0</v>
      </c>
      <c r="AE3" s="32">
        <v>7.8474326074599995E-4</v>
      </c>
      <c r="AF3" s="32">
        <v>4.6990302419000002E-4</v>
      </c>
      <c r="AG3" s="32">
        <v>1.6441365322399999E-3</v>
      </c>
      <c r="AH3" s="32">
        <v>0</v>
      </c>
      <c r="AI3" s="32">
        <v>0</v>
      </c>
      <c r="AJ3" s="32">
        <v>665.63139725600001</v>
      </c>
      <c r="AK3" s="32">
        <v>73.960041848100005</v>
      </c>
      <c r="AL3" s="32">
        <v>739.59143910399996</v>
      </c>
      <c r="AM3" s="32">
        <v>4.5785203128399999E-4</v>
      </c>
      <c r="AN3" s="32">
        <v>0.10483757497100001</v>
      </c>
      <c r="AO3" s="32">
        <v>1.3609619801899999</v>
      </c>
      <c r="AP3" s="32">
        <v>826.10645425200005</v>
      </c>
      <c r="AQ3" s="32">
        <v>1.3978202494500001</v>
      </c>
      <c r="AR3" s="32">
        <v>9.0361711227600006E-2</v>
      </c>
      <c r="AS3" s="32">
        <v>5.3770828882800004</v>
      </c>
      <c r="AT3" s="32">
        <v>1.8440989985499999E-2</v>
      </c>
      <c r="AU3" s="32">
        <v>0</v>
      </c>
      <c r="AV3" s="32">
        <v>0.10880198901</v>
      </c>
      <c r="AW3" s="32">
        <v>53.778478855400003</v>
      </c>
      <c r="AX3" s="32">
        <v>50.208924295800003</v>
      </c>
      <c r="AY3" s="32">
        <v>3.5695545595399998</v>
      </c>
      <c r="AZ3" s="32">
        <v>32.456141250100004</v>
      </c>
      <c r="BA3" s="32">
        <v>0</v>
      </c>
      <c r="BB3" s="32">
        <v>0</v>
      </c>
      <c r="BC3" s="32">
        <v>14.2913090053</v>
      </c>
      <c r="BD3" s="32">
        <v>0</v>
      </c>
      <c r="BE3" s="32">
        <v>4.3782696803799999</v>
      </c>
      <c r="BF3" s="32">
        <v>0</v>
      </c>
      <c r="BG3" s="32">
        <v>0.27993917084199998</v>
      </c>
      <c r="BH3" s="32">
        <v>10.9493426038</v>
      </c>
      <c r="BI3" s="32">
        <v>1.40519771381</v>
      </c>
      <c r="BJ3" s="32">
        <v>1.1464183828000001</v>
      </c>
      <c r="BK3" s="32">
        <v>9.4049378241500001</v>
      </c>
      <c r="BL3" s="32">
        <v>29969.271854999999</v>
      </c>
      <c r="BM3" s="32">
        <v>0</v>
      </c>
      <c r="BN3" s="32">
        <v>7.9814653020099998E-4</v>
      </c>
      <c r="BO3" s="32">
        <v>0.35828804925300001</v>
      </c>
      <c r="BP3" s="32">
        <v>0</v>
      </c>
      <c r="BQ3" s="32">
        <v>276.119541271</v>
      </c>
      <c r="BR3" s="32">
        <v>955.46893107799997</v>
      </c>
      <c r="BS3" s="32">
        <v>5.5170147213600002E-3</v>
      </c>
    </row>
    <row r="4" spans="1:71" x14ac:dyDescent="0.25">
      <c r="A4" s="34" t="s">
        <v>2</v>
      </c>
      <c r="B4" s="32"/>
      <c r="C4" s="32"/>
      <c r="D4" s="32"/>
      <c r="E4" s="32"/>
      <c r="F4" s="32"/>
      <c r="G4" s="32"/>
      <c r="H4" s="32">
        <v>14.0164079825319</v>
      </c>
      <c r="I4" s="32"/>
      <c r="J4" s="32"/>
      <c r="K4" s="32"/>
      <c r="L4" s="32"/>
      <c r="M4" s="32"/>
      <c r="N4" s="32"/>
      <c r="O4" s="32"/>
      <c r="P4" s="32" t="s">
        <v>2</v>
      </c>
      <c r="Q4" s="32">
        <v>0</v>
      </c>
      <c r="R4" s="32">
        <v>0</v>
      </c>
      <c r="S4" s="32">
        <v>0</v>
      </c>
      <c r="T4" s="32">
        <v>3.9239838033599997E-2</v>
      </c>
      <c r="U4" s="32">
        <v>22.1521448172</v>
      </c>
      <c r="V4" s="32">
        <v>0</v>
      </c>
      <c r="W4" s="32">
        <v>0</v>
      </c>
      <c r="X4" s="32">
        <v>0</v>
      </c>
      <c r="Y4" s="32">
        <v>3.0267264039500001</v>
      </c>
      <c r="Z4" s="32">
        <v>0</v>
      </c>
      <c r="AA4" s="32">
        <v>0</v>
      </c>
      <c r="AB4" s="32">
        <v>0</v>
      </c>
      <c r="AC4" s="32">
        <v>0</v>
      </c>
      <c r="AD4" s="32">
        <v>0</v>
      </c>
      <c r="AE4" s="32">
        <v>0</v>
      </c>
      <c r="AF4" s="32">
        <v>0</v>
      </c>
      <c r="AG4" s="32">
        <v>0</v>
      </c>
      <c r="AH4" s="32">
        <v>0</v>
      </c>
      <c r="AI4" s="32">
        <v>0</v>
      </c>
      <c r="AJ4" s="32">
        <v>0</v>
      </c>
      <c r="AK4" s="32">
        <v>0</v>
      </c>
      <c r="AL4" s="32">
        <v>0</v>
      </c>
      <c r="AM4" s="32">
        <v>0</v>
      </c>
      <c r="AN4" s="32">
        <v>0</v>
      </c>
      <c r="AO4" s="32">
        <v>0</v>
      </c>
      <c r="AP4" s="32">
        <v>14.378375485099999</v>
      </c>
      <c r="AQ4" s="32">
        <v>0</v>
      </c>
      <c r="AR4" s="32">
        <v>0</v>
      </c>
      <c r="AS4" s="32">
        <v>0</v>
      </c>
      <c r="AT4" s="32">
        <v>0</v>
      </c>
      <c r="AU4" s="32">
        <v>0</v>
      </c>
      <c r="AV4" s="32">
        <v>0</v>
      </c>
      <c r="AW4" s="32">
        <v>0</v>
      </c>
      <c r="AX4" s="32">
        <v>0</v>
      </c>
      <c r="AY4" s="32">
        <v>0</v>
      </c>
      <c r="AZ4" s="32">
        <v>0</v>
      </c>
      <c r="BA4" s="32">
        <v>0</v>
      </c>
      <c r="BB4" s="32">
        <v>0</v>
      </c>
      <c r="BC4" s="32">
        <v>0</v>
      </c>
      <c r="BD4" s="32">
        <v>0</v>
      </c>
      <c r="BE4" s="32">
        <v>0</v>
      </c>
      <c r="BF4" s="32">
        <v>0</v>
      </c>
      <c r="BG4" s="32">
        <v>0</v>
      </c>
      <c r="BH4" s="32">
        <v>0</v>
      </c>
      <c r="BI4" s="32">
        <v>0</v>
      </c>
      <c r="BJ4" s="32">
        <v>0</v>
      </c>
      <c r="BK4" s="32">
        <v>0</v>
      </c>
      <c r="BL4" s="32">
        <v>0</v>
      </c>
      <c r="BM4" s="32">
        <v>0</v>
      </c>
      <c r="BN4" s="32">
        <v>0</v>
      </c>
      <c r="BO4" s="32">
        <v>0</v>
      </c>
      <c r="BP4" s="32">
        <v>0</v>
      </c>
      <c r="BQ4" s="32">
        <v>3.11152946152</v>
      </c>
      <c r="BR4" s="32">
        <v>14.016393089599999</v>
      </c>
      <c r="BS4" s="32">
        <v>0</v>
      </c>
    </row>
    <row r="5" spans="1:71" x14ac:dyDescent="0.25">
      <c r="A5" s="34" t="s">
        <v>3</v>
      </c>
      <c r="B5" s="32">
        <v>90.778360703499899</v>
      </c>
      <c r="C5" s="32"/>
      <c r="D5" s="32">
        <v>135.4879828704</v>
      </c>
      <c r="E5" s="32">
        <v>1.2156642805</v>
      </c>
      <c r="F5" s="32">
        <v>1.09663016947999</v>
      </c>
      <c r="G5" s="32">
        <v>220.34579724949899</v>
      </c>
      <c r="H5" s="32">
        <v>81.7239494487999</v>
      </c>
      <c r="I5" s="32">
        <v>9.0869440319999897E-2</v>
      </c>
      <c r="J5" s="32">
        <v>0.22472269339500001</v>
      </c>
      <c r="K5" s="32"/>
      <c r="L5" s="32">
        <v>0.66904335865999898</v>
      </c>
      <c r="M5" s="32"/>
      <c r="N5" s="32">
        <v>9.9110400000000001E-2</v>
      </c>
      <c r="O5" s="32"/>
      <c r="P5" s="32" t="s">
        <v>3</v>
      </c>
      <c r="Q5" s="32">
        <v>9.6536832207500006E-2</v>
      </c>
      <c r="R5" s="32">
        <v>9.0869625096300005E-2</v>
      </c>
      <c r="S5" s="32">
        <v>0</v>
      </c>
      <c r="T5" s="32">
        <v>0.365385547757</v>
      </c>
      <c r="U5" s="32">
        <v>126.221530427</v>
      </c>
      <c r="V5" s="32">
        <v>0</v>
      </c>
      <c r="W5" s="32">
        <v>90.778160825900002</v>
      </c>
      <c r="X5" s="32">
        <v>0</v>
      </c>
      <c r="Y5" s="32">
        <v>24.378272412800001</v>
      </c>
      <c r="Z5" s="32">
        <v>0</v>
      </c>
      <c r="AA5" s="32">
        <v>0.74053541523300004</v>
      </c>
      <c r="AB5" s="32">
        <v>0.66903982524299999</v>
      </c>
      <c r="AC5" s="32">
        <v>0</v>
      </c>
      <c r="AD5" s="32">
        <v>0</v>
      </c>
      <c r="AE5" s="32">
        <v>0</v>
      </c>
      <c r="AF5" s="32">
        <v>0</v>
      </c>
      <c r="AG5" s="32">
        <v>9.8980673622200005E-2</v>
      </c>
      <c r="AH5" s="32">
        <v>0</v>
      </c>
      <c r="AI5" s="32">
        <v>0</v>
      </c>
      <c r="AJ5" s="32">
        <v>121.939467134</v>
      </c>
      <c r="AK5" s="32">
        <v>13.548876055899999</v>
      </c>
      <c r="AL5" s="32">
        <v>135.48834318999999</v>
      </c>
      <c r="AM5" s="32">
        <v>0</v>
      </c>
      <c r="AN5" s="32">
        <v>0</v>
      </c>
      <c r="AO5" s="32">
        <v>3.9874759833999997E-2</v>
      </c>
      <c r="AP5" s="32">
        <v>78.931311865599994</v>
      </c>
      <c r="AQ5" s="32">
        <v>4.0958743724300001E-2</v>
      </c>
      <c r="AR5" s="32">
        <v>2.6475178712200001E-3</v>
      </c>
      <c r="AS5" s="32">
        <v>9.1653303350499992E-3</v>
      </c>
      <c r="AT5" s="32">
        <v>5.5472836301299997E-4</v>
      </c>
      <c r="AU5" s="32">
        <v>0</v>
      </c>
      <c r="AV5" s="32">
        <v>3.1942418112099998E-3</v>
      </c>
      <c r="AW5" s="32">
        <v>1.21554562708</v>
      </c>
      <c r="AX5" s="32">
        <v>1.0965112261600001</v>
      </c>
      <c r="AY5" s="32">
        <v>0.119034400922</v>
      </c>
      <c r="AZ5" s="32">
        <v>0.85596666280900002</v>
      </c>
      <c r="BA5" s="32">
        <v>0</v>
      </c>
      <c r="BB5" s="32">
        <v>0</v>
      </c>
      <c r="BC5" s="32">
        <v>0.36059681101399998</v>
      </c>
      <c r="BD5" s="32">
        <v>0</v>
      </c>
      <c r="BE5" s="32">
        <v>9.1292108004400005E-2</v>
      </c>
      <c r="BF5" s="32">
        <v>0</v>
      </c>
      <c r="BG5" s="32">
        <v>0</v>
      </c>
      <c r="BH5" s="32">
        <v>0.228337355115</v>
      </c>
      <c r="BI5" s="32">
        <v>4.1299768128900002E-2</v>
      </c>
      <c r="BJ5" s="32">
        <v>3.0418778970099998E-3</v>
      </c>
      <c r="BK5" s="32">
        <v>0.27555960471099999</v>
      </c>
      <c r="BL5" s="32">
        <v>220.34485587099999</v>
      </c>
      <c r="BM5" s="32">
        <v>0</v>
      </c>
      <c r="BN5" s="32">
        <v>0</v>
      </c>
      <c r="BO5" s="32">
        <v>0</v>
      </c>
      <c r="BP5" s="32">
        <v>0</v>
      </c>
      <c r="BQ5" s="32">
        <v>23.836954726199998</v>
      </c>
      <c r="BR5" s="32">
        <v>81.724998530600004</v>
      </c>
      <c r="BS5" s="32">
        <v>0</v>
      </c>
    </row>
    <row r="6" spans="1:71" x14ac:dyDescent="0.25">
      <c r="A6" s="34" t="s">
        <v>4</v>
      </c>
      <c r="B6" s="32">
        <v>381.81698222597998</v>
      </c>
      <c r="C6" s="32">
        <v>17.226007900755601</v>
      </c>
      <c r="D6" s="32">
        <v>776.15167879155604</v>
      </c>
      <c r="E6" s="32">
        <v>659.75385735375005</v>
      </c>
      <c r="F6" s="32">
        <v>659.36297483070098</v>
      </c>
      <c r="G6" s="32">
        <v>981.490683747915</v>
      </c>
      <c r="H6" s="32">
        <v>1353.7635652327399</v>
      </c>
      <c r="I6" s="32">
        <v>0.91484288691586502</v>
      </c>
      <c r="J6" s="32">
        <v>20.372774727057401</v>
      </c>
      <c r="K6" s="32">
        <v>6.1034849999999901E-4</v>
      </c>
      <c r="L6" s="32">
        <v>7.8989229184520102</v>
      </c>
      <c r="M6" s="32">
        <v>1.8920475799999901E-3</v>
      </c>
      <c r="N6" s="32">
        <v>9.0842407346264906</v>
      </c>
      <c r="O6" s="32"/>
      <c r="P6" s="32" t="s">
        <v>4</v>
      </c>
      <c r="Q6" s="32">
        <v>0.25852831945400001</v>
      </c>
      <c r="R6" s="32">
        <v>0.24333812452699999</v>
      </c>
      <c r="S6" s="32">
        <v>2.11369555273E-5</v>
      </c>
      <c r="T6" s="32">
        <v>7.8953640891900001</v>
      </c>
      <c r="U6" s="32">
        <v>1153.3764287500001</v>
      </c>
      <c r="V6" s="32">
        <v>6.1026051852700004E-4</v>
      </c>
      <c r="W6" s="32">
        <v>381.81648287199999</v>
      </c>
      <c r="X6" s="32">
        <v>3.7449007644500003E-5</v>
      </c>
      <c r="Y6" s="32">
        <v>173.70301705899999</v>
      </c>
      <c r="Z6" s="32">
        <v>1.40280123679E-5</v>
      </c>
      <c r="AA6" s="32">
        <v>14.4391210399</v>
      </c>
      <c r="AB6" s="32">
        <v>1.52161825569</v>
      </c>
      <c r="AC6" s="32">
        <v>1.8920287791399999E-3</v>
      </c>
      <c r="AD6" s="32">
        <v>0</v>
      </c>
      <c r="AE6" s="32">
        <v>6.7505275109299999E-6</v>
      </c>
      <c r="AF6" s="32">
        <v>4.0414400039699996E-6</v>
      </c>
      <c r="AG6" s="32">
        <v>1.0523884764400001E-2</v>
      </c>
      <c r="AH6" s="32">
        <v>17.224793655399999</v>
      </c>
      <c r="AI6" s="32">
        <v>0</v>
      </c>
      <c r="AJ6" s="32">
        <v>698.53346720800005</v>
      </c>
      <c r="AK6" s="32">
        <v>77.615302880399994</v>
      </c>
      <c r="AL6" s="32">
        <v>776.14877008799999</v>
      </c>
      <c r="AM6" s="32">
        <v>3.9381544007000003E-6</v>
      </c>
      <c r="AN6" s="32">
        <v>2.0483685251599999</v>
      </c>
      <c r="AO6" s="32">
        <v>0.28449227644000002</v>
      </c>
      <c r="AP6" s="32">
        <v>1371.2903835300001</v>
      </c>
      <c r="AQ6" s="32">
        <v>0.291329075411</v>
      </c>
      <c r="AR6" s="32">
        <v>1.9777514828500001E-2</v>
      </c>
      <c r="AS6" s="32">
        <v>250.215689384</v>
      </c>
      <c r="AT6" s="32">
        <v>1.42845282389E-2</v>
      </c>
      <c r="AU6" s="32">
        <v>0</v>
      </c>
      <c r="AV6" s="32">
        <v>2.28402340725E-2</v>
      </c>
      <c r="AW6" s="32">
        <v>659.75267398400001</v>
      </c>
      <c r="AX6" s="32">
        <v>659.36179211800004</v>
      </c>
      <c r="AY6" s="32">
        <v>0.39088186593099999</v>
      </c>
      <c r="AZ6" s="32">
        <v>176.733350551</v>
      </c>
      <c r="BA6" s="32">
        <v>6.9963513506100003E-4</v>
      </c>
      <c r="BB6" s="32">
        <v>1.5579143173700001E-4</v>
      </c>
      <c r="BC6" s="32">
        <v>108.81392741800001</v>
      </c>
      <c r="BD6" s="32">
        <v>4.13247022382E-4</v>
      </c>
      <c r="BE6" s="32">
        <v>65.038050873800003</v>
      </c>
      <c r="BF6" s="32">
        <v>4.8543951895100003E-2</v>
      </c>
      <c r="BG6" s="32">
        <v>13.6907881571</v>
      </c>
      <c r="BH6" s="32">
        <v>162.59584077700001</v>
      </c>
      <c r="BI6" s="32">
        <v>0.29629318217700001</v>
      </c>
      <c r="BJ6" s="32">
        <v>56.126123247700001</v>
      </c>
      <c r="BK6" s="32">
        <v>1.9033523758199999</v>
      </c>
      <c r="BL6" s="32">
        <v>981.49061706999998</v>
      </c>
      <c r="BM6" s="32">
        <v>0</v>
      </c>
      <c r="BN6" s="32">
        <v>6.8621134608700003E-6</v>
      </c>
      <c r="BO6" s="32">
        <v>11.9214054344</v>
      </c>
      <c r="BP6" s="32">
        <v>0</v>
      </c>
      <c r="BQ6" s="32">
        <v>279.65227946099998</v>
      </c>
      <c r="BR6" s="32">
        <v>1353.7562532899999</v>
      </c>
      <c r="BS6" s="32">
        <v>4.7451589256899999E-5</v>
      </c>
    </row>
    <row r="7" spans="1:71" x14ac:dyDescent="0.25">
      <c r="A7" s="34" t="s">
        <v>5</v>
      </c>
      <c r="B7" s="32">
        <v>2859.61617870385</v>
      </c>
      <c r="C7" s="32"/>
      <c r="D7" s="32">
        <v>1639.0136352191</v>
      </c>
      <c r="E7" s="32">
        <v>63.183856909999903</v>
      </c>
      <c r="F7" s="32">
        <v>60.9961416229999</v>
      </c>
      <c r="G7" s="32">
        <v>377.05253402899899</v>
      </c>
      <c r="H7" s="32">
        <v>46058.880296203897</v>
      </c>
      <c r="I7" s="32">
        <v>2.8590539140639901</v>
      </c>
      <c r="J7" s="32">
        <v>863.90858700767296</v>
      </c>
      <c r="K7" s="32"/>
      <c r="L7" s="32">
        <v>9.2380818459519904</v>
      </c>
      <c r="M7" s="32"/>
      <c r="N7" s="32">
        <v>996.21471549199896</v>
      </c>
      <c r="O7" s="32"/>
      <c r="P7" s="32" t="s">
        <v>5</v>
      </c>
      <c r="Q7" s="32">
        <v>2.0407267977300001</v>
      </c>
      <c r="R7" s="32">
        <v>1.9209256694400001</v>
      </c>
      <c r="S7" s="32">
        <v>0</v>
      </c>
      <c r="T7" s="32">
        <v>212.13432635199999</v>
      </c>
      <c r="U7" s="32">
        <v>99173.868503399994</v>
      </c>
      <c r="V7" s="32">
        <v>0</v>
      </c>
      <c r="W7" s="32">
        <v>2859.6118186399999</v>
      </c>
      <c r="X7" s="32">
        <v>0</v>
      </c>
      <c r="Y7" s="32">
        <v>22926.438589599999</v>
      </c>
      <c r="Z7" s="32">
        <v>0</v>
      </c>
      <c r="AA7" s="32">
        <v>7.3369624857</v>
      </c>
      <c r="AB7" s="32">
        <v>3.8992460610599999</v>
      </c>
      <c r="AC7" s="32">
        <v>0</v>
      </c>
      <c r="AD7" s="32">
        <v>0</v>
      </c>
      <c r="AE7" s="32">
        <v>0</v>
      </c>
      <c r="AF7" s="32">
        <v>0</v>
      </c>
      <c r="AG7" s="32">
        <v>0.66814000672399998</v>
      </c>
      <c r="AH7" s="32">
        <v>0</v>
      </c>
      <c r="AI7" s="32">
        <v>0</v>
      </c>
      <c r="AJ7" s="32">
        <v>1475.1029057799999</v>
      </c>
      <c r="AK7" s="32">
        <v>163.902060245</v>
      </c>
      <c r="AL7" s="32">
        <v>1639.00496602</v>
      </c>
      <c r="AM7" s="32">
        <v>0</v>
      </c>
      <c r="AN7" s="32">
        <v>0</v>
      </c>
      <c r="AO7" s="32">
        <v>0.63539048485100003</v>
      </c>
      <c r="AP7" s="32">
        <v>41747.451508799997</v>
      </c>
      <c r="AQ7" s="32">
        <v>0.65186312428000004</v>
      </c>
      <c r="AR7" s="32">
        <v>4.2851820301299998E-2</v>
      </c>
      <c r="AS7" s="32">
        <v>16.437182613600001</v>
      </c>
      <c r="AT7" s="32">
        <v>1.7420918125899999E-2</v>
      </c>
      <c r="AU7" s="32">
        <v>1.72166410379E-2</v>
      </c>
      <c r="AV7" s="32">
        <v>5.0876657682800003E-2</v>
      </c>
      <c r="AW7" s="32">
        <v>63.1821751345</v>
      </c>
      <c r="AX7" s="32">
        <v>60.994463844999999</v>
      </c>
      <c r="AY7" s="32">
        <v>2.1877112895400002</v>
      </c>
      <c r="AZ7" s="32">
        <v>25.654606502499998</v>
      </c>
      <c r="BA7" s="32">
        <v>5.9180707352999998E-4</v>
      </c>
      <c r="BB7" s="32">
        <v>1.3076164178200001E-4</v>
      </c>
      <c r="BC7" s="32">
        <v>13.514504993999999</v>
      </c>
      <c r="BD7" s="32">
        <v>3.49556044247E-4</v>
      </c>
      <c r="BE7" s="32">
        <v>5.6862775938799999</v>
      </c>
      <c r="BF7" s="32">
        <v>4.1063178954699998E-2</v>
      </c>
      <c r="BG7" s="32">
        <v>0.89988279446899999</v>
      </c>
      <c r="BH7" s="32">
        <v>14.217341982600001</v>
      </c>
      <c r="BI7" s="32">
        <v>0.65818088658899998</v>
      </c>
      <c r="BJ7" s="32">
        <v>3.78544995177</v>
      </c>
      <c r="BK7" s="32">
        <v>4.3378724901799997</v>
      </c>
      <c r="BL7" s="32">
        <v>377.05259293799998</v>
      </c>
      <c r="BM7" s="32">
        <v>0</v>
      </c>
      <c r="BN7" s="32">
        <v>0</v>
      </c>
      <c r="BO7" s="32">
        <v>267.49560023700002</v>
      </c>
      <c r="BP7" s="32">
        <v>0</v>
      </c>
      <c r="BQ7" s="32">
        <v>17429.706331900001</v>
      </c>
      <c r="BR7" s="32">
        <v>46058.976533699999</v>
      </c>
      <c r="BS7" s="32">
        <v>63.505337587500001</v>
      </c>
    </row>
    <row r="8" spans="1:71" x14ac:dyDescent="0.25">
      <c r="A8" s="34" t="s">
        <v>6</v>
      </c>
      <c r="B8" s="32"/>
      <c r="C8" s="32"/>
      <c r="D8" s="32"/>
      <c r="E8" s="32"/>
      <c r="F8" s="32"/>
      <c r="G8" s="32"/>
      <c r="H8" s="32">
        <v>1.1485307899999999</v>
      </c>
      <c r="I8" s="32"/>
      <c r="J8" s="32"/>
      <c r="K8" s="32"/>
      <c r="L8" s="32"/>
      <c r="M8" s="32"/>
      <c r="N8" s="32"/>
      <c r="O8" s="32"/>
      <c r="P8" s="32" t="s">
        <v>6</v>
      </c>
      <c r="Q8" s="32">
        <v>0</v>
      </c>
      <c r="R8" s="32">
        <v>0</v>
      </c>
      <c r="S8" s="32">
        <v>0</v>
      </c>
      <c r="T8" s="32">
        <v>2.0506623861200001E-3</v>
      </c>
      <c r="U8" s="32">
        <v>0.76908767230499997</v>
      </c>
      <c r="V8" s="32">
        <v>0</v>
      </c>
      <c r="W8" s="32">
        <v>0</v>
      </c>
      <c r="X8" s="32">
        <v>0</v>
      </c>
      <c r="Y8" s="32">
        <v>0.13139935624999999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1.20346215491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X8" s="32">
        <v>0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>
        <v>0</v>
      </c>
      <c r="BE8" s="32">
        <v>0</v>
      </c>
      <c r="BF8" s="32">
        <v>0</v>
      </c>
      <c r="BG8" s="32">
        <v>0</v>
      </c>
      <c r="BH8" s="32">
        <v>0</v>
      </c>
      <c r="BI8" s="32">
        <v>0</v>
      </c>
      <c r="BJ8" s="32">
        <v>0</v>
      </c>
      <c r="BK8" s="32">
        <v>0</v>
      </c>
      <c r="BL8" s="32">
        <v>0</v>
      </c>
      <c r="BM8" s="32">
        <v>0</v>
      </c>
      <c r="BN8" s="32">
        <v>0</v>
      </c>
      <c r="BO8" s="32">
        <v>0</v>
      </c>
      <c r="BP8" s="32">
        <v>0</v>
      </c>
      <c r="BQ8" s="32">
        <v>0.21958492699900001</v>
      </c>
      <c r="BR8" s="32">
        <v>1.1485386442700001</v>
      </c>
      <c r="BS8" s="32">
        <v>0</v>
      </c>
    </row>
    <row r="9" spans="1:71" x14ac:dyDescent="0.25">
      <c r="A9" s="34" t="s">
        <v>7</v>
      </c>
      <c r="B9" s="32"/>
      <c r="C9" s="32"/>
      <c r="D9" s="32"/>
      <c r="E9" s="32"/>
      <c r="F9" s="32"/>
      <c r="G9" s="32"/>
      <c r="H9" s="32">
        <v>1.1499214649999899E-4</v>
      </c>
      <c r="I9" s="32"/>
      <c r="J9" s="32"/>
      <c r="K9" s="32"/>
      <c r="L9" s="32"/>
      <c r="M9" s="32"/>
      <c r="N9" s="32"/>
      <c r="O9" s="32"/>
      <c r="P9" s="32" t="s">
        <v>7</v>
      </c>
      <c r="Q9" s="32">
        <v>0</v>
      </c>
      <c r="R9" s="32">
        <v>0</v>
      </c>
      <c r="S9" s="32">
        <v>0</v>
      </c>
      <c r="T9" s="32">
        <v>1.3036241498300001E-7</v>
      </c>
      <c r="U9" s="32">
        <v>8.0597452559300003E-6</v>
      </c>
      <c r="V9" s="32">
        <v>0</v>
      </c>
      <c r="W9" s="32">
        <v>0</v>
      </c>
      <c r="X9" s="32">
        <v>0</v>
      </c>
      <c r="Y9" s="32">
        <v>7.3087107370599999E-6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1.20896983526E-4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2.0518352375799999E-5</v>
      </c>
      <c r="BR9" s="32">
        <v>1.14988971378E-4</v>
      </c>
      <c r="BS9" s="32">
        <v>0</v>
      </c>
    </row>
    <row r="10" spans="1:71" x14ac:dyDescent="0.25">
      <c r="A10" s="34" t="s">
        <v>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</row>
    <row r="11" spans="1:71" x14ac:dyDescent="0.25">
      <c r="A11" s="34" t="s">
        <v>9</v>
      </c>
      <c r="B11" s="32">
        <v>141.33142418</v>
      </c>
      <c r="C11" s="32"/>
      <c r="D11" s="32">
        <v>170.34291052</v>
      </c>
      <c r="E11" s="32">
        <v>27.3541222945999</v>
      </c>
      <c r="F11" s="32">
        <v>26.3375950723999</v>
      </c>
      <c r="G11" s="32">
        <v>12.476702059999999</v>
      </c>
      <c r="H11" s="32">
        <v>243.38366329999999</v>
      </c>
      <c r="I11" s="32"/>
      <c r="J11" s="32">
        <v>6.1519999999999904E-6</v>
      </c>
      <c r="K11" s="32"/>
      <c r="L11" s="32">
        <v>2.9926403999999901E-4</v>
      </c>
      <c r="M11" s="32"/>
      <c r="N11" s="32"/>
      <c r="O11" s="32"/>
      <c r="P11" s="32" t="s">
        <v>9</v>
      </c>
      <c r="Q11" s="32">
        <v>0</v>
      </c>
      <c r="R11" s="32">
        <v>0</v>
      </c>
      <c r="S11" s="32">
        <v>0</v>
      </c>
      <c r="T11" s="32">
        <v>0.86075753748100003</v>
      </c>
      <c r="U11" s="32">
        <v>146.22908947799999</v>
      </c>
      <c r="V11" s="32">
        <v>0</v>
      </c>
      <c r="W11" s="32">
        <v>141.331396211</v>
      </c>
      <c r="X11" s="32">
        <v>0</v>
      </c>
      <c r="Y11" s="32">
        <v>28.967201379900001</v>
      </c>
      <c r="Z11" s="32">
        <v>0</v>
      </c>
      <c r="AA11" s="32">
        <v>3.5892060185800001</v>
      </c>
      <c r="AB11" s="32">
        <v>2.9925117326699998E-4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153.30863692899999</v>
      </c>
      <c r="AK11" s="32">
        <v>17.034256448000001</v>
      </c>
      <c r="AL11" s="32">
        <v>170.342893377</v>
      </c>
      <c r="AM11" s="32">
        <v>0</v>
      </c>
      <c r="AN11" s="32">
        <v>0</v>
      </c>
      <c r="AO11" s="32">
        <v>0.28650143024899999</v>
      </c>
      <c r="AP11" s="32">
        <v>248.96754114699999</v>
      </c>
      <c r="AQ11" s="32">
        <v>0.29427761283499998</v>
      </c>
      <c r="AR11" s="32">
        <v>1.9022242431300001E-2</v>
      </c>
      <c r="AS11" s="32">
        <v>7.1694441299199996</v>
      </c>
      <c r="AT11" s="32">
        <v>3.9362052944E-3</v>
      </c>
      <c r="AU11" s="32">
        <v>0</v>
      </c>
      <c r="AV11" s="32">
        <v>2.29284630478E-2</v>
      </c>
      <c r="AW11" s="32">
        <v>27.353321473000001</v>
      </c>
      <c r="AX11" s="32">
        <v>26.336806484299998</v>
      </c>
      <c r="AY11" s="32">
        <v>1.01651498867</v>
      </c>
      <c r="AZ11" s="32">
        <v>10.975377127</v>
      </c>
      <c r="BA11" s="32">
        <v>0</v>
      </c>
      <c r="BB11" s="32">
        <v>0</v>
      </c>
      <c r="BC11" s="32">
        <v>5.5929844188300004</v>
      </c>
      <c r="BD11" s="32">
        <v>0</v>
      </c>
      <c r="BE11" s="32">
        <v>2.4795411729699999</v>
      </c>
      <c r="BF11" s="32">
        <v>0</v>
      </c>
      <c r="BG11" s="32">
        <v>0.38877875350699997</v>
      </c>
      <c r="BH11" s="32">
        <v>6.1996420145800002</v>
      </c>
      <c r="BI11" s="32">
        <v>0.29629744925200002</v>
      </c>
      <c r="BJ11" s="32">
        <v>1.60356445929</v>
      </c>
      <c r="BK11" s="32">
        <v>1.97986584875</v>
      </c>
      <c r="BL11" s="32">
        <v>12.476798197500001</v>
      </c>
      <c r="BM11" s="32">
        <v>0</v>
      </c>
      <c r="BN11" s="32">
        <v>0</v>
      </c>
      <c r="BO11" s="32">
        <v>0.24944409336199999</v>
      </c>
      <c r="BP11" s="32">
        <v>0</v>
      </c>
      <c r="BQ11" s="32">
        <v>48.607044204300003</v>
      </c>
      <c r="BR11" s="32">
        <v>243.38362808299999</v>
      </c>
      <c r="BS11" s="32">
        <v>0</v>
      </c>
    </row>
    <row r="12" spans="1:71" x14ac:dyDescent="0.25">
      <c r="A12" s="34" t="s">
        <v>10</v>
      </c>
      <c r="B12" s="32"/>
      <c r="C12" s="32"/>
      <c r="D12" s="32">
        <v>31.491476799999901</v>
      </c>
      <c r="E12" s="32">
        <v>4.7717767999999898</v>
      </c>
      <c r="F12" s="32">
        <v>4.7717767999999898</v>
      </c>
      <c r="G12" s="32"/>
      <c r="H12" s="32">
        <v>1.7317579999999899</v>
      </c>
      <c r="I12" s="32"/>
      <c r="J12" s="32"/>
      <c r="K12" s="32"/>
      <c r="L12" s="32"/>
      <c r="M12" s="32"/>
      <c r="N12" s="32"/>
      <c r="O12" s="32"/>
      <c r="P12" s="32" t="s">
        <v>10</v>
      </c>
      <c r="Q12" s="32">
        <v>0</v>
      </c>
      <c r="R12" s="32">
        <v>0</v>
      </c>
      <c r="S12" s="32">
        <v>0</v>
      </c>
      <c r="T12" s="32">
        <v>5.0095874995699997E-6</v>
      </c>
      <c r="U12" s="32">
        <v>3.0983669262599998E-4</v>
      </c>
      <c r="V12" s="32">
        <v>0</v>
      </c>
      <c r="W12" s="32">
        <v>0</v>
      </c>
      <c r="X12" s="32">
        <v>0</v>
      </c>
      <c r="Y12" s="32">
        <v>2.80964522121E-4</v>
      </c>
      <c r="Z12" s="32">
        <v>0</v>
      </c>
      <c r="AA12" s="32">
        <v>0.83767790693199995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28.3428473795</v>
      </c>
      <c r="AK12" s="32">
        <v>3.1491024432699999</v>
      </c>
      <c r="AL12" s="32">
        <v>31.491949822799999</v>
      </c>
      <c r="AM12" s="32">
        <v>0</v>
      </c>
      <c r="AN12" s="32">
        <v>0</v>
      </c>
      <c r="AO12" s="32">
        <v>0</v>
      </c>
      <c r="AP12" s="32">
        <v>1.02349835943</v>
      </c>
      <c r="AQ12" s="32">
        <v>9.5435881325200002E-4</v>
      </c>
      <c r="AR12" s="32">
        <v>0</v>
      </c>
      <c r="AS12" s="32">
        <v>0.477179406626</v>
      </c>
      <c r="AT12" s="32">
        <v>4.2946146596300003E-3</v>
      </c>
      <c r="AU12" s="32">
        <v>0</v>
      </c>
      <c r="AV12" s="32">
        <v>1.9087176265E-3</v>
      </c>
      <c r="AW12" s="32">
        <v>4.77179406626</v>
      </c>
      <c r="AX12" s="32">
        <v>4.77179406626</v>
      </c>
      <c r="AY12" s="32">
        <v>0</v>
      </c>
      <c r="AZ12" s="32">
        <v>2.19502527048</v>
      </c>
      <c r="BA12" s="32">
        <v>0</v>
      </c>
      <c r="BB12" s="32">
        <v>0</v>
      </c>
      <c r="BC12" s="32">
        <v>1.6725017499199999</v>
      </c>
      <c r="BD12" s="32">
        <v>0</v>
      </c>
      <c r="BE12" s="32">
        <v>0.477179406626</v>
      </c>
      <c r="BF12" s="32">
        <v>0</v>
      </c>
      <c r="BG12" s="32">
        <v>0</v>
      </c>
      <c r="BH12" s="32">
        <v>1.19294851656</v>
      </c>
      <c r="BI12" s="32">
        <v>3.81743525301E-2</v>
      </c>
      <c r="BJ12" s="32">
        <v>0.90664087258899995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3.03626806164E-2</v>
      </c>
      <c r="BR12" s="32">
        <v>1.73175278692</v>
      </c>
      <c r="BS12" s="32">
        <v>0</v>
      </c>
    </row>
    <row r="13" spans="1:71" x14ac:dyDescent="0.25">
      <c r="A13" s="34" t="s">
        <v>12</v>
      </c>
      <c r="B13" s="32"/>
      <c r="C13" s="32"/>
      <c r="D13" s="32"/>
      <c r="E13" s="32"/>
      <c r="F13" s="32"/>
      <c r="G13" s="32"/>
      <c r="H13" s="32">
        <v>8.5397575999999908</v>
      </c>
      <c r="I13" s="32"/>
      <c r="J13" s="32">
        <v>5.0397120000000004E-4</v>
      </c>
      <c r="K13" s="32"/>
      <c r="L13" s="32"/>
      <c r="M13" s="32"/>
      <c r="N13" s="32"/>
      <c r="O13" s="32"/>
      <c r="P13" s="32" t="s">
        <v>12</v>
      </c>
      <c r="Q13" s="32">
        <v>0</v>
      </c>
      <c r="R13" s="32">
        <v>0</v>
      </c>
      <c r="S13" s="32">
        <v>0</v>
      </c>
      <c r="T13" s="32">
        <v>9.3780483680800004E-3</v>
      </c>
      <c r="U13" s="32">
        <v>0.59876439755900002</v>
      </c>
      <c r="V13" s="32">
        <v>0</v>
      </c>
      <c r="W13" s="32">
        <v>0</v>
      </c>
      <c r="X13" s="32">
        <v>0</v>
      </c>
      <c r="Y13" s="32">
        <v>0.54281861252100005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8.9761590524500008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32">
        <v>0</v>
      </c>
      <c r="BP13" s="32">
        <v>0</v>
      </c>
      <c r="BQ13" s="32">
        <v>1.5236101070900001</v>
      </c>
      <c r="BR13" s="32">
        <v>8.5396847390600001</v>
      </c>
      <c r="BS13" s="32">
        <v>0</v>
      </c>
    </row>
    <row r="14" spans="1:71" x14ac:dyDescent="0.25">
      <c r="A14" s="34" t="s">
        <v>13</v>
      </c>
      <c r="B14" s="32">
        <v>487.48397429999898</v>
      </c>
      <c r="C14" s="32">
        <v>9.8129570000000008</v>
      </c>
      <c r="D14" s="32">
        <v>1626.1940666</v>
      </c>
      <c r="E14" s="32">
        <v>19.286751800000001</v>
      </c>
      <c r="F14" s="32">
        <v>18.3148339113629</v>
      </c>
      <c r="G14" s="32">
        <v>694.71722205999902</v>
      </c>
      <c r="H14" s="32">
        <v>580.53022379599895</v>
      </c>
      <c r="I14" s="32">
        <v>0.67611669347949999</v>
      </c>
      <c r="J14" s="32">
        <v>0.97299865656759998</v>
      </c>
      <c r="K14" s="32"/>
      <c r="L14" s="32">
        <v>4.65677003601549</v>
      </c>
      <c r="M14" s="32"/>
      <c r="N14" s="32">
        <v>0.26750528000000001</v>
      </c>
      <c r="O14" s="32"/>
      <c r="P14" s="32" t="s">
        <v>13</v>
      </c>
      <c r="Q14" s="32">
        <v>0.65737813096999997</v>
      </c>
      <c r="R14" s="32">
        <v>0.61878666351300005</v>
      </c>
      <c r="S14" s="32">
        <v>0</v>
      </c>
      <c r="T14" s="32">
        <v>1.95570170701</v>
      </c>
      <c r="U14" s="32">
        <v>509.29161256800001</v>
      </c>
      <c r="V14" s="32">
        <v>0</v>
      </c>
      <c r="W14" s="32">
        <v>487.48323553199998</v>
      </c>
      <c r="X14" s="32">
        <v>0</v>
      </c>
      <c r="Y14" s="32">
        <v>80.393455010599993</v>
      </c>
      <c r="Z14" s="32">
        <v>0</v>
      </c>
      <c r="AA14" s="32">
        <v>4.2377009906599996</v>
      </c>
      <c r="AB14" s="32">
        <v>4.2554929700699997</v>
      </c>
      <c r="AC14" s="32">
        <v>0</v>
      </c>
      <c r="AD14" s="32">
        <v>0</v>
      </c>
      <c r="AE14" s="32">
        <v>0</v>
      </c>
      <c r="AF14" s="32">
        <v>0</v>
      </c>
      <c r="AG14" s="32">
        <v>0.20990399973500001</v>
      </c>
      <c r="AH14" s="32">
        <v>9.8130386236499998</v>
      </c>
      <c r="AI14" s="32">
        <v>0</v>
      </c>
      <c r="AJ14" s="32">
        <v>1463.57376451</v>
      </c>
      <c r="AK14" s="32">
        <v>162.619037405</v>
      </c>
      <c r="AL14" s="32">
        <v>1626.1928019100001</v>
      </c>
      <c r="AM14" s="32">
        <v>0</v>
      </c>
      <c r="AN14" s="32">
        <v>0</v>
      </c>
      <c r="AO14" s="32">
        <v>0.54408655345900003</v>
      </c>
      <c r="AP14" s="32">
        <v>597.80106510799999</v>
      </c>
      <c r="AQ14" s="32">
        <v>0.55883221173200004</v>
      </c>
      <c r="AR14" s="32">
        <v>3.6124846640999998E-2</v>
      </c>
      <c r="AS14" s="32">
        <v>1.47410252595</v>
      </c>
      <c r="AT14" s="32">
        <v>7.3724258006899997E-3</v>
      </c>
      <c r="AU14" s="32">
        <v>0</v>
      </c>
      <c r="AV14" s="32">
        <v>4.3497472952000002E-2</v>
      </c>
      <c r="AW14" s="32">
        <v>19.285268624299999</v>
      </c>
      <c r="AX14" s="32">
        <v>18.313348806400001</v>
      </c>
      <c r="AY14" s="32">
        <v>0.97191981789799997</v>
      </c>
      <c r="AZ14" s="32">
        <v>12.514448766199999</v>
      </c>
      <c r="BA14" s="32">
        <v>0</v>
      </c>
      <c r="BB14" s="32">
        <v>0</v>
      </c>
      <c r="BC14" s="32">
        <v>5.4263226774</v>
      </c>
      <c r="BD14" s="32">
        <v>0</v>
      </c>
      <c r="BE14" s="32">
        <v>1.5765245768</v>
      </c>
      <c r="BF14" s="32">
        <v>0</v>
      </c>
      <c r="BG14" s="32">
        <v>7.4969881556699994E-2</v>
      </c>
      <c r="BH14" s="32">
        <v>3.9428099472499998</v>
      </c>
      <c r="BI14" s="32">
        <v>0.56177933938500002</v>
      </c>
      <c r="BJ14" s="32">
        <v>0.30701768536700003</v>
      </c>
      <c r="BK14" s="32">
        <v>3.75994124682</v>
      </c>
      <c r="BL14" s="32">
        <v>694.716999063</v>
      </c>
      <c r="BM14" s="32">
        <v>0</v>
      </c>
      <c r="BN14" s="32">
        <v>0</v>
      </c>
      <c r="BO14" s="32">
        <v>0.16397110913900001</v>
      </c>
      <c r="BP14" s="32">
        <v>0</v>
      </c>
      <c r="BQ14" s="32">
        <v>116.597054868</v>
      </c>
      <c r="BR14" s="32">
        <v>580.53066833699995</v>
      </c>
      <c r="BS14" s="32">
        <v>0</v>
      </c>
    </row>
    <row r="15" spans="1:71" x14ac:dyDescent="0.25">
      <c r="A15" s="34" t="s">
        <v>14</v>
      </c>
      <c r="B15" s="32">
        <v>15.099717679999999</v>
      </c>
      <c r="C15" s="32"/>
      <c r="D15" s="32">
        <v>2.76972562</v>
      </c>
      <c r="E15" s="32">
        <v>3.3047979500000002</v>
      </c>
      <c r="F15" s="32">
        <v>2.742283268</v>
      </c>
      <c r="G15" s="32">
        <v>143.726816915</v>
      </c>
      <c r="H15" s="32">
        <v>19.088233111000001</v>
      </c>
      <c r="I15" s="32"/>
      <c r="J15" s="32"/>
      <c r="K15" s="32"/>
      <c r="L15" s="32"/>
      <c r="M15" s="32"/>
      <c r="N15" s="32"/>
      <c r="O15" s="32"/>
      <c r="P15" s="32" t="s">
        <v>14</v>
      </c>
      <c r="Q15" s="32">
        <v>0</v>
      </c>
      <c r="R15" s="32">
        <v>0</v>
      </c>
      <c r="S15" s="32">
        <v>0</v>
      </c>
      <c r="T15" s="32">
        <v>2.9474334395199999E-2</v>
      </c>
      <c r="U15" s="32">
        <v>10.1213226321</v>
      </c>
      <c r="V15" s="32">
        <v>0</v>
      </c>
      <c r="W15" s="32">
        <v>15.099720960999999</v>
      </c>
      <c r="X15" s="32">
        <v>0</v>
      </c>
      <c r="Y15" s="32">
        <v>2.6969406762200001</v>
      </c>
      <c r="Z15" s="32">
        <v>0</v>
      </c>
      <c r="AA15" s="32">
        <v>0.48818529274599998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2.4927585001999999</v>
      </c>
      <c r="AK15" s="32">
        <v>0.27698056868199999</v>
      </c>
      <c r="AL15" s="32">
        <v>2.7697390688799999</v>
      </c>
      <c r="AM15" s="32">
        <v>0</v>
      </c>
      <c r="AN15" s="32">
        <v>0</v>
      </c>
      <c r="AO15" s="32">
        <v>0.10118933954999999</v>
      </c>
      <c r="AP15" s="32">
        <v>19.053785787999999</v>
      </c>
      <c r="AQ15" s="32">
        <v>0.103932511009</v>
      </c>
      <c r="AR15" s="32">
        <v>6.7186268511899997E-3</v>
      </c>
      <c r="AS15" s="32">
        <v>1.91960625451E-2</v>
      </c>
      <c r="AT15" s="32">
        <v>1.3711530724200001E-3</v>
      </c>
      <c r="AU15" s="32">
        <v>0</v>
      </c>
      <c r="AV15" s="32">
        <v>8.0898603923099995E-3</v>
      </c>
      <c r="AW15" s="32">
        <v>3.3045438802399998</v>
      </c>
      <c r="AX15" s="32">
        <v>2.7420298395599998</v>
      </c>
      <c r="AY15" s="32">
        <v>0.56251404068599997</v>
      </c>
      <c r="AZ15" s="32">
        <v>2.1535382529499998</v>
      </c>
      <c r="BA15" s="32">
        <v>0</v>
      </c>
      <c r="BB15" s="32">
        <v>0</v>
      </c>
      <c r="BC15" s="32">
        <v>0.90086094898000002</v>
      </c>
      <c r="BD15" s="32">
        <v>0</v>
      </c>
      <c r="BE15" s="32">
        <v>0.22760917563700001</v>
      </c>
      <c r="BF15" s="32">
        <v>0</v>
      </c>
      <c r="BG15" s="32">
        <v>0</v>
      </c>
      <c r="BH15" s="32">
        <v>0.56929552406600004</v>
      </c>
      <c r="BI15" s="32">
        <v>0.10448271411</v>
      </c>
      <c r="BJ15" s="32">
        <v>0</v>
      </c>
      <c r="BK15" s="32">
        <v>0.69929540281199998</v>
      </c>
      <c r="BL15" s="32">
        <v>143.72598135999999</v>
      </c>
      <c r="BM15" s="32">
        <v>0</v>
      </c>
      <c r="BN15" s="32">
        <v>0</v>
      </c>
      <c r="BO15" s="32">
        <v>0</v>
      </c>
      <c r="BP15" s="32">
        <v>0</v>
      </c>
      <c r="BQ15" s="32">
        <v>4.0958192222600003</v>
      </c>
      <c r="BR15" s="32">
        <v>19.088231465500002</v>
      </c>
      <c r="BS15" s="32">
        <v>0</v>
      </c>
    </row>
    <row r="16" spans="1:71" x14ac:dyDescent="0.25">
      <c r="A16" s="34" t="s">
        <v>15</v>
      </c>
      <c r="B16" s="32">
        <v>0.95799999999999896</v>
      </c>
      <c r="C16" s="32">
        <v>0</v>
      </c>
      <c r="D16" s="32">
        <v>1.7531399999999899</v>
      </c>
      <c r="E16" s="32">
        <v>0.68975999999999904</v>
      </c>
      <c r="F16" s="32">
        <v>0.68975999999999904</v>
      </c>
      <c r="G16" s="32">
        <v>0</v>
      </c>
      <c r="H16" s="32">
        <v>32.382628832800002</v>
      </c>
      <c r="I16" s="32"/>
      <c r="J16" s="32">
        <v>4.5895680000000001E-2</v>
      </c>
      <c r="K16" s="32"/>
      <c r="L16" s="32">
        <v>1.5617316E-3</v>
      </c>
      <c r="M16" s="32"/>
      <c r="N16" s="32"/>
      <c r="O16" s="32"/>
      <c r="P16" s="32" t="s">
        <v>15</v>
      </c>
      <c r="Q16" s="32">
        <v>0.48898221796000002</v>
      </c>
      <c r="R16" s="32">
        <v>0</v>
      </c>
      <c r="S16" s="32">
        <v>0.573999574949</v>
      </c>
      <c r="T16" s="32">
        <v>0.80692698851099998</v>
      </c>
      <c r="U16" s="32">
        <v>3.4803592270900001</v>
      </c>
      <c r="V16" s="32">
        <v>0</v>
      </c>
      <c r="W16" s="32">
        <v>0.95800077823200003</v>
      </c>
      <c r="X16" s="32">
        <v>1.01707083329</v>
      </c>
      <c r="Y16" s="32">
        <v>0.89312143775499997</v>
      </c>
      <c r="Z16" s="32">
        <v>0.38090291704599999</v>
      </c>
      <c r="AA16" s="32">
        <v>0.43215255728399998</v>
      </c>
      <c r="AB16" s="32">
        <v>1.56196696065E-3</v>
      </c>
      <c r="AC16" s="32">
        <v>0</v>
      </c>
      <c r="AD16" s="32">
        <v>0</v>
      </c>
      <c r="AE16" s="32">
        <v>0.18330574639700001</v>
      </c>
      <c r="AF16" s="32">
        <v>0.10973975489</v>
      </c>
      <c r="AG16" s="32">
        <v>0.384013386465</v>
      </c>
      <c r="AH16" s="32">
        <v>0</v>
      </c>
      <c r="AI16" s="32">
        <v>0</v>
      </c>
      <c r="AJ16" s="32">
        <v>1.5778280659399999</v>
      </c>
      <c r="AK16" s="32">
        <v>0.17531392362100001</v>
      </c>
      <c r="AL16" s="32">
        <v>1.75314198956</v>
      </c>
      <c r="AM16" s="32">
        <v>0.106942386779</v>
      </c>
      <c r="AN16" s="32">
        <v>1.52981948258</v>
      </c>
      <c r="AO16" s="32">
        <v>0</v>
      </c>
      <c r="AP16" s="32">
        <v>20.649357293000001</v>
      </c>
      <c r="AQ16" s="32">
        <v>0</v>
      </c>
      <c r="AR16" s="32">
        <v>0</v>
      </c>
      <c r="AS16" s="32">
        <v>0.26486780535400001</v>
      </c>
      <c r="AT16" s="32">
        <v>0</v>
      </c>
      <c r="AU16" s="32">
        <v>0</v>
      </c>
      <c r="AV16" s="32">
        <v>0</v>
      </c>
      <c r="AW16" s="32">
        <v>0.68976016909500004</v>
      </c>
      <c r="AX16" s="32">
        <v>0.68976016909500004</v>
      </c>
      <c r="AY16" s="32">
        <v>0</v>
      </c>
      <c r="AZ16" s="32">
        <v>0.18071677772399999</v>
      </c>
      <c r="BA16" s="32">
        <v>0</v>
      </c>
      <c r="BB16" s="32">
        <v>0</v>
      </c>
      <c r="BC16" s="32">
        <v>0.112568164156</v>
      </c>
      <c r="BD16" s="32">
        <v>0</v>
      </c>
      <c r="BE16" s="32">
        <v>6.8148613568300001E-2</v>
      </c>
      <c r="BF16" s="32">
        <v>0</v>
      </c>
      <c r="BG16" s="32">
        <v>1.4484960619899999E-2</v>
      </c>
      <c r="BH16" s="32">
        <v>0.170371015835</v>
      </c>
      <c r="BI16" s="32">
        <v>0</v>
      </c>
      <c r="BJ16" s="32">
        <v>5.9319609561399998E-2</v>
      </c>
      <c r="BK16" s="32">
        <v>0</v>
      </c>
      <c r="BL16" s="32">
        <v>0</v>
      </c>
      <c r="BM16" s="32">
        <v>0</v>
      </c>
      <c r="BN16" s="32">
        <v>0.18638451879199999</v>
      </c>
      <c r="BO16" s="32">
        <v>1.7444622682399999</v>
      </c>
      <c r="BP16" s="32">
        <v>0</v>
      </c>
      <c r="BQ16" s="32">
        <v>6.6312667850100002</v>
      </c>
      <c r="BR16" s="32">
        <v>32.381644740500001</v>
      </c>
      <c r="BS16" s="32">
        <v>1.2889772510599999</v>
      </c>
    </row>
    <row r="17" spans="1:71" x14ac:dyDescent="0.25">
      <c r="A17" s="34" t="s">
        <v>16</v>
      </c>
      <c r="B17" s="32">
        <v>113.89425900000001</v>
      </c>
      <c r="C17" s="32">
        <v>1.75544671</v>
      </c>
      <c r="D17" s="32">
        <v>209.20753300999999</v>
      </c>
      <c r="E17" s="32">
        <v>16.773215403399998</v>
      </c>
      <c r="F17" s="32">
        <v>16.767760551399999</v>
      </c>
      <c r="G17" s="32">
        <v>40.052939326199898</v>
      </c>
      <c r="H17" s="32">
        <v>1189.717856964</v>
      </c>
      <c r="I17" s="32">
        <v>0</v>
      </c>
      <c r="J17" s="32">
        <v>14.666988344999901</v>
      </c>
      <c r="K17" s="32"/>
      <c r="L17" s="32">
        <v>0.612537194798499</v>
      </c>
      <c r="M17" s="32"/>
      <c r="N17" s="32">
        <v>0.73113499999999898</v>
      </c>
      <c r="O17" s="32"/>
      <c r="P17" s="32" t="s">
        <v>16</v>
      </c>
      <c r="Q17" s="32">
        <v>0</v>
      </c>
      <c r="R17" s="32">
        <v>0</v>
      </c>
      <c r="S17" s="32">
        <v>0</v>
      </c>
      <c r="T17" s="32">
        <v>15.603175310899999</v>
      </c>
      <c r="U17" s="32">
        <v>1246.39985325</v>
      </c>
      <c r="V17" s="32">
        <v>0</v>
      </c>
      <c r="W17" s="32">
        <v>113.89410658</v>
      </c>
      <c r="X17" s="32">
        <v>0</v>
      </c>
      <c r="Y17" s="32">
        <v>186.198615491</v>
      </c>
      <c r="Z17" s="32">
        <v>0</v>
      </c>
      <c r="AA17" s="32">
        <v>3.9125688244000001</v>
      </c>
      <c r="AB17" s="32">
        <v>0.61253671386200004</v>
      </c>
      <c r="AC17" s="32">
        <v>0</v>
      </c>
      <c r="AD17" s="32">
        <v>0</v>
      </c>
      <c r="AE17" s="32">
        <v>0</v>
      </c>
      <c r="AF17" s="32">
        <v>0</v>
      </c>
      <c r="AG17" s="32">
        <v>0.73017944520699996</v>
      </c>
      <c r="AH17" s="32">
        <v>1.7554292553299999</v>
      </c>
      <c r="AI17" s="32">
        <v>0</v>
      </c>
      <c r="AJ17" s="32">
        <v>188.28579790000001</v>
      </c>
      <c r="AK17" s="32">
        <v>20.920744798499999</v>
      </c>
      <c r="AL17" s="32">
        <v>209.20654269799999</v>
      </c>
      <c r="AM17" s="32">
        <v>0</v>
      </c>
      <c r="AN17" s="32">
        <v>0</v>
      </c>
      <c r="AO17" s="32">
        <v>0.192226630511</v>
      </c>
      <c r="AP17" s="32">
        <v>1210.5782885199999</v>
      </c>
      <c r="AQ17" s="32">
        <v>0.197437210271</v>
      </c>
      <c r="AR17" s="32">
        <v>1.27632752305E-2</v>
      </c>
      <c r="AS17" s="32">
        <v>4.4748501685999997</v>
      </c>
      <c r="AT17" s="32">
        <v>2.6047316203400002E-3</v>
      </c>
      <c r="AU17" s="32">
        <v>0</v>
      </c>
      <c r="AV17" s="32">
        <v>1.53678535139E-2</v>
      </c>
      <c r="AW17" s="32">
        <v>16.7726802006</v>
      </c>
      <c r="AX17" s="32">
        <v>16.767225394800001</v>
      </c>
      <c r="AY17" s="32">
        <v>5.4548058003599997E-3</v>
      </c>
      <c r="AZ17" s="32">
        <v>7.1192592489999997</v>
      </c>
      <c r="BA17" s="32">
        <v>0</v>
      </c>
      <c r="BB17" s="32">
        <v>0</v>
      </c>
      <c r="BC17" s="32">
        <v>3.59762091205</v>
      </c>
      <c r="BD17" s="32">
        <v>0</v>
      </c>
      <c r="BE17" s="32">
        <v>1.5743480974699999</v>
      </c>
      <c r="BF17" s="32">
        <v>0</v>
      </c>
      <c r="BG17" s="32">
        <v>0.242724132343</v>
      </c>
      <c r="BH17" s="32">
        <v>3.9363753134100001</v>
      </c>
      <c r="BI17" s="32">
        <v>0.198482968634</v>
      </c>
      <c r="BJ17" s="32">
        <v>0.99401653146799995</v>
      </c>
      <c r="BK17" s="32">
        <v>1.32840257808</v>
      </c>
      <c r="BL17" s="32">
        <v>40.053023924999998</v>
      </c>
      <c r="BM17" s="32">
        <v>0</v>
      </c>
      <c r="BN17" s="32">
        <v>0</v>
      </c>
      <c r="BO17" s="32">
        <v>3.9061221012899998</v>
      </c>
      <c r="BP17" s="32">
        <v>0</v>
      </c>
      <c r="BQ17" s="32">
        <v>265.386988342</v>
      </c>
      <c r="BR17" s="32">
        <v>1189.7157728499999</v>
      </c>
      <c r="BS17" s="32">
        <v>0</v>
      </c>
    </row>
    <row r="18" spans="1:71" x14ac:dyDescent="0.25">
      <c r="A18" s="34" t="s">
        <v>17</v>
      </c>
      <c r="B18" s="32">
        <v>155.75392223264001</v>
      </c>
      <c r="C18" s="32"/>
      <c r="D18" s="32">
        <v>808.50041725244</v>
      </c>
      <c r="E18" s="32">
        <v>10.7622493840659</v>
      </c>
      <c r="F18" s="32">
        <v>10.724939310556</v>
      </c>
      <c r="G18" s="32">
        <v>63.80991073565</v>
      </c>
      <c r="H18" s="32">
        <v>1153.93674704519</v>
      </c>
      <c r="I18" s="32">
        <v>5.29303525086031</v>
      </c>
      <c r="J18" s="32">
        <v>27.2022095402064</v>
      </c>
      <c r="K18" s="32"/>
      <c r="L18" s="32">
        <v>17.544533355297901</v>
      </c>
      <c r="M18" s="32"/>
      <c r="N18" s="32">
        <v>1.2619447528238299</v>
      </c>
      <c r="O18" s="32"/>
      <c r="P18" s="32" t="s">
        <v>17</v>
      </c>
      <c r="Q18" s="32">
        <v>5.6231205169400003</v>
      </c>
      <c r="R18" s="32">
        <v>5.2930145060799996</v>
      </c>
      <c r="S18" s="32">
        <v>0</v>
      </c>
      <c r="T18" s="32">
        <v>27.6248046784</v>
      </c>
      <c r="U18" s="32">
        <v>1508.08429991</v>
      </c>
      <c r="V18" s="32">
        <v>0</v>
      </c>
      <c r="W18" s="32">
        <v>155.753569846</v>
      </c>
      <c r="X18" s="32">
        <v>0</v>
      </c>
      <c r="Y18" s="32">
        <v>209.04138603199999</v>
      </c>
      <c r="Z18" s="32">
        <v>0</v>
      </c>
      <c r="AA18" s="32">
        <v>17.479133682800001</v>
      </c>
      <c r="AB18" s="32">
        <v>17.544534480300001</v>
      </c>
      <c r="AC18" s="32">
        <v>0</v>
      </c>
      <c r="AD18" s="32">
        <v>0</v>
      </c>
      <c r="AE18" s="32">
        <v>0</v>
      </c>
      <c r="AF18" s="32">
        <v>0</v>
      </c>
      <c r="AG18" s="32">
        <v>1.2602853495199999</v>
      </c>
      <c r="AH18" s="32">
        <v>0</v>
      </c>
      <c r="AI18" s="32">
        <v>0</v>
      </c>
      <c r="AJ18" s="32">
        <v>727.64992504400004</v>
      </c>
      <c r="AK18" s="32">
        <v>80.849955721699999</v>
      </c>
      <c r="AL18" s="32">
        <v>808.49988076600005</v>
      </c>
      <c r="AM18" s="32">
        <v>0</v>
      </c>
      <c r="AN18" s="32">
        <v>1.8999706785299999E-3</v>
      </c>
      <c r="AO18" s="32">
        <v>1.5059629402999999E-2</v>
      </c>
      <c r="AP18" s="32">
        <v>1145.2702956799999</v>
      </c>
      <c r="AQ18" s="32">
        <v>1.54174321665E-2</v>
      </c>
      <c r="AR18" s="32">
        <v>1.0446093685399999E-3</v>
      </c>
      <c r="AS18" s="32">
        <v>3.9611009187700001</v>
      </c>
      <c r="AT18" s="32">
        <v>7.9640895737900005E-4</v>
      </c>
      <c r="AU18" s="32">
        <v>5.6448794898499997E-7</v>
      </c>
      <c r="AV18" s="32">
        <v>1.2093763124399999E-3</v>
      </c>
      <c r="AW18" s="32">
        <v>10.762194454199999</v>
      </c>
      <c r="AX18" s="32">
        <v>10.724884225</v>
      </c>
      <c r="AY18" s="32">
        <v>3.7310229225599997E-2</v>
      </c>
      <c r="AZ18" s="32">
        <v>3.0199130617800001</v>
      </c>
      <c r="BA18" s="32">
        <v>3.9783726582799997E-5</v>
      </c>
      <c r="BB18" s="32">
        <v>8.7912057628800005E-6</v>
      </c>
      <c r="BC18" s="32">
        <v>1.8131608105799999</v>
      </c>
      <c r="BD18" s="32">
        <v>2.3500884604599999E-5</v>
      </c>
      <c r="BE18" s="32">
        <v>1.05418913039</v>
      </c>
      <c r="BF18" s="32">
        <v>2.7605995469499999E-3</v>
      </c>
      <c r="BG18" s="32">
        <v>0.217043403627</v>
      </c>
      <c r="BH18" s="32">
        <v>2.6354911296300001</v>
      </c>
      <c r="BI18" s="32">
        <v>1.5692373330700001E-2</v>
      </c>
      <c r="BJ18" s="32">
        <v>0.89133571121099997</v>
      </c>
      <c r="BK18" s="32">
        <v>0.100506686067</v>
      </c>
      <c r="BL18" s="32">
        <v>63.810315795699999</v>
      </c>
      <c r="BM18" s="32">
        <v>0</v>
      </c>
      <c r="BN18" s="32">
        <v>0</v>
      </c>
      <c r="BO18" s="32">
        <v>0.22095607443500001</v>
      </c>
      <c r="BP18" s="32">
        <v>0</v>
      </c>
      <c r="BQ18" s="32">
        <v>278.49421249900001</v>
      </c>
      <c r="BR18" s="32">
        <v>1153.9373515899999</v>
      </c>
      <c r="BS18" s="32">
        <v>0</v>
      </c>
    </row>
    <row r="19" spans="1:71" x14ac:dyDescent="0.25">
      <c r="A19" s="34" t="s">
        <v>18</v>
      </c>
      <c r="B19" s="32">
        <v>2688.8821140589998</v>
      </c>
      <c r="C19" s="32">
        <v>3.2208795999999902E-4</v>
      </c>
      <c r="D19" s="32">
        <v>5689.9308835299998</v>
      </c>
      <c r="E19" s="32">
        <v>461.71727561544998</v>
      </c>
      <c r="F19" s="32">
        <v>449.89778293682502</v>
      </c>
      <c r="G19" s="32">
        <v>1082.69620381599</v>
      </c>
      <c r="H19" s="32">
        <v>7404.6907632298198</v>
      </c>
      <c r="I19" s="32">
        <v>3.4137134999999902E-2</v>
      </c>
      <c r="J19" s="32">
        <v>41.278477759072899</v>
      </c>
      <c r="K19" s="32"/>
      <c r="L19" s="32">
        <v>1.9750581935061899</v>
      </c>
      <c r="M19" s="32"/>
      <c r="N19" s="32">
        <v>2.6132061496999999</v>
      </c>
      <c r="O19" s="32"/>
      <c r="P19" s="32" t="s">
        <v>18</v>
      </c>
      <c r="Q19" s="32">
        <v>2.7985387324500001E-3</v>
      </c>
      <c r="R19" s="32">
        <v>2.63425015738E-3</v>
      </c>
      <c r="S19" s="32">
        <v>5.9233172947100003E-3</v>
      </c>
      <c r="T19" s="32">
        <v>55.498943405399999</v>
      </c>
      <c r="U19" s="32">
        <v>7511.0068859599996</v>
      </c>
      <c r="V19" s="32">
        <v>0</v>
      </c>
      <c r="W19" s="32">
        <v>2688.8803653099999</v>
      </c>
      <c r="X19" s="32">
        <v>0</v>
      </c>
      <c r="Y19" s="32">
        <v>1203.9401004599999</v>
      </c>
      <c r="Z19" s="32">
        <v>0</v>
      </c>
      <c r="AA19" s="32">
        <v>44.668839506899999</v>
      </c>
      <c r="AB19" s="32">
        <v>1.7419598517699999</v>
      </c>
      <c r="AC19" s="32">
        <v>0</v>
      </c>
      <c r="AD19" s="32">
        <v>0</v>
      </c>
      <c r="AE19" s="32">
        <v>3.3908384728599999E-4</v>
      </c>
      <c r="AF19" s="32">
        <v>0</v>
      </c>
      <c r="AG19" s="32">
        <v>2.6097989539099999</v>
      </c>
      <c r="AH19" s="32">
        <v>3.2208326471399999E-4</v>
      </c>
      <c r="AI19" s="32">
        <v>0</v>
      </c>
      <c r="AJ19" s="32">
        <v>5120.9352512400001</v>
      </c>
      <c r="AK19" s="32">
        <v>568.99320262900005</v>
      </c>
      <c r="AL19" s="32">
        <v>5689.9284538700003</v>
      </c>
      <c r="AM19" s="32">
        <v>0</v>
      </c>
      <c r="AN19" s="32">
        <v>1.0654183047600001</v>
      </c>
      <c r="AO19" s="32">
        <v>10.0736736665</v>
      </c>
      <c r="AP19" s="32">
        <v>7552.9386130100002</v>
      </c>
      <c r="AQ19" s="32">
        <v>10.346517520600001</v>
      </c>
      <c r="AR19" s="32">
        <v>0.66899838501499997</v>
      </c>
      <c r="AS19" s="32">
        <v>69.781265598600001</v>
      </c>
      <c r="AT19" s="32">
        <v>0.138455832493</v>
      </c>
      <c r="AU19" s="32">
        <v>1.8406164123099999E-3</v>
      </c>
      <c r="AV19" s="32">
        <v>0.80536733731300003</v>
      </c>
      <c r="AW19" s="32">
        <v>461.690206569</v>
      </c>
      <c r="AX19" s="32">
        <v>449.870703789</v>
      </c>
      <c r="AY19" s="32">
        <v>11.819502780000001</v>
      </c>
      <c r="AZ19" s="32">
        <v>260.79887396399999</v>
      </c>
      <c r="BA19" s="32">
        <v>1.3140539140300001E-4</v>
      </c>
      <c r="BB19" s="32">
        <v>2.90290844756E-5</v>
      </c>
      <c r="BC19" s="32">
        <v>118.618358845</v>
      </c>
      <c r="BD19" s="32">
        <v>7.7612063691500006E-5</v>
      </c>
      <c r="BE19" s="32">
        <v>40.130914793899997</v>
      </c>
      <c r="BF19" s="32">
        <v>9.1171040085500001E-3</v>
      </c>
      <c r="BG19" s="32">
        <v>3.7134447940599999</v>
      </c>
      <c r="BH19" s="32">
        <v>100.35467728099999</v>
      </c>
      <c r="BI19" s="32">
        <v>10.4017703533</v>
      </c>
      <c r="BJ19" s="32">
        <v>15.222442151299999</v>
      </c>
      <c r="BK19" s="32">
        <v>69.603119954099995</v>
      </c>
      <c r="BL19" s="32">
        <v>1082.69482982</v>
      </c>
      <c r="BM19" s="32">
        <v>0</v>
      </c>
      <c r="BN19" s="32">
        <v>1.00092766084E-2</v>
      </c>
      <c r="BO19" s="32">
        <v>5.0278310847199998</v>
      </c>
      <c r="BP19" s="32">
        <v>0</v>
      </c>
      <c r="BQ19" s="32">
        <v>1618.5303776999999</v>
      </c>
      <c r="BR19" s="32">
        <v>7404.6986103400004</v>
      </c>
      <c r="BS19" s="32">
        <v>3.6228981409499997E-2</v>
      </c>
    </row>
    <row r="20" spans="1:71" x14ac:dyDescent="0.25">
      <c r="A20" s="34" t="s">
        <v>19</v>
      </c>
      <c r="B20" s="32"/>
      <c r="C20" s="32"/>
      <c r="D20" s="32"/>
      <c r="E20" s="32"/>
      <c r="F20" s="32"/>
      <c r="G20" s="32"/>
      <c r="H20" s="32">
        <v>32.927509999999899</v>
      </c>
      <c r="I20" s="32"/>
      <c r="J20" s="32">
        <v>0.56252000000000002</v>
      </c>
      <c r="K20" s="32"/>
      <c r="L20" s="32"/>
      <c r="M20" s="32"/>
      <c r="N20" s="32"/>
      <c r="O20" s="32"/>
      <c r="P20" s="32" t="s">
        <v>19</v>
      </c>
      <c r="Q20" s="32">
        <v>0</v>
      </c>
      <c r="R20" s="32">
        <v>0</v>
      </c>
      <c r="S20" s="32">
        <v>0</v>
      </c>
      <c r="T20" s="32">
        <v>0.56251947764999999</v>
      </c>
      <c r="U20" s="32">
        <v>32.067099874900002</v>
      </c>
      <c r="V20" s="32">
        <v>0</v>
      </c>
      <c r="W20" s="32">
        <v>0</v>
      </c>
      <c r="X20" s="32">
        <v>0</v>
      </c>
      <c r="Y20" s="32">
        <v>4.8608073380799999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33.652606910400003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2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7.6682782949500004</v>
      </c>
      <c r="BR20" s="32">
        <v>32.9274149154</v>
      </c>
      <c r="BS20" s="32">
        <v>0</v>
      </c>
    </row>
    <row r="21" spans="1:71" x14ac:dyDescent="0.25">
      <c r="A21" s="34" t="s">
        <v>20</v>
      </c>
      <c r="B21" s="32">
        <v>7.8242000000000003E-4</v>
      </c>
      <c r="C21" s="32"/>
      <c r="D21" s="32">
        <v>0</v>
      </c>
      <c r="E21" s="32">
        <v>1.0645030000000001E-4</v>
      </c>
      <c r="F21" s="32">
        <v>1.0645030000000001E-4</v>
      </c>
      <c r="G21" s="32">
        <v>0</v>
      </c>
      <c r="H21" s="32">
        <v>7.8242000000000003E-4</v>
      </c>
      <c r="I21" s="32"/>
      <c r="J21" s="32"/>
      <c r="K21" s="32"/>
      <c r="L21" s="32"/>
      <c r="M21" s="32"/>
      <c r="N21" s="32"/>
      <c r="O21" s="32"/>
      <c r="P21" s="32" t="s">
        <v>20</v>
      </c>
      <c r="Q21" s="32">
        <v>0</v>
      </c>
      <c r="R21" s="32">
        <v>0</v>
      </c>
      <c r="S21" s="32">
        <v>0</v>
      </c>
      <c r="T21" s="32">
        <v>2.5399076164800001E-6</v>
      </c>
      <c r="U21" s="32">
        <v>1.55304507901E-3</v>
      </c>
      <c r="V21" s="32">
        <v>0</v>
      </c>
      <c r="W21" s="32">
        <v>7.82434850664E-4</v>
      </c>
      <c r="X21" s="32">
        <v>0</v>
      </c>
      <c r="Y21" s="32">
        <v>2.00942057023E-4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3.9279595672299998E-6</v>
      </c>
      <c r="AP21" s="32">
        <v>7.9734594377100002E-4</v>
      </c>
      <c r="AQ21" s="32">
        <v>4.0342488026100002E-6</v>
      </c>
      <c r="AR21" s="32">
        <v>2.6080832465300001E-7</v>
      </c>
      <c r="AS21" s="32">
        <v>7.4510821938200003E-7</v>
      </c>
      <c r="AT21" s="32">
        <v>5.3233684419400003E-8</v>
      </c>
      <c r="AU21" s="32">
        <v>0</v>
      </c>
      <c r="AV21" s="32">
        <v>3.1403175758000002E-7</v>
      </c>
      <c r="AW21" s="32">
        <v>1.06435987147E-4</v>
      </c>
      <c r="AX21" s="32">
        <v>1.06435987147E-4</v>
      </c>
      <c r="AY21" s="32">
        <v>0</v>
      </c>
      <c r="AZ21" s="32">
        <v>8.3590998528399997E-5</v>
      </c>
      <c r="BA21" s="32">
        <v>0</v>
      </c>
      <c r="BB21" s="32">
        <v>0</v>
      </c>
      <c r="BC21" s="32">
        <v>3.4969846282700002E-5</v>
      </c>
      <c r="BD21" s="32">
        <v>0</v>
      </c>
      <c r="BE21" s="32">
        <v>8.8347250009600004E-6</v>
      </c>
      <c r="BF21" s="32">
        <v>0</v>
      </c>
      <c r="BG21" s="32">
        <v>0</v>
      </c>
      <c r="BH21" s="32">
        <v>2.2099880399299998E-5</v>
      </c>
      <c r="BI21" s="32">
        <v>4.0559643292200002E-6</v>
      </c>
      <c r="BJ21" s="32">
        <v>0</v>
      </c>
      <c r="BK21" s="32">
        <v>2.7145708978900001E-5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1.82774171751E-4</v>
      </c>
      <c r="BR21" s="32">
        <v>7.8240488985200003E-4</v>
      </c>
      <c r="BS21" s="32">
        <v>0</v>
      </c>
    </row>
    <row r="22" spans="1:71" x14ac:dyDescent="0.25">
      <c r="A22" s="34" t="s">
        <v>21</v>
      </c>
      <c r="B22" s="32"/>
      <c r="C22" s="32"/>
      <c r="D22" s="32"/>
      <c r="E22" s="32"/>
      <c r="F22" s="32"/>
      <c r="G22" s="32"/>
      <c r="H22" s="32">
        <v>45.055842999999903</v>
      </c>
      <c r="I22" s="32"/>
      <c r="J22" s="32"/>
      <c r="K22" s="32"/>
      <c r="L22" s="32"/>
      <c r="M22" s="32"/>
      <c r="N22" s="32"/>
      <c r="O22" s="32"/>
      <c r="P22" s="32" t="s">
        <v>129</v>
      </c>
      <c r="Q22" s="32">
        <v>0</v>
      </c>
      <c r="R22" s="32">
        <v>0</v>
      </c>
      <c r="S22" s="32">
        <v>0</v>
      </c>
      <c r="T22" s="32">
        <v>5.1076421607899998E-2</v>
      </c>
      <c r="U22" s="32">
        <v>3.1588150156800001</v>
      </c>
      <c r="V22" s="32">
        <v>0</v>
      </c>
      <c r="W22" s="32">
        <v>0</v>
      </c>
      <c r="X22" s="32">
        <v>0</v>
      </c>
      <c r="Y22" s="32">
        <v>2.8636582284799998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47.358571460100002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8.0406097984400002</v>
      </c>
      <c r="BR22" s="32">
        <v>45.055392229799999</v>
      </c>
      <c r="BS22" s="32">
        <v>0</v>
      </c>
    </row>
    <row r="23" spans="1:71" x14ac:dyDescent="0.25">
      <c r="A23" s="34" t="s">
        <v>22</v>
      </c>
      <c r="B23" s="32">
        <v>242.20297935999901</v>
      </c>
      <c r="C23" s="32">
        <v>1.6471999999999999E-3</v>
      </c>
      <c r="D23" s="32">
        <v>898.06386787500003</v>
      </c>
      <c r="E23" s="32">
        <v>42.576656903999996</v>
      </c>
      <c r="F23" s="32">
        <v>42.576656903999996</v>
      </c>
      <c r="G23" s="32">
        <v>14.5841102068499</v>
      </c>
      <c r="H23" s="32">
        <v>1307.4498137676901</v>
      </c>
      <c r="I23" s="32"/>
      <c r="J23" s="32">
        <v>0.46707385499999998</v>
      </c>
      <c r="K23" s="32"/>
      <c r="L23" s="32">
        <v>0.13263641099449999</v>
      </c>
      <c r="M23" s="32"/>
      <c r="N23" s="32"/>
      <c r="O23" s="32"/>
      <c r="P23" s="32" t="s">
        <v>22</v>
      </c>
      <c r="Q23" s="32">
        <v>0</v>
      </c>
      <c r="R23" s="32">
        <v>0</v>
      </c>
      <c r="S23" s="32">
        <v>0</v>
      </c>
      <c r="T23" s="32">
        <v>2.4629933404600002</v>
      </c>
      <c r="U23" s="32">
        <v>1084.6191571100001</v>
      </c>
      <c r="V23" s="32">
        <v>0</v>
      </c>
      <c r="W23" s="32">
        <v>242.20261146300001</v>
      </c>
      <c r="X23" s="32">
        <v>0</v>
      </c>
      <c r="Y23" s="32">
        <v>135.067982414</v>
      </c>
      <c r="Z23" s="32">
        <v>0</v>
      </c>
      <c r="AA23" s="32">
        <v>2.1475428875599998</v>
      </c>
      <c r="AB23" s="32">
        <v>0.132601023954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1.64703340553E-3</v>
      </c>
      <c r="AI23" s="32">
        <v>0</v>
      </c>
      <c r="AJ23" s="32">
        <v>808.25655205099997</v>
      </c>
      <c r="AK23" s="32">
        <v>89.806248684899998</v>
      </c>
      <c r="AL23" s="32">
        <v>898.06280073599999</v>
      </c>
      <c r="AM23" s="32">
        <v>0</v>
      </c>
      <c r="AN23" s="32">
        <v>0.118529839724</v>
      </c>
      <c r="AO23" s="32">
        <v>4.2670380352399999E-2</v>
      </c>
      <c r="AP23" s="32">
        <v>1357.3791912900001</v>
      </c>
      <c r="AQ23" s="32">
        <v>4.1393181104199997E-2</v>
      </c>
      <c r="AR23" s="32">
        <v>4.9942176072099997E-3</v>
      </c>
      <c r="AS23" s="32">
        <v>15.7496696798</v>
      </c>
      <c r="AT23" s="32">
        <v>2.9232913711100001E-2</v>
      </c>
      <c r="AU23" s="32">
        <v>0</v>
      </c>
      <c r="AV23" s="32">
        <v>3.6721530338399999E-3</v>
      </c>
      <c r="AW23" s="32">
        <v>42.576665766300003</v>
      </c>
      <c r="AX23" s="32">
        <v>42.576665766300003</v>
      </c>
      <c r="AY23" s="32">
        <v>0</v>
      </c>
      <c r="AZ23" s="32">
        <v>11.5849450447</v>
      </c>
      <c r="BA23" s="32">
        <v>1.92461019527E-3</v>
      </c>
      <c r="BB23" s="32">
        <v>4.2519662472399999E-4</v>
      </c>
      <c r="BC23" s="32">
        <v>6.9154246028099999</v>
      </c>
      <c r="BD23" s="32">
        <v>1.13682159648E-3</v>
      </c>
      <c r="BE23" s="32">
        <v>4.2371006621599996</v>
      </c>
      <c r="BF23" s="32">
        <v>0.133541835458</v>
      </c>
      <c r="BG23" s="32">
        <v>0.88876713941499996</v>
      </c>
      <c r="BH23" s="32">
        <v>10.5929351237</v>
      </c>
      <c r="BI23" s="32">
        <v>5.0978089915499999E-2</v>
      </c>
      <c r="BJ23" s="32">
        <v>3.7603487787200001</v>
      </c>
      <c r="BK23" s="32">
        <v>0.122445523239</v>
      </c>
      <c r="BL23" s="32">
        <v>14.584027542999999</v>
      </c>
      <c r="BM23" s="32">
        <v>0</v>
      </c>
      <c r="BN23" s="32">
        <v>0</v>
      </c>
      <c r="BO23" s="32">
        <v>12.2201472102</v>
      </c>
      <c r="BP23" s="32">
        <v>0</v>
      </c>
      <c r="BQ23" s="32">
        <v>241.338404263</v>
      </c>
      <c r="BR23" s="32">
        <v>1307.4506827499999</v>
      </c>
      <c r="BS23" s="32">
        <v>0</v>
      </c>
    </row>
    <row r="24" spans="1:71" x14ac:dyDescent="0.25">
      <c r="A24" s="34" t="s">
        <v>23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</row>
    <row r="25" spans="1:71" x14ac:dyDescent="0.25">
      <c r="A25" s="34" t="s">
        <v>24</v>
      </c>
      <c r="B25" s="32">
        <v>162.33287000000001</v>
      </c>
      <c r="C25" s="32">
        <v>2.55308</v>
      </c>
      <c r="D25" s="32">
        <v>158.6627</v>
      </c>
      <c r="E25" s="32">
        <v>11.339643882100001</v>
      </c>
      <c r="F25" s="32">
        <v>11.339643882100001</v>
      </c>
      <c r="G25" s="32">
        <v>8104.3140899999999</v>
      </c>
      <c r="H25" s="32">
        <v>3084.9746799999998</v>
      </c>
      <c r="I25" s="32">
        <v>0</v>
      </c>
      <c r="J25" s="32">
        <v>25.659933199999902</v>
      </c>
      <c r="K25" s="32"/>
      <c r="L25" s="32">
        <v>4.8650600000000002E-2</v>
      </c>
      <c r="M25" s="32">
        <v>0</v>
      </c>
      <c r="N25" s="32">
        <v>0.25853779999999899</v>
      </c>
      <c r="O25" s="32"/>
      <c r="P25" s="32" t="s">
        <v>24</v>
      </c>
      <c r="Q25" s="32">
        <v>0</v>
      </c>
      <c r="R25" s="32">
        <v>0</v>
      </c>
      <c r="S25" s="32">
        <v>0</v>
      </c>
      <c r="T25" s="32">
        <v>26.113267926599999</v>
      </c>
      <c r="U25" s="32">
        <v>1969.51717693</v>
      </c>
      <c r="V25" s="32">
        <v>0</v>
      </c>
      <c r="W25" s="32">
        <v>162.332699072</v>
      </c>
      <c r="X25" s="32">
        <v>0</v>
      </c>
      <c r="Y25" s="32">
        <v>355.012306567</v>
      </c>
      <c r="Z25" s="32">
        <v>0</v>
      </c>
      <c r="AA25" s="32">
        <v>0.27957203874499997</v>
      </c>
      <c r="AB25" s="32">
        <v>4.8649868570399997E-2</v>
      </c>
      <c r="AC25" s="32">
        <v>0</v>
      </c>
      <c r="AD25" s="32">
        <v>0</v>
      </c>
      <c r="AE25" s="32">
        <v>0</v>
      </c>
      <c r="AF25" s="32">
        <v>0</v>
      </c>
      <c r="AG25" s="32">
        <v>0.258198960521</v>
      </c>
      <c r="AH25" s="32">
        <v>2.5530462584800002</v>
      </c>
      <c r="AI25" s="32">
        <v>0</v>
      </c>
      <c r="AJ25" s="32">
        <v>142.796501858</v>
      </c>
      <c r="AK25" s="32">
        <v>15.8662702622</v>
      </c>
      <c r="AL25" s="32">
        <v>158.66277212</v>
      </c>
      <c r="AM25" s="32">
        <v>0</v>
      </c>
      <c r="AN25" s="32">
        <v>0</v>
      </c>
      <c r="AO25" s="32">
        <v>3.1048477984100001E-2</v>
      </c>
      <c r="AP25" s="32">
        <v>3204.9335010099999</v>
      </c>
      <c r="AQ25" s="32">
        <v>3.1889513715500001E-2</v>
      </c>
      <c r="AR25" s="32">
        <v>2.0614399488499999E-3</v>
      </c>
      <c r="AS25" s="32">
        <v>4.0372291162199998</v>
      </c>
      <c r="AT25" s="32">
        <v>4.2070900643200002E-4</v>
      </c>
      <c r="AU25" s="32">
        <v>0</v>
      </c>
      <c r="AV25" s="32">
        <v>2.4821791586099999E-3</v>
      </c>
      <c r="AW25" s="32">
        <v>11.339583277199999</v>
      </c>
      <c r="AX25" s="32">
        <v>11.339583277199999</v>
      </c>
      <c r="AY25" s="32">
        <v>0</v>
      </c>
      <c r="AZ25" s="32">
        <v>3.4112939713500001</v>
      </c>
      <c r="BA25" s="32">
        <v>0</v>
      </c>
      <c r="BB25" s="32">
        <v>0</v>
      </c>
      <c r="BC25" s="32">
        <v>1.98971858342</v>
      </c>
      <c r="BD25" s="32">
        <v>0</v>
      </c>
      <c r="BE25" s="32">
        <v>1.10705840926</v>
      </c>
      <c r="BF25" s="32">
        <v>0</v>
      </c>
      <c r="BG25" s="32">
        <v>0.22046154742400001</v>
      </c>
      <c r="BH25" s="32">
        <v>2.7677497741899999</v>
      </c>
      <c r="BI25" s="32">
        <v>3.2058114938000003E-2</v>
      </c>
      <c r="BJ25" s="32">
        <v>0.90284886798200004</v>
      </c>
      <c r="BK25" s="32">
        <v>0.214561998931</v>
      </c>
      <c r="BL25" s="32">
        <v>8104.3136450700003</v>
      </c>
      <c r="BM25" s="32">
        <v>0</v>
      </c>
      <c r="BN25" s="32">
        <v>0</v>
      </c>
      <c r="BO25" s="32">
        <v>0.43212612696899999</v>
      </c>
      <c r="BP25" s="32">
        <v>0</v>
      </c>
      <c r="BQ25" s="32">
        <v>631.01379111999995</v>
      </c>
      <c r="BR25" s="32">
        <v>3084.9739675800001</v>
      </c>
      <c r="BS25" s="32">
        <v>0</v>
      </c>
    </row>
    <row r="26" spans="1:71" x14ac:dyDescent="0.25">
      <c r="A26" s="34" t="s">
        <v>25</v>
      </c>
      <c r="B26" s="32"/>
      <c r="C26" s="32"/>
      <c r="D26" s="32"/>
      <c r="E26" s="32"/>
      <c r="F26" s="32"/>
      <c r="G26" s="32"/>
      <c r="H26" s="32">
        <v>19.596439999999902</v>
      </c>
      <c r="I26" s="32"/>
      <c r="J26" s="32"/>
      <c r="K26" s="32"/>
      <c r="L26" s="32"/>
      <c r="M26" s="32"/>
      <c r="N26" s="32"/>
      <c r="O26" s="32"/>
      <c r="P26" s="32" t="s">
        <v>25</v>
      </c>
      <c r="Q26" s="32">
        <v>0</v>
      </c>
      <c r="R26" s="32">
        <v>0</v>
      </c>
      <c r="S26" s="32">
        <v>0</v>
      </c>
      <c r="T26" s="32">
        <v>5.46470931176E-2</v>
      </c>
      <c r="U26" s="32">
        <v>30.772001424199999</v>
      </c>
      <c r="V26" s="32">
        <v>0</v>
      </c>
      <c r="W26" s="32">
        <v>0</v>
      </c>
      <c r="X26" s="32">
        <v>0</v>
      </c>
      <c r="Y26" s="32">
        <v>4.2115920763099997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20.1056924982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4.34447102763</v>
      </c>
      <c r="BR26" s="32">
        <v>19.596486704499998</v>
      </c>
      <c r="BS26" s="32">
        <v>0</v>
      </c>
    </row>
    <row r="27" spans="1:71" x14ac:dyDescent="0.25">
      <c r="A27" s="34" t="s">
        <v>26</v>
      </c>
      <c r="B27" s="32">
        <v>16.268151188000001</v>
      </c>
      <c r="C27" s="32"/>
      <c r="D27" s="32">
        <v>13.433553228999999</v>
      </c>
      <c r="E27" s="32">
        <v>2.759045</v>
      </c>
      <c r="F27" s="32">
        <v>2.0755043</v>
      </c>
      <c r="G27" s="32">
        <v>122.008583</v>
      </c>
      <c r="H27" s="32">
        <v>286.1497902712</v>
      </c>
      <c r="I27" s="32"/>
      <c r="J27" s="32"/>
      <c r="K27" s="32"/>
      <c r="L27" s="32">
        <v>9.5577696000000005E-4</v>
      </c>
      <c r="M27" s="32"/>
      <c r="N27" s="32"/>
      <c r="O27" s="32"/>
      <c r="P27" s="32" t="s">
        <v>26</v>
      </c>
      <c r="Q27" s="32">
        <v>0</v>
      </c>
      <c r="R27" s="32">
        <v>0</v>
      </c>
      <c r="S27" s="32">
        <v>0</v>
      </c>
      <c r="T27" s="32">
        <v>0.72896915039499999</v>
      </c>
      <c r="U27" s="32">
        <v>402.94279595900002</v>
      </c>
      <c r="V27" s="32">
        <v>0</v>
      </c>
      <c r="W27" s="32">
        <v>16.268109816599999</v>
      </c>
      <c r="X27" s="32">
        <v>0</v>
      </c>
      <c r="Y27" s="32">
        <v>62.629151074299998</v>
      </c>
      <c r="Z27" s="32">
        <v>0</v>
      </c>
      <c r="AA27" s="32">
        <v>5.2003235213099996</v>
      </c>
      <c r="AB27" s="32">
        <v>9.5580077455000001E-4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12.0902726531</v>
      </c>
      <c r="AK27" s="32">
        <v>1.34334780736</v>
      </c>
      <c r="AL27" s="32">
        <v>13.4336204605</v>
      </c>
      <c r="AM27" s="32">
        <v>0</v>
      </c>
      <c r="AN27" s="32">
        <v>0</v>
      </c>
      <c r="AO27" s="32">
        <v>7.1773768525699999E-2</v>
      </c>
      <c r="AP27" s="32">
        <v>285.75188075199998</v>
      </c>
      <c r="AQ27" s="32">
        <v>7.3718843234800005E-2</v>
      </c>
      <c r="AR27" s="32">
        <v>4.7654606723000004E-3</v>
      </c>
      <c r="AS27" s="32">
        <v>6.3695108991000005E-2</v>
      </c>
      <c r="AT27" s="32">
        <v>9.7254248030999996E-4</v>
      </c>
      <c r="AU27" s="32">
        <v>0</v>
      </c>
      <c r="AV27" s="32">
        <v>5.7380099869399999E-3</v>
      </c>
      <c r="AW27" s="32">
        <v>2.7588606956100001</v>
      </c>
      <c r="AX27" s="32">
        <v>2.0753042721699999</v>
      </c>
      <c r="AY27" s="32">
        <v>0.68355642344199996</v>
      </c>
      <c r="AZ27" s="32">
        <v>1.5616437705599999</v>
      </c>
      <c r="BA27" s="32">
        <v>0</v>
      </c>
      <c r="BB27" s="32">
        <v>0</v>
      </c>
      <c r="BC27" s="32">
        <v>0.66024621141200002</v>
      </c>
      <c r="BD27" s="32">
        <v>0</v>
      </c>
      <c r="BE27" s="32">
        <v>0.17432812072500001</v>
      </c>
      <c r="BF27" s="32">
        <v>0</v>
      </c>
      <c r="BG27" s="32">
        <v>2.7387123905300002E-3</v>
      </c>
      <c r="BH27" s="32">
        <v>0.43601118944900003</v>
      </c>
      <c r="BI27" s="32">
        <v>7.4107644857399999E-2</v>
      </c>
      <c r="BJ27" s="32">
        <v>1.12154907764E-2</v>
      </c>
      <c r="BK27" s="32">
        <v>0.49599787397299999</v>
      </c>
      <c r="BL27" s="32">
        <v>122.00838400799999</v>
      </c>
      <c r="BM27" s="32">
        <v>0</v>
      </c>
      <c r="BN27" s="32">
        <v>0</v>
      </c>
      <c r="BO27" s="32">
        <v>6.6367807029399997E-3</v>
      </c>
      <c r="BP27" s="32">
        <v>0</v>
      </c>
      <c r="BQ27" s="32">
        <v>66.221087279000002</v>
      </c>
      <c r="BR27" s="32">
        <v>286.15071067999997</v>
      </c>
      <c r="BS27" s="32">
        <v>2.79271460617E-3</v>
      </c>
    </row>
    <row r="28" spans="1:71" x14ac:dyDescent="0.25">
      <c r="A28" s="34" t="s">
        <v>27</v>
      </c>
      <c r="B28" s="32">
        <v>2.5641417389999899</v>
      </c>
      <c r="C28" s="32">
        <v>8.9000000000000003E-8</v>
      </c>
      <c r="D28" s="32">
        <v>4.9027004889999901</v>
      </c>
      <c r="E28" s="32">
        <v>0.25639206764498002</v>
      </c>
      <c r="F28" s="32">
        <v>0.25639206764498002</v>
      </c>
      <c r="G28" s="32">
        <v>3.5601780000000002E-3</v>
      </c>
      <c r="H28" s="32">
        <v>0.92154204279999996</v>
      </c>
      <c r="I28" s="32"/>
      <c r="J28" s="32"/>
      <c r="K28" s="32"/>
      <c r="L28" s="32">
        <v>2.0261699999999901E-4</v>
      </c>
      <c r="M28" s="32"/>
      <c r="N28" s="32"/>
      <c r="O28" s="32"/>
      <c r="P28" s="32" t="s">
        <v>27</v>
      </c>
      <c r="Q28" s="32">
        <v>0</v>
      </c>
      <c r="R28" s="32">
        <v>0</v>
      </c>
      <c r="S28" s="32">
        <v>0</v>
      </c>
      <c r="T28" s="32">
        <v>2.7018505628599999E-3</v>
      </c>
      <c r="U28" s="32">
        <v>1.6194469204799999</v>
      </c>
      <c r="V28" s="32">
        <v>0</v>
      </c>
      <c r="W28" s="32">
        <v>2.5641359638200001</v>
      </c>
      <c r="X28" s="32">
        <v>0</v>
      </c>
      <c r="Y28" s="32">
        <v>0.209520705951</v>
      </c>
      <c r="Z28" s="32">
        <v>0</v>
      </c>
      <c r="AA28" s="32">
        <v>2.0176077095599999E-4</v>
      </c>
      <c r="AB28" s="32">
        <v>2.0261100029199999E-4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8.8986314809000004E-8</v>
      </c>
      <c r="AI28" s="32">
        <v>0</v>
      </c>
      <c r="AJ28" s="32">
        <v>4.4123592456500003</v>
      </c>
      <c r="AK28" s="32">
        <v>0.49026759665800002</v>
      </c>
      <c r="AL28" s="32">
        <v>4.9026268423100001</v>
      </c>
      <c r="AM28" s="32">
        <v>0</v>
      </c>
      <c r="AN28" s="32">
        <v>0</v>
      </c>
      <c r="AO28" s="32">
        <v>9.4607363587400004E-3</v>
      </c>
      <c r="AP28" s="32">
        <v>0.94344326541099999</v>
      </c>
      <c r="AQ28" s="32">
        <v>9.7171858415900005E-3</v>
      </c>
      <c r="AR28" s="32">
        <v>6.2816654417900003E-4</v>
      </c>
      <c r="AS28" s="32">
        <v>1.79473939193E-3</v>
      </c>
      <c r="AT28" s="32">
        <v>1.28189837271E-4</v>
      </c>
      <c r="AU28" s="32">
        <v>0</v>
      </c>
      <c r="AV28" s="32">
        <v>7.5635758860100001E-4</v>
      </c>
      <c r="AW28" s="32">
        <v>0.25636823051399998</v>
      </c>
      <c r="AX28" s="32">
        <v>0.25636823051399998</v>
      </c>
      <c r="AY28" s="32">
        <v>0</v>
      </c>
      <c r="AZ28" s="32">
        <v>0.20134579450199999</v>
      </c>
      <c r="BA28" s="32">
        <v>0</v>
      </c>
      <c r="BB28" s="32">
        <v>0</v>
      </c>
      <c r="BC28" s="32">
        <v>8.4225437548599999E-2</v>
      </c>
      <c r="BD28" s="32">
        <v>0</v>
      </c>
      <c r="BE28" s="32">
        <v>2.1280576377E-2</v>
      </c>
      <c r="BF28" s="32">
        <v>0</v>
      </c>
      <c r="BG28" s="32">
        <v>0</v>
      </c>
      <c r="BH28" s="32">
        <v>5.32276966206E-2</v>
      </c>
      <c r="BI28" s="32">
        <v>9.7685640340700007E-3</v>
      </c>
      <c r="BJ28" s="32">
        <v>0</v>
      </c>
      <c r="BK28" s="32">
        <v>6.5379243358700004E-2</v>
      </c>
      <c r="BL28" s="32">
        <v>3.5600534341800002E-3</v>
      </c>
      <c r="BM28" s="32">
        <v>0</v>
      </c>
      <c r="BN28" s="32">
        <v>0</v>
      </c>
      <c r="BO28" s="32">
        <v>1.2547571201E-3</v>
      </c>
      <c r="BP28" s="32">
        <v>0</v>
      </c>
      <c r="BQ28" s="32">
        <v>0.20633751437200001</v>
      </c>
      <c r="BR28" s="32">
        <v>0.92154655807399999</v>
      </c>
      <c r="BS28" s="32">
        <v>0</v>
      </c>
    </row>
    <row r="29" spans="1:71" x14ac:dyDescent="0.25">
      <c r="A29" s="34" t="s">
        <v>28</v>
      </c>
      <c r="B29" s="32">
        <v>0.40548805599999899</v>
      </c>
      <c r="C29" s="32"/>
      <c r="D29" s="32">
        <v>0.70284702799999998</v>
      </c>
      <c r="E29" s="32">
        <v>3.7845609199999901E-2</v>
      </c>
      <c r="F29" s="32">
        <v>3.7845609199999901E-2</v>
      </c>
      <c r="G29" s="32">
        <v>8.1097733999999902E-4</v>
      </c>
      <c r="H29" s="32">
        <v>0.89076719260000004</v>
      </c>
      <c r="I29" s="32"/>
      <c r="J29" s="32"/>
      <c r="K29" s="32"/>
      <c r="L29" s="32">
        <v>1.6949470000000001E-4</v>
      </c>
      <c r="M29" s="32"/>
      <c r="N29" s="32"/>
      <c r="O29" s="32"/>
      <c r="P29" s="32" t="s">
        <v>28</v>
      </c>
      <c r="Q29" s="32">
        <v>0</v>
      </c>
      <c r="R29" s="32">
        <v>0</v>
      </c>
      <c r="S29" s="32">
        <v>0</v>
      </c>
      <c r="T29" s="32">
        <v>9.4817600289899995E-4</v>
      </c>
      <c r="U29" s="32">
        <v>0.15273107910700001</v>
      </c>
      <c r="V29" s="32">
        <v>0</v>
      </c>
      <c r="W29" s="32">
        <v>0.40548877241100001</v>
      </c>
      <c r="X29" s="32">
        <v>0</v>
      </c>
      <c r="Y29" s="32">
        <v>5.3178591081200002E-2</v>
      </c>
      <c r="Z29" s="32">
        <v>0</v>
      </c>
      <c r="AA29" s="32">
        <v>1.6877332738100001E-4</v>
      </c>
      <c r="AB29" s="32">
        <v>1.6948454608499999E-4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0.63255624597000004</v>
      </c>
      <c r="AK29" s="32">
        <v>7.0285009342099997E-2</v>
      </c>
      <c r="AL29" s="32">
        <v>0.70284125531200004</v>
      </c>
      <c r="AM29" s="32">
        <v>0</v>
      </c>
      <c r="AN29" s="32">
        <v>0</v>
      </c>
      <c r="AO29" s="32">
        <v>0</v>
      </c>
      <c r="AP29" s="32">
        <v>0.93452111176899999</v>
      </c>
      <c r="AQ29" s="32">
        <v>0</v>
      </c>
      <c r="AR29" s="32">
        <v>0</v>
      </c>
      <c r="AS29" s="32">
        <v>1.45326355705E-2</v>
      </c>
      <c r="AT29" s="32">
        <v>0</v>
      </c>
      <c r="AU29" s="32">
        <v>0</v>
      </c>
      <c r="AV29" s="32">
        <v>0</v>
      </c>
      <c r="AW29" s="32">
        <v>3.7845574166199998E-2</v>
      </c>
      <c r="AX29" s="32">
        <v>3.7845574166199998E-2</v>
      </c>
      <c r="AY29" s="32">
        <v>0</v>
      </c>
      <c r="AZ29" s="32">
        <v>9.9155695916500006E-3</v>
      </c>
      <c r="BA29" s="32">
        <v>0</v>
      </c>
      <c r="BB29" s="32">
        <v>0</v>
      </c>
      <c r="BC29" s="32">
        <v>6.1763730661299997E-3</v>
      </c>
      <c r="BD29" s="32">
        <v>0</v>
      </c>
      <c r="BE29" s="32">
        <v>3.7391362290999999E-3</v>
      </c>
      <c r="BF29" s="32">
        <v>0</v>
      </c>
      <c r="BG29" s="32">
        <v>7.9476027491600005E-4</v>
      </c>
      <c r="BH29" s="32">
        <v>9.3478904523299992E-3</v>
      </c>
      <c r="BI29" s="32">
        <v>0</v>
      </c>
      <c r="BJ29" s="32">
        <v>3.2547182768700002E-3</v>
      </c>
      <c r="BK29" s="32">
        <v>0</v>
      </c>
      <c r="BL29" s="32">
        <v>8.10955207593E-4</v>
      </c>
      <c r="BM29" s="32">
        <v>0</v>
      </c>
      <c r="BN29" s="32">
        <v>0</v>
      </c>
      <c r="BO29" s="32">
        <v>3.5675047008099999E-3</v>
      </c>
      <c r="BP29" s="32">
        <v>0</v>
      </c>
      <c r="BQ29" s="32">
        <v>0.155325924547</v>
      </c>
      <c r="BR29" s="32">
        <v>0.89076579661300004</v>
      </c>
      <c r="BS29" s="32">
        <v>0</v>
      </c>
    </row>
    <row r="30" spans="1:71" x14ac:dyDescent="0.25">
      <c r="A30" s="34" t="s">
        <v>29</v>
      </c>
      <c r="B30" s="32"/>
      <c r="C30" s="32"/>
      <c r="D30" s="32"/>
      <c r="E30" s="32"/>
      <c r="F30" s="32"/>
      <c r="G30" s="32"/>
      <c r="H30" s="32">
        <v>0.12976331899999899</v>
      </c>
      <c r="I30" s="32"/>
      <c r="J30" s="32"/>
      <c r="K30" s="32"/>
      <c r="L30" s="32"/>
      <c r="M30" s="32"/>
      <c r="N30" s="32"/>
      <c r="O30" s="32"/>
      <c r="P30" s="32" t="s">
        <v>29</v>
      </c>
      <c r="Q30" s="32">
        <v>0</v>
      </c>
      <c r="R30" s="32">
        <v>0</v>
      </c>
      <c r="S30" s="32">
        <v>0</v>
      </c>
      <c r="T30" s="32">
        <v>1.47113419608E-4</v>
      </c>
      <c r="U30" s="32">
        <v>9.0974696451100005E-3</v>
      </c>
      <c r="V30" s="32">
        <v>0</v>
      </c>
      <c r="W30" s="32">
        <v>0</v>
      </c>
      <c r="X30" s="32">
        <v>0</v>
      </c>
      <c r="Y30" s="32">
        <v>8.2472775674200006E-3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0.13639328416999999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2.31579149236E-2</v>
      </c>
      <c r="BR30" s="32">
        <v>0.12976374940099999</v>
      </c>
      <c r="BS30" s="32">
        <v>0</v>
      </c>
    </row>
    <row r="31" spans="1:71" x14ac:dyDescent="0.25">
      <c r="A31" s="34" t="s">
        <v>30</v>
      </c>
      <c r="B31" s="32">
        <v>2.1553446999999899</v>
      </c>
      <c r="C31" s="32"/>
      <c r="D31" s="32">
        <v>2.1058683</v>
      </c>
      <c r="E31" s="32">
        <v>0.15726999999999899</v>
      </c>
      <c r="F31" s="32">
        <v>0.15271649999999901</v>
      </c>
      <c r="G31" s="32">
        <v>25.05866</v>
      </c>
      <c r="H31" s="32">
        <v>26.321161799999899</v>
      </c>
      <c r="I31" s="32"/>
      <c r="J31" s="32">
        <v>2.5916099999999899E-3</v>
      </c>
      <c r="K31" s="32"/>
      <c r="L31" s="32"/>
      <c r="M31" s="32"/>
      <c r="N31" s="32"/>
      <c r="O31" s="32"/>
      <c r="P31" s="32" t="s">
        <v>30</v>
      </c>
      <c r="Q31" s="32">
        <v>0</v>
      </c>
      <c r="R31" s="32">
        <v>0</v>
      </c>
      <c r="S31" s="32">
        <v>0</v>
      </c>
      <c r="T31" s="32">
        <v>3.2174248568800003E-2</v>
      </c>
      <c r="U31" s="32">
        <v>2.5386775134100001</v>
      </c>
      <c r="V31" s="32">
        <v>0</v>
      </c>
      <c r="W31" s="32">
        <v>2.15530863054</v>
      </c>
      <c r="X31" s="32">
        <v>0</v>
      </c>
      <c r="Y31" s="32">
        <v>1.7831947852800001</v>
      </c>
      <c r="Z31" s="32">
        <v>0</v>
      </c>
      <c r="AA31" s="32">
        <v>3.6004203067699997E-2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1.8952822811200001</v>
      </c>
      <c r="AK31" s="32">
        <v>0.210587177037</v>
      </c>
      <c r="AL31" s="32">
        <v>2.1058694581599999</v>
      </c>
      <c r="AM31" s="32">
        <v>0</v>
      </c>
      <c r="AN31" s="32">
        <v>0</v>
      </c>
      <c r="AO31" s="32">
        <v>5.6352232455299999E-3</v>
      </c>
      <c r="AP31" s="32">
        <v>27.589915336699999</v>
      </c>
      <c r="AQ31" s="32">
        <v>5.7880735461899998E-3</v>
      </c>
      <c r="AR31" s="32">
        <v>3.74179467253E-4</v>
      </c>
      <c r="AS31" s="32">
        <v>1.06902671451E-3</v>
      </c>
      <c r="AT31" s="32">
        <v>7.6376869106099997E-5</v>
      </c>
      <c r="AU31" s="32">
        <v>0</v>
      </c>
      <c r="AV31" s="32">
        <v>4.5050403170199997E-4</v>
      </c>
      <c r="AW31" s="32">
        <v>0.157254352751</v>
      </c>
      <c r="AX31" s="32">
        <v>0.15270103121199999</v>
      </c>
      <c r="AY31" s="32">
        <v>4.5533215386100003E-3</v>
      </c>
      <c r="AZ31" s="32">
        <v>0.119928140346</v>
      </c>
      <c r="BA31" s="32">
        <v>0</v>
      </c>
      <c r="BB31" s="32">
        <v>0</v>
      </c>
      <c r="BC31" s="32">
        <v>5.01674079708E-2</v>
      </c>
      <c r="BD31" s="32">
        <v>0</v>
      </c>
      <c r="BE31" s="32">
        <v>1.26753495704E-2</v>
      </c>
      <c r="BF31" s="32">
        <v>0</v>
      </c>
      <c r="BG31" s="32">
        <v>0</v>
      </c>
      <c r="BH31" s="32">
        <v>3.1703864151200002E-2</v>
      </c>
      <c r="BI31" s="32">
        <v>5.8186516531899997E-3</v>
      </c>
      <c r="BJ31" s="32">
        <v>0</v>
      </c>
      <c r="BK31" s="32">
        <v>3.8942828640200003E-2</v>
      </c>
      <c r="BL31" s="32">
        <v>25.0586235002</v>
      </c>
      <c r="BM31" s="32">
        <v>0</v>
      </c>
      <c r="BN31" s="32">
        <v>0</v>
      </c>
      <c r="BO31" s="32">
        <v>0</v>
      </c>
      <c r="BP31" s="32">
        <v>0</v>
      </c>
      <c r="BQ31" s="32">
        <v>4.7542430533499997</v>
      </c>
      <c r="BR31" s="32">
        <v>26.3212700001</v>
      </c>
      <c r="BS31" s="32">
        <v>0</v>
      </c>
    </row>
    <row r="32" spans="1:71" x14ac:dyDescent="0.25">
      <c r="A32" s="34" t="s">
        <v>31</v>
      </c>
      <c r="B32" s="32">
        <v>1690.6506172499901</v>
      </c>
      <c r="C32" s="32"/>
      <c r="D32" s="32">
        <v>835.084863699999</v>
      </c>
      <c r="E32" s="32">
        <v>156.49537900000001</v>
      </c>
      <c r="F32" s="32">
        <v>156.1921414704</v>
      </c>
      <c r="G32" s="32">
        <v>12272.4573099999</v>
      </c>
      <c r="H32" s="32">
        <v>2087.6614064</v>
      </c>
      <c r="I32" s="32">
        <v>0.71803628799999897</v>
      </c>
      <c r="J32" s="32">
        <v>29.855516000000001</v>
      </c>
      <c r="K32" s="32">
        <v>3.7957480000000001</v>
      </c>
      <c r="L32" s="32">
        <v>1.1526128171799901</v>
      </c>
      <c r="M32" s="32"/>
      <c r="N32" s="32">
        <v>2.0547200000000001</v>
      </c>
      <c r="O32" s="32"/>
      <c r="P32" s="32" t="s">
        <v>31</v>
      </c>
      <c r="Q32" s="32">
        <v>3.24430165843E-3</v>
      </c>
      <c r="R32" s="32">
        <v>3.0538445136300001E-3</v>
      </c>
      <c r="S32" s="32">
        <v>0</v>
      </c>
      <c r="T32" s="32">
        <v>0.57195629595899999</v>
      </c>
      <c r="U32" s="32">
        <v>13681.3391247</v>
      </c>
      <c r="V32" s="32">
        <v>3.7956549501999999</v>
      </c>
      <c r="W32" s="32">
        <v>1690.6511521899999</v>
      </c>
      <c r="X32" s="32">
        <v>0</v>
      </c>
      <c r="Y32" s="32">
        <v>1939.0008101000001</v>
      </c>
      <c r="Z32" s="32">
        <v>0</v>
      </c>
      <c r="AA32" s="32">
        <v>0.13082719399000001</v>
      </c>
      <c r="AB32" s="32">
        <v>4.6827906638400002E-2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751.57782174700003</v>
      </c>
      <c r="AK32" s="32">
        <v>83.507932046700006</v>
      </c>
      <c r="AL32" s="32">
        <v>835.08575379399997</v>
      </c>
      <c r="AM32" s="32">
        <v>0</v>
      </c>
      <c r="AN32" s="32">
        <v>0</v>
      </c>
      <c r="AO32" s="32">
        <v>4.4759991290599999</v>
      </c>
      <c r="AP32" s="32">
        <v>1781.6528933100001</v>
      </c>
      <c r="AQ32" s="32">
        <v>4.5973043844100001</v>
      </c>
      <c r="AR32" s="32">
        <v>0.29734058246099998</v>
      </c>
      <c r="AS32" s="32">
        <v>14.2291277994</v>
      </c>
      <c r="AT32" s="32">
        <v>6.0663828392199998E-2</v>
      </c>
      <c r="AU32" s="32">
        <v>0</v>
      </c>
      <c r="AV32" s="32">
        <v>0.35783500587</v>
      </c>
      <c r="AW32" s="32">
        <v>156.48320173900001</v>
      </c>
      <c r="AX32" s="32">
        <v>156.17996516599999</v>
      </c>
      <c r="AY32" s="32">
        <v>0.30323657247399999</v>
      </c>
      <c r="AZ32" s="32">
        <v>104.412476477</v>
      </c>
      <c r="BA32" s="32">
        <v>0</v>
      </c>
      <c r="BB32" s="32">
        <v>1.81749147087E-6</v>
      </c>
      <c r="BC32" s="32">
        <v>45.559608425</v>
      </c>
      <c r="BD32" s="32">
        <v>0</v>
      </c>
      <c r="BE32" s="32">
        <v>13.510591269300001</v>
      </c>
      <c r="BF32" s="32">
        <v>0</v>
      </c>
      <c r="BG32" s="32">
        <v>0.73169696699099995</v>
      </c>
      <c r="BH32" s="32">
        <v>33.788578063599999</v>
      </c>
      <c r="BI32" s="32">
        <v>4.6215308670199997</v>
      </c>
      <c r="BJ32" s="32">
        <v>3.0180858590000001</v>
      </c>
      <c r="BK32" s="32">
        <v>30.9316652696</v>
      </c>
      <c r="BL32" s="32">
        <v>12272.4366488</v>
      </c>
      <c r="BM32" s="32">
        <v>0</v>
      </c>
      <c r="BN32" s="32">
        <v>0</v>
      </c>
      <c r="BO32" s="32">
        <v>0.772436811896</v>
      </c>
      <c r="BP32" s="32">
        <v>0</v>
      </c>
      <c r="BQ32" s="32">
        <v>976.11514657700002</v>
      </c>
      <c r="BR32" s="32">
        <v>2087.6615723800001</v>
      </c>
      <c r="BS32" s="32">
        <v>0.220005215033</v>
      </c>
    </row>
    <row r="33" spans="1:71" x14ac:dyDescent="0.25">
      <c r="A33" s="34" t="s">
        <v>32</v>
      </c>
      <c r="B33" s="32">
        <v>3.0195209250000001</v>
      </c>
      <c r="C33" s="32"/>
      <c r="D33" s="32">
        <v>1.7917536999999899</v>
      </c>
      <c r="E33" s="32">
        <v>5.1861885000000003E-2</v>
      </c>
      <c r="F33" s="32">
        <v>4.862986607E-2</v>
      </c>
      <c r="G33" s="32">
        <v>0.19680319899999901</v>
      </c>
      <c r="H33" s="32">
        <v>34.755248069149999</v>
      </c>
      <c r="I33" s="32"/>
      <c r="J33" s="32">
        <v>1.43523961</v>
      </c>
      <c r="K33" s="32"/>
      <c r="L33" s="32">
        <v>1.1643159500000001E-6</v>
      </c>
      <c r="M33" s="32"/>
      <c r="N33" s="32"/>
      <c r="O33" s="32"/>
      <c r="P33" s="32" t="s">
        <v>32</v>
      </c>
      <c r="Q33" s="32">
        <v>0</v>
      </c>
      <c r="R33" s="32">
        <v>0</v>
      </c>
      <c r="S33" s="32">
        <v>0</v>
      </c>
      <c r="T33" s="32">
        <v>1.47244993221</v>
      </c>
      <c r="U33" s="32">
        <v>30.7392472953</v>
      </c>
      <c r="V33" s="32">
        <v>0</v>
      </c>
      <c r="W33" s="32">
        <v>3.0195562999800001</v>
      </c>
      <c r="X33" s="32">
        <v>0</v>
      </c>
      <c r="Y33" s="32">
        <v>4.8723877784400003</v>
      </c>
      <c r="Z33" s="32">
        <v>0</v>
      </c>
      <c r="AA33" s="32">
        <v>5.3998629350399997E-4</v>
      </c>
      <c r="AB33" s="32">
        <v>1.1642972594100001E-6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1.6125761592200001</v>
      </c>
      <c r="AK33" s="32">
        <v>0.17917589334</v>
      </c>
      <c r="AL33" s="32">
        <v>1.7917520525599999</v>
      </c>
      <c r="AM33" s="32">
        <v>0</v>
      </c>
      <c r="AN33" s="32">
        <v>0</v>
      </c>
      <c r="AO33" s="32">
        <v>1.5196514492599999E-4</v>
      </c>
      <c r="AP33" s="32">
        <v>34.8655832436</v>
      </c>
      <c r="AQ33" s="32">
        <v>1.5663474374000001E-4</v>
      </c>
      <c r="AR33" s="32">
        <v>1.0090775310400001E-5</v>
      </c>
      <c r="AS33" s="32">
        <v>1.6317936528899998E-2</v>
      </c>
      <c r="AT33" s="32">
        <v>4.6052238518099996E-6</v>
      </c>
      <c r="AU33" s="32">
        <v>0</v>
      </c>
      <c r="AV33" s="32">
        <v>1.32785429653E-5</v>
      </c>
      <c r="AW33" s="32">
        <v>5.1861598406100003E-2</v>
      </c>
      <c r="AX33" s="32">
        <v>4.8629576161399998E-2</v>
      </c>
      <c r="AY33" s="32">
        <v>3.2320222446399999E-3</v>
      </c>
      <c r="AZ33" s="32">
        <v>1.5456190303E-2</v>
      </c>
      <c r="BA33" s="32">
        <v>0</v>
      </c>
      <c r="BB33" s="32">
        <v>0</v>
      </c>
      <c r="BC33" s="32">
        <v>9.1470526959800003E-3</v>
      </c>
      <c r="BD33" s="32">
        <v>0</v>
      </c>
      <c r="BE33" s="32">
        <v>4.7429350132600001E-3</v>
      </c>
      <c r="BF33" s="32">
        <v>0</v>
      </c>
      <c r="BG33" s="32">
        <v>8.7533094131800001E-4</v>
      </c>
      <c r="BH33" s="32">
        <v>1.1857872980700001E-2</v>
      </c>
      <c r="BI33" s="32">
        <v>1.7954579275499999E-4</v>
      </c>
      <c r="BJ33" s="32">
        <v>4.1222454075E-3</v>
      </c>
      <c r="BK33" s="32">
        <v>1.0500763350399999E-3</v>
      </c>
      <c r="BL33" s="32">
        <v>0.19680237217300001</v>
      </c>
      <c r="BM33" s="32">
        <v>0</v>
      </c>
      <c r="BN33" s="32">
        <v>0</v>
      </c>
      <c r="BO33" s="32">
        <v>7.6519685510699998E-3</v>
      </c>
      <c r="BP33" s="32">
        <v>0</v>
      </c>
      <c r="BQ33" s="32">
        <v>9.1654481342899992</v>
      </c>
      <c r="BR33" s="32">
        <v>34.7552083737</v>
      </c>
      <c r="BS33" s="32">
        <v>0</v>
      </c>
    </row>
    <row r="34" spans="1:71" x14ac:dyDescent="0.25">
      <c r="A34" s="34" t="s">
        <v>33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</row>
    <row r="35" spans="1:71" x14ac:dyDescent="0.25">
      <c r="A35" s="34" t="s">
        <v>34</v>
      </c>
      <c r="B35" s="32">
        <v>1675.07239999999</v>
      </c>
      <c r="C35" s="32"/>
      <c r="D35" s="32">
        <v>217.56145999999899</v>
      </c>
      <c r="E35" s="32">
        <v>29.2304519999999</v>
      </c>
      <c r="F35" s="32">
        <v>28.133451999999899</v>
      </c>
      <c r="G35" s="32">
        <v>1751.0227299999999</v>
      </c>
      <c r="H35" s="32">
        <v>130.64764</v>
      </c>
      <c r="I35" s="32"/>
      <c r="J35" s="32"/>
      <c r="K35" s="32"/>
      <c r="L35" s="32">
        <v>5.9455339199999999E-2</v>
      </c>
      <c r="M35" s="32"/>
      <c r="N35" s="32"/>
      <c r="O35" s="32"/>
      <c r="P35" s="32" t="s">
        <v>34</v>
      </c>
      <c r="Q35" s="32">
        <v>0</v>
      </c>
      <c r="R35" s="32">
        <v>0</v>
      </c>
      <c r="S35" s="32">
        <v>0</v>
      </c>
      <c r="T35" s="32">
        <v>0.61086716323000001</v>
      </c>
      <c r="U35" s="32">
        <v>236.07453924000001</v>
      </c>
      <c r="V35" s="32">
        <v>0</v>
      </c>
      <c r="W35" s="32">
        <v>1675.07376114</v>
      </c>
      <c r="X35" s="32">
        <v>0</v>
      </c>
      <c r="Y35" s="32">
        <v>28.6308309894</v>
      </c>
      <c r="Z35" s="32">
        <v>0</v>
      </c>
      <c r="AA35" s="32">
        <v>0.548346389336</v>
      </c>
      <c r="AB35" s="32">
        <v>5.9455438519600001E-2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195.80416431</v>
      </c>
      <c r="AK35" s="32">
        <v>21.756084214400001</v>
      </c>
      <c r="AL35" s="32">
        <v>217.56024852499999</v>
      </c>
      <c r="AM35" s="32">
        <v>0</v>
      </c>
      <c r="AN35" s="32">
        <v>0</v>
      </c>
      <c r="AO35" s="32">
        <v>8.5007539807199994E-2</v>
      </c>
      <c r="AP35" s="32">
        <v>132.72386092400001</v>
      </c>
      <c r="AQ35" s="32">
        <v>8.73101517331E-2</v>
      </c>
      <c r="AR35" s="32">
        <v>5.6440748028200004E-3</v>
      </c>
      <c r="AS35" s="32">
        <v>9.9347336155200008</v>
      </c>
      <c r="AT35" s="32">
        <v>1.1518290095200001E-3</v>
      </c>
      <c r="AU35" s="32">
        <v>0</v>
      </c>
      <c r="AV35" s="32">
        <v>6.7961049841000001E-3</v>
      </c>
      <c r="AW35" s="32">
        <v>29.2302238959</v>
      </c>
      <c r="AX35" s="32">
        <v>28.133234307199999</v>
      </c>
      <c r="AY35" s="32">
        <v>1.0969895886700001</v>
      </c>
      <c r="AZ35" s="32">
        <v>8.5764855018499997</v>
      </c>
      <c r="BA35" s="32">
        <v>0</v>
      </c>
      <c r="BB35" s="32">
        <v>0</v>
      </c>
      <c r="BC35" s="32">
        <v>4.9721581595800002</v>
      </c>
      <c r="BD35" s="32">
        <v>0</v>
      </c>
      <c r="BE35" s="32">
        <v>2.7431761989000001</v>
      </c>
      <c r="BF35" s="32">
        <v>0</v>
      </c>
      <c r="BG35" s="32">
        <v>0.54242520544299999</v>
      </c>
      <c r="BH35" s="32">
        <v>6.85822935785</v>
      </c>
      <c r="BI35" s="32">
        <v>8.7770432712200003E-2</v>
      </c>
      <c r="BJ35" s="32">
        <v>2.2213606265500001</v>
      </c>
      <c r="BK35" s="32">
        <v>0.58743199016699998</v>
      </c>
      <c r="BL35" s="32">
        <v>1751.0220032300001</v>
      </c>
      <c r="BM35" s="32">
        <v>0</v>
      </c>
      <c r="BN35" s="32">
        <v>0</v>
      </c>
      <c r="BO35" s="32">
        <v>0.71803291876499997</v>
      </c>
      <c r="BP35" s="32">
        <v>0</v>
      </c>
      <c r="BQ35" s="32">
        <v>28.872248581099999</v>
      </c>
      <c r="BR35" s="32">
        <v>130.64736940099999</v>
      </c>
      <c r="BS35" s="32">
        <v>0</v>
      </c>
    </row>
    <row r="36" spans="1:71" x14ac:dyDescent="0.25">
      <c r="A36" s="34" t="s">
        <v>35</v>
      </c>
      <c r="B36" s="32">
        <v>31.77037</v>
      </c>
      <c r="C36" s="32">
        <v>0.28199034499999998</v>
      </c>
      <c r="D36" s="32">
        <v>7.3712200000000001</v>
      </c>
      <c r="E36" s="32">
        <v>2.3870825600000001</v>
      </c>
      <c r="F36" s="32">
        <v>2.1861825600000002</v>
      </c>
      <c r="G36" s="32">
        <v>8.7919300000000006E-2</v>
      </c>
      <c r="H36" s="32">
        <v>291.38774591599901</v>
      </c>
      <c r="I36" s="32"/>
      <c r="J36" s="32"/>
      <c r="K36" s="32"/>
      <c r="L36" s="32"/>
      <c r="M36" s="32"/>
      <c r="N36" s="32"/>
      <c r="O36" s="32"/>
      <c r="P36" s="32" t="s">
        <v>35</v>
      </c>
      <c r="Q36" s="32">
        <v>0</v>
      </c>
      <c r="R36" s="32">
        <v>0</v>
      </c>
      <c r="S36" s="32">
        <v>0</v>
      </c>
      <c r="T36" s="32">
        <v>0.65636866330999999</v>
      </c>
      <c r="U36" s="32">
        <v>317.46609663999999</v>
      </c>
      <c r="V36" s="32">
        <v>0</v>
      </c>
      <c r="W36" s="32">
        <v>31.770913892999999</v>
      </c>
      <c r="X36" s="32">
        <v>0</v>
      </c>
      <c r="Y36" s="32">
        <v>46.831234963299998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0.28199017620400002</v>
      </c>
      <c r="AI36" s="32">
        <v>0</v>
      </c>
      <c r="AJ36" s="32">
        <v>6.6341307395999998</v>
      </c>
      <c r="AK36" s="32">
        <v>0.73712872236600002</v>
      </c>
      <c r="AL36" s="32">
        <v>7.3712594619600003</v>
      </c>
      <c r="AM36" s="32">
        <v>0</v>
      </c>
      <c r="AN36" s="32">
        <v>0</v>
      </c>
      <c r="AO36" s="32">
        <v>8.0669293473800002E-2</v>
      </c>
      <c r="AP36" s="32">
        <v>301.047436554</v>
      </c>
      <c r="AQ36" s="32">
        <v>8.2857125062700002E-2</v>
      </c>
      <c r="AR36" s="32">
        <v>5.3561176055600002E-3</v>
      </c>
      <c r="AS36" s="32">
        <v>1.53032938155E-2</v>
      </c>
      <c r="AT36" s="32">
        <v>1.09310306057E-3</v>
      </c>
      <c r="AU36" s="32">
        <v>0</v>
      </c>
      <c r="AV36" s="32">
        <v>6.4492206661300004E-3</v>
      </c>
      <c r="AW36" s="32">
        <v>2.38685812221</v>
      </c>
      <c r="AX36" s="32">
        <v>2.1859566632999998</v>
      </c>
      <c r="AY36" s="32">
        <v>0.20090145890899999</v>
      </c>
      <c r="AZ36" s="32">
        <v>1.7168030225399999</v>
      </c>
      <c r="BA36" s="32">
        <v>0</v>
      </c>
      <c r="BB36" s="32">
        <v>0</v>
      </c>
      <c r="BC36" s="32">
        <v>0.71816254126800005</v>
      </c>
      <c r="BD36" s="32">
        <v>0</v>
      </c>
      <c r="BE36" s="32">
        <v>0.18145455006399999</v>
      </c>
      <c r="BF36" s="32">
        <v>0</v>
      </c>
      <c r="BG36" s="32">
        <v>0</v>
      </c>
      <c r="BH36" s="32">
        <v>0.45385034695199999</v>
      </c>
      <c r="BI36" s="32">
        <v>8.3294514349300006E-2</v>
      </c>
      <c r="BJ36" s="32">
        <v>0</v>
      </c>
      <c r="BK36" s="32">
        <v>0.55747454598599999</v>
      </c>
      <c r="BL36" s="32">
        <v>8.7920233249000002E-2</v>
      </c>
      <c r="BM36" s="32">
        <v>0</v>
      </c>
      <c r="BN36" s="32">
        <v>0</v>
      </c>
      <c r="BO36" s="32">
        <v>0</v>
      </c>
      <c r="BP36" s="32">
        <v>0</v>
      </c>
      <c r="BQ36" s="32">
        <v>61.967012403200002</v>
      </c>
      <c r="BR36" s="32">
        <v>291.38826702400002</v>
      </c>
      <c r="BS36" s="32">
        <v>0</v>
      </c>
    </row>
    <row r="37" spans="1:71" x14ac:dyDescent="0.25">
      <c r="A37" s="34" t="s">
        <v>36</v>
      </c>
      <c r="B37" s="32">
        <v>934.03669305000199</v>
      </c>
      <c r="C37" s="32">
        <v>9.4705999999999999E-2</v>
      </c>
      <c r="D37" s="32">
        <v>771.82239790000006</v>
      </c>
      <c r="E37" s="32">
        <v>44.753623999999903</v>
      </c>
      <c r="F37" s="32">
        <v>44.610207650859898</v>
      </c>
      <c r="G37" s="32">
        <v>667.23359400000504</v>
      </c>
      <c r="H37" s="32">
        <v>15945.8191408</v>
      </c>
      <c r="I37" s="32">
        <v>0</v>
      </c>
      <c r="J37" s="32">
        <v>117.045225999999</v>
      </c>
      <c r="K37" s="32"/>
      <c r="L37" s="32">
        <v>12.69415689355</v>
      </c>
      <c r="M37" s="32"/>
      <c r="N37" s="32">
        <v>0.70891999999999999</v>
      </c>
      <c r="O37" s="32"/>
      <c r="P37" s="32" t="s">
        <v>36</v>
      </c>
      <c r="Q37" s="32">
        <v>2.5890805072799998E-3</v>
      </c>
      <c r="R37" s="32">
        <v>0</v>
      </c>
      <c r="S37" s="32">
        <v>3.0408639913600002E-3</v>
      </c>
      <c r="T37" s="32">
        <v>134.06762943300001</v>
      </c>
      <c r="U37" s="32">
        <v>12277.5789191</v>
      </c>
      <c r="V37" s="32">
        <v>0</v>
      </c>
      <c r="W37" s="32">
        <v>934.03610459799995</v>
      </c>
      <c r="X37" s="32">
        <v>5.3869571807299999E-3</v>
      </c>
      <c r="Y37" s="32">
        <v>2188.0247030199998</v>
      </c>
      <c r="Z37" s="32">
        <v>2.01815506209E-3</v>
      </c>
      <c r="AA37" s="32">
        <v>87.551940624799997</v>
      </c>
      <c r="AB37" s="32">
        <v>12.694180300599999</v>
      </c>
      <c r="AC37" s="32">
        <v>0</v>
      </c>
      <c r="AD37" s="32">
        <v>0</v>
      </c>
      <c r="AE37" s="32">
        <v>9.7097238159800001E-4</v>
      </c>
      <c r="AF37" s="32">
        <v>5.8114537277399996E-4</v>
      </c>
      <c r="AG37" s="32">
        <v>0.71002364457099998</v>
      </c>
      <c r="AH37" s="32">
        <v>9.4705809399400001E-2</v>
      </c>
      <c r="AI37" s="32">
        <v>0</v>
      </c>
      <c r="AJ37" s="32">
        <v>694.64114112899995</v>
      </c>
      <c r="AK37" s="32">
        <v>77.1821548458</v>
      </c>
      <c r="AL37" s="32">
        <v>771.82329597499995</v>
      </c>
      <c r="AM37" s="32">
        <v>5.6641356503899995E-4</v>
      </c>
      <c r="AN37" s="32">
        <v>1.5303730991999999E-2</v>
      </c>
      <c r="AO37" s="32">
        <v>0.327464077779</v>
      </c>
      <c r="AP37" s="32">
        <v>16361.430777</v>
      </c>
      <c r="AQ37" s="32">
        <v>0.33625914449599997</v>
      </c>
      <c r="AR37" s="32">
        <v>2.1812838561000001E-2</v>
      </c>
      <c r="AS37" s="32">
        <v>13.7793050949</v>
      </c>
      <c r="AT37" s="32">
        <v>5.3745488075800001E-3</v>
      </c>
      <c r="AU37" s="32">
        <v>0</v>
      </c>
      <c r="AV37" s="32">
        <v>2.6188046704899999E-2</v>
      </c>
      <c r="AW37" s="32">
        <v>44.752712833300002</v>
      </c>
      <c r="AX37" s="32">
        <v>44.609295900699998</v>
      </c>
      <c r="AY37" s="32">
        <v>0.14341693259900001</v>
      </c>
      <c r="AZ37" s="32">
        <v>16.326087359799999</v>
      </c>
      <c r="BA37" s="32">
        <v>6.2966759811899995E-5</v>
      </c>
      <c r="BB37" s="32">
        <v>1.39090152505E-5</v>
      </c>
      <c r="BC37" s="32">
        <v>8.7399716314799996</v>
      </c>
      <c r="BD37" s="32">
        <v>3.7188610922800003E-5</v>
      </c>
      <c r="BE37" s="32">
        <v>4.2688556318700002</v>
      </c>
      <c r="BF37" s="32">
        <v>4.3686458660599998E-3</v>
      </c>
      <c r="BG37" s="32">
        <v>0.75107185645700003</v>
      </c>
      <c r="BH37" s="32">
        <v>10.6730660824</v>
      </c>
      <c r="BI37" s="32">
        <v>0.33834219326800002</v>
      </c>
      <c r="BJ37" s="32">
        <v>3.0797655071499999</v>
      </c>
      <c r="BK37" s="32">
        <v>2.2573317685999998</v>
      </c>
      <c r="BL37" s="32">
        <v>667.23234148699999</v>
      </c>
      <c r="BM37" s="32">
        <v>0</v>
      </c>
      <c r="BN37" s="32">
        <v>9.8740891879800009E-4</v>
      </c>
      <c r="BO37" s="32">
        <v>2.6844262491399999</v>
      </c>
      <c r="BP37" s="32">
        <v>0</v>
      </c>
      <c r="BQ37" s="32">
        <v>3367.3555750400001</v>
      </c>
      <c r="BR37" s="32">
        <v>15945.8260169</v>
      </c>
      <c r="BS37" s="32">
        <v>6.8282924651499998E-3</v>
      </c>
    </row>
    <row r="38" spans="1:71" x14ac:dyDescent="0.25">
      <c r="A38" s="34" t="s">
        <v>37</v>
      </c>
      <c r="B38" s="32"/>
      <c r="C38" s="32"/>
      <c r="D38" s="32"/>
      <c r="E38" s="32"/>
      <c r="F38" s="32"/>
      <c r="G38" s="32"/>
      <c r="H38" s="32">
        <v>2.5143</v>
      </c>
      <c r="I38" s="32"/>
      <c r="J38" s="32"/>
      <c r="K38" s="32"/>
      <c r="L38" s="32"/>
      <c r="M38" s="32"/>
      <c r="N38" s="32"/>
      <c r="O38" s="32"/>
      <c r="P38" s="32" t="s">
        <v>37</v>
      </c>
      <c r="Q38" s="32">
        <v>0</v>
      </c>
      <c r="R38" s="32">
        <v>0</v>
      </c>
      <c r="S38" s="32">
        <v>0</v>
      </c>
      <c r="T38" s="32">
        <v>2.8501850083800001E-3</v>
      </c>
      <c r="U38" s="32">
        <v>0.176271521244</v>
      </c>
      <c r="V38" s="32">
        <v>0</v>
      </c>
      <c r="W38" s="32">
        <v>0</v>
      </c>
      <c r="X38" s="32">
        <v>0</v>
      </c>
      <c r="Y38" s="32">
        <v>0.159798571956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2.6428026201899999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0.44869437104900001</v>
      </c>
      <c r="BR38" s="32">
        <v>2.51428484818</v>
      </c>
      <c r="BS38" s="32">
        <v>0</v>
      </c>
    </row>
    <row r="39" spans="1:71" x14ac:dyDescent="0.25">
      <c r="A39" s="34" t="s">
        <v>38</v>
      </c>
      <c r="B39" s="32">
        <v>61.684682184499898</v>
      </c>
      <c r="C39" s="32">
        <v>1.6072</v>
      </c>
      <c r="D39" s="32">
        <v>83.837945532999996</v>
      </c>
      <c r="E39" s="32">
        <v>10.7567788012369</v>
      </c>
      <c r="F39" s="32">
        <v>10.6294193562369</v>
      </c>
      <c r="G39" s="32">
        <v>0.92768790000000001</v>
      </c>
      <c r="H39" s="32">
        <v>666.4781739064</v>
      </c>
      <c r="I39" s="32"/>
      <c r="J39" s="32">
        <v>1.0649076904000001</v>
      </c>
      <c r="K39" s="32"/>
      <c r="L39" s="32">
        <v>2.009E-2</v>
      </c>
      <c r="M39" s="32"/>
      <c r="N39" s="32">
        <v>5.7684943999999998</v>
      </c>
      <c r="O39" s="32"/>
      <c r="P39" s="32" t="s">
        <v>130</v>
      </c>
      <c r="Q39" s="32">
        <v>0</v>
      </c>
      <c r="R39" s="32">
        <v>0</v>
      </c>
      <c r="S39" s="32">
        <v>0</v>
      </c>
      <c r="T39" s="32">
        <v>1.8328887145099999</v>
      </c>
      <c r="U39" s="32">
        <v>807.64382261499998</v>
      </c>
      <c r="V39" s="32">
        <v>0</v>
      </c>
      <c r="W39" s="32">
        <v>61.684172996699999</v>
      </c>
      <c r="X39" s="32">
        <v>0</v>
      </c>
      <c r="Y39" s="32">
        <v>115.855762207</v>
      </c>
      <c r="Z39" s="32">
        <v>0</v>
      </c>
      <c r="AA39" s="32">
        <v>3.3706931967000003E-2</v>
      </c>
      <c r="AB39" s="32">
        <v>2.0089894056699999E-2</v>
      </c>
      <c r="AC39" s="32">
        <v>0</v>
      </c>
      <c r="AD39" s="32">
        <v>0</v>
      </c>
      <c r="AE39" s="32">
        <v>0</v>
      </c>
      <c r="AF39" s="32">
        <v>0</v>
      </c>
      <c r="AG39" s="32">
        <v>5.7609153590500002</v>
      </c>
      <c r="AH39" s="32">
        <v>1.6071878723699999</v>
      </c>
      <c r="AI39" s="32">
        <v>0</v>
      </c>
      <c r="AJ39" s="32">
        <v>75.453888812100004</v>
      </c>
      <c r="AK39" s="32">
        <v>8.3838028915800002</v>
      </c>
      <c r="AL39" s="32">
        <v>83.837691703700003</v>
      </c>
      <c r="AM39" s="32">
        <v>0</v>
      </c>
      <c r="AN39" s="32">
        <v>0</v>
      </c>
      <c r="AO39" s="32">
        <v>3.5253740416800003E-2</v>
      </c>
      <c r="AP39" s="32">
        <v>680.94689346099995</v>
      </c>
      <c r="AQ39" s="32">
        <v>3.62094779124E-2</v>
      </c>
      <c r="AR39" s="32">
        <v>2.34065212718E-3</v>
      </c>
      <c r="AS39" s="32">
        <v>3.7209955992400001</v>
      </c>
      <c r="AT39" s="32">
        <v>4.79384370332E-4</v>
      </c>
      <c r="AU39" s="32">
        <v>0</v>
      </c>
      <c r="AV39" s="32">
        <v>2.81912117154E-3</v>
      </c>
      <c r="AW39" s="32">
        <v>10.756658032500001</v>
      </c>
      <c r="AX39" s="32">
        <v>10.629300216800001</v>
      </c>
      <c r="AY39" s="32">
        <v>0.12735781566099999</v>
      </c>
      <c r="AZ39" s="32">
        <v>3.28520294482</v>
      </c>
      <c r="BA39" s="32">
        <v>0</v>
      </c>
      <c r="BB39" s="32">
        <v>0</v>
      </c>
      <c r="BC39" s="32">
        <v>1.8929966566900001</v>
      </c>
      <c r="BD39" s="32">
        <v>0</v>
      </c>
      <c r="BE39" s="32">
        <v>1.03508225147</v>
      </c>
      <c r="BF39" s="32">
        <v>0</v>
      </c>
      <c r="BG39" s="32">
        <v>0.203116156021</v>
      </c>
      <c r="BH39" s="32">
        <v>2.58782992113</v>
      </c>
      <c r="BI39" s="32">
        <v>3.6414669775199998E-2</v>
      </c>
      <c r="BJ39" s="32">
        <v>0.83215559560600005</v>
      </c>
      <c r="BK39" s="32">
        <v>0.243623079085</v>
      </c>
      <c r="BL39" s="32">
        <v>0.92769322385200004</v>
      </c>
      <c r="BM39" s="32">
        <v>0</v>
      </c>
      <c r="BN39" s="32">
        <v>0</v>
      </c>
      <c r="BO39" s="32">
        <v>0.17516705624699999</v>
      </c>
      <c r="BP39" s="32">
        <v>0</v>
      </c>
      <c r="BQ39" s="32">
        <v>142.20105241799999</v>
      </c>
      <c r="BR39" s="32">
        <v>666.47710260500003</v>
      </c>
      <c r="BS39" s="32">
        <v>0</v>
      </c>
    </row>
    <row r="40" spans="1:71" x14ac:dyDescent="0.25">
      <c r="A40" s="34" t="s">
        <v>39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</row>
    <row r="41" spans="1:71" x14ac:dyDescent="0.25">
      <c r="A41" s="34" t="s">
        <v>40</v>
      </c>
      <c r="B41" s="32"/>
      <c r="C41" s="32"/>
      <c r="D41" s="32"/>
      <c r="E41" s="32"/>
      <c r="F41" s="32"/>
      <c r="G41" s="32"/>
      <c r="H41" s="32">
        <v>18.5339272034999</v>
      </c>
      <c r="I41" s="32"/>
      <c r="J41" s="32">
        <v>2.4350246224500001E-2</v>
      </c>
      <c r="K41" s="32"/>
      <c r="L41" s="32"/>
      <c r="M41" s="32"/>
      <c r="N41" s="32"/>
      <c r="O41" s="32"/>
      <c r="P41" s="32" t="s">
        <v>40</v>
      </c>
      <c r="Q41" s="32">
        <v>0</v>
      </c>
      <c r="R41" s="32">
        <v>0</v>
      </c>
      <c r="S41" s="32">
        <v>0</v>
      </c>
      <c r="T41" s="32">
        <v>2.3919785652800001E-2</v>
      </c>
      <c r="U41" s="32">
        <v>1.4319063455200001</v>
      </c>
      <c r="V41" s="32">
        <v>0</v>
      </c>
      <c r="W41" s="32">
        <v>0</v>
      </c>
      <c r="X41" s="32">
        <v>0</v>
      </c>
      <c r="Y41" s="32">
        <v>1.19124096814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19.476642622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3.3155283396000002</v>
      </c>
      <c r="BR41" s="32">
        <v>18.533907878200001</v>
      </c>
      <c r="BS41" s="32">
        <v>0</v>
      </c>
    </row>
    <row r="42" spans="1:71" x14ac:dyDescent="0.25">
      <c r="A42" s="34" t="s">
        <v>41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</row>
    <row r="43" spans="1:71" x14ac:dyDescent="0.25">
      <c r="A43" s="34" t="s">
        <v>42</v>
      </c>
      <c r="B43" s="32"/>
      <c r="C43" s="32"/>
      <c r="D43" s="32"/>
      <c r="E43" s="32"/>
      <c r="F43" s="32"/>
      <c r="G43" s="32"/>
      <c r="H43" s="32">
        <v>14.12327</v>
      </c>
      <c r="I43" s="32"/>
      <c r="J43" s="32"/>
      <c r="K43" s="32"/>
      <c r="L43" s="32"/>
      <c r="M43" s="32"/>
      <c r="N43" s="32"/>
      <c r="O43" s="32"/>
      <c r="P43" s="32" t="s">
        <v>42</v>
      </c>
      <c r="Q43" s="32">
        <v>0</v>
      </c>
      <c r="R43" s="32">
        <v>0</v>
      </c>
      <c r="S43" s="32">
        <v>0</v>
      </c>
      <c r="T43" s="32">
        <v>1.60093091109E-2</v>
      </c>
      <c r="U43" s="32">
        <v>0.990151292184</v>
      </c>
      <c r="V43" s="32">
        <v>0</v>
      </c>
      <c r="W43" s="32">
        <v>0</v>
      </c>
      <c r="X43" s="32">
        <v>0</v>
      </c>
      <c r="Y43" s="32">
        <v>0.89764531655599999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14.8448984496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>
        <v>0</v>
      </c>
      <c r="BE43" s="32">
        <v>0</v>
      </c>
      <c r="BF43" s="32">
        <v>0</v>
      </c>
      <c r="BG43" s="32">
        <v>0</v>
      </c>
      <c r="BH43" s="32">
        <v>0</v>
      </c>
      <c r="BI43" s="32">
        <v>0</v>
      </c>
      <c r="BJ43" s="32">
        <v>0</v>
      </c>
      <c r="BK43" s="32">
        <v>0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2.5204539812700002</v>
      </c>
      <c r="BR43" s="32">
        <v>14.1233034056</v>
      </c>
      <c r="BS43" s="32">
        <v>0</v>
      </c>
    </row>
    <row r="44" spans="1:71" x14ac:dyDescent="0.25">
      <c r="A44" s="34" t="s">
        <v>43</v>
      </c>
      <c r="B44" s="32">
        <v>6404.0538304585098</v>
      </c>
      <c r="C44" s="32">
        <v>7.47326979999999</v>
      </c>
      <c r="D44" s="32">
        <v>3733.7867391330001</v>
      </c>
      <c r="E44" s="32">
        <v>310.77385539999898</v>
      </c>
      <c r="F44" s="32">
        <v>302.65339482642997</v>
      </c>
      <c r="G44" s="32">
        <v>8960.1504999999797</v>
      </c>
      <c r="H44" s="32">
        <v>18274.430544667201</v>
      </c>
      <c r="I44" s="32">
        <v>1.00809748</v>
      </c>
      <c r="J44" s="32">
        <v>246.397034189599</v>
      </c>
      <c r="K44" s="32">
        <v>0.20763000000000001</v>
      </c>
      <c r="L44" s="32">
        <v>21.764619474551001</v>
      </c>
      <c r="M44" s="32">
        <v>5.01387999999999E-2</v>
      </c>
      <c r="N44" s="32">
        <v>15.726677692000001</v>
      </c>
      <c r="O44" s="32"/>
      <c r="P44" s="32" t="s">
        <v>43</v>
      </c>
      <c r="Q44" s="32">
        <v>1.07097313765</v>
      </c>
      <c r="R44" s="32">
        <v>1.0081015223000001</v>
      </c>
      <c r="S44" s="32">
        <v>0.352096758472</v>
      </c>
      <c r="T44" s="32">
        <v>234.461109679</v>
      </c>
      <c r="U44" s="32">
        <v>38851.103050099999</v>
      </c>
      <c r="V44" s="32">
        <v>0.207630351745</v>
      </c>
      <c r="W44" s="32">
        <v>6404.0520401399999</v>
      </c>
      <c r="X44" s="32">
        <v>0</v>
      </c>
      <c r="Y44" s="32">
        <v>5949.1825374700002</v>
      </c>
      <c r="Z44" s="32">
        <v>0</v>
      </c>
      <c r="AA44" s="32">
        <v>88.891156955100001</v>
      </c>
      <c r="AB44" s="32">
        <v>7.3165256563699996</v>
      </c>
      <c r="AC44" s="32">
        <v>5.0138782742200003E-2</v>
      </c>
      <c r="AD44" s="32">
        <v>0</v>
      </c>
      <c r="AE44" s="32">
        <v>2.0146828719E-2</v>
      </c>
      <c r="AF44" s="32">
        <v>0</v>
      </c>
      <c r="AG44" s="32">
        <v>10.483604295899999</v>
      </c>
      <c r="AH44" s="32">
        <v>7.4732509671100003</v>
      </c>
      <c r="AI44" s="32">
        <v>0</v>
      </c>
      <c r="AJ44" s="32">
        <v>3360.4070579700001</v>
      </c>
      <c r="AK44" s="32">
        <v>373.37793939599999</v>
      </c>
      <c r="AL44" s="32">
        <v>3733.7849973699999</v>
      </c>
      <c r="AM44" s="32">
        <v>0</v>
      </c>
      <c r="AN44" s="32">
        <v>5.1685607345499998</v>
      </c>
      <c r="AO44" s="32">
        <v>3.2776302910099999</v>
      </c>
      <c r="AP44" s="32">
        <v>17777.6496807</v>
      </c>
      <c r="AQ44" s="32">
        <v>3.3478017154700002</v>
      </c>
      <c r="AR44" s="32">
        <v>0.240737879021</v>
      </c>
      <c r="AS44" s="32">
        <v>80.461266409700002</v>
      </c>
      <c r="AT44" s="32">
        <v>0.27511243242799999</v>
      </c>
      <c r="AU44" s="32">
        <v>1.86908679046E-3</v>
      </c>
      <c r="AV44" s="32">
        <v>0.26442813361099998</v>
      </c>
      <c r="AW44" s="32">
        <v>310.765751529</v>
      </c>
      <c r="AX44" s="32">
        <v>302.645332645</v>
      </c>
      <c r="AY44" s="32">
        <v>8.1204188837999993</v>
      </c>
      <c r="AZ44" s="32">
        <v>125.11837212</v>
      </c>
      <c r="BA44" s="32">
        <v>1.54122430375E-2</v>
      </c>
      <c r="BB44" s="32">
        <v>3.4735377161200002E-3</v>
      </c>
      <c r="BC44" s="32">
        <v>63.191227852799997</v>
      </c>
      <c r="BD44" s="32">
        <v>9.1036456180399999E-3</v>
      </c>
      <c r="BE44" s="32">
        <v>28.705794245700002</v>
      </c>
      <c r="BF44" s="32">
        <v>1.0694243103700001</v>
      </c>
      <c r="BG44" s="32">
        <v>4.58435465159</v>
      </c>
      <c r="BH44" s="32">
        <v>71.7733612161</v>
      </c>
      <c r="BI44" s="32">
        <v>3.4457530634900002</v>
      </c>
      <c r="BJ44" s="32">
        <v>20.7079782474</v>
      </c>
      <c r="BK44" s="32">
        <v>21.270742054900001</v>
      </c>
      <c r="BL44" s="32">
        <v>8960.1480563200003</v>
      </c>
      <c r="BM44" s="32">
        <v>0</v>
      </c>
      <c r="BN44" s="32">
        <v>0.59457103124800004</v>
      </c>
      <c r="BO44" s="32">
        <v>12.6032077409</v>
      </c>
      <c r="BP44" s="32">
        <v>0</v>
      </c>
      <c r="BQ44" s="32">
        <v>5271.0129040700003</v>
      </c>
      <c r="BR44" s="32">
        <v>18274.428540199999</v>
      </c>
      <c r="BS44" s="32">
        <v>2.4420100660199999</v>
      </c>
    </row>
    <row r="45" spans="1:71" x14ac:dyDescent="0.25">
      <c r="A45" s="34" t="s">
        <v>44</v>
      </c>
      <c r="B45" s="32">
        <v>195.23085549080901</v>
      </c>
      <c r="C45" s="32">
        <v>0.16211465999999899</v>
      </c>
      <c r="D45" s="32">
        <v>2194.0255418739998</v>
      </c>
      <c r="E45" s="32">
        <v>15.737132983999899</v>
      </c>
      <c r="F45" s="32">
        <v>15.737132983999899</v>
      </c>
      <c r="G45" s="32">
        <v>3.5177028639999901</v>
      </c>
      <c r="H45" s="32">
        <v>188.61507085600701</v>
      </c>
      <c r="I45" s="32"/>
      <c r="J45" s="32"/>
      <c r="K45" s="32"/>
      <c r="L45" s="32">
        <v>6.6992926000000001E-3</v>
      </c>
      <c r="M45" s="32"/>
      <c r="N45" s="32"/>
      <c r="O45" s="32"/>
      <c r="P45" s="32" t="s">
        <v>44</v>
      </c>
      <c r="Q45" s="32">
        <v>0</v>
      </c>
      <c r="R45" s="32">
        <v>0</v>
      </c>
      <c r="S45" s="32">
        <v>0</v>
      </c>
      <c r="T45" s="32">
        <v>0.83687756787199996</v>
      </c>
      <c r="U45" s="32">
        <v>260.08268247900003</v>
      </c>
      <c r="V45" s="32">
        <v>0</v>
      </c>
      <c r="W45" s="32">
        <v>195.230700243</v>
      </c>
      <c r="X45" s="32">
        <v>0</v>
      </c>
      <c r="Y45" s="32">
        <v>51.539486329100001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6.5493065251299998E-2</v>
      </c>
      <c r="AH45" s="32">
        <v>0.16211788113799999</v>
      </c>
      <c r="AI45" s="32">
        <v>0</v>
      </c>
      <c r="AJ45" s="32">
        <v>1974.62296105</v>
      </c>
      <c r="AK45" s="32">
        <v>219.40203982599999</v>
      </c>
      <c r="AL45" s="32">
        <v>2194.0250008799999</v>
      </c>
      <c r="AM45" s="32">
        <v>0</v>
      </c>
      <c r="AN45" s="32">
        <v>0</v>
      </c>
      <c r="AO45" s="32">
        <v>0.56997542397599998</v>
      </c>
      <c r="AP45" s="32">
        <v>186.49046048899999</v>
      </c>
      <c r="AQ45" s="32">
        <v>0.58540164574999998</v>
      </c>
      <c r="AR45" s="32">
        <v>3.7843126925599997E-2</v>
      </c>
      <c r="AS45" s="32">
        <v>0.21970604121500001</v>
      </c>
      <c r="AT45" s="32">
        <v>7.7234856176000002E-3</v>
      </c>
      <c r="AU45" s="32">
        <v>0</v>
      </c>
      <c r="AV45" s="32">
        <v>4.5566351074999997E-2</v>
      </c>
      <c r="AW45" s="32">
        <v>15.735557829999999</v>
      </c>
      <c r="AX45" s="32">
        <v>15.735557829999999</v>
      </c>
      <c r="AY45" s="32">
        <v>0</v>
      </c>
      <c r="AZ45" s="32">
        <v>12.2061790594</v>
      </c>
      <c r="BA45" s="32">
        <v>0</v>
      </c>
      <c r="BB45" s="32">
        <v>0</v>
      </c>
      <c r="BC45" s="32">
        <v>5.1216483407500002</v>
      </c>
      <c r="BD45" s="32">
        <v>0</v>
      </c>
      <c r="BE45" s="32">
        <v>1.31078568098</v>
      </c>
      <c r="BF45" s="32">
        <v>0</v>
      </c>
      <c r="BG45" s="32">
        <v>6.0990696495199998E-3</v>
      </c>
      <c r="BH45" s="32">
        <v>3.2784886434399998</v>
      </c>
      <c r="BI45" s="32">
        <v>0.58849043469600004</v>
      </c>
      <c r="BJ45" s="32">
        <v>2.5085016286599999E-2</v>
      </c>
      <c r="BK45" s="32">
        <v>3.93875825769</v>
      </c>
      <c r="BL45" s="32">
        <v>3.5177025087499998</v>
      </c>
      <c r="BM45" s="32">
        <v>0</v>
      </c>
      <c r="BN45" s="32">
        <v>0</v>
      </c>
      <c r="BO45" s="32">
        <v>1.3714299833300001</v>
      </c>
      <c r="BP45" s="32">
        <v>0</v>
      </c>
      <c r="BQ45" s="32">
        <v>48.123686766500001</v>
      </c>
      <c r="BR45" s="32">
        <v>188.616107325</v>
      </c>
      <c r="BS45" s="32">
        <v>0.63665787573599997</v>
      </c>
    </row>
    <row r="46" spans="1:71" x14ac:dyDescent="0.25">
      <c r="A46" s="34" t="s">
        <v>45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</row>
    <row r="47" spans="1:71" x14ac:dyDescent="0.25">
      <c r="A47" s="34" t="s">
        <v>46</v>
      </c>
      <c r="B47" s="32"/>
      <c r="C47" s="32">
        <v>153.69523718149901</v>
      </c>
      <c r="D47" s="32"/>
      <c r="E47" s="32">
        <v>7.2196508859999904</v>
      </c>
      <c r="F47" s="32">
        <v>7.2196508859999904</v>
      </c>
      <c r="G47" s="32"/>
      <c r="H47" s="32">
        <v>173.37068930000001</v>
      </c>
      <c r="I47" s="32"/>
      <c r="J47" s="32"/>
      <c r="K47" s="32"/>
      <c r="L47" s="32"/>
      <c r="M47" s="32"/>
      <c r="N47" s="32"/>
      <c r="O47" s="32"/>
      <c r="P47" s="32" t="s">
        <v>46</v>
      </c>
      <c r="Q47" s="32">
        <v>0</v>
      </c>
      <c r="R47" s="32">
        <v>0</v>
      </c>
      <c r="S47" s="32">
        <v>0</v>
      </c>
      <c r="T47" s="32">
        <v>0.42947214470900003</v>
      </c>
      <c r="U47" s="32">
        <v>223.967917371</v>
      </c>
      <c r="V47" s="32">
        <v>0</v>
      </c>
      <c r="W47" s="32">
        <v>0</v>
      </c>
      <c r="X47" s="32">
        <v>0</v>
      </c>
      <c r="Y47" s="32">
        <v>31.643212999900001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153.69502637799999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0.26640394737599998</v>
      </c>
      <c r="AP47" s="32">
        <v>178.53286882500001</v>
      </c>
      <c r="AQ47" s="32">
        <v>0.27362612918000001</v>
      </c>
      <c r="AR47" s="32">
        <v>1.76880685858E-2</v>
      </c>
      <c r="AS47" s="32">
        <v>5.0538736310700001E-2</v>
      </c>
      <c r="AT47" s="32">
        <v>3.6098032926000002E-3</v>
      </c>
      <c r="AU47" s="32">
        <v>0</v>
      </c>
      <c r="AV47" s="32">
        <v>2.1297912222999999E-2</v>
      </c>
      <c r="AW47" s="32">
        <v>7.2189224893499997</v>
      </c>
      <c r="AX47" s="32">
        <v>7.2189224893499997</v>
      </c>
      <c r="AY47" s="32">
        <v>0</v>
      </c>
      <c r="AZ47" s="32">
        <v>5.6695895544999999</v>
      </c>
      <c r="BA47" s="32">
        <v>0</v>
      </c>
      <c r="BB47" s="32">
        <v>0</v>
      </c>
      <c r="BC47" s="32">
        <v>2.37166382822</v>
      </c>
      <c r="BD47" s="32">
        <v>0</v>
      </c>
      <c r="BE47" s="32">
        <v>0.59922863583499997</v>
      </c>
      <c r="BF47" s="32">
        <v>0</v>
      </c>
      <c r="BG47" s="32">
        <v>0</v>
      </c>
      <c r="BH47" s="32">
        <v>1.49879419854</v>
      </c>
      <c r="BI47" s="32">
        <v>0.27506815588900002</v>
      </c>
      <c r="BJ47" s="32">
        <v>0</v>
      </c>
      <c r="BK47" s="32">
        <v>1.84100850433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37.732272757499999</v>
      </c>
      <c r="BR47" s="32">
        <v>173.37011133300001</v>
      </c>
      <c r="BS47" s="32">
        <v>0</v>
      </c>
    </row>
    <row r="48" spans="1:71" x14ac:dyDescent="0.25">
      <c r="A48" s="34" t="s">
        <v>47</v>
      </c>
      <c r="B48" s="32"/>
      <c r="C48" s="32"/>
      <c r="D48" s="32"/>
      <c r="E48" s="32"/>
      <c r="F48" s="32"/>
      <c r="G48" s="32"/>
      <c r="H48" s="32">
        <v>0.39150000000000001</v>
      </c>
      <c r="I48" s="32"/>
      <c r="J48" s="32">
        <v>4.2782250000000001E-2</v>
      </c>
      <c r="K48" s="32"/>
      <c r="L48" s="32"/>
      <c r="M48" s="32"/>
      <c r="N48" s="32">
        <v>1.43549999999999E-3</v>
      </c>
      <c r="O48" s="32"/>
      <c r="P48" s="32" t="s">
        <v>47</v>
      </c>
      <c r="Q48" s="32">
        <v>0</v>
      </c>
      <c r="R48" s="32">
        <v>0</v>
      </c>
      <c r="S48" s="32">
        <v>0</v>
      </c>
      <c r="T48" s="32">
        <v>4.7849606992599998E-5</v>
      </c>
      <c r="U48" s="32">
        <v>0.38784941108999998</v>
      </c>
      <c r="V48" s="32">
        <v>0</v>
      </c>
      <c r="W48" s="32">
        <v>0</v>
      </c>
      <c r="X48" s="32">
        <v>0</v>
      </c>
      <c r="Y48" s="32">
        <v>5.8790973539000001E-2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0.40556231341999999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>
        <v>0</v>
      </c>
      <c r="BE48" s="32">
        <v>0</v>
      </c>
      <c r="BF48" s="32">
        <v>0</v>
      </c>
      <c r="BG48" s="32">
        <v>0</v>
      </c>
      <c r="BH48" s="32">
        <v>0</v>
      </c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8.1546938761100002E-2</v>
      </c>
      <c r="BR48" s="32">
        <v>0.39150196707399998</v>
      </c>
      <c r="BS48" s="32">
        <v>0</v>
      </c>
    </row>
    <row r="49" spans="1:71" x14ac:dyDescent="0.25">
      <c r="A49" s="34" t="s">
        <v>48</v>
      </c>
      <c r="B49" s="32">
        <v>336.32279122</v>
      </c>
      <c r="C49" s="32"/>
      <c r="D49" s="32">
        <v>285.14859376999999</v>
      </c>
      <c r="E49" s="32">
        <v>2.5049932178910002</v>
      </c>
      <c r="F49" s="32">
        <v>2.5049932178910002</v>
      </c>
      <c r="G49" s="32">
        <v>0.17496415333499901</v>
      </c>
      <c r="H49" s="32">
        <v>1652.0509889256</v>
      </c>
      <c r="I49" s="32"/>
      <c r="J49" s="32">
        <v>11.800098698999999</v>
      </c>
      <c r="K49" s="32"/>
      <c r="L49" s="32">
        <v>3.3941373423000001</v>
      </c>
      <c r="M49" s="32"/>
      <c r="N49" s="32">
        <v>0.4408319</v>
      </c>
      <c r="O49" s="32"/>
      <c r="P49" s="32" t="s">
        <v>48</v>
      </c>
      <c r="Q49" s="32">
        <v>0</v>
      </c>
      <c r="R49" s="32">
        <v>0</v>
      </c>
      <c r="S49" s="32">
        <v>0</v>
      </c>
      <c r="T49" s="32">
        <v>15.1187212886</v>
      </c>
      <c r="U49" s="32">
        <v>1754.8970953</v>
      </c>
      <c r="V49" s="32">
        <v>0</v>
      </c>
      <c r="W49" s="32">
        <v>336.32288793100003</v>
      </c>
      <c r="X49" s="32">
        <v>0</v>
      </c>
      <c r="Y49" s="32">
        <v>259.65588077299998</v>
      </c>
      <c r="Z49" s="32">
        <v>0</v>
      </c>
      <c r="AA49" s="32">
        <v>3.5553401545400001</v>
      </c>
      <c r="AB49" s="32">
        <v>3.3941630007899999</v>
      </c>
      <c r="AC49" s="32">
        <v>0</v>
      </c>
      <c r="AD49" s="32">
        <v>0</v>
      </c>
      <c r="AE49" s="32">
        <v>0</v>
      </c>
      <c r="AF49" s="32">
        <v>0</v>
      </c>
      <c r="AG49" s="32">
        <v>0.44026422835500001</v>
      </c>
      <c r="AH49" s="32">
        <v>0</v>
      </c>
      <c r="AI49" s="32">
        <v>0</v>
      </c>
      <c r="AJ49" s="32">
        <v>256.63357924899998</v>
      </c>
      <c r="AK49" s="32">
        <v>28.5150994637</v>
      </c>
      <c r="AL49" s="32">
        <v>285.14867871299998</v>
      </c>
      <c r="AM49" s="32">
        <v>0</v>
      </c>
      <c r="AN49" s="32">
        <v>0</v>
      </c>
      <c r="AO49" s="32">
        <v>7.9744255030699998E-2</v>
      </c>
      <c r="AP49" s="32">
        <v>1693.61644004</v>
      </c>
      <c r="AQ49" s="32">
        <v>8.19080126986E-2</v>
      </c>
      <c r="AR49" s="32">
        <v>5.2946569001899998E-3</v>
      </c>
      <c r="AS49" s="32">
        <v>0.14716843504900001</v>
      </c>
      <c r="AT49" s="32">
        <v>1.08054578173E-3</v>
      </c>
      <c r="AU49" s="32">
        <v>0</v>
      </c>
      <c r="AV49" s="32">
        <v>6.37530365361E-3</v>
      </c>
      <c r="AW49" s="32">
        <v>2.5047863665599999</v>
      </c>
      <c r="AX49" s="32">
        <v>2.5047863665599999</v>
      </c>
      <c r="AY49" s="32">
        <v>0</v>
      </c>
      <c r="AZ49" s="32">
        <v>1.7872341971000001</v>
      </c>
      <c r="BA49" s="32">
        <v>0</v>
      </c>
      <c r="BB49" s="32">
        <v>0</v>
      </c>
      <c r="BC49" s="32">
        <v>0.76605613750199997</v>
      </c>
      <c r="BD49" s="32">
        <v>0</v>
      </c>
      <c r="BE49" s="32">
        <v>0.21334665387999999</v>
      </c>
      <c r="BF49" s="32">
        <v>0</v>
      </c>
      <c r="BG49" s="32">
        <v>7.2209757656900003E-3</v>
      </c>
      <c r="BH49" s="32">
        <v>0.53359118503900005</v>
      </c>
      <c r="BI49" s="32">
        <v>8.2339566350900006E-2</v>
      </c>
      <c r="BJ49" s="32">
        <v>2.9571573604099999E-2</v>
      </c>
      <c r="BK49" s="32">
        <v>0.55110153662200001</v>
      </c>
      <c r="BL49" s="32">
        <v>0.17496522804100001</v>
      </c>
      <c r="BM49" s="32">
        <v>0</v>
      </c>
      <c r="BN49" s="32">
        <v>0</v>
      </c>
      <c r="BO49" s="32">
        <v>4.67125628477E-2</v>
      </c>
      <c r="BP49" s="32">
        <v>0</v>
      </c>
      <c r="BQ49" s="32">
        <v>366.63204700199998</v>
      </c>
      <c r="BR49" s="32">
        <v>1652.04883599</v>
      </c>
      <c r="BS49" s="32">
        <v>0</v>
      </c>
    </row>
    <row r="50" spans="1:71" x14ac:dyDescent="0.25">
      <c r="A50" s="34" t="s">
        <v>49</v>
      </c>
      <c r="B50" s="32">
        <v>0.35165923736999999</v>
      </c>
      <c r="C50" s="32"/>
      <c r="D50" s="32">
        <v>1.38530404145</v>
      </c>
      <c r="E50" s="32">
        <v>8.1067218225000001E-2</v>
      </c>
      <c r="F50" s="32">
        <v>7.2418523449999994E-2</v>
      </c>
      <c r="G50" s="32">
        <v>2.2828427719999898E-2</v>
      </c>
      <c r="H50" s="32">
        <v>3.0415215320000001E-2</v>
      </c>
      <c r="I50" s="32"/>
      <c r="J50" s="32"/>
      <c r="K50" s="32"/>
      <c r="L50" s="32">
        <v>4.6709249999999898E-5</v>
      </c>
      <c r="M50" s="32"/>
      <c r="N50" s="32"/>
      <c r="O50" s="32"/>
      <c r="P50" s="32" t="s">
        <v>49</v>
      </c>
      <c r="Q50" s="32">
        <v>0</v>
      </c>
      <c r="R50" s="32">
        <v>0</v>
      </c>
      <c r="S50" s="32">
        <v>0</v>
      </c>
      <c r="T50" s="32">
        <v>2.0491917384099999E-3</v>
      </c>
      <c r="U50" s="32">
        <v>3.45097822385E-2</v>
      </c>
      <c r="V50" s="32">
        <v>0</v>
      </c>
      <c r="W50" s="32">
        <v>0.35165645331399997</v>
      </c>
      <c r="X50" s="32">
        <v>0</v>
      </c>
      <c r="Y50" s="32">
        <v>0</v>
      </c>
      <c r="Z50" s="32">
        <v>0</v>
      </c>
      <c r="AA50" s="32">
        <v>6.2852553403099998E-3</v>
      </c>
      <c r="AB50" s="32">
        <v>4.67102333548E-5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1.2467759001700001</v>
      </c>
      <c r="AK50" s="32">
        <v>0.13853109024099999</v>
      </c>
      <c r="AL50" s="32">
        <v>1.3853069904199999</v>
      </c>
      <c r="AM50" s="32">
        <v>0</v>
      </c>
      <c r="AN50" s="32">
        <v>0</v>
      </c>
      <c r="AO50" s="32">
        <v>0</v>
      </c>
      <c r="AP50" s="32">
        <v>2.3263344741099999E-2</v>
      </c>
      <c r="AQ50" s="32">
        <v>1.3003742345800001E-6</v>
      </c>
      <c r="AR50" s="32">
        <v>0</v>
      </c>
      <c r="AS50" s="32">
        <v>2.59619782073E-2</v>
      </c>
      <c r="AT50" s="32">
        <v>5.8540981166999998E-6</v>
      </c>
      <c r="AU50" s="32">
        <v>0</v>
      </c>
      <c r="AV50" s="32">
        <v>2.6011508126799998E-6</v>
      </c>
      <c r="AW50" s="32">
        <v>8.1067273599100001E-2</v>
      </c>
      <c r="AX50" s="32">
        <v>7.2418497439900004E-2</v>
      </c>
      <c r="AY50" s="32">
        <v>8.6487761592200004E-3</v>
      </c>
      <c r="AZ50" s="32">
        <v>2.0261120719600002E-2</v>
      </c>
      <c r="BA50" s="32">
        <v>0</v>
      </c>
      <c r="BB50" s="32">
        <v>0</v>
      </c>
      <c r="BC50" s="32">
        <v>1.30366780756E-2</v>
      </c>
      <c r="BD50" s="32">
        <v>0</v>
      </c>
      <c r="BE50" s="32">
        <v>7.1626928355300002E-3</v>
      </c>
      <c r="BF50" s="32">
        <v>0</v>
      </c>
      <c r="BG50" s="32">
        <v>1.3842419131699999E-3</v>
      </c>
      <c r="BH50" s="32">
        <v>1.79068128331E-2</v>
      </c>
      <c r="BI50" s="32">
        <v>5.2023016253600001E-5</v>
      </c>
      <c r="BJ50" s="32">
        <v>6.9043437667099996E-3</v>
      </c>
      <c r="BK50" s="32">
        <v>0</v>
      </c>
      <c r="BL50" s="32">
        <v>2.2827334049799999E-2</v>
      </c>
      <c r="BM50" s="32">
        <v>0</v>
      </c>
      <c r="BN50" s="32">
        <v>0</v>
      </c>
      <c r="BO50" s="32">
        <v>1.31007204418E-3</v>
      </c>
      <c r="BP50" s="32">
        <v>0</v>
      </c>
      <c r="BQ50" s="32">
        <v>5.6802838016000003E-3</v>
      </c>
      <c r="BR50" s="32">
        <v>3.0415506418200001E-2</v>
      </c>
      <c r="BS50" s="32">
        <v>0</v>
      </c>
    </row>
    <row r="51" spans="1:71" x14ac:dyDescent="0.25">
      <c r="A51" s="34" t="s">
        <v>50</v>
      </c>
      <c r="B51" s="32">
        <v>3839.1907792500001</v>
      </c>
      <c r="C51" s="32">
        <v>1.228</v>
      </c>
      <c r="D51" s="32">
        <v>1330.20014517959</v>
      </c>
      <c r="E51" s="32">
        <v>132.9874528</v>
      </c>
      <c r="F51" s="32">
        <v>132.34357449999999</v>
      </c>
      <c r="G51" s="32">
        <v>4113.7502912999898</v>
      </c>
      <c r="H51" s="32">
        <v>3359.5109966919899</v>
      </c>
      <c r="I51" s="32">
        <v>1.5170067225599999</v>
      </c>
      <c r="J51" s="32">
        <v>53.757464618491497</v>
      </c>
      <c r="K51" s="32"/>
      <c r="L51" s="32">
        <v>22.281400894318899</v>
      </c>
      <c r="M51" s="32">
        <v>2.4559999999999901E-2</v>
      </c>
      <c r="N51" s="32">
        <v>6.3268155840000002</v>
      </c>
      <c r="O51" s="32"/>
      <c r="P51" s="32" t="s">
        <v>50</v>
      </c>
      <c r="Q51" s="32">
        <v>0</v>
      </c>
      <c r="R51" s="32">
        <v>0</v>
      </c>
      <c r="S51" s="32">
        <v>0</v>
      </c>
      <c r="T51" s="32">
        <v>25.464997476600001</v>
      </c>
      <c r="U51" s="32">
        <v>12845.9246171</v>
      </c>
      <c r="V51" s="32">
        <v>0</v>
      </c>
      <c r="W51" s="32">
        <v>3839.1911208500001</v>
      </c>
      <c r="X51" s="32">
        <v>0</v>
      </c>
      <c r="Y51" s="32">
        <v>1631.98954688</v>
      </c>
      <c r="Z51" s="32">
        <v>0</v>
      </c>
      <c r="AA51" s="32">
        <v>3.12006352508E-2</v>
      </c>
      <c r="AB51" s="32">
        <v>7.36787403385E-5</v>
      </c>
      <c r="AC51" s="32">
        <v>2.4559583965799998E-2</v>
      </c>
      <c r="AD51" s="32">
        <v>0</v>
      </c>
      <c r="AE51" s="32">
        <v>0</v>
      </c>
      <c r="AF51" s="32">
        <v>0</v>
      </c>
      <c r="AG51" s="32">
        <v>0</v>
      </c>
      <c r="AH51" s="32">
        <v>1.2280122687199999</v>
      </c>
      <c r="AI51" s="32">
        <v>0</v>
      </c>
      <c r="AJ51" s="32">
        <v>1197.1794779100001</v>
      </c>
      <c r="AK51" s="32">
        <v>133.019819595</v>
      </c>
      <c r="AL51" s="32">
        <v>1330.1992975000001</v>
      </c>
      <c r="AM51" s="32">
        <v>0</v>
      </c>
      <c r="AN51" s="32">
        <v>0</v>
      </c>
      <c r="AO51" s="32">
        <v>1.4226824087700001</v>
      </c>
      <c r="AP51" s="32">
        <v>3103.8197136600002</v>
      </c>
      <c r="AQ51" s="32">
        <v>1.4612439860699999</v>
      </c>
      <c r="AR51" s="32">
        <v>9.4526091701299997E-2</v>
      </c>
      <c r="AS51" s="32">
        <v>36.250798040500001</v>
      </c>
      <c r="AT51" s="32">
        <v>1.9283719858700001E-2</v>
      </c>
      <c r="AU51" s="32">
        <v>1.0061404233999999E-3</v>
      </c>
      <c r="AV51" s="32">
        <v>0.11373707678099999</v>
      </c>
      <c r="AW51" s="32">
        <v>132.983551116</v>
      </c>
      <c r="AX51" s="32">
        <v>132.339674989</v>
      </c>
      <c r="AY51" s="32">
        <v>0.64387612736099997</v>
      </c>
      <c r="AZ51" s="32">
        <v>54.897618979900003</v>
      </c>
      <c r="BA51" s="32">
        <v>0</v>
      </c>
      <c r="BB51" s="32">
        <v>7.9503078203500001E-7</v>
      </c>
      <c r="BC51" s="32">
        <v>28.0252301642</v>
      </c>
      <c r="BD51" s="32">
        <v>0</v>
      </c>
      <c r="BE51" s="32">
        <v>12.459479981799999</v>
      </c>
      <c r="BF51" s="32">
        <v>0</v>
      </c>
      <c r="BG51" s="32">
        <v>1.9676233005399999</v>
      </c>
      <c r="BH51" s="32">
        <v>31.152548009099998</v>
      </c>
      <c r="BI51" s="32">
        <v>1.4689422245699999</v>
      </c>
      <c r="BJ51" s="32">
        <v>8.0710866589499997</v>
      </c>
      <c r="BK51" s="32">
        <v>9.8315014192299994</v>
      </c>
      <c r="BL51" s="32">
        <v>4113.7462685299997</v>
      </c>
      <c r="BM51" s="32">
        <v>0</v>
      </c>
      <c r="BN51" s="32">
        <v>0</v>
      </c>
      <c r="BO51" s="32">
        <v>15.453418517099999</v>
      </c>
      <c r="BP51" s="32">
        <v>0</v>
      </c>
      <c r="BQ51" s="32">
        <v>1198.3354836000001</v>
      </c>
      <c r="BR51" s="32">
        <v>3359.5078959100001</v>
      </c>
      <c r="BS51" s="32">
        <v>6.1489960569199997</v>
      </c>
    </row>
    <row r="52" spans="1:7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  <row r="53" spans="1:71" x14ac:dyDescent="0.2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71" x14ac:dyDescent="0.25">
      <c r="A54" s="34" t="s">
        <v>51</v>
      </c>
      <c r="B54" s="32">
        <v>1802.40112175999</v>
      </c>
      <c r="C54" s="32"/>
      <c r="D54" s="32">
        <v>5514.4586933600003</v>
      </c>
      <c r="E54" s="32">
        <v>60.55129788</v>
      </c>
      <c r="F54" s="32">
        <v>53.098671884999902</v>
      </c>
      <c r="G54" s="32">
        <v>201.63376500000001</v>
      </c>
      <c r="H54" s="32">
        <v>2066.9178850399899</v>
      </c>
      <c r="I54" s="32">
        <v>15.746471395199899</v>
      </c>
      <c r="J54" s="32">
        <v>17.770532048</v>
      </c>
      <c r="K54" s="32"/>
      <c r="L54" s="32">
        <v>241.75559895360001</v>
      </c>
      <c r="M54" s="32"/>
      <c r="N54" s="32">
        <v>2.54503999999999</v>
      </c>
      <c r="O54" s="32"/>
      <c r="P54" s="32" t="s">
        <v>51</v>
      </c>
      <c r="Q54" s="32">
        <v>16.7284815953</v>
      </c>
      <c r="R54" s="32">
        <v>15.746433938499999</v>
      </c>
      <c r="S54" s="32">
        <v>0</v>
      </c>
      <c r="T54" s="32">
        <v>18.115004977000002</v>
      </c>
      <c r="U54" s="32">
        <v>2964.5695834899998</v>
      </c>
      <c r="V54" s="32">
        <v>0</v>
      </c>
      <c r="W54" s="32">
        <v>1802.3984342799999</v>
      </c>
      <c r="X54" s="32">
        <v>0</v>
      </c>
      <c r="Y54" s="32">
        <v>392.16201162900001</v>
      </c>
      <c r="Z54" s="32">
        <v>0</v>
      </c>
      <c r="AA54" s="32">
        <v>240.81539925800001</v>
      </c>
      <c r="AB54" s="32">
        <v>241.755914878</v>
      </c>
      <c r="AC54" s="32">
        <v>0</v>
      </c>
      <c r="AD54" s="32">
        <v>0</v>
      </c>
      <c r="AE54" s="32">
        <v>0</v>
      </c>
      <c r="AF54" s="32">
        <v>0</v>
      </c>
      <c r="AG54" s="32">
        <v>2.5417393806100002</v>
      </c>
      <c r="AH54" s="32">
        <v>0</v>
      </c>
      <c r="AI54" s="32">
        <v>0</v>
      </c>
      <c r="AJ54" s="32">
        <v>4963.0512673800004</v>
      </c>
      <c r="AK54" s="32">
        <v>551.44581557200001</v>
      </c>
      <c r="AL54" s="32">
        <v>5514.4970829499998</v>
      </c>
      <c r="AM54" s="32">
        <v>0</v>
      </c>
      <c r="AN54" s="32">
        <v>0</v>
      </c>
      <c r="AO54" s="32">
        <v>1.95933248455</v>
      </c>
      <c r="AP54" s="32">
        <v>1842.27849616</v>
      </c>
      <c r="AQ54" s="32">
        <v>2.0124452454599999</v>
      </c>
      <c r="AR54" s="32">
        <v>0.130091755265</v>
      </c>
      <c r="AS54" s="32">
        <v>0.37168640354499999</v>
      </c>
      <c r="AT54" s="32">
        <v>2.6549617773700001E-2</v>
      </c>
      <c r="AU54" s="32">
        <v>0</v>
      </c>
      <c r="AV54" s="32">
        <v>0.156639052674</v>
      </c>
      <c r="AW54" s="32">
        <v>60.545941048400003</v>
      </c>
      <c r="AX54" s="32">
        <v>53.093307241600002</v>
      </c>
      <c r="AY54" s="32">
        <v>7.4526338067799998</v>
      </c>
      <c r="AZ54" s="32">
        <v>41.698308724199997</v>
      </c>
      <c r="BA54" s="32">
        <v>0</v>
      </c>
      <c r="BB54" s="32">
        <v>0</v>
      </c>
      <c r="BC54" s="32">
        <v>17.4429056918</v>
      </c>
      <c r="BD54" s="32">
        <v>0</v>
      </c>
      <c r="BE54" s="32">
        <v>4.4071563132099998</v>
      </c>
      <c r="BF54" s="32">
        <v>0</v>
      </c>
      <c r="BG54" s="32">
        <v>0</v>
      </c>
      <c r="BH54" s="32">
        <v>11.023312113799999</v>
      </c>
      <c r="BI54" s="32">
        <v>2.0230447924099999</v>
      </c>
      <c r="BJ54" s="32">
        <v>0</v>
      </c>
      <c r="BK54" s="32">
        <v>13.5401414265</v>
      </c>
      <c r="BL54" s="32">
        <v>201.63328795800001</v>
      </c>
      <c r="BM54" s="32">
        <v>0</v>
      </c>
      <c r="BN54" s="32">
        <v>0</v>
      </c>
      <c r="BO54" s="32">
        <v>1.6094385387800001</v>
      </c>
      <c r="BP54" s="32">
        <v>0</v>
      </c>
      <c r="BQ54" s="32">
        <v>419.94649562799998</v>
      </c>
      <c r="BR54" s="32">
        <v>2066.9212708099999</v>
      </c>
      <c r="BS54" s="32">
        <v>0</v>
      </c>
    </row>
    <row r="55" spans="1:71" x14ac:dyDescent="0.25">
      <c r="A55" s="34" t="s">
        <v>1</v>
      </c>
      <c r="B55" s="32">
        <v>3398.2566717999998</v>
      </c>
      <c r="C55" s="32">
        <v>0.51500000000000001</v>
      </c>
      <c r="D55" s="32">
        <v>1674.8169130000001</v>
      </c>
      <c r="E55" s="32">
        <v>226.75241999999901</v>
      </c>
      <c r="F55" s="32">
        <v>211.71973908999999</v>
      </c>
      <c r="G55" s="32">
        <v>485.25173000000001</v>
      </c>
      <c r="H55" s="32">
        <v>472.82649199999997</v>
      </c>
      <c r="I55" s="32"/>
      <c r="J55" s="32"/>
      <c r="K55" s="32"/>
      <c r="L55" s="32">
        <v>0.50502734974999897</v>
      </c>
      <c r="M55" s="32"/>
      <c r="N55" s="32"/>
      <c r="O55" s="32"/>
      <c r="P55" s="32" t="s">
        <v>1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</row>
    <row r="56" spans="1:71" x14ac:dyDescent="0.25">
      <c r="A56" s="34" t="s">
        <v>11</v>
      </c>
      <c r="B56" s="32"/>
      <c r="C56" s="32"/>
      <c r="D56" s="32"/>
      <c r="E56" s="32"/>
      <c r="F56" s="32"/>
      <c r="G56" s="32"/>
      <c r="H56" s="32">
        <v>3.0948145</v>
      </c>
      <c r="I56" s="32"/>
      <c r="J56" s="32"/>
      <c r="K56" s="32"/>
      <c r="L56" s="32"/>
      <c r="M56" s="32"/>
      <c r="N56" s="32"/>
      <c r="O56" s="32"/>
      <c r="P56" s="32" t="s">
        <v>11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</row>
    <row r="57" spans="1:71" x14ac:dyDescent="0.25">
      <c r="A57" s="34" t="s">
        <v>58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</row>
    <row r="58" spans="1:71" x14ac:dyDescent="0.25">
      <c r="A58" s="34" t="s">
        <v>75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</row>
    <row r="59" spans="1:71" x14ac:dyDescent="0.25">
      <c r="A59" s="34" t="s">
        <v>326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1" spans="1:71" x14ac:dyDescent="0.25">
      <c r="A61" s="2" t="s">
        <v>55</v>
      </c>
      <c r="B61" s="1">
        <f>SUM(B3:B55)</f>
        <v>29942.252675727119</v>
      </c>
      <c r="C61" s="1">
        <f t="shared" ref="C61:N61" si="0">SUM(C3:C55)</f>
        <v>196.40697897421461</v>
      </c>
      <c r="D61" s="1">
        <f t="shared" si="0"/>
        <v>29559.599511691136</v>
      </c>
      <c r="E61" s="1">
        <f t="shared" si="0"/>
        <v>2380.0054940949208</v>
      </c>
      <c r="F61" s="1">
        <f t="shared" si="0"/>
        <v>2325.5035730012874</v>
      </c>
      <c r="G61" s="1">
        <f t="shared" si="0"/>
        <v>70308.022369505285</v>
      </c>
      <c r="H61" s="1">
        <f t="shared" si="0"/>
        <v>109283.4855850632</v>
      </c>
      <c r="I61" s="1">
        <f t="shared" si="0"/>
        <v>31.546994817919554</v>
      </c>
      <c r="J61" s="1">
        <f t="shared" si="0"/>
        <v>1495.0556635452861</v>
      </c>
      <c r="K61" s="1">
        <f t="shared" si="0"/>
        <v>4.0039883485000001</v>
      </c>
      <c r="L61" s="1">
        <f t="shared" si="0"/>
        <v>368.20210227612233</v>
      </c>
      <c r="M61" s="1">
        <f t="shared" si="0"/>
        <v>7.6590847579999788E-2</v>
      </c>
      <c r="N61" s="1">
        <f t="shared" si="0"/>
        <v>1044.1033306851493</v>
      </c>
      <c r="Q61" s="1">
        <f t="shared" ref="Q61:AV61" si="1">SUM(Q3:Q54)</f>
        <v>29.670007469239657</v>
      </c>
      <c r="R61" s="1">
        <f t="shared" si="1"/>
        <v>27.463460542937312</v>
      </c>
      <c r="S61" s="1">
        <f t="shared" si="1"/>
        <v>0.93753857037267729</v>
      </c>
      <c r="T61" s="1">
        <f t="shared" si="1"/>
        <v>791.68057043634167</v>
      </c>
      <c r="U61" s="1">
        <f t="shared" si="1"/>
        <v>200112.71123895276</v>
      </c>
      <c r="V61" s="1">
        <f t="shared" si="1"/>
        <v>4.0038955624635273</v>
      </c>
      <c r="W61" s="1">
        <f t="shared" si="1"/>
        <v>26543.984488984341</v>
      </c>
      <c r="X61" s="1">
        <f t="shared" si="1"/>
        <v>1.0268500849619344</v>
      </c>
      <c r="Y61" s="1">
        <f t="shared" si="1"/>
        <v>38300.987031453675</v>
      </c>
      <c r="Z61" s="1">
        <f t="shared" si="1"/>
        <v>0.38456576941062792</v>
      </c>
      <c r="AA61" s="1">
        <f t="shared" si="1"/>
        <v>618.58035523313356</v>
      </c>
      <c r="AB61" s="1">
        <f t="shared" si="1"/>
        <v>316.40775575351989</v>
      </c>
      <c r="AC61" s="1">
        <f t="shared" si="1"/>
        <v>7.6590395487140001E-2</v>
      </c>
      <c r="AD61" s="1">
        <f t="shared" si="1"/>
        <v>0</v>
      </c>
      <c r="AE61" s="1">
        <f t="shared" si="1"/>
        <v>0.20555412513314095</v>
      </c>
      <c r="AF61" s="1">
        <f t="shared" si="1"/>
        <v>0.11079484472696796</v>
      </c>
      <c r="AG61" s="1">
        <f t="shared" si="1"/>
        <v>26.23370877073814</v>
      </c>
      <c r="AH61" s="1">
        <f t="shared" si="1"/>
        <v>195.89056835145794</v>
      </c>
      <c r="AI61" s="1">
        <f t="shared" si="1"/>
        <v>0</v>
      </c>
      <c r="AJ61" s="1">
        <f t="shared" si="1"/>
        <v>25096.322413637568</v>
      </c>
      <c r="AK61" s="1">
        <f t="shared" si="1"/>
        <v>2788.4774050617975</v>
      </c>
      <c r="AL61" s="1">
        <f t="shared" si="1"/>
        <v>27884.799818692169</v>
      </c>
      <c r="AM61" s="1">
        <f t="shared" si="1"/>
        <v>0.1079705905297237</v>
      </c>
      <c r="AN61" s="1">
        <f t="shared" si="1"/>
        <v>10.05273816341553</v>
      </c>
      <c r="AO61" s="1">
        <f t="shared" si="1"/>
        <v>26.274363821807459</v>
      </c>
      <c r="AP61" s="1">
        <f t="shared" si="1"/>
        <v>103935.85500892371</v>
      </c>
      <c r="AQ61" s="1">
        <f t="shared" si="1"/>
        <v>26.964375835343905</v>
      </c>
      <c r="AR61" s="1">
        <f t="shared" si="1"/>
        <v>1.7718202095460271</v>
      </c>
      <c r="AS61" s="1">
        <f t="shared" si="1"/>
        <v>538.75202726830764</v>
      </c>
      <c r="AT61" s="1">
        <f t="shared" si="1"/>
        <v>0.64249607946357601</v>
      </c>
      <c r="AU61" s="1">
        <f t="shared" si="1"/>
        <v>2.1933049152018984E-2</v>
      </c>
      <c r="AV61" s="1">
        <f t="shared" si="1"/>
        <v>2.1053289306739682</v>
      </c>
      <c r="AW61" s="1">
        <f t="shared" ref="AW61:BQ61" si="2">SUM(AW3:AW54)</f>
        <v>2153.1824212444285</v>
      </c>
      <c r="AX61" s="1">
        <f t="shared" si="2"/>
        <v>2113.7132007360356</v>
      </c>
      <c r="AY61" s="1">
        <f t="shared" si="2"/>
        <v>39.469220507851425</v>
      </c>
      <c r="AZ61" s="1">
        <f t="shared" si="2"/>
        <v>927.27644856972393</v>
      </c>
      <c r="BA61" s="1">
        <f t="shared" si="2"/>
        <v>1.8862451319158702E-2</v>
      </c>
      <c r="BB61" s="1">
        <f t="shared" si="2"/>
        <v>4.2396292421048856E-3</v>
      </c>
      <c r="BC61" s="1">
        <f t="shared" si="2"/>
        <v>463.24452350136539</v>
      </c>
      <c r="BD61" s="1">
        <f t="shared" si="2"/>
        <v>1.11415718403679E-2</v>
      </c>
      <c r="BE61" s="1">
        <f t="shared" si="2"/>
        <v>197.78539335332991</v>
      </c>
      <c r="BF61" s="1">
        <f t="shared" si="2"/>
        <v>1.3088196260993601</v>
      </c>
      <c r="BG61" s="1">
        <f t="shared" si="2"/>
        <v>29.430685962940746</v>
      </c>
      <c r="BH61" s="1">
        <f t="shared" si="2"/>
        <v>494.53488492305422</v>
      </c>
      <c r="BI61" s="1">
        <f t="shared" si="2"/>
        <v>27.241608705948796</v>
      </c>
      <c r="BJ61" s="1">
        <f t="shared" si="2"/>
        <v>123.71915401042956</v>
      </c>
      <c r="BK61" s="1">
        <f t="shared" si="2"/>
        <v>179.88203855438599</v>
      </c>
      <c r="BL61" s="1">
        <f t="shared" si="2"/>
        <v>69822.753437395135</v>
      </c>
      <c r="BM61" s="1">
        <f t="shared" si="2"/>
        <v>0</v>
      </c>
      <c r="BN61" s="1">
        <f t="shared" si="2"/>
        <v>0.79275724421085991</v>
      </c>
      <c r="BO61" s="1">
        <f t="shared" si="2"/>
        <v>339.19504525113285</v>
      </c>
      <c r="BP61" s="1">
        <f t="shared" si="2"/>
        <v>0</v>
      </c>
      <c r="BQ61" s="1">
        <f t="shared" si="2"/>
        <v>33250.140144529818</v>
      </c>
      <c r="BR61" s="1"/>
      <c r="BS61" s="1">
        <f>SUM(BS3:BS54)</f>
        <v>74.293398507060431</v>
      </c>
    </row>
    <row r="62" spans="1:71" x14ac:dyDescent="0.25">
      <c r="A62" s="2" t="s">
        <v>56</v>
      </c>
      <c r="B62" s="1">
        <f>SUM(B2:B51)</f>
        <v>24741.594882167126</v>
      </c>
      <c r="C62" s="1">
        <f t="shared" ref="C62:N62" si="3">SUM(C2:C51)</f>
        <v>195.89197897421462</v>
      </c>
      <c r="D62" s="1">
        <f t="shared" si="3"/>
        <v>22370.323905331137</v>
      </c>
      <c r="E62" s="1">
        <f t="shared" si="3"/>
        <v>2092.7017762149217</v>
      </c>
      <c r="F62" s="1">
        <f t="shared" si="3"/>
        <v>2060.6851620262873</v>
      </c>
      <c r="G62" s="1">
        <f t="shared" si="3"/>
        <v>69621.136874505275</v>
      </c>
      <c r="H62" s="1">
        <f t="shared" si="3"/>
        <v>106743.74120802322</v>
      </c>
      <c r="I62" s="1">
        <f t="shared" si="3"/>
        <v>15.800523422719653</v>
      </c>
      <c r="J62" s="1">
        <f t="shared" si="3"/>
        <v>1477.2851314972861</v>
      </c>
      <c r="K62" s="1">
        <f t="shared" si="3"/>
        <v>4.0039883485000001</v>
      </c>
      <c r="L62" s="1">
        <f t="shared" si="3"/>
        <v>125.94147597277231</v>
      </c>
      <c r="M62" s="1">
        <f t="shared" si="3"/>
        <v>7.6590847579999788E-2</v>
      </c>
      <c r="N62" s="1">
        <f t="shared" si="3"/>
        <v>1041.5582906851494</v>
      </c>
      <c r="Q62" s="1">
        <f t="shared" ref="Q62:AV62" si="4">Q61 - Q55 - Q56 - Q57 - Q58 - Q54</f>
        <v>12.941525873939657</v>
      </c>
      <c r="R62" s="1">
        <f t="shared" si="4"/>
        <v>11.717026604437313</v>
      </c>
      <c r="S62" s="1">
        <f t="shared" si="4"/>
        <v>0.93753857037267729</v>
      </c>
      <c r="T62" s="1">
        <f t="shared" si="4"/>
        <v>773.56556545934166</v>
      </c>
      <c r="U62" s="1">
        <f t="shared" si="4"/>
        <v>197148.14165546276</v>
      </c>
      <c r="V62" s="1">
        <f t="shared" si="4"/>
        <v>4.0038955624635273</v>
      </c>
      <c r="W62" s="1">
        <f t="shared" si="4"/>
        <v>24741.586054704341</v>
      </c>
      <c r="X62" s="1">
        <f t="shared" si="4"/>
        <v>1.0268500849619344</v>
      </c>
      <c r="Y62" s="1">
        <f t="shared" si="4"/>
        <v>37908.825019824675</v>
      </c>
      <c r="Z62" s="1">
        <f t="shared" si="4"/>
        <v>0.38456576941062792</v>
      </c>
      <c r="AA62" s="1">
        <f t="shared" si="4"/>
        <v>377.76495597513355</v>
      </c>
      <c r="AB62" s="1">
        <f t="shared" si="4"/>
        <v>74.651840875519895</v>
      </c>
      <c r="AC62" s="1">
        <f t="shared" si="4"/>
        <v>7.6590395487140001E-2</v>
      </c>
      <c r="AD62" s="1">
        <f t="shared" si="4"/>
        <v>0</v>
      </c>
      <c r="AE62" s="1">
        <f t="shared" si="4"/>
        <v>0.20555412513314095</v>
      </c>
      <c r="AF62" s="1">
        <f t="shared" si="4"/>
        <v>0.11079484472696796</v>
      </c>
      <c r="AG62" s="1">
        <f t="shared" si="4"/>
        <v>23.69196939012814</v>
      </c>
      <c r="AH62" s="1">
        <f t="shared" si="4"/>
        <v>195.89056835145794</v>
      </c>
      <c r="AI62" s="1">
        <f t="shared" si="4"/>
        <v>0</v>
      </c>
      <c r="AJ62" s="1">
        <f t="shared" si="4"/>
        <v>20133.271146257568</v>
      </c>
      <c r="AK62" s="1">
        <f t="shared" si="4"/>
        <v>2237.0315894897976</v>
      </c>
      <c r="AL62" s="1">
        <f t="shared" si="4"/>
        <v>22370.302735742167</v>
      </c>
      <c r="AM62" s="1">
        <f t="shared" si="4"/>
        <v>0.1079705905297237</v>
      </c>
      <c r="AN62" s="1">
        <f t="shared" si="4"/>
        <v>10.05273816341553</v>
      </c>
      <c r="AO62" s="1">
        <f t="shared" si="4"/>
        <v>24.315031337257459</v>
      </c>
      <c r="AP62" s="1">
        <f t="shared" si="4"/>
        <v>102093.57651276371</v>
      </c>
      <c r="AQ62" s="1">
        <f t="shared" si="4"/>
        <v>24.951930589883904</v>
      </c>
      <c r="AR62" s="1">
        <f t="shared" si="4"/>
        <v>1.6417284542810271</v>
      </c>
      <c r="AS62" s="1">
        <f t="shared" si="4"/>
        <v>538.38034086476262</v>
      </c>
      <c r="AT62" s="1">
        <f t="shared" si="4"/>
        <v>0.61594646168987599</v>
      </c>
      <c r="AU62" s="1">
        <f t="shared" si="4"/>
        <v>2.1933049152018984E-2</v>
      </c>
      <c r="AV62" s="1">
        <f t="shared" si="4"/>
        <v>1.9486898779999682</v>
      </c>
      <c r="AW62" s="1">
        <f t="shared" ref="AW62:BQ62" si="5">AW61 - AW55 - AW56 - AW57 - AW58 - AW54</f>
        <v>2092.6364801960285</v>
      </c>
      <c r="AX62" s="1">
        <f t="shared" si="5"/>
        <v>2060.6198934944355</v>
      </c>
      <c r="AY62" s="1">
        <f t="shared" si="5"/>
        <v>32.016586701071425</v>
      </c>
      <c r="AZ62" s="1">
        <f t="shared" si="5"/>
        <v>885.57813984552388</v>
      </c>
      <c r="BA62" s="1">
        <f t="shared" si="5"/>
        <v>1.8862451319158702E-2</v>
      </c>
      <c r="BB62" s="1">
        <f t="shared" si="5"/>
        <v>4.2396292421048856E-3</v>
      </c>
      <c r="BC62" s="1">
        <f t="shared" si="5"/>
        <v>445.80161780956541</v>
      </c>
      <c r="BD62" s="1">
        <f t="shared" si="5"/>
        <v>1.11415718403679E-2</v>
      </c>
      <c r="BE62" s="1">
        <f t="shared" si="5"/>
        <v>193.3782370401199</v>
      </c>
      <c r="BF62" s="1">
        <f t="shared" si="5"/>
        <v>1.3088196260993601</v>
      </c>
      <c r="BG62" s="1">
        <f t="shared" si="5"/>
        <v>29.430685962940746</v>
      </c>
      <c r="BH62" s="1">
        <f t="shared" si="5"/>
        <v>483.51157280925423</v>
      </c>
      <c r="BI62" s="1">
        <f t="shared" si="5"/>
        <v>25.218563913538794</v>
      </c>
      <c r="BJ62" s="1">
        <f t="shared" si="5"/>
        <v>123.71915401042956</v>
      </c>
      <c r="BK62" s="1">
        <f t="shared" si="5"/>
        <v>166.341897127886</v>
      </c>
      <c r="BL62" s="1">
        <f t="shared" si="5"/>
        <v>69621.120149437134</v>
      </c>
      <c r="BM62" s="1">
        <f t="shared" si="5"/>
        <v>0</v>
      </c>
      <c r="BN62" s="1">
        <f t="shared" si="5"/>
        <v>0.79275724421085991</v>
      </c>
      <c r="BO62" s="1">
        <f t="shared" si="5"/>
        <v>337.58560671235284</v>
      </c>
      <c r="BP62" s="1">
        <f t="shared" si="5"/>
        <v>0</v>
      </c>
      <c r="BQ62" s="1">
        <f t="shared" si="5"/>
        <v>32830.193648901819</v>
      </c>
      <c r="BR62" s="1"/>
      <c r="BS62" s="1">
        <f>BS61 - BS55 - BS56 - BS57 - BS58 - BS54</f>
        <v>74.293398507060431</v>
      </c>
    </row>
    <row r="63" spans="1:71" x14ac:dyDescent="0.25">
      <c r="A63" s="34" t="s">
        <v>329</v>
      </c>
      <c r="B63" s="32">
        <f>+B3+B5+B8+B9+B11+B12+B14+B15+B16+B17+B18+B19+B20+B21+B22+B23+B24+B25+B26+B28+B30+B31+B33+B34+B35+B36+B37+B39+B40+B41+B42+B43+B44+B46+B47+B49+B50</f>
        <v>15758.415830002499</v>
      </c>
      <c r="C63" s="32">
        <f t="shared" ref="C63:N63" si="6">+C3+C5+C8+C9+C11+C12+C14+C15+C16+C17+C18+C19+C20+C21+C22+C23+C24+C25+C26+C28+C30+C31+C33+C34+C35+C36+C37+C39+C40+C41+C42+C43+C44+C46+C47+C49+C50</f>
        <v>177.275856413459</v>
      </c>
      <c r="D63" s="32">
        <f t="shared" si="6"/>
        <v>15581.711640309888</v>
      </c>
      <c r="E63" s="32">
        <f t="shared" si="6"/>
        <v>1061.747206557972</v>
      </c>
      <c r="F63" s="32">
        <f t="shared" si="6"/>
        <v>1033.9398467089864</v>
      </c>
      <c r="G63" s="32">
        <f t="shared" si="6"/>
        <v>51750.85895858713</v>
      </c>
      <c r="H63" s="32">
        <f t="shared" si="6"/>
        <v>53382.807349592244</v>
      </c>
      <c r="I63" s="32">
        <f t="shared" si="6"/>
        <v>9.7915836111797994</v>
      </c>
      <c r="J63" s="32">
        <f t="shared" si="6"/>
        <v>509.34750292286407</v>
      </c>
      <c r="K63" s="32">
        <f t="shared" si="6"/>
        <v>0.20763000000000001</v>
      </c>
      <c r="L63" s="32">
        <f t="shared" si="6"/>
        <v>85.362632932609429</v>
      </c>
      <c r="M63" s="32">
        <f t="shared" si="6"/>
        <v>5.01387999999999E-2</v>
      </c>
      <c r="N63" s="32">
        <f t="shared" si="6"/>
        <v>27.876363374523827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8" max="13" width="9.140625" style="34"/>
  </cols>
  <sheetData>
    <row r="1" spans="1:67" s="34" customFormat="1" x14ac:dyDescent="0.25">
      <c r="B1" s="34" t="s">
        <v>426</v>
      </c>
      <c r="P1" s="34" t="s">
        <v>427</v>
      </c>
    </row>
    <row r="2" spans="1:67" x14ac:dyDescent="0.25">
      <c r="A2" s="32" t="s">
        <v>52</v>
      </c>
      <c r="B2" s="32" t="s">
        <v>59</v>
      </c>
      <c r="C2" s="32" t="s">
        <v>57</v>
      </c>
      <c r="D2" s="32" t="s">
        <v>60</v>
      </c>
      <c r="E2" s="32" t="s">
        <v>54</v>
      </c>
      <c r="F2" s="32" t="s">
        <v>53</v>
      </c>
      <c r="G2" s="32" t="s">
        <v>61</v>
      </c>
      <c r="H2" s="32" t="s">
        <v>62</v>
      </c>
      <c r="I2" s="32" t="s">
        <v>63</v>
      </c>
      <c r="J2" s="32" t="s">
        <v>64</v>
      </c>
      <c r="K2" s="32" t="s">
        <v>66</v>
      </c>
      <c r="L2" s="32" t="s">
        <v>139</v>
      </c>
      <c r="M2" s="32" t="s">
        <v>68</v>
      </c>
      <c r="O2" s="34" t="s">
        <v>305</v>
      </c>
      <c r="P2" s="34" t="s">
        <v>131</v>
      </c>
      <c r="Q2" s="34" t="s">
        <v>132</v>
      </c>
      <c r="R2" s="34" t="s">
        <v>133</v>
      </c>
      <c r="S2" s="34" t="s">
        <v>64</v>
      </c>
      <c r="T2" s="34" t="s">
        <v>134</v>
      </c>
      <c r="U2" s="34" t="s">
        <v>135</v>
      </c>
      <c r="V2" s="34" t="s">
        <v>59</v>
      </c>
      <c r="W2" s="34" t="s">
        <v>136</v>
      </c>
      <c r="X2" s="34" t="s">
        <v>137</v>
      </c>
      <c r="Y2" s="34" t="s">
        <v>138</v>
      </c>
      <c r="Z2" s="34" t="s">
        <v>139</v>
      </c>
      <c r="AA2" s="34" t="s">
        <v>140</v>
      </c>
      <c r="AB2" s="34" t="s">
        <v>141</v>
      </c>
      <c r="AC2" s="34" t="s">
        <v>142</v>
      </c>
      <c r="AD2" s="34" t="s">
        <v>143</v>
      </c>
      <c r="AE2" s="34" t="s">
        <v>144</v>
      </c>
      <c r="AF2" s="34" t="s">
        <v>145</v>
      </c>
      <c r="AG2" s="34" t="s">
        <v>146</v>
      </c>
      <c r="AH2" s="34" t="s">
        <v>60</v>
      </c>
      <c r="AI2" s="34" t="s">
        <v>147</v>
      </c>
      <c r="AJ2" s="34" t="s">
        <v>148</v>
      </c>
      <c r="AK2" s="34" t="s">
        <v>149</v>
      </c>
      <c r="AL2" s="34" t="s">
        <v>150</v>
      </c>
      <c r="AM2" s="34" t="s">
        <v>151</v>
      </c>
      <c r="AN2" s="34" t="s">
        <v>152</v>
      </c>
      <c r="AO2" s="34" t="s">
        <v>153</v>
      </c>
      <c r="AP2" s="34" t="s">
        <v>154</v>
      </c>
      <c r="AQ2" s="34" t="s">
        <v>155</v>
      </c>
      <c r="AR2" s="34" t="s">
        <v>156</v>
      </c>
      <c r="AS2" s="34" t="s">
        <v>54</v>
      </c>
      <c r="AT2" s="34" t="s">
        <v>53</v>
      </c>
      <c r="AU2" s="34" t="s">
        <v>157</v>
      </c>
      <c r="AV2" s="34" t="s">
        <v>158</v>
      </c>
      <c r="AW2" s="34" t="s">
        <v>159</v>
      </c>
      <c r="AX2" s="34" t="s">
        <v>160</v>
      </c>
      <c r="AY2" s="34" t="s">
        <v>161</v>
      </c>
      <c r="AZ2" s="34" t="s">
        <v>162</v>
      </c>
      <c r="BA2" s="34" t="s">
        <v>163</v>
      </c>
      <c r="BB2" s="34" t="s">
        <v>164</v>
      </c>
      <c r="BC2" s="34" t="s">
        <v>165</v>
      </c>
      <c r="BD2" s="34" t="s">
        <v>166</v>
      </c>
      <c r="BE2" s="34" t="s">
        <v>167</v>
      </c>
      <c r="BF2" s="34" t="s">
        <v>168</v>
      </c>
      <c r="BG2" s="34" t="s">
        <v>169</v>
      </c>
      <c r="BH2" s="34" t="s">
        <v>61</v>
      </c>
      <c r="BI2" s="34" t="s">
        <v>170</v>
      </c>
      <c r="BJ2" s="34" t="s">
        <v>171</v>
      </c>
      <c r="BK2" s="34" t="s">
        <v>172</v>
      </c>
      <c r="BL2" s="34" t="s">
        <v>173</v>
      </c>
      <c r="BM2" s="34" t="s">
        <v>174</v>
      </c>
      <c r="BN2" s="34" t="s">
        <v>175</v>
      </c>
      <c r="BO2" s="34" t="s">
        <v>176</v>
      </c>
    </row>
    <row r="3" spans="1:67" x14ac:dyDescent="0.25">
      <c r="A3" s="34" t="s">
        <v>0</v>
      </c>
      <c r="B3" s="32">
        <v>20204.990741969501</v>
      </c>
      <c r="C3" s="32"/>
      <c r="D3" s="32">
        <v>16096.2077953468</v>
      </c>
      <c r="E3" s="32">
        <v>410.93385093691597</v>
      </c>
      <c r="F3" s="32">
        <v>410.54334535451602</v>
      </c>
      <c r="G3" s="32">
        <v>27.0336251503896</v>
      </c>
      <c r="H3" s="32">
        <v>27546.065097543898</v>
      </c>
      <c r="I3" s="32">
        <v>34.746912219962198</v>
      </c>
      <c r="J3" s="32">
        <v>305.46047131593002</v>
      </c>
      <c r="K3" s="32">
        <v>4.3641611279999996E-3</v>
      </c>
      <c r="L3" s="32">
        <v>232.914040866546</v>
      </c>
      <c r="M3" s="32">
        <v>21.602784513796902</v>
      </c>
      <c r="N3" s="32"/>
      <c r="O3" s="32" t="s">
        <v>0</v>
      </c>
      <c r="P3" s="32">
        <v>37.0175386051</v>
      </c>
      <c r="Q3" s="32">
        <v>34.7471360117</v>
      </c>
      <c r="R3" s="32">
        <v>36.571688488900001</v>
      </c>
      <c r="S3" s="32">
        <v>305.460018101</v>
      </c>
      <c r="T3" s="32">
        <v>14108.6463176</v>
      </c>
      <c r="U3" s="32">
        <v>4.36420434774E-3</v>
      </c>
      <c r="V3" s="32">
        <v>20204.982083300001</v>
      </c>
      <c r="W3" s="32">
        <v>11.597691316100001</v>
      </c>
      <c r="X3" s="32">
        <v>17338.7400514</v>
      </c>
      <c r="Y3" s="32">
        <v>0</v>
      </c>
      <c r="Z3" s="32">
        <v>258.20238684600002</v>
      </c>
      <c r="AA3" s="32">
        <v>232.91442157</v>
      </c>
      <c r="AB3" s="32">
        <v>0</v>
      </c>
      <c r="AC3" s="32">
        <v>6.8028316393599999</v>
      </c>
      <c r="AD3" s="32">
        <v>0</v>
      </c>
      <c r="AE3" s="32">
        <v>21.574248851099998</v>
      </c>
      <c r="AF3" s="32">
        <v>14486.586570699999</v>
      </c>
      <c r="AG3" s="32">
        <v>1609.61849007</v>
      </c>
      <c r="AH3" s="32">
        <v>16096.2050607</v>
      </c>
      <c r="AI3" s="32">
        <v>0</v>
      </c>
      <c r="AJ3" s="32">
        <v>87.112152008500004</v>
      </c>
      <c r="AK3" s="32">
        <v>0</v>
      </c>
      <c r="AL3" s="32">
        <v>19583.994497299998</v>
      </c>
      <c r="AM3" s="32">
        <v>0</v>
      </c>
      <c r="AN3" s="32">
        <v>0</v>
      </c>
      <c r="AO3" s="32">
        <v>0</v>
      </c>
      <c r="AP3" s="32">
        <v>0</v>
      </c>
      <c r="AQ3" s="32">
        <v>23.1546331696</v>
      </c>
      <c r="AR3" s="32">
        <v>0</v>
      </c>
      <c r="AS3" s="32">
        <v>410.95423479099998</v>
      </c>
      <c r="AT3" s="32">
        <v>410.56373144299999</v>
      </c>
      <c r="AU3" s="32">
        <v>0.39050334826999999</v>
      </c>
      <c r="AV3" s="32">
        <v>298.588056956</v>
      </c>
      <c r="AW3" s="32">
        <v>0</v>
      </c>
      <c r="AX3" s="32">
        <v>0</v>
      </c>
      <c r="AY3" s="32">
        <v>269.68575538599998</v>
      </c>
      <c r="AZ3" s="32">
        <v>0</v>
      </c>
      <c r="BA3" s="32">
        <v>5.7475837067400004</v>
      </c>
      <c r="BB3" s="32">
        <v>0</v>
      </c>
      <c r="BC3" s="32">
        <v>1.12900828662</v>
      </c>
      <c r="BD3" s="32">
        <v>14.369004973099999</v>
      </c>
      <c r="BE3" s="32">
        <v>0</v>
      </c>
      <c r="BF3" s="32">
        <v>96.477661226799995</v>
      </c>
      <c r="BG3" s="32">
        <v>0</v>
      </c>
      <c r="BH3" s="32">
        <v>27.033670512600001</v>
      </c>
      <c r="BI3" s="32">
        <v>0</v>
      </c>
      <c r="BJ3" s="32">
        <v>61.475230307399997</v>
      </c>
      <c r="BK3" s="32">
        <v>200.032886862</v>
      </c>
      <c r="BL3" s="32">
        <v>0</v>
      </c>
      <c r="BM3" s="32">
        <v>17016.951310699998</v>
      </c>
      <c r="BN3" s="32">
        <v>27546.046568900001</v>
      </c>
      <c r="BO3" s="32">
        <v>139.85832299500001</v>
      </c>
    </row>
    <row r="4" spans="1:67" x14ac:dyDescent="0.25">
      <c r="A4" s="34" t="s">
        <v>2</v>
      </c>
      <c r="B4" s="32">
        <v>22.8980219486442</v>
      </c>
      <c r="C4" s="32"/>
      <c r="D4" s="32">
        <v>17.463048439446698</v>
      </c>
      <c r="E4" s="32">
        <v>0.456559398639999</v>
      </c>
      <c r="F4" s="32">
        <v>0.456559398639999</v>
      </c>
      <c r="G4" s="32">
        <v>6.23402940611903E-2</v>
      </c>
      <c r="H4" s="32">
        <v>75.065337921266007</v>
      </c>
      <c r="I4" s="32">
        <v>2.7597860828999999E-2</v>
      </c>
      <c r="J4" s="32">
        <v>0.60828109574599998</v>
      </c>
      <c r="K4" s="32">
        <v>0</v>
      </c>
      <c r="L4" s="32">
        <v>0.20847895180904899</v>
      </c>
      <c r="M4" s="32">
        <v>2.0713166840000002E-2</v>
      </c>
      <c r="N4" s="32"/>
      <c r="O4" s="32" t="s">
        <v>2</v>
      </c>
      <c r="P4" s="32">
        <v>2.9381827080499998E-2</v>
      </c>
      <c r="Q4" s="32">
        <v>2.7598473037900001E-2</v>
      </c>
      <c r="R4" s="32">
        <v>0.22481893329399999</v>
      </c>
      <c r="S4" s="32">
        <v>0.60828460510799998</v>
      </c>
      <c r="T4" s="32">
        <v>15.119103600700001</v>
      </c>
      <c r="U4" s="32">
        <v>0</v>
      </c>
      <c r="V4" s="32">
        <v>22.8984958966</v>
      </c>
      <c r="W4" s="32">
        <v>6.9584304744900001E-3</v>
      </c>
      <c r="X4" s="32">
        <v>19.667516548399998</v>
      </c>
      <c r="Y4" s="32">
        <v>0</v>
      </c>
      <c r="Z4" s="32">
        <v>0.224854057882</v>
      </c>
      <c r="AA4" s="32">
        <v>0.208477784498</v>
      </c>
      <c r="AB4" s="32">
        <v>0</v>
      </c>
      <c r="AC4" s="32">
        <v>1.56815154572E-2</v>
      </c>
      <c r="AD4" s="32">
        <v>0</v>
      </c>
      <c r="AE4" s="32">
        <v>2.06862503238E-2</v>
      </c>
      <c r="AF4" s="32">
        <v>15.7168251239</v>
      </c>
      <c r="AG4" s="32">
        <v>1.74630362054</v>
      </c>
      <c r="AH4" s="32">
        <v>17.463128744399999</v>
      </c>
      <c r="AI4" s="32">
        <v>0</v>
      </c>
      <c r="AJ4" s="32">
        <v>0.43829282560900001</v>
      </c>
      <c r="AK4" s="32">
        <v>0</v>
      </c>
      <c r="AL4" s="32">
        <v>64.881834466000001</v>
      </c>
      <c r="AM4" s="32">
        <v>0</v>
      </c>
      <c r="AN4" s="32">
        <v>0</v>
      </c>
      <c r="AO4" s="32">
        <v>0</v>
      </c>
      <c r="AP4" s="32">
        <v>0</v>
      </c>
      <c r="AQ4" s="32">
        <v>2.5749984843199999E-2</v>
      </c>
      <c r="AR4" s="32">
        <v>0</v>
      </c>
      <c r="AS4" s="32">
        <v>0.45658207421899999</v>
      </c>
      <c r="AT4" s="32">
        <v>0.45658207421899999</v>
      </c>
      <c r="AU4" s="32">
        <v>0</v>
      </c>
      <c r="AV4" s="32">
        <v>0.33205410142399999</v>
      </c>
      <c r="AW4" s="32">
        <v>0</v>
      </c>
      <c r="AX4" s="32">
        <v>0</v>
      </c>
      <c r="AY4" s="32">
        <v>0.29991490159099998</v>
      </c>
      <c r="AZ4" s="32">
        <v>0</v>
      </c>
      <c r="BA4" s="32">
        <v>6.3920313938200003E-3</v>
      </c>
      <c r="BB4" s="32">
        <v>0</v>
      </c>
      <c r="BC4" s="32">
        <v>1.25555316722E-3</v>
      </c>
      <c r="BD4" s="32">
        <v>1.5979474969299998E-2</v>
      </c>
      <c r="BE4" s="32">
        <v>0</v>
      </c>
      <c r="BF4" s="32">
        <v>0.107292944658</v>
      </c>
      <c r="BG4" s="32">
        <v>0</v>
      </c>
      <c r="BH4" s="32">
        <v>6.2340713305400003E-2</v>
      </c>
      <c r="BI4" s="32">
        <v>0</v>
      </c>
      <c r="BJ4" s="32">
        <v>0.37945486664799999</v>
      </c>
      <c r="BK4" s="32">
        <v>1.22011084784</v>
      </c>
      <c r="BL4" s="32">
        <v>0</v>
      </c>
      <c r="BM4" s="32">
        <v>26.669689809699999</v>
      </c>
      <c r="BN4" s="32">
        <v>75.065792533999996</v>
      </c>
      <c r="BO4" s="32">
        <v>0.62340512133699999</v>
      </c>
    </row>
    <row r="5" spans="1:67" x14ac:dyDescent="0.25">
      <c r="A5" s="34" t="s">
        <v>3</v>
      </c>
      <c r="B5" s="32">
        <v>7639.9454612597501</v>
      </c>
      <c r="C5" s="32"/>
      <c r="D5" s="32">
        <v>10540.061885433</v>
      </c>
      <c r="E5" s="32">
        <v>468.065534835459</v>
      </c>
      <c r="F5" s="32">
        <v>464.97859720565901</v>
      </c>
      <c r="G5" s="32">
        <v>23.0347138879286</v>
      </c>
      <c r="H5" s="32">
        <v>8059.5692959746502</v>
      </c>
      <c r="I5" s="32">
        <v>30.5590887154809</v>
      </c>
      <c r="J5" s="32">
        <v>114.137456866646</v>
      </c>
      <c r="K5" s="32">
        <v>3.65672392722E-2</v>
      </c>
      <c r="L5" s="32">
        <v>125.927474751481</v>
      </c>
      <c r="M5" s="32">
        <v>7.3926028985737897</v>
      </c>
      <c r="N5" s="32"/>
      <c r="O5" s="32" t="s">
        <v>3</v>
      </c>
      <c r="P5" s="32">
        <v>32.560010584600001</v>
      </c>
      <c r="Q5" s="32">
        <v>30.559022619899999</v>
      </c>
      <c r="R5" s="32">
        <v>11.9769926125</v>
      </c>
      <c r="S5" s="32">
        <v>122.776246868</v>
      </c>
      <c r="T5" s="32">
        <v>5760.1246554099998</v>
      </c>
      <c r="U5" s="32">
        <v>3.6565654797899999E-2</v>
      </c>
      <c r="V5" s="32">
        <v>7639.9374469499999</v>
      </c>
      <c r="W5" s="32">
        <v>10.5918911425</v>
      </c>
      <c r="X5" s="32">
        <v>2623.9232166199999</v>
      </c>
      <c r="Y5" s="32">
        <v>0</v>
      </c>
      <c r="Z5" s="32">
        <v>1089.2971345399999</v>
      </c>
      <c r="AA5" s="32">
        <v>125.926000094</v>
      </c>
      <c r="AB5" s="32">
        <v>0</v>
      </c>
      <c r="AC5" s="32">
        <v>4.9876937777399997</v>
      </c>
      <c r="AD5" s="32">
        <v>0</v>
      </c>
      <c r="AE5" s="32">
        <v>7.3829398290299997</v>
      </c>
      <c r="AF5" s="32">
        <v>9486.0431239900008</v>
      </c>
      <c r="AG5" s="32">
        <v>1054.0053715700001</v>
      </c>
      <c r="AH5" s="32">
        <v>10540.0484956</v>
      </c>
      <c r="AI5" s="32">
        <v>0</v>
      </c>
      <c r="AJ5" s="32">
        <v>41.696527786700003</v>
      </c>
      <c r="AK5" s="32">
        <v>0</v>
      </c>
      <c r="AL5" s="32">
        <v>5924.2987445299996</v>
      </c>
      <c r="AM5" s="32">
        <v>0</v>
      </c>
      <c r="AN5" s="32">
        <v>0</v>
      </c>
      <c r="AO5" s="32">
        <v>0</v>
      </c>
      <c r="AP5" s="32">
        <v>0</v>
      </c>
      <c r="AQ5" s="32">
        <v>26.224719691099999</v>
      </c>
      <c r="AR5" s="32">
        <v>0</v>
      </c>
      <c r="AS5" s="32">
        <v>468.08830467000001</v>
      </c>
      <c r="AT5" s="32">
        <v>465.00133895200003</v>
      </c>
      <c r="AU5" s="32">
        <v>3.0869657181300001</v>
      </c>
      <c r="AV5" s="32">
        <v>338.17848999900002</v>
      </c>
      <c r="AW5" s="32">
        <v>0</v>
      </c>
      <c r="AX5" s="32">
        <v>0</v>
      </c>
      <c r="AY5" s="32">
        <v>305.44409111700003</v>
      </c>
      <c r="AZ5" s="32">
        <v>0</v>
      </c>
      <c r="BA5" s="32">
        <v>6.5096919261200004</v>
      </c>
      <c r="BB5" s="32">
        <v>0</v>
      </c>
      <c r="BC5" s="32">
        <v>1.2786914196100001</v>
      </c>
      <c r="BD5" s="32">
        <v>16.274289683999999</v>
      </c>
      <c r="BE5" s="32">
        <v>0</v>
      </c>
      <c r="BF5" s="32">
        <v>109.26986784899999</v>
      </c>
      <c r="BG5" s="32">
        <v>0</v>
      </c>
      <c r="BH5" s="32">
        <v>23.034653422000002</v>
      </c>
      <c r="BI5" s="32">
        <v>0</v>
      </c>
      <c r="BJ5" s="32">
        <v>19.967322199400002</v>
      </c>
      <c r="BK5" s="32">
        <v>65.245482817500005</v>
      </c>
      <c r="BL5" s="32">
        <v>0</v>
      </c>
      <c r="BM5" s="32">
        <v>2848.00127883</v>
      </c>
      <c r="BN5" s="32">
        <v>8059.5543503700001</v>
      </c>
      <c r="BO5" s="32">
        <v>39.640671737300003</v>
      </c>
    </row>
    <row r="6" spans="1:67" x14ac:dyDescent="0.25">
      <c r="A6" s="34" t="s">
        <v>4</v>
      </c>
      <c r="B6" s="32">
        <v>314.38221555982801</v>
      </c>
      <c r="C6" s="32"/>
      <c r="D6" s="32">
        <v>1915.0207140602399</v>
      </c>
      <c r="E6" s="32">
        <v>5.2973768930399903</v>
      </c>
      <c r="F6" s="32">
        <v>4.8714371330399899</v>
      </c>
      <c r="G6" s="32">
        <v>1.3211481887999901</v>
      </c>
      <c r="H6" s="32">
        <v>12213.0933747953</v>
      </c>
      <c r="I6" s="32"/>
      <c r="J6" s="32">
        <v>170.726332349616</v>
      </c>
      <c r="K6" s="32"/>
      <c r="L6" s="32">
        <v>23.305549134105899</v>
      </c>
      <c r="M6" s="32"/>
      <c r="N6" s="32"/>
      <c r="O6" s="32" t="s">
        <v>4</v>
      </c>
      <c r="P6" s="32">
        <v>0</v>
      </c>
      <c r="Q6" s="32">
        <v>0</v>
      </c>
      <c r="R6" s="32">
        <v>37.699402684299997</v>
      </c>
      <c r="S6" s="32">
        <v>170.724556812</v>
      </c>
      <c r="T6" s="32">
        <v>1746.6469948199999</v>
      </c>
      <c r="U6" s="32">
        <v>0</v>
      </c>
      <c r="V6" s="32">
        <v>314.38131469299998</v>
      </c>
      <c r="W6" s="32">
        <v>0</v>
      </c>
      <c r="X6" s="32">
        <v>3028.3850238300001</v>
      </c>
      <c r="Y6" s="32">
        <v>0</v>
      </c>
      <c r="Z6" s="32">
        <v>351.05090126800002</v>
      </c>
      <c r="AA6" s="32">
        <v>23.3052249831</v>
      </c>
      <c r="AB6" s="32">
        <v>0</v>
      </c>
      <c r="AC6" s="32">
        <v>2.1557361966499999</v>
      </c>
      <c r="AD6" s="32">
        <v>0</v>
      </c>
      <c r="AE6" s="32">
        <v>0</v>
      </c>
      <c r="AF6" s="32">
        <v>1723.51342828</v>
      </c>
      <c r="AG6" s="32">
        <v>191.50193519000001</v>
      </c>
      <c r="AH6" s="32">
        <v>1915.01536347</v>
      </c>
      <c r="AI6" s="32">
        <v>0</v>
      </c>
      <c r="AJ6" s="32">
        <v>71.611959239900003</v>
      </c>
      <c r="AK6" s="32">
        <v>0</v>
      </c>
      <c r="AL6" s="32">
        <v>10196.166086499999</v>
      </c>
      <c r="AM6" s="32">
        <v>0</v>
      </c>
      <c r="AN6" s="32">
        <v>0</v>
      </c>
      <c r="AO6" s="32">
        <v>0</v>
      </c>
      <c r="AP6" s="32">
        <v>0</v>
      </c>
      <c r="AQ6" s="32">
        <v>0.27474582031200001</v>
      </c>
      <c r="AR6" s="32">
        <v>0</v>
      </c>
      <c r="AS6" s="32">
        <v>5.2976118668699996</v>
      </c>
      <c r="AT6" s="32">
        <v>4.8716910238300004</v>
      </c>
      <c r="AU6" s="32">
        <v>0.42592084304700001</v>
      </c>
      <c r="AV6" s="32">
        <v>3.5429786372100001</v>
      </c>
      <c r="AW6" s="32">
        <v>0</v>
      </c>
      <c r="AX6" s="32">
        <v>0</v>
      </c>
      <c r="AY6" s="32">
        <v>3.2000262570500002</v>
      </c>
      <c r="AZ6" s="32">
        <v>0</v>
      </c>
      <c r="BA6" s="32">
        <v>6.8200041887800003E-2</v>
      </c>
      <c r="BB6" s="32">
        <v>0</v>
      </c>
      <c r="BC6" s="32">
        <v>1.3396361216299999E-2</v>
      </c>
      <c r="BD6" s="32">
        <v>0.17049805276800001</v>
      </c>
      <c r="BE6" s="32">
        <v>0</v>
      </c>
      <c r="BF6" s="32">
        <v>1.1448179726300001</v>
      </c>
      <c r="BG6" s="32">
        <v>0</v>
      </c>
      <c r="BH6" s="32">
        <v>1.3211441723599999</v>
      </c>
      <c r="BI6" s="32">
        <v>0</v>
      </c>
      <c r="BJ6" s="32">
        <v>63.658930392099997</v>
      </c>
      <c r="BK6" s="32">
        <v>204.477513372</v>
      </c>
      <c r="BL6" s="32">
        <v>0</v>
      </c>
      <c r="BM6" s="32">
        <v>4325.8064455900003</v>
      </c>
      <c r="BN6" s="32">
        <v>12212.9561816</v>
      </c>
      <c r="BO6" s="32">
        <v>101.555223848</v>
      </c>
    </row>
    <row r="7" spans="1:67" x14ac:dyDescent="0.25">
      <c r="A7" s="34" t="s">
        <v>5</v>
      </c>
      <c r="B7" s="32">
        <v>16119.209743986399</v>
      </c>
      <c r="C7" s="32"/>
      <c r="D7" s="32">
        <v>35273.416751172903</v>
      </c>
      <c r="E7" s="32">
        <v>6399.8458163999903</v>
      </c>
      <c r="F7" s="32">
        <v>1381.81939805964</v>
      </c>
      <c r="G7" s="32">
        <v>1576.4233394216001</v>
      </c>
      <c r="H7" s="32">
        <v>161800.761070468</v>
      </c>
      <c r="I7" s="32"/>
      <c r="J7" s="32"/>
      <c r="K7" s="32"/>
      <c r="L7" s="32"/>
      <c r="M7" s="32"/>
      <c r="N7" s="32"/>
      <c r="O7" s="32" t="s">
        <v>5</v>
      </c>
      <c r="P7" s="32">
        <v>0</v>
      </c>
      <c r="Q7" s="32">
        <v>0</v>
      </c>
      <c r="R7" s="32">
        <v>129.44624976</v>
      </c>
      <c r="S7" s="32">
        <v>446.75944767099998</v>
      </c>
      <c r="T7" s="32">
        <v>142459.022864</v>
      </c>
      <c r="U7" s="32">
        <v>0</v>
      </c>
      <c r="V7" s="32">
        <v>16119.1527866</v>
      </c>
      <c r="W7" s="32">
        <v>0</v>
      </c>
      <c r="X7" s="32">
        <v>75072.779786700004</v>
      </c>
      <c r="Y7" s="32">
        <v>0</v>
      </c>
      <c r="Z7" s="32">
        <v>36707.168710700003</v>
      </c>
      <c r="AA7" s="32">
        <v>0</v>
      </c>
      <c r="AB7" s="32">
        <v>0</v>
      </c>
      <c r="AC7" s="32">
        <v>7.4071631297799998</v>
      </c>
      <c r="AD7" s="32">
        <v>0</v>
      </c>
      <c r="AE7" s="32">
        <v>0</v>
      </c>
      <c r="AF7" s="32">
        <v>31746.0113738</v>
      </c>
      <c r="AG7" s="32">
        <v>3527.3326051600002</v>
      </c>
      <c r="AH7" s="32">
        <v>35273.343978899997</v>
      </c>
      <c r="AI7" s="32">
        <v>0</v>
      </c>
      <c r="AJ7" s="32">
        <v>245.70709007299999</v>
      </c>
      <c r="AK7" s="32">
        <v>0</v>
      </c>
      <c r="AL7" s="32">
        <v>98165.036832600003</v>
      </c>
      <c r="AM7" s="32">
        <v>0</v>
      </c>
      <c r="AN7" s="32">
        <v>0</v>
      </c>
      <c r="AO7" s="32">
        <v>0</v>
      </c>
      <c r="AP7" s="32">
        <v>0</v>
      </c>
      <c r="AQ7" s="32">
        <v>77.934430255699993</v>
      </c>
      <c r="AR7" s="32">
        <v>0</v>
      </c>
      <c r="AS7" s="32">
        <v>6399.90338617</v>
      </c>
      <c r="AT7" s="32">
        <v>1381.8851155899999</v>
      </c>
      <c r="AU7" s="32">
        <v>5018.0182705799998</v>
      </c>
      <c r="AV7" s="32">
        <v>1004.99466008</v>
      </c>
      <c r="AW7" s="32">
        <v>0</v>
      </c>
      <c r="AX7" s="32">
        <v>0</v>
      </c>
      <c r="AY7" s="32">
        <v>907.71476085400002</v>
      </c>
      <c r="AZ7" s="32">
        <v>0</v>
      </c>
      <c r="BA7" s="32">
        <v>19.345400532999999</v>
      </c>
      <c r="BB7" s="32">
        <v>0</v>
      </c>
      <c r="BC7" s="32">
        <v>3.8000205623999999</v>
      </c>
      <c r="BD7" s="32">
        <v>48.363573895099996</v>
      </c>
      <c r="BE7" s="32">
        <v>0</v>
      </c>
      <c r="BF7" s="32">
        <v>324.72686104799999</v>
      </c>
      <c r="BG7" s="32">
        <v>0</v>
      </c>
      <c r="BH7" s="32">
        <v>1576.4236418999999</v>
      </c>
      <c r="BI7" s="32">
        <v>0</v>
      </c>
      <c r="BJ7" s="32">
        <v>218.583833274</v>
      </c>
      <c r="BK7" s="32">
        <v>795.05867985099997</v>
      </c>
      <c r="BL7" s="32">
        <v>0</v>
      </c>
      <c r="BM7" s="32">
        <v>67108.530427699996</v>
      </c>
      <c r="BN7" s="32">
        <v>161799.40051000001</v>
      </c>
      <c r="BO7" s="32">
        <v>371.81499702399998</v>
      </c>
    </row>
    <row r="8" spans="1:67" x14ac:dyDescent="0.25">
      <c r="A8" s="34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</row>
    <row r="9" spans="1:67" x14ac:dyDescent="0.25">
      <c r="A9" s="34" t="s">
        <v>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</row>
    <row r="10" spans="1:67" x14ac:dyDescent="0.25">
      <c r="A10" s="34" t="s">
        <v>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</row>
    <row r="11" spans="1:67" x14ac:dyDescent="0.25">
      <c r="A11" s="34" t="s">
        <v>9</v>
      </c>
      <c r="B11" s="32">
        <v>119.21240978322901</v>
      </c>
      <c r="C11" s="32"/>
      <c r="D11" s="32">
        <v>102.10656627194599</v>
      </c>
      <c r="E11" s="32">
        <v>3.0303827214200001</v>
      </c>
      <c r="F11" s="32">
        <v>3.0089465388200001</v>
      </c>
      <c r="G11" s="32">
        <v>2.3682021306615302</v>
      </c>
      <c r="H11" s="32">
        <v>3788.7796065662401</v>
      </c>
      <c r="I11" s="32">
        <v>0.2224521793218</v>
      </c>
      <c r="J11" s="32">
        <v>22.407427263957199</v>
      </c>
      <c r="K11" s="32">
        <v>2.7092609778000003E-4</v>
      </c>
      <c r="L11" s="32">
        <v>2.1630157887277099</v>
      </c>
      <c r="M11" s="32">
        <v>9.6855654085327897E-2</v>
      </c>
      <c r="N11" s="32"/>
      <c r="O11" s="32" t="s">
        <v>9</v>
      </c>
      <c r="P11" s="32">
        <v>0.23669882398799999</v>
      </c>
      <c r="Q11" s="32">
        <v>0.222452448479</v>
      </c>
      <c r="R11" s="32">
        <v>5.9811713628399996</v>
      </c>
      <c r="S11" s="32">
        <v>22.407344327800001</v>
      </c>
      <c r="T11" s="32">
        <v>1515.0834019500001</v>
      </c>
      <c r="U11" s="32">
        <v>2.7092257521899997E-4</v>
      </c>
      <c r="V11" s="32">
        <v>119.212731295</v>
      </c>
      <c r="W11" s="32">
        <v>4.1474909141999999E-2</v>
      </c>
      <c r="X11" s="32">
        <v>2224.08463523</v>
      </c>
      <c r="Y11" s="32">
        <v>0</v>
      </c>
      <c r="Z11" s="32">
        <v>2.2673760610599998</v>
      </c>
      <c r="AA11" s="32">
        <v>2.16295852426</v>
      </c>
      <c r="AB11" s="32">
        <v>0</v>
      </c>
      <c r="AC11" s="32">
        <v>0.359012810673</v>
      </c>
      <c r="AD11" s="32">
        <v>0</v>
      </c>
      <c r="AE11" s="32">
        <v>9.6728273064500006E-2</v>
      </c>
      <c r="AF11" s="32">
        <v>91.895177135899999</v>
      </c>
      <c r="AG11" s="32">
        <v>10.210689368800001</v>
      </c>
      <c r="AH11" s="32">
        <v>102.10586650499999</v>
      </c>
      <c r="AI11" s="32">
        <v>0</v>
      </c>
      <c r="AJ11" s="32">
        <v>9.7357252655199993</v>
      </c>
      <c r="AK11" s="32">
        <v>0</v>
      </c>
      <c r="AL11" s="32">
        <v>2788.45098882</v>
      </c>
      <c r="AM11" s="32">
        <v>0</v>
      </c>
      <c r="AN11" s="32">
        <v>0</v>
      </c>
      <c r="AO11" s="32">
        <v>0</v>
      </c>
      <c r="AP11" s="32">
        <v>0</v>
      </c>
      <c r="AQ11" s="32">
        <v>0.169702498939</v>
      </c>
      <c r="AR11" s="32">
        <v>0</v>
      </c>
      <c r="AS11" s="32">
        <v>3.0305255736199999</v>
      </c>
      <c r="AT11" s="32">
        <v>3.00908951592</v>
      </c>
      <c r="AU11" s="32">
        <v>2.1436057695E-2</v>
      </c>
      <c r="AV11" s="32">
        <v>2.18839867282</v>
      </c>
      <c r="AW11" s="32">
        <v>0</v>
      </c>
      <c r="AX11" s="32">
        <v>0</v>
      </c>
      <c r="AY11" s="32">
        <v>1.9765499264199999</v>
      </c>
      <c r="AZ11" s="32">
        <v>0</v>
      </c>
      <c r="BA11" s="32">
        <v>4.2125204892099997E-2</v>
      </c>
      <c r="BB11" s="32">
        <v>0</v>
      </c>
      <c r="BC11" s="32">
        <v>8.2745162232599999E-3</v>
      </c>
      <c r="BD11" s="32">
        <v>0.105314098558</v>
      </c>
      <c r="BE11" s="32">
        <v>0</v>
      </c>
      <c r="BF11" s="32">
        <v>0.70710222832199998</v>
      </c>
      <c r="BG11" s="32">
        <v>0</v>
      </c>
      <c r="BH11" s="32">
        <v>2.3681952060499998</v>
      </c>
      <c r="BI11" s="32">
        <v>0</v>
      </c>
      <c r="BJ11" s="32">
        <v>10.099338467899999</v>
      </c>
      <c r="BK11" s="32">
        <v>33.194570243699999</v>
      </c>
      <c r="BL11" s="32">
        <v>0</v>
      </c>
      <c r="BM11" s="32">
        <v>2224.3923869999999</v>
      </c>
      <c r="BN11" s="32">
        <v>3788.77908166</v>
      </c>
      <c r="BO11" s="32">
        <v>34.350749270500003</v>
      </c>
    </row>
    <row r="12" spans="1:67" x14ac:dyDescent="0.25">
      <c r="A12" s="34" t="s">
        <v>10</v>
      </c>
      <c r="B12" s="32"/>
      <c r="C12" s="32"/>
      <c r="D12" s="32"/>
      <c r="E12" s="32"/>
      <c r="F12" s="32"/>
      <c r="G12" s="32"/>
      <c r="H12" s="32">
        <v>3.2230432644479898</v>
      </c>
      <c r="I12" s="32"/>
      <c r="J12" s="32"/>
      <c r="K12" s="32"/>
      <c r="L12" s="32"/>
      <c r="M12" s="32"/>
      <c r="N12" s="32"/>
      <c r="O12" s="32" t="s">
        <v>10</v>
      </c>
      <c r="P12" s="32">
        <v>0</v>
      </c>
      <c r="Q12" s="32">
        <v>0</v>
      </c>
      <c r="R12" s="32">
        <v>1.1523601029599999E-2</v>
      </c>
      <c r="S12" s="32">
        <v>9.6546127971700001E-3</v>
      </c>
      <c r="T12" s="32">
        <v>0</v>
      </c>
      <c r="U12" s="32">
        <v>0</v>
      </c>
      <c r="V12" s="32">
        <v>0</v>
      </c>
      <c r="W12" s="32">
        <v>0</v>
      </c>
      <c r="X12" s="32">
        <v>0.22466262283899999</v>
      </c>
      <c r="Y12" s="32">
        <v>0</v>
      </c>
      <c r="Z12" s="32">
        <v>8.0408994857699998E-5</v>
      </c>
      <c r="AA12" s="32">
        <v>0</v>
      </c>
      <c r="AB12" s="32">
        <v>0</v>
      </c>
      <c r="AC12" s="32">
        <v>6.5947803369800003E-4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1.31386481258E-2</v>
      </c>
      <c r="AK12" s="32">
        <v>0</v>
      </c>
      <c r="AL12" s="32">
        <v>2.9988979535600002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1.94561735478E-2</v>
      </c>
      <c r="BK12" s="32">
        <v>6.6235599684699997E-2</v>
      </c>
      <c r="BL12" s="32">
        <v>0</v>
      </c>
      <c r="BM12" s="32">
        <v>0.64920942255400005</v>
      </c>
      <c r="BN12" s="32">
        <v>3.2230596184899998</v>
      </c>
      <c r="BO12" s="32">
        <v>0.12476873515299999</v>
      </c>
    </row>
    <row r="13" spans="1:67" x14ac:dyDescent="0.25">
      <c r="A13" s="34" t="s">
        <v>12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</row>
    <row r="14" spans="1:67" x14ac:dyDescent="0.25">
      <c r="A14" s="34" t="s">
        <v>13</v>
      </c>
      <c r="B14" s="32">
        <v>22344.6469364228</v>
      </c>
      <c r="C14" s="32"/>
      <c r="D14" s="32">
        <v>15985.946643008499</v>
      </c>
      <c r="E14" s="32">
        <v>295.10766900989</v>
      </c>
      <c r="F14" s="32">
        <v>294.19660137199003</v>
      </c>
      <c r="G14" s="32">
        <v>29.267457416364699</v>
      </c>
      <c r="H14" s="32">
        <v>31565.5803513594</v>
      </c>
      <c r="I14" s="32">
        <v>19.502332312088999</v>
      </c>
      <c r="J14" s="32">
        <v>291.73286297331202</v>
      </c>
      <c r="K14" s="32">
        <v>1.10316088505E-2</v>
      </c>
      <c r="L14" s="32">
        <v>132.22044930407299</v>
      </c>
      <c r="M14" s="32">
        <v>17.8670218245997</v>
      </c>
      <c r="N14" s="32"/>
      <c r="O14" s="32" t="s">
        <v>13</v>
      </c>
      <c r="P14" s="32">
        <v>20.718581191999998</v>
      </c>
      <c r="Q14" s="32">
        <v>19.5022942268</v>
      </c>
      <c r="R14" s="32">
        <v>110.989342784</v>
      </c>
      <c r="S14" s="32">
        <v>475.58077052700003</v>
      </c>
      <c r="T14" s="32">
        <v>2839.2481910900001</v>
      </c>
      <c r="U14" s="32">
        <v>1.1031279115000001E-2</v>
      </c>
      <c r="V14" s="32">
        <v>22344.6248051</v>
      </c>
      <c r="W14" s="32">
        <v>0</v>
      </c>
      <c r="X14" s="32">
        <v>1661.0255359400001</v>
      </c>
      <c r="Y14" s="32">
        <v>0</v>
      </c>
      <c r="Z14" s="32">
        <v>132.44811711099999</v>
      </c>
      <c r="AA14" s="32">
        <v>132.22019408400001</v>
      </c>
      <c r="AB14" s="32">
        <v>0</v>
      </c>
      <c r="AC14" s="32">
        <v>6.3492983772300002</v>
      </c>
      <c r="AD14" s="32">
        <v>0</v>
      </c>
      <c r="AE14" s="32">
        <v>17.8437824982</v>
      </c>
      <c r="AF14" s="32">
        <v>14387.331094900001</v>
      </c>
      <c r="AG14" s="32">
        <v>1598.59323348</v>
      </c>
      <c r="AH14" s="32">
        <v>15985.9243283</v>
      </c>
      <c r="AI14" s="32">
        <v>0</v>
      </c>
      <c r="AJ14" s="32">
        <v>210.71284063100001</v>
      </c>
      <c r="AK14" s="32">
        <v>0</v>
      </c>
      <c r="AL14" s="32">
        <v>30012.8937291</v>
      </c>
      <c r="AM14" s="32">
        <v>0</v>
      </c>
      <c r="AN14" s="32">
        <v>0</v>
      </c>
      <c r="AO14" s="32">
        <v>0</v>
      </c>
      <c r="AP14" s="32">
        <v>0</v>
      </c>
      <c r="AQ14" s="32">
        <v>16.592692833299999</v>
      </c>
      <c r="AR14" s="32">
        <v>0</v>
      </c>
      <c r="AS14" s="32">
        <v>295.12236768100001</v>
      </c>
      <c r="AT14" s="32">
        <v>294.211300628</v>
      </c>
      <c r="AU14" s="32">
        <v>0.911067053578</v>
      </c>
      <c r="AV14" s="32">
        <v>213.969055672</v>
      </c>
      <c r="AW14" s="32">
        <v>0</v>
      </c>
      <c r="AX14" s="32">
        <v>0</v>
      </c>
      <c r="AY14" s="32">
        <v>193.25763726299999</v>
      </c>
      <c r="AZ14" s="32">
        <v>0</v>
      </c>
      <c r="BA14" s="32">
        <v>4.1187464475300004</v>
      </c>
      <c r="BB14" s="32">
        <v>0</v>
      </c>
      <c r="BC14" s="32">
        <v>0.80904818752499996</v>
      </c>
      <c r="BD14" s="32">
        <v>10.296906353200001</v>
      </c>
      <c r="BE14" s="32">
        <v>0</v>
      </c>
      <c r="BF14" s="32">
        <v>69.136290414900003</v>
      </c>
      <c r="BG14" s="32">
        <v>0</v>
      </c>
      <c r="BH14" s="32">
        <v>29.267275440399999</v>
      </c>
      <c r="BI14" s="32">
        <v>0</v>
      </c>
      <c r="BJ14" s="32">
        <v>187.418724188</v>
      </c>
      <c r="BK14" s="32">
        <v>602.71863429799998</v>
      </c>
      <c r="BL14" s="32">
        <v>0</v>
      </c>
      <c r="BM14" s="32">
        <v>6677.3429739399999</v>
      </c>
      <c r="BN14" s="32">
        <v>31565.556460299998</v>
      </c>
      <c r="BO14" s="32">
        <v>299.28695320700001</v>
      </c>
    </row>
    <row r="15" spans="1:67" x14ac:dyDescent="0.25">
      <c r="A15" s="34" t="s">
        <v>14</v>
      </c>
      <c r="B15" s="32">
        <v>15736.187474263301</v>
      </c>
      <c r="C15" s="32"/>
      <c r="D15" s="32">
        <v>12254.9367182071</v>
      </c>
      <c r="E15" s="32">
        <v>303.35996167518499</v>
      </c>
      <c r="F15" s="32">
        <v>303.26876211568498</v>
      </c>
      <c r="G15" s="32">
        <v>25.841186488555099</v>
      </c>
      <c r="H15" s="32">
        <v>12537.360077384499</v>
      </c>
      <c r="I15" s="32">
        <v>21.984991445168401</v>
      </c>
      <c r="J15" s="32">
        <v>84.793984479195899</v>
      </c>
      <c r="K15" s="32">
        <v>1.0961971486199899E-3</v>
      </c>
      <c r="L15" s="32">
        <v>148.26381814555299</v>
      </c>
      <c r="M15" s="32">
        <v>15.148374169353</v>
      </c>
      <c r="N15" s="32"/>
      <c r="O15" s="32" t="s">
        <v>14</v>
      </c>
      <c r="P15" s="32">
        <v>23.416131608200001</v>
      </c>
      <c r="Q15" s="32">
        <v>21.984993781699998</v>
      </c>
      <c r="R15" s="32">
        <v>37.6734422786</v>
      </c>
      <c r="S15" s="32">
        <v>142.738182911</v>
      </c>
      <c r="T15" s="32">
        <v>3460.18757065</v>
      </c>
      <c r="U15" s="32">
        <v>1.0962036371699999E-3</v>
      </c>
      <c r="V15" s="32">
        <v>15736.1616595</v>
      </c>
      <c r="W15" s="32">
        <v>6.6924892499300004</v>
      </c>
      <c r="X15" s="32">
        <v>2448.0176585999998</v>
      </c>
      <c r="Y15" s="32">
        <v>0</v>
      </c>
      <c r="Z15" s="32">
        <v>301.67937277200002</v>
      </c>
      <c r="AA15" s="32">
        <v>148.264287755</v>
      </c>
      <c r="AB15" s="32">
        <v>0</v>
      </c>
      <c r="AC15" s="32">
        <v>4.8736790590499997</v>
      </c>
      <c r="AD15" s="32">
        <v>0</v>
      </c>
      <c r="AE15" s="32">
        <v>15.1285678789</v>
      </c>
      <c r="AF15" s="32">
        <v>11029.427322</v>
      </c>
      <c r="AG15" s="32">
        <v>1225.49238988</v>
      </c>
      <c r="AH15" s="32">
        <v>12254.9197119</v>
      </c>
      <c r="AI15" s="32">
        <v>0</v>
      </c>
      <c r="AJ15" s="32">
        <v>83.888229258600006</v>
      </c>
      <c r="AK15" s="32">
        <v>0</v>
      </c>
      <c r="AL15" s="32">
        <v>10970.472351599999</v>
      </c>
      <c r="AM15" s="32">
        <v>0</v>
      </c>
      <c r="AN15" s="32">
        <v>0</v>
      </c>
      <c r="AO15" s="32">
        <v>0</v>
      </c>
      <c r="AP15" s="32">
        <v>0</v>
      </c>
      <c r="AQ15" s="32">
        <v>17.104409930199999</v>
      </c>
      <c r="AR15" s="32">
        <v>0</v>
      </c>
      <c r="AS15" s="32">
        <v>303.374941277</v>
      </c>
      <c r="AT15" s="32">
        <v>303.283742233</v>
      </c>
      <c r="AU15" s="32">
        <v>9.1199043194099993E-2</v>
      </c>
      <c r="AV15" s="32">
        <v>220.567195285</v>
      </c>
      <c r="AW15" s="32">
        <v>0</v>
      </c>
      <c r="AX15" s="32">
        <v>0</v>
      </c>
      <c r="AY15" s="32">
        <v>199.21719301499999</v>
      </c>
      <c r="AZ15" s="32">
        <v>0</v>
      </c>
      <c r="BA15" s="32">
        <v>4.2457608238700004</v>
      </c>
      <c r="BB15" s="32">
        <v>0</v>
      </c>
      <c r="BC15" s="32">
        <v>0.83398628449500001</v>
      </c>
      <c r="BD15" s="32">
        <v>10.614353252600001</v>
      </c>
      <c r="BE15" s="32">
        <v>0</v>
      </c>
      <c r="BF15" s="32">
        <v>71.268207410800002</v>
      </c>
      <c r="BG15" s="32">
        <v>0</v>
      </c>
      <c r="BH15" s="32">
        <v>25.8411428796</v>
      </c>
      <c r="BI15" s="32">
        <v>0</v>
      </c>
      <c r="BJ15" s="32">
        <v>63.453446756699996</v>
      </c>
      <c r="BK15" s="32">
        <v>204.560976517</v>
      </c>
      <c r="BL15" s="32">
        <v>0</v>
      </c>
      <c r="BM15" s="32">
        <v>3737.2036167299998</v>
      </c>
      <c r="BN15" s="32">
        <v>12537.262138599999</v>
      </c>
      <c r="BO15" s="32">
        <v>102.05434615199999</v>
      </c>
    </row>
    <row r="16" spans="1:67" x14ac:dyDescent="0.25">
      <c r="A16" s="34" t="s">
        <v>15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</row>
    <row r="17" spans="1:67" x14ac:dyDescent="0.25">
      <c r="A17" s="34" t="s">
        <v>16</v>
      </c>
      <c r="B17" s="32">
        <v>69921.925989883603</v>
      </c>
      <c r="C17" s="32"/>
      <c r="D17" s="32">
        <v>53413.726917127598</v>
      </c>
      <c r="E17" s="32">
        <v>1622.84229289776</v>
      </c>
      <c r="F17" s="32">
        <v>1618.28162808976</v>
      </c>
      <c r="G17" s="32">
        <v>167.301789284813</v>
      </c>
      <c r="H17" s="32">
        <v>97327.490321279503</v>
      </c>
      <c r="I17" s="32"/>
      <c r="J17" s="32"/>
      <c r="K17" s="32"/>
      <c r="L17" s="32"/>
      <c r="M17" s="32"/>
      <c r="N17" s="32"/>
      <c r="O17" s="32" t="s">
        <v>16</v>
      </c>
      <c r="P17" s="32">
        <v>2.02731654362</v>
      </c>
      <c r="Q17" s="32">
        <v>0</v>
      </c>
      <c r="R17" s="32">
        <v>231.89451586199999</v>
      </c>
      <c r="S17" s="32">
        <v>653.07245444299997</v>
      </c>
      <c r="T17" s="32">
        <v>31728.584426900001</v>
      </c>
      <c r="U17" s="32">
        <v>0</v>
      </c>
      <c r="V17" s="32">
        <v>69921.802857200004</v>
      </c>
      <c r="W17" s="32">
        <v>39.077673243900001</v>
      </c>
      <c r="X17" s="32">
        <v>19872.398797400001</v>
      </c>
      <c r="Y17" s="32">
        <v>0</v>
      </c>
      <c r="Z17" s="32">
        <v>9300.8560643000001</v>
      </c>
      <c r="AA17" s="32">
        <v>0</v>
      </c>
      <c r="AB17" s="32">
        <v>0</v>
      </c>
      <c r="AC17" s="32">
        <v>29.1427034831</v>
      </c>
      <c r="AD17" s="32">
        <v>0</v>
      </c>
      <c r="AE17" s="32">
        <v>0</v>
      </c>
      <c r="AF17" s="32">
        <v>48072.238865699997</v>
      </c>
      <c r="AG17" s="32">
        <v>5341.3588707500003</v>
      </c>
      <c r="AH17" s="32">
        <v>53413.5977365</v>
      </c>
      <c r="AI17" s="32">
        <v>0</v>
      </c>
      <c r="AJ17" s="32">
        <v>512.05602390199999</v>
      </c>
      <c r="AK17" s="32">
        <v>0</v>
      </c>
      <c r="AL17" s="32">
        <v>79549.480823200007</v>
      </c>
      <c r="AM17" s="32">
        <v>0</v>
      </c>
      <c r="AN17" s="32">
        <v>0</v>
      </c>
      <c r="AO17" s="32">
        <v>0</v>
      </c>
      <c r="AP17" s="32">
        <v>0</v>
      </c>
      <c r="AQ17" s="32">
        <v>91.270918976800004</v>
      </c>
      <c r="AR17" s="32">
        <v>0</v>
      </c>
      <c r="AS17" s="32">
        <v>1622.9219146</v>
      </c>
      <c r="AT17" s="32">
        <v>1618.36127399</v>
      </c>
      <c r="AU17" s="32">
        <v>4.5606406096900001</v>
      </c>
      <c r="AV17" s="32">
        <v>1176.97520887</v>
      </c>
      <c r="AW17" s="32">
        <v>0</v>
      </c>
      <c r="AX17" s="32">
        <v>0</v>
      </c>
      <c r="AY17" s="32">
        <v>1063.04811481</v>
      </c>
      <c r="AZ17" s="32">
        <v>0</v>
      </c>
      <c r="BA17" s="32">
        <v>22.655927579299998</v>
      </c>
      <c r="BB17" s="32">
        <v>0</v>
      </c>
      <c r="BC17" s="32">
        <v>4.4502796307799999</v>
      </c>
      <c r="BD17" s="32">
        <v>56.639857009899998</v>
      </c>
      <c r="BE17" s="32">
        <v>0</v>
      </c>
      <c r="BF17" s="32">
        <v>380.29592848599998</v>
      </c>
      <c r="BG17" s="32">
        <v>0</v>
      </c>
      <c r="BH17" s="32">
        <v>167.300821961</v>
      </c>
      <c r="BI17" s="32">
        <v>0</v>
      </c>
      <c r="BJ17" s="32">
        <v>390.63103075499998</v>
      </c>
      <c r="BK17" s="32">
        <v>1260.3333363500001</v>
      </c>
      <c r="BL17" s="32">
        <v>0</v>
      </c>
      <c r="BM17" s="32">
        <v>27607.663756099999</v>
      </c>
      <c r="BN17" s="32">
        <v>97327.287077200002</v>
      </c>
      <c r="BO17" s="32">
        <v>631.80932795199999</v>
      </c>
    </row>
    <row r="18" spans="1:67" x14ac:dyDescent="0.25">
      <c r="A18" s="34" t="s">
        <v>17</v>
      </c>
      <c r="B18" s="32">
        <v>62328.184774040703</v>
      </c>
      <c r="C18" s="32"/>
      <c r="D18" s="32">
        <v>49059.540260227899</v>
      </c>
      <c r="E18" s="32">
        <v>1213.5940400429899</v>
      </c>
      <c r="F18" s="32">
        <v>1212.8456102366699</v>
      </c>
      <c r="G18" s="32">
        <v>207.49204892985099</v>
      </c>
      <c r="H18" s="32">
        <v>36533.550533397</v>
      </c>
      <c r="I18" s="32">
        <v>102.486637099191</v>
      </c>
      <c r="J18" s="32">
        <v>396.94151838804203</v>
      </c>
      <c r="K18" s="32">
        <v>9.1414291625719901E-3</v>
      </c>
      <c r="L18" s="32">
        <v>679.67492532178505</v>
      </c>
      <c r="M18" s="32">
        <v>65.722061441416798</v>
      </c>
      <c r="N18" s="32"/>
      <c r="O18" s="32" t="s">
        <v>17</v>
      </c>
      <c r="P18" s="32">
        <v>109.177195673</v>
      </c>
      <c r="Q18" s="32">
        <v>102.48714888000001</v>
      </c>
      <c r="R18" s="32">
        <v>75.118817781499999</v>
      </c>
      <c r="S18" s="32">
        <v>417.07289991300001</v>
      </c>
      <c r="T18" s="32">
        <v>17848.874884699999</v>
      </c>
      <c r="U18" s="32">
        <v>9.1422174630000005E-3</v>
      </c>
      <c r="V18" s="32">
        <v>62327.968583100002</v>
      </c>
      <c r="W18" s="32">
        <v>33.238045190299999</v>
      </c>
      <c r="X18" s="32">
        <v>15432.927272499999</v>
      </c>
      <c r="Y18" s="32">
        <v>0</v>
      </c>
      <c r="Z18" s="32">
        <v>767.02641969000001</v>
      </c>
      <c r="AA18" s="32">
        <v>679.671406026</v>
      </c>
      <c r="AB18" s="32">
        <v>0</v>
      </c>
      <c r="AC18" s="32">
        <v>17.797623257400002</v>
      </c>
      <c r="AD18" s="32">
        <v>0</v>
      </c>
      <c r="AE18" s="32">
        <v>65.635092026099997</v>
      </c>
      <c r="AF18" s="32">
        <v>44153.468779900002</v>
      </c>
      <c r="AG18" s="32">
        <v>4905.9402991699999</v>
      </c>
      <c r="AH18" s="32">
        <v>49059.409078999997</v>
      </c>
      <c r="AI18" s="32">
        <v>0</v>
      </c>
      <c r="AJ18" s="32">
        <v>203.91396476200001</v>
      </c>
      <c r="AK18" s="32">
        <v>0</v>
      </c>
      <c r="AL18" s="32">
        <v>28788.8876408</v>
      </c>
      <c r="AM18" s="32">
        <v>0</v>
      </c>
      <c r="AN18" s="32">
        <v>0</v>
      </c>
      <c r="AO18" s="32">
        <v>0</v>
      </c>
      <c r="AP18" s="32">
        <v>0</v>
      </c>
      <c r="AQ18" s="32">
        <v>68.404332168699995</v>
      </c>
      <c r="AR18" s="32">
        <v>0</v>
      </c>
      <c r="AS18" s="32">
        <v>1213.65209867</v>
      </c>
      <c r="AT18" s="32">
        <v>1212.90366784</v>
      </c>
      <c r="AU18" s="32">
        <v>0.748430833292</v>
      </c>
      <c r="AV18" s="32">
        <v>882.10050853500002</v>
      </c>
      <c r="AW18" s="32">
        <v>0</v>
      </c>
      <c r="AX18" s="32">
        <v>0</v>
      </c>
      <c r="AY18" s="32">
        <v>796.71631828700004</v>
      </c>
      <c r="AZ18" s="32">
        <v>0</v>
      </c>
      <c r="BA18" s="32">
        <v>16.979823657800001</v>
      </c>
      <c r="BB18" s="32">
        <v>0</v>
      </c>
      <c r="BC18" s="32">
        <v>3.3353253680299999</v>
      </c>
      <c r="BD18" s="32">
        <v>42.4495310207</v>
      </c>
      <c r="BE18" s="32">
        <v>0</v>
      </c>
      <c r="BF18" s="32">
        <v>285.01830291499999</v>
      </c>
      <c r="BG18" s="32">
        <v>0</v>
      </c>
      <c r="BH18" s="32">
        <v>207.49063832600001</v>
      </c>
      <c r="BI18" s="32">
        <v>0</v>
      </c>
      <c r="BJ18" s="32">
        <v>126.04014733</v>
      </c>
      <c r="BK18" s="32">
        <v>407.580033872</v>
      </c>
      <c r="BL18" s="32">
        <v>0</v>
      </c>
      <c r="BM18" s="32">
        <v>16690.107123999998</v>
      </c>
      <c r="BN18" s="32">
        <v>36533.424985199999</v>
      </c>
      <c r="BO18" s="32">
        <v>206.52540525399999</v>
      </c>
    </row>
    <row r="19" spans="1:67" x14ac:dyDescent="0.25">
      <c r="A19" s="34" t="s">
        <v>18</v>
      </c>
      <c r="B19" s="32">
        <v>83768.588126282193</v>
      </c>
      <c r="C19" s="32"/>
      <c r="D19" s="32">
        <v>69528.124511008995</v>
      </c>
      <c r="E19" s="32">
        <v>2115.7929823824302</v>
      </c>
      <c r="F19" s="32">
        <v>2110.7538896869701</v>
      </c>
      <c r="G19" s="32">
        <v>793.00410563554203</v>
      </c>
      <c r="H19" s="32">
        <v>142427.51385741399</v>
      </c>
      <c r="I19" s="32">
        <v>126.49340071273301</v>
      </c>
      <c r="J19" s="32">
        <v>3015.7489304451101</v>
      </c>
      <c r="K19" s="32">
        <v>6.4781573541999996E-2</v>
      </c>
      <c r="L19" s="32">
        <v>847.19737767383799</v>
      </c>
      <c r="M19" s="32">
        <v>74.615213778502294</v>
      </c>
      <c r="N19" s="32"/>
      <c r="O19" s="32" t="s">
        <v>18</v>
      </c>
      <c r="P19" s="32">
        <v>134.63001946</v>
      </c>
      <c r="Q19" s="32">
        <v>126.494537882</v>
      </c>
      <c r="R19" s="32">
        <v>269.75186092899997</v>
      </c>
      <c r="S19" s="32">
        <v>3022.6875077099999</v>
      </c>
      <c r="T19" s="32">
        <v>53504.103898200003</v>
      </c>
      <c r="U19" s="32">
        <v>6.47808401752E-2</v>
      </c>
      <c r="V19" s="32">
        <v>83768.335828399999</v>
      </c>
      <c r="W19" s="32">
        <v>27.568180565399999</v>
      </c>
      <c r="X19" s="32">
        <v>69811.975605800006</v>
      </c>
      <c r="Y19" s="32">
        <v>0</v>
      </c>
      <c r="Z19" s="32">
        <v>871.43494459099998</v>
      </c>
      <c r="AA19" s="32">
        <v>847.19274457300003</v>
      </c>
      <c r="AB19" s="32">
        <v>0</v>
      </c>
      <c r="AC19" s="32">
        <v>26.626283435600001</v>
      </c>
      <c r="AD19" s="32">
        <v>0</v>
      </c>
      <c r="AE19" s="32">
        <v>74.517249652900006</v>
      </c>
      <c r="AF19" s="32">
        <v>62575.136400199997</v>
      </c>
      <c r="AG19" s="32">
        <v>6952.79744295</v>
      </c>
      <c r="AH19" s="32">
        <v>69527.933843100007</v>
      </c>
      <c r="AI19" s="32">
        <v>0</v>
      </c>
      <c r="AJ19" s="32">
        <v>537.42106240999999</v>
      </c>
      <c r="AK19" s="32">
        <v>0</v>
      </c>
      <c r="AL19" s="32">
        <v>108305.701692</v>
      </c>
      <c r="AM19" s="32">
        <v>0</v>
      </c>
      <c r="AN19" s="32">
        <v>0</v>
      </c>
      <c r="AO19" s="32">
        <v>0</v>
      </c>
      <c r="AP19" s="32">
        <v>0</v>
      </c>
      <c r="AQ19" s="32">
        <v>119.04623019100001</v>
      </c>
      <c r="AR19" s="32">
        <v>0</v>
      </c>
      <c r="AS19" s="32">
        <v>2115.89331649</v>
      </c>
      <c r="AT19" s="32">
        <v>2110.8542056699998</v>
      </c>
      <c r="AU19" s="32">
        <v>5.0391108147699999</v>
      </c>
      <c r="AV19" s="32">
        <v>1535.1475803400001</v>
      </c>
      <c r="AW19" s="32">
        <v>0</v>
      </c>
      <c r="AX19" s="32">
        <v>0</v>
      </c>
      <c r="AY19" s="32">
        <v>1386.5506492699999</v>
      </c>
      <c r="AZ19" s="32">
        <v>0</v>
      </c>
      <c r="BA19" s="32">
        <v>29.550473307000001</v>
      </c>
      <c r="BB19" s="32">
        <v>0</v>
      </c>
      <c r="BC19" s="32">
        <v>5.8045474318899997</v>
      </c>
      <c r="BD19" s="32">
        <v>73.876200527500004</v>
      </c>
      <c r="BE19" s="32">
        <v>0</v>
      </c>
      <c r="BF19" s="32">
        <v>496.02587737300001</v>
      </c>
      <c r="BG19" s="32">
        <v>0</v>
      </c>
      <c r="BH19" s="32">
        <v>793.00255274100004</v>
      </c>
      <c r="BI19" s="32">
        <v>0</v>
      </c>
      <c r="BJ19" s="32">
        <v>454.84838812300001</v>
      </c>
      <c r="BK19" s="32">
        <v>1474.47762154</v>
      </c>
      <c r="BL19" s="32">
        <v>0</v>
      </c>
      <c r="BM19" s="32">
        <v>76421.608872299999</v>
      </c>
      <c r="BN19" s="32">
        <v>142427.04998899999</v>
      </c>
      <c r="BO19" s="32">
        <v>1006.21846263</v>
      </c>
    </row>
    <row r="20" spans="1:67" x14ac:dyDescent="0.25">
      <c r="A20" s="34" t="s">
        <v>19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</row>
    <row r="21" spans="1:67" x14ac:dyDescent="0.25">
      <c r="A21" s="34" t="s">
        <v>20</v>
      </c>
      <c r="B21" s="32">
        <v>31.144438715109999</v>
      </c>
      <c r="C21" s="32"/>
      <c r="D21" s="32">
        <v>24.503884279984</v>
      </c>
      <c r="E21" s="32">
        <v>0.61199649999399897</v>
      </c>
      <c r="F21" s="32">
        <v>0.61199649999399897</v>
      </c>
      <c r="G21" s="32">
        <v>2.5097059910066399E-2</v>
      </c>
      <c r="H21" s="32">
        <v>13.662772282623999</v>
      </c>
      <c r="I21" s="32">
        <v>5.2715597327799901E-2</v>
      </c>
      <c r="J21" s="32">
        <v>0.166753538974834</v>
      </c>
      <c r="K21" s="32">
        <v>0</v>
      </c>
      <c r="L21" s="32">
        <v>0.354440633358445</v>
      </c>
      <c r="M21" s="32">
        <v>3.3777032279000002E-2</v>
      </c>
      <c r="N21" s="32"/>
      <c r="O21" s="32" t="s">
        <v>20</v>
      </c>
      <c r="P21" s="32">
        <v>5.6168924750699997E-2</v>
      </c>
      <c r="Q21" s="32">
        <v>5.2715547176999999E-2</v>
      </c>
      <c r="R21" s="32">
        <v>2.0655511279400001E-2</v>
      </c>
      <c r="S21" s="32">
        <v>0.166752636851</v>
      </c>
      <c r="T21" s="32">
        <v>8.7097392483299991</v>
      </c>
      <c r="U21" s="32">
        <v>0</v>
      </c>
      <c r="V21" s="32">
        <v>31.144297976699999</v>
      </c>
      <c r="W21" s="32">
        <v>1.82850240028E-2</v>
      </c>
      <c r="X21" s="32">
        <v>7.5937928426900001</v>
      </c>
      <c r="Y21" s="32">
        <v>0</v>
      </c>
      <c r="Z21" s="32">
        <v>0.39425670629499998</v>
      </c>
      <c r="AA21" s="32">
        <v>0.35444605979299998</v>
      </c>
      <c r="AB21" s="32">
        <v>0</v>
      </c>
      <c r="AC21" s="32">
        <v>8.6083688001899993E-3</v>
      </c>
      <c r="AD21" s="32">
        <v>0</v>
      </c>
      <c r="AE21" s="32">
        <v>3.3733767643900001E-2</v>
      </c>
      <c r="AF21" s="32">
        <v>22.0535262378</v>
      </c>
      <c r="AG21" s="32">
        <v>2.4503959170399998</v>
      </c>
      <c r="AH21" s="32">
        <v>24.503922154800001</v>
      </c>
      <c r="AI21" s="32">
        <v>0</v>
      </c>
      <c r="AJ21" s="32">
        <v>7.2961733108500001E-2</v>
      </c>
      <c r="AK21" s="32">
        <v>0</v>
      </c>
      <c r="AL21" s="32">
        <v>9.9162044952200006</v>
      </c>
      <c r="AM21" s="32">
        <v>0</v>
      </c>
      <c r="AN21" s="32">
        <v>0</v>
      </c>
      <c r="AO21" s="32">
        <v>0</v>
      </c>
      <c r="AP21" s="32">
        <v>0</v>
      </c>
      <c r="AQ21" s="32">
        <v>3.45166476518E-2</v>
      </c>
      <c r="AR21" s="32">
        <v>0</v>
      </c>
      <c r="AS21" s="32">
        <v>0.61202519717600001</v>
      </c>
      <c r="AT21" s="32">
        <v>0.61202519717600001</v>
      </c>
      <c r="AU21" s="32">
        <v>0</v>
      </c>
      <c r="AV21" s="32">
        <v>0.44510458175599998</v>
      </c>
      <c r="AW21" s="32">
        <v>0</v>
      </c>
      <c r="AX21" s="32">
        <v>0</v>
      </c>
      <c r="AY21" s="32">
        <v>0.40201761492999999</v>
      </c>
      <c r="AZ21" s="32">
        <v>0</v>
      </c>
      <c r="BA21" s="32">
        <v>8.5680258161199997E-3</v>
      </c>
      <c r="BB21" s="32">
        <v>0</v>
      </c>
      <c r="BC21" s="32">
        <v>1.6829626812600001E-3</v>
      </c>
      <c r="BD21" s="32">
        <v>2.14199639544E-2</v>
      </c>
      <c r="BE21" s="32">
        <v>0</v>
      </c>
      <c r="BF21" s="32">
        <v>0.14381768878500001</v>
      </c>
      <c r="BG21" s="32">
        <v>0</v>
      </c>
      <c r="BH21" s="32">
        <v>2.50985102267E-2</v>
      </c>
      <c r="BI21" s="32">
        <v>0</v>
      </c>
      <c r="BJ21" s="32">
        <v>3.4434939731099998E-2</v>
      </c>
      <c r="BK21" s="32">
        <v>0.112054124903</v>
      </c>
      <c r="BL21" s="32">
        <v>0</v>
      </c>
      <c r="BM21" s="32">
        <v>7.4755996075800004</v>
      </c>
      <c r="BN21" s="32">
        <v>13.6628293016</v>
      </c>
      <c r="BO21" s="32">
        <v>5.7494485689200001E-2</v>
      </c>
    </row>
    <row r="22" spans="1:67" x14ac:dyDescent="0.25">
      <c r="A22" s="34" t="s">
        <v>21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</row>
    <row r="23" spans="1:67" x14ac:dyDescent="0.25">
      <c r="A23" s="34" t="s">
        <v>22</v>
      </c>
      <c r="B23" s="32">
        <v>44537.5166876855</v>
      </c>
      <c r="C23" s="32"/>
      <c r="D23" s="32">
        <v>35047.044253378503</v>
      </c>
      <c r="E23" s="32">
        <v>916.99710236545604</v>
      </c>
      <c r="F23" s="32">
        <v>916.800566727101</v>
      </c>
      <c r="G23" s="32">
        <v>118.911495854637</v>
      </c>
      <c r="H23" s="32">
        <v>39690.886252642602</v>
      </c>
      <c r="I23" s="32">
        <v>69.130112863780596</v>
      </c>
      <c r="J23" s="32">
        <v>461.80675924378801</v>
      </c>
      <c r="K23" s="32">
        <v>2.1758727808782901E-3</v>
      </c>
      <c r="L23" s="32">
        <v>473.052268894203</v>
      </c>
      <c r="M23" s="32">
        <v>45.534794626214499</v>
      </c>
      <c r="N23" s="32"/>
      <c r="O23" s="32" t="s">
        <v>22</v>
      </c>
      <c r="P23" s="32">
        <v>73.642055537299996</v>
      </c>
      <c r="Q23" s="32">
        <v>69.130324892299996</v>
      </c>
      <c r="R23" s="32">
        <v>95.2147117361</v>
      </c>
      <c r="S23" s="32">
        <v>461.80734034300002</v>
      </c>
      <c r="T23" s="32">
        <v>15015.6730181</v>
      </c>
      <c r="U23" s="32">
        <v>2.1757344947900001E-3</v>
      </c>
      <c r="V23" s="32">
        <v>44537.453824999997</v>
      </c>
      <c r="W23" s="32">
        <v>22.268363877399999</v>
      </c>
      <c r="X23" s="32">
        <v>14649.380543499999</v>
      </c>
      <c r="Y23" s="32">
        <v>0</v>
      </c>
      <c r="Z23" s="32">
        <v>534.75191921800001</v>
      </c>
      <c r="AA23" s="32">
        <v>473.05134496099998</v>
      </c>
      <c r="AB23" s="32">
        <v>0</v>
      </c>
      <c r="AC23" s="32">
        <v>14.491140035200001</v>
      </c>
      <c r="AD23" s="32">
        <v>0</v>
      </c>
      <c r="AE23" s="32">
        <v>45.475557402699998</v>
      </c>
      <c r="AF23" s="32">
        <v>31542.296060600002</v>
      </c>
      <c r="AG23" s="32">
        <v>3504.70103819</v>
      </c>
      <c r="AH23" s="32">
        <v>35046.997098699998</v>
      </c>
      <c r="AI23" s="32">
        <v>0</v>
      </c>
      <c r="AJ23" s="32">
        <v>216.64082098</v>
      </c>
      <c r="AK23" s="32">
        <v>0</v>
      </c>
      <c r="AL23" s="32">
        <v>32223.225245900001</v>
      </c>
      <c r="AM23" s="32">
        <v>0</v>
      </c>
      <c r="AN23" s="32">
        <v>0</v>
      </c>
      <c r="AO23" s="32">
        <v>0</v>
      </c>
      <c r="AP23" s="32">
        <v>0</v>
      </c>
      <c r="AQ23" s="32">
        <v>51.707471996300001</v>
      </c>
      <c r="AR23" s="32">
        <v>0</v>
      </c>
      <c r="AS23" s="32">
        <v>917.04241829399996</v>
      </c>
      <c r="AT23" s="32">
        <v>916.845882738</v>
      </c>
      <c r="AU23" s="32">
        <v>0.19653555630899999</v>
      </c>
      <c r="AV23" s="32">
        <v>666.78875062999998</v>
      </c>
      <c r="AW23" s="32">
        <v>0</v>
      </c>
      <c r="AX23" s="32">
        <v>0</v>
      </c>
      <c r="AY23" s="32">
        <v>602.24592638199999</v>
      </c>
      <c r="AZ23" s="32">
        <v>0</v>
      </c>
      <c r="BA23" s="32">
        <v>12.8351468146</v>
      </c>
      <c r="BB23" s="32">
        <v>0</v>
      </c>
      <c r="BC23" s="32">
        <v>2.5211960234099999</v>
      </c>
      <c r="BD23" s="32">
        <v>32.088044992999997</v>
      </c>
      <c r="BE23" s="32">
        <v>0</v>
      </c>
      <c r="BF23" s="32">
        <v>215.44789109199999</v>
      </c>
      <c r="BG23" s="32">
        <v>0</v>
      </c>
      <c r="BH23" s="32">
        <v>118.91130350500001</v>
      </c>
      <c r="BI23" s="32">
        <v>0</v>
      </c>
      <c r="BJ23" s="32">
        <v>160.24201328199999</v>
      </c>
      <c r="BK23" s="32">
        <v>518.80715090399997</v>
      </c>
      <c r="BL23" s="32">
        <v>0</v>
      </c>
      <c r="BM23" s="32">
        <v>16921.2563371</v>
      </c>
      <c r="BN23" s="32">
        <v>39690.879513799999</v>
      </c>
      <c r="BO23" s="32">
        <v>315.50413465499997</v>
      </c>
    </row>
    <row r="24" spans="1:67" x14ac:dyDescent="0.25">
      <c r="A24" s="34" t="s">
        <v>23</v>
      </c>
      <c r="B24" s="32">
        <v>0</v>
      </c>
      <c r="C24" s="32"/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/>
      <c r="O24" s="32" t="s">
        <v>23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L24" s="32">
        <v>0</v>
      </c>
      <c r="BM24" s="32">
        <v>0</v>
      </c>
      <c r="BN24" s="32">
        <v>0</v>
      </c>
      <c r="BO24" s="32">
        <v>0</v>
      </c>
    </row>
    <row r="25" spans="1:67" x14ac:dyDescent="0.25">
      <c r="A25" s="34" t="s">
        <v>24</v>
      </c>
      <c r="B25" s="32">
        <v>6158.7810794182897</v>
      </c>
      <c r="C25" s="32"/>
      <c r="D25" s="32">
        <v>5114.4716790529901</v>
      </c>
      <c r="E25" s="32">
        <v>147.86977247346999</v>
      </c>
      <c r="F25" s="32">
        <v>147.43733916547001</v>
      </c>
      <c r="G25" s="32">
        <v>42.0257914581628</v>
      </c>
      <c r="H25" s="32">
        <v>30774.221992219202</v>
      </c>
      <c r="I25" s="32">
        <v>10.3953567253972</v>
      </c>
      <c r="J25" s="32">
        <v>249.362135993338</v>
      </c>
      <c r="K25" s="32">
        <v>4.7519862839999899E-3</v>
      </c>
      <c r="L25" s="32">
        <v>68.684498447847602</v>
      </c>
      <c r="M25" s="32">
        <v>6.0492900619693604</v>
      </c>
      <c r="N25" s="32"/>
      <c r="O25" s="32" t="s">
        <v>24</v>
      </c>
      <c r="P25" s="32">
        <v>11.070801678300001</v>
      </c>
      <c r="Q25" s="32">
        <v>10.395319089399999</v>
      </c>
      <c r="R25" s="32">
        <v>72.265091588399997</v>
      </c>
      <c r="S25" s="32">
        <v>249.36247896</v>
      </c>
      <c r="T25" s="32">
        <v>10447.5576864</v>
      </c>
      <c r="U25" s="32">
        <v>4.7520093583100003E-3</v>
      </c>
      <c r="V25" s="32">
        <v>6158.7768427399997</v>
      </c>
      <c r="W25" s="32">
        <v>3.0200653664899999</v>
      </c>
      <c r="X25" s="32">
        <v>10892.563923600001</v>
      </c>
      <c r="Y25" s="32">
        <v>0</v>
      </c>
      <c r="Z25" s="32">
        <v>74.247523295999997</v>
      </c>
      <c r="AA25" s="32">
        <v>68.684013034800003</v>
      </c>
      <c r="AB25" s="32">
        <v>0</v>
      </c>
      <c r="AC25" s="32">
        <v>5.3595808113499999</v>
      </c>
      <c r="AD25" s="32">
        <v>0</v>
      </c>
      <c r="AE25" s="32">
        <v>6.0414239776900001</v>
      </c>
      <c r="AF25" s="32">
        <v>4603.0254589200003</v>
      </c>
      <c r="AG25" s="32">
        <v>511.448014032</v>
      </c>
      <c r="AH25" s="32">
        <v>5114.4734729499996</v>
      </c>
      <c r="AI25" s="32">
        <v>0</v>
      </c>
      <c r="AJ25" s="32">
        <v>138.44210684500001</v>
      </c>
      <c r="AK25" s="32">
        <v>0</v>
      </c>
      <c r="AL25" s="32">
        <v>25750.963996499999</v>
      </c>
      <c r="AM25" s="32">
        <v>0</v>
      </c>
      <c r="AN25" s="32">
        <v>0</v>
      </c>
      <c r="AO25" s="32">
        <v>0</v>
      </c>
      <c r="AP25" s="32">
        <v>0</v>
      </c>
      <c r="AQ25" s="32">
        <v>8.3154216030899999</v>
      </c>
      <c r="AR25" s="32">
        <v>0</v>
      </c>
      <c r="AS25" s="32">
        <v>147.87713913299999</v>
      </c>
      <c r="AT25" s="32">
        <v>147.44470736599999</v>
      </c>
      <c r="AU25" s="32">
        <v>0.43243176694899998</v>
      </c>
      <c r="AV25" s="32">
        <v>107.231170847</v>
      </c>
      <c r="AW25" s="32">
        <v>0</v>
      </c>
      <c r="AX25" s="32">
        <v>0</v>
      </c>
      <c r="AY25" s="32">
        <v>96.851442594399998</v>
      </c>
      <c r="AZ25" s="32">
        <v>0</v>
      </c>
      <c r="BA25" s="32">
        <v>2.0641249701</v>
      </c>
      <c r="BB25" s="32">
        <v>0</v>
      </c>
      <c r="BC25" s="32">
        <v>0.40545612306200002</v>
      </c>
      <c r="BD25" s="32">
        <v>5.1603017504700004</v>
      </c>
      <c r="BE25" s="32">
        <v>0</v>
      </c>
      <c r="BF25" s="32">
        <v>34.647778644900001</v>
      </c>
      <c r="BG25" s="32">
        <v>0</v>
      </c>
      <c r="BH25" s="32">
        <v>42.025829262999999</v>
      </c>
      <c r="BI25" s="32">
        <v>0</v>
      </c>
      <c r="BJ25" s="32">
        <v>121.957768031</v>
      </c>
      <c r="BK25" s="32">
        <v>393.91612259099998</v>
      </c>
      <c r="BL25" s="32">
        <v>0</v>
      </c>
      <c r="BM25" s="32">
        <v>12800.003769499999</v>
      </c>
      <c r="BN25" s="32">
        <v>30774.188352100002</v>
      </c>
      <c r="BO25" s="32">
        <v>242.14136826500001</v>
      </c>
    </row>
    <row r="26" spans="1:67" x14ac:dyDescent="0.25">
      <c r="A26" s="34" t="s">
        <v>25</v>
      </c>
      <c r="B26" s="32">
        <v>23.365942179035599</v>
      </c>
      <c r="C26" s="32"/>
      <c r="D26" s="32">
        <v>17.0646726966805</v>
      </c>
      <c r="E26" s="32">
        <v>0.43504826318000001</v>
      </c>
      <c r="F26" s="32">
        <v>0.43504826318000001</v>
      </c>
      <c r="G26" s="32">
        <v>1.8550168921985699</v>
      </c>
      <c r="H26" s="32">
        <v>63.584206977591897</v>
      </c>
      <c r="I26" s="32"/>
      <c r="J26" s="32">
        <v>0.41144255650344103</v>
      </c>
      <c r="K26" s="32"/>
      <c r="L26" s="32">
        <v>0.13520572417037299</v>
      </c>
      <c r="M26" s="32"/>
      <c r="N26" s="32"/>
      <c r="O26" s="32" t="s">
        <v>25</v>
      </c>
      <c r="P26" s="32">
        <v>0</v>
      </c>
      <c r="Q26" s="32">
        <v>0</v>
      </c>
      <c r="R26" s="32">
        <v>0.23848263165700001</v>
      </c>
      <c r="S26" s="32">
        <v>0.41143955842899999</v>
      </c>
      <c r="T26" s="32">
        <v>3.8229657060000002</v>
      </c>
      <c r="U26" s="32">
        <v>0</v>
      </c>
      <c r="V26" s="32">
        <v>23.365996527699998</v>
      </c>
      <c r="W26" s="32">
        <v>0</v>
      </c>
      <c r="X26" s="32">
        <v>3.17731757475</v>
      </c>
      <c r="Y26" s="32">
        <v>0</v>
      </c>
      <c r="Z26" s="32">
        <v>0.13632235905599999</v>
      </c>
      <c r="AA26" s="32">
        <v>0.13520431249699999</v>
      </c>
      <c r="AB26" s="32">
        <v>0</v>
      </c>
      <c r="AC26" s="32">
        <v>1.3638290531700001E-2</v>
      </c>
      <c r="AD26" s="32">
        <v>0</v>
      </c>
      <c r="AE26" s="32">
        <v>0</v>
      </c>
      <c r="AF26" s="32">
        <v>15.3583475146</v>
      </c>
      <c r="AG26" s="32">
        <v>1.70645262212</v>
      </c>
      <c r="AH26" s="32">
        <v>17.064800136700001</v>
      </c>
      <c r="AI26" s="32">
        <v>0</v>
      </c>
      <c r="AJ26" s="32">
        <v>0.45290648517100002</v>
      </c>
      <c r="AK26" s="32">
        <v>0</v>
      </c>
      <c r="AL26" s="32">
        <v>60.787724075</v>
      </c>
      <c r="AM26" s="32">
        <v>0</v>
      </c>
      <c r="AN26" s="32">
        <v>0</v>
      </c>
      <c r="AO26" s="32">
        <v>0</v>
      </c>
      <c r="AP26" s="32">
        <v>0</v>
      </c>
      <c r="AQ26" s="32">
        <v>2.45368386823E-2</v>
      </c>
      <c r="AR26" s="32">
        <v>0</v>
      </c>
      <c r="AS26" s="32">
        <v>0.43506996555299998</v>
      </c>
      <c r="AT26" s="32">
        <v>0.43506996555299998</v>
      </c>
      <c r="AU26" s="32">
        <v>0</v>
      </c>
      <c r="AV26" s="32">
        <v>0.316409778601</v>
      </c>
      <c r="AW26" s="32">
        <v>0</v>
      </c>
      <c r="AX26" s="32">
        <v>0</v>
      </c>
      <c r="AY26" s="32">
        <v>0.28577856225600001</v>
      </c>
      <c r="AZ26" s="32">
        <v>0</v>
      </c>
      <c r="BA26" s="32">
        <v>6.0906761024499996E-3</v>
      </c>
      <c r="BB26" s="32">
        <v>0</v>
      </c>
      <c r="BC26" s="32">
        <v>1.19636038956E-3</v>
      </c>
      <c r="BD26" s="32">
        <v>1.5226650021800001E-2</v>
      </c>
      <c r="BE26" s="32">
        <v>0</v>
      </c>
      <c r="BF26" s="32">
        <v>0.10223717654099999</v>
      </c>
      <c r="BG26" s="32">
        <v>0</v>
      </c>
      <c r="BH26" s="32">
        <v>1.8550244276100001</v>
      </c>
      <c r="BI26" s="32">
        <v>0</v>
      </c>
      <c r="BJ26" s="32">
        <v>0.40270710296099999</v>
      </c>
      <c r="BK26" s="32">
        <v>1.29360681267</v>
      </c>
      <c r="BL26" s="32">
        <v>0</v>
      </c>
      <c r="BM26" s="32">
        <v>12.692919549499999</v>
      </c>
      <c r="BN26" s="32">
        <v>63.584699901299999</v>
      </c>
      <c r="BO26" s="32">
        <v>0.64367072151799998</v>
      </c>
    </row>
    <row r="27" spans="1:67" x14ac:dyDescent="0.25">
      <c r="A27" s="34" t="s">
        <v>26</v>
      </c>
      <c r="B27" s="32">
        <v>18520.718751418601</v>
      </c>
      <c r="C27" s="32"/>
      <c r="D27" s="32">
        <v>14813.407049384599</v>
      </c>
      <c r="E27" s="32">
        <v>385.50006060697302</v>
      </c>
      <c r="F27" s="32">
        <v>384.920009158173</v>
      </c>
      <c r="G27" s="32">
        <v>76.231009315820003</v>
      </c>
      <c r="H27" s="32">
        <v>41768.288800736998</v>
      </c>
      <c r="I27" s="32">
        <v>29.332696248956001</v>
      </c>
      <c r="J27" s="32">
        <v>369.413838439747</v>
      </c>
      <c r="K27" s="32">
        <v>7.2518860424800003E-3</v>
      </c>
      <c r="L27" s="32">
        <v>190.13304132552199</v>
      </c>
      <c r="M27" s="32">
        <v>18.496931993424401</v>
      </c>
      <c r="N27" s="32"/>
      <c r="O27" s="32" t="s">
        <v>26</v>
      </c>
      <c r="P27" s="32">
        <v>31.2379466163</v>
      </c>
      <c r="Q27" s="32">
        <v>29.332635170300001</v>
      </c>
      <c r="R27" s="32">
        <v>118.916607619</v>
      </c>
      <c r="S27" s="32">
        <v>369.45946888600002</v>
      </c>
      <c r="T27" s="32">
        <v>10478.915019599999</v>
      </c>
      <c r="U27" s="32">
        <v>7.2518093350799999E-3</v>
      </c>
      <c r="V27" s="32">
        <v>18520.581275</v>
      </c>
      <c r="W27" s="32">
        <v>8.46695161351</v>
      </c>
      <c r="X27" s="32">
        <v>11166.006261299999</v>
      </c>
      <c r="Y27" s="32">
        <v>0</v>
      </c>
      <c r="Z27" s="32">
        <v>207.28628769299999</v>
      </c>
      <c r="AA27" s="32">
        <v>190.13153167300001</v>
      </c>
      <c r="AB27" s="32">
        <v>0</v>
      </c>
      <c r="AC27" s="32">
        <v>10.2396649115</v>
      </c>
      <c r="AD27" s="32">
        <v>0</v>
      </c>
      <c r="AE27" s="32">
        <v>18.472557925</v>
      </c>
      <c r="AF27" s="32">
        <v>13331.974266499999</v>
      </c>
      <c r="AG27" s="32">
        <v>1481.33229065</v>
      </c>
      <c r="AH27" s="32">
        <v>14813.3065572</v>
      </c>
      <c r="AI27" s="32">
        <v>0</v>
      </c>
      <c r="AJ27" s="32">
        <v>238.450728911</v>
      </c>
      <c r="AK27" s="32">
        <v>0</v>
      </c>
      <c r="AL27" s="32">
        <v>36067.807509300001</v>
      </c>
      <c r="AM27" s="32">
        <v>0</v>
      </c>
      <c r="AN27" s="32">
        <v>0</v>
      </c>
      <c r="AO27" s="32">
        <v>0</v>
      </c>
      <c r="AP27" s="32">
        <v>0</v>
      </c>
      <c r="AQ27" s="32">
        <v>21.709415187600001</v>
      </c>
      <c r="AR27" s="32">
        <v>0</v>
      </c>
      <c r="AS27" s="32">
        <v>385.517160993</v>
      </c>
      <c r="AT27" s="32">
        <v>384.93711108100001</v>
      </c>
      <c r="AU27" s="32">
        <v>0.58004991209099999</v>
      </c>
      <c r="AV27" s="32">
        <v>279.95073947399999</v>
      </c>
      <c r="AW27" s="32">
        <v>0</v>
      </c>
      <c r="AX27" s="32">
        <v>0</v>
      </c>
      <c r="AY27" s="32">
        <v>252.85276143199999</v>
      </c>
      <c r="AZ27" s="32">
        <v>0</v>
      </c>
      <c r="BA27" s="32">
        <v>5.3888684331199999</v>
      </c>
      <c r="BB27" s="32">
        <v>0</v>
      </c>
      <c r="BC27" s="32">
        <v>1.0585300712600001</v>
      </c>
      <c r="BD27" s="32">
        <v>13.4720975143</v>
      </c>
      <c r="BE27" s="32">
        <v>0</v>
      </c>
      <c r="BF27" s="32">
        <v>90.455744021300006</v>
      </c>
      <c r="BG27" s="32">
        <v>0</v>
      </c>
      <c r="BH27" s="32">
        <v>76.230952954499998</v>
      </c>
      <c r="BI27" s="32">
        <v>0</v>
      </c>
      <c r="BJ27" s="32">
        <v>200.59941310599999</v>
      </c>
      <c r="BK27" s="32">
        <v>646.36538893700003</v>
      </c>
      <c r="BL27" s="32">
        <v>0</v>
      </c>
      <c r="BM27" s="32">
        <v>14863.9456355</v>
      </c>
      <c r="BN27" s="32">
        <v>41768.1489067</v>
      </c>
      <c r="BO27" s="32">
        <v>353.97441162799998</v>
      </c>
    </row>
    <row r="28" spans="1:67" x14ac:dyDescent="0.25">
      <c r="A28" s="34" t="s">
        <v>27</v>
      </c>
      <c r="B28" s="32">
        <v>1067.5117867932699</v>
      </c>
      <c r="C28" s="32"/>
      <c r="D28" s="32">
        <v>863.27708909958801</v>
      </c>
      <c r="E28" s="32">
        <v>25.6493949997719</v>
      </c>
      <c r="F28" s="32">
        <v>25.598338868772</v>
      </c>
      <c r="G28" s="32">
        <v>0.41787033218839897</v>
      </c>
      <c r="H28" s="32">
        <v>2578.68577693011</v>
      </c>
      <c r="I28" s="32">
        <v>1.26858835473283</v>
      </c>
      <c r="J28" s="32">
        <v>7.3462960619839404</v>
      </c>
      <c r="K28" s="32">
        <v>6.1821451946000004E-4</v>
      </c>
      <c r="L28" s="32">
        <v>8.0637609516110604</v>
      </c>
      <c r="M28" s="32">
        <v>0.83966471348414295</v>
      </c>
      <c r="N28" s="32"/>
      <c r="O28" s="32" t="s">
        <v>27</v>
      </c>
      <c r="P28" s="32">
        <v>1.35032077376</v>
      </c>
      <c r="Q28" s="32">
        <v>1.26860047586</v>
      </c>
      <c r="R28" s="32">
        <v>8.5167829117499991</v>
      </c>
      <c r="S28" s="32">
        <v>23.7120173044</v>
      </c>
      <c r="T28" s="32">
        <v>425.15537324799999</v>
      </c>
      <c r="U28" s="32">
        <v>6.1824040945899995E-4</v>
      </c>
      <c r="V28" s="32">
        <v>1067.5089330200001</v>
      </c>
      <c r="W28" s="32">
        <v>0.29069192893399998</v>
      </c>
      <c r="X28" s="32">
        <v>277.40049030300003</v>
      </c>
      <c r="Y28" s="32">
        <v>0</v>
      </c>
      <c r="Z28" s="32">
        <v>8.2802401552100005</v>
      </c>
      <c r="AA28" s="32">
        <v>8.0638049706500006</v>
      </c>
      <c r="AB28" s="32">
        <v>0</v>
      </c>
      <c r="AC28" s="32">
        <v>0.60534810339099998</v>
      </c>
      <c r="AD28" s="32">
        <v>0</v>
      </c>
      <c r="AE28" s="32">
        <v>0.83856584701000003</v>
      </c>
      <c r="AF28" s="32">
        <v>776.94859436399997</v>
      </c>
      <c r="AG28" s="32">
        <v>86.327056420700004</v>
      </c>
      <c r="AH28" s="32">
        <v>863.27565078500004</v>
      </c>
      <c r="AI28" s="32">
        <v>0</v>
      </c>
      <c r="AJ28" s="32">
        <v>16.487502395</v>
      </c>
      <c r="AK28" s="32">
        <v>0</v>
      </c>
      <c r="AL28" s="32">
        <v>2413.0198896400002</v>
      </c>
      <c r="AM28" s="32">
        <v>0</v>
      </c>
      <c r="AN28" s="32">
        <v>0</v>
      </c>
      <c r="AO28" s="32">
        <v>0</v>
      </c>
      <c r="AP28" s="32">
        <v>0</v>
      </c>
      <c r="AQ28" s="32">
        <v>1.44374660957</v>
      </c>
      <c r="AR28" s="32">
        <v>0</v>
      </c>
      <c r="AS28" s="32">
        <v>25.6506883552</v>
      </c>
      <c r="AT28" s="32">
        <v>25.599632210599999</v>
      </c>
      <c r="AU28" s="32">
        <v>5.1056144557100003E-2</v>
      </c>
      <c r="AV28" s="32">
        <v>18.6176345453</v>
      </c>
      <c r="AW28" s="32">
        <v>0</v>
      </c>
      <c r="AX28" s="32">
        <v>0</v>
      </c>
      <c r="AY28" s="32">
        <v>16.8154506413</v>
      </c>
      <c r="AZ28" s="32">
        <v>0</v>
      </c>
      <c r="BA28" s="32">
        <v>0.35837557499299999</v>
      </c>
      <c r="BB28" s="32">
        <v>0</v>
      </c>
      <c r="BC28" s="32">
        <v>7.0395228095699994E-2</v>
      </c>
      <c r="BD28" s="32">
        <v>0.89593644295300001</v>
      </c>
      <c r="BE28" s="32">
        <v>0</v>
      </c>
      <c r="BF28" s="32">
        <v>6.0156659942599999</v>
      </c>
      <c r="BG28" s="32">
        <v>0</v>
      </c>
      <c r="BH28" s="32">
        <v>0.41787097806099999</v>
      </c>
      <c r="BI28" s="32">
        <v>0</v>
      </c>
      <c r="BJ28" s="32">
        <v>14.3745270815</v>
      </c>
      <c r="BK28" s="32">
        <v>46.3513424641</v>
      </c>
      <c r="BL28" s="32">
        <v>0</v>
      </c>
      <c r="BM28" s="32">
        <v>617.50367326100002</v>
      </c>
      <c r="BN28" s="32">
        <v>2578.6809805600001</v>
      </c>
      <c r="BO28" s="32">
        <v>25.312923108300001</v>
      </c>
    </row>
    <row r="29" spans="1:67" x14ac:dyDescent="0.25">
      <c r="A29" s="34" t="s">
        <v>28</v>
      </c>
      <c r="B29" s="32">
        <v>11.4467266169992</v>
      </c>
      <c r="C29" s="32"/>
      <c r="D29" s="32">
        <v>24.6603541608707</v>
      </c>
      <c r="E29" s="32">
        <v>1.2832069470148</v>
      </c>
      <c r="F29" s="32">
        <v>1.2588473566148</v>
      </c>
      <c r="G29" s="32">
        <v>6.0083669136194298E-2</v>
      </c>
      <c r="H29" s="32">
        <v>541.70347365256305</v>
      </c>
      <c r="I29" s="32">
        <v>6.8830295924999896E-2</v>
      </c>
      <c r="J29" s="32">
        <v>3.9100448447738301</v>
      </c>
      <c r="K29" s="32">
        <v>2.6769571100000001E-4</v>
      </c>
      <c r="L29" s="32">
        <v>0.105449673562067</v>
      </c>
      <c r="M29" s="32">
        <v>4.50625035544E-4</v>
      </c>
      <c r="N29" s="32"/>
      <c r="O29" s="32" t="s">
        <v>28</v>
      </c>
      <c r="P29" s="32">
        <v>7.3123165396299997E-2</v>
      </c>
      <c r="Q29" s="32">
        <v>6.8830460596899998E-2</v>
      </c>
      <c r="R29" s="32">
        <v>1.8177641979300001</v>
      </c>
      <c r="S29" s="32">
        <v>3.91015589618</v>
      </c>
      <c r="T29" s="32">
        <v>64.895047426900007</v>
      </c>
      <c r="U29" s="32">
        <v>2.6770151806399997E-4</v>
      </c>
      <c r="V29" s="32">
        <v>11.446746981</v>
      </c>
      <c r="W29" s="32">
        <v>0</v>
      </c>
      <c r="X29" s="32">
        <v>31.2285163329</v>
      </c>
      <c r="Y29" s="32">
        <v>0</v>
      </c>
      <c r="Z29" s="32">
        <v>0.117832139861</v>
      </c>
      <c r="AA29" s="32">
        <v>0.105450593112</v>
      </c>
      <c r="AB29" s="32">
        <v>0</v>
      </c>
      <c r="AC29" s="32">
        <v>0.103955898709</v>
      </c>
      <c r="AD29" s="32">
        <v>0</v>
      </c>
      <c r="AE29" s="32">
        <v>4.5006596008499998E-4</v>
      </c>
      <c r="AF29" s="32">
        <v>22.195129427800001</v>
      </c>
      <c r="AG29" s="32">
        <v>2.4661053390399998</v>
      </c>
      <c r="AH29" s="32">
        <v>24.661234766900002</v>
      </c>
      <c r="AI29" s="32">
        <v>0</v>
      </c>
      <c r="AJ29" s="32">
        <v>3.3766637579999998</v>
      </c>
      <c r="AK29" s="32">
        <v>0</v>
      </c>
      <c r="AL29" s="32">
        <v>522.47283734899997</v>
      </c>
      <c r="AM29" s="32">
        <v>0</v>
      </c>
      <c r="AN29" s="32">
        <v>0</v>
      </c>
      <c r="AO29" s="32">
        <v>0</v>
      </c>
      <c r="AP29" s="32">
        <v>0</v>
      </c>
      <c r="AQ29" s="32">
        <v>7.1000674614299999E-2</v>
      </c>
      <c r="AR29" s="32">
        <v>0</v>
      </c>
      <c r="AS29" s="32">
        <v>1.2832613579400001</v>
      </c>
      <c r="AT29" s="32">
        <v>1.2589017515700001</v>
      </c>
      <c r="AU29" s="32">
        <v>2.4359606364699998E-2</v>
      </c>
      <c r="AV29" s="32">
        <v>0.91555278140600005</v>
      </c>
      <c r="AW29" s="32">
        <v>0</v>
      </c>
      <c r="AX29" s="32">
        <v>0</v>
      </c>
      <c r="AY29" s="32">
        <v>0.82695110699600005</v>
      </c>
      <c r="AZ29" s="32">
        <v>0</v>
      </c>
      <c r="BA29" s="32">
        <v>1.7623691970200001E-2</v>
      </c>
      <c r="BB29" s="32">
        <v>0</v>
      </c>
      <c r="BC29" s="32">
        <v>3.4618440560599999E-3</v>
      </c>
      <c r="BD29" s="32">
        <v>4.4059632269100001E-2</v>
      </c>
      <c r="BE29" s="32">
        <v>0</v>
      </c>
      <c r="BF29" s="32">
        <v>0.29582749384099999</v>
      </c>
      <c r="BG29" s="32">
        <v>0</v>
      </c>
      <c r="BH29" s="32">
        <v>6.0082954634399999E-2</v>
      </c>
      <c r="BI29" s="32">
        <v>0</v>
      </c>
      <c r="BJ29" s="32">
        <v>3.0696520881599998</v>
      </c>
      <c r="BK29" s="32">
        <v>9.8935152179500001</v>
      </c>
      <c r="BL29" s="32">
        <v>0</v>
      </c>
      <c r="BM29" s="32">
        <v>109.01080701799999</v>
      </c>
      <c r="BN29" s="32">
        <v>541.703549662</v>
      </c>
      <c r="BO29" s="32">
        <v>5.7151579980899996</v>
      </c>
    </row>
    <row r="30" spans="1:67" x14ac:dyDescent="0.25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</row>
    <row r="31" spans="1:67" x14ac:dyDescent="0.25">
      <c r="A31" s="34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</row>
    <row r="32" spans="1:67" x14ac:dyDescent="0.25">
      <c r="A32" s="34" t="s">
        <v>31</v>
      </c>
      <c r="B32" s="32">
        <v>57502.833253680903</v>
      </c>
      <c r="C32" s="32"/>
      <c r="D32" s="32">
        <v>44304.7357015936</v>
      </c>
      <c r="E32" s="32">
        <v>878.67891228841597</v>
      </c>
      <c r="F32" s="32">
        <v>876.15969569961601</v>
      </c>
      <c r="G32" s="32">
        <v>540.71660791310296</v>
      </c>
      <c r="H32" s="32">
        <v>140651.94932112799</v>
      </c>
      <c r="I32" s="32">
        <v>95.587698597599498</v>
      </c>
      <c r="J32" s="32">
        <v>877.21074668942197</v>
      </c>
      <c r="K32" s="32">
        <v>3.2442687363419903E-2</v>
      </c>
      <c r="L32" s="32">
        <v>639.61438591913497</v>
      </c>
      <c r="M32" s="32">
        <v>57.553757686200598</v>
      </c>
      <c r="N32" s="32"/>
      <c r="O32" s="32" t="s">
        <v>31</v>
      </c>
      <c r="P32" s="32">
        <v>101.781860408</v>
      </c>
      <c r="Q32" s="32">
        <v>95.587297187399997</v>
      </c>
      <c r="R32" s="32">
        <v>193.87361890400001</v>
      </c>
      <c r="S32" s="32">
        <v>904.941750598</v>
      </c>
      <c r="T32" s="32">
        <v>471494.76263999997</v>
      </c>
      <c r="U32" s="32">
        <v>3.2443257978200003E-2</v>
      </c>
      <c r="V32" s="32">
        <v>57501.981695800001</v>
      </c>
      <c r="W32" s="32">
        <v>25.971192173399999</v>
      </c>
      <c r="X32" s="32">
        <v>89607.590015099995</v>
      </c>
      <c r="Y32" s="32">
        <v>0</v>
      </c>
      <c r="Z32" s="32">
        <v>641.14597824099997</v>
      </c>
      <c r="AA32" s="32">
        <v>639.60544423299996</v>
      </c>
      <c r="AB32" s="32">
        <v>0</v>
      </c>
      <c r="AC32" s="32">
        <v>21.636543660699999</v>
      </c>
      <c r="AD32" s="32">
        <v>0</v>
      </c>
      <c r="AE32" s="32">
        <v>57.477693661899998</v>
      </c>
      <c r="AF32" s="32">
        <v>39873.752096099997</v>
      </c>
      <c r="AG32" s="32">
        <v>4430.4233493000002</v>
      </c>
      <c r="AH32" s="32">
        <v>44304.175445399997</v>
      </c>
      <c r="AI32" s="32">
        <v>0</v>
      </c>
      <c r="AJ32" s="32">
        <v>413.55436655300002</v>
      </c>
      <c r="AK32" s="32">
        <v>0</v>
      </c>
      <c r="AL32" s="32">
        <v>116559.03954899999</v>
      </c>
      <c r="AM32" s="32">
        <v>0</v>
      </c>
      <c r="AN32" s="32">
        <v>0</v>
      </c>
      <c r="AO32" s="32">
        <v>0</v>
      </c>
      <c r="AP32" s="32">
        <v>0</v>
      </c>
      <c r="AQ32" s="32">
        <v>49.4149974774</v>
      </c>
      <c r="AR32" s="32">
        <v>0</v>
      </c>
      <c r="AS32" s="32">
        <v>878.71406522100006</v>
      </c>
      <c r="AT32" s="32">
        <v>876.19490690700002</v>
      </c>
      <c r="AU32" s="32">
        <v>2.5191583144599998</v>
      </c>
      <c r="AV32" s="32">
        <v>637.22441901399998</v>
      </c>
      <c r="AW32" s="32">
        <v>0</v>
      </c>
      <c r="AX32" s="32">
        <v>0</v>
      </c>
      <c r="AY32" s="32">
        <v>575.54344393400004</v>
      </c>
      <c r="AZ32" s="32">
        <v>0</v>
      </c>
      <c r="BA32" s="32">
        <v>12.2661629987</v>
      </c>
      <c r="BB32" s="32">
        <v>0</v>
      </c>
      <c r="BC32" s="32">
        <v>2.4094181556100001</v>
      </c>
      <c r="BD32" s="32">
        <v>30.6653048083</v>
      </c>
      <c r="BE32" s="32">
        <v>0</v>
      </c>
      <c r="BF32" s="32">
        <v>205.89576492899999</v>
      </c>
      <c r="BG32" s="32">
        <v>0</v>
      </c>
      <c r="BH32" s="32">
        <v>540.71314865900001</v>
      </c>
      <c r="BI32" s="32">
        <v>0</v>
      </c>
      <c r="BJ32" s="32">
        <v>326.750115343</v>
      </c>
      <c r="BK32" s="32">
        <v>1087.2736377399999</v>
      </c>
      <c r="BL32" s="32">
        <v>0</v>
      </c>
      <c r="BM32" s="32">
        <v>63697.9727623</v>
      </c>
      <c r="BN32" s="32">
        <v>140648.90939799999</v>
      </c>
      <c r="BO32" s="32">
        <v>562.85655882799995</v>
      </c>
    </row>
    <row r="33" spans="1:67" x14ac:dyDescent="0.25">
      <c r="A33" s="34" t="s">
        <v>32</v>
      </c>
      <c r="B33" s="32">
        <v>1491.68515570156</v>
      </c>
      <c r="C33" s="32"/>
      <c r="D33" s="32">
        <v>1195.7303941765399</v>
      </c>
      <c r="E33" s="32">
        <v>31.803849520363801</v>
      </c>
      <c r="F33" s="32">
        <v>31.7040446102638</v>
      </c>
      <c r="G33" s="32">
        <v>172.07317668812701</v>
      </c>
      <c r="H33" s="32">
        <v>13363.867077426199</v>
      </c>
      <c r="I33" s="32">
        <v>2.32109526539899</v>
      </c>
      <c r="J33" s="32">
        <v>110.466617477646</v>
      </c>
      <c r="K33" s="32">
        <v>1.09699022146E-3</v>
      </c>
      <c r="L33" s="32">
        <v>12.4762116045612</v>
      </c>
      <c r="M33" s="32">
        <v>1.42465456848584</v>
      </c>
      <c r="N33" s="32"/>
      <c r="O33" s="32" t="s">
        <v>32</v>
      </c>
      <c r="P33" s="32">
        <v>2.4736722959000002</v>
      </c>
      <c r="Q33" s="32">
        <v>2.3210510791900001</v>
      </c>
      <c r="R33" s="32">
        <v>35.3708500563</v>
      </c>
      <c r="S33" s="32">
        <v>110.465128557</v>
      </c>
      <c r="T33" s="32">
        <v>3586.7473556599998</v>
      </c>
      <c r="U33" s="32">
        <v>1.09699677614E-3</v>
      </c>
      <c r="V33" s="32">
        <v>1491.66186141</v>
      </c>
      <c r="W33" s="32">
        <v>0.87396808036399998</v>
      </c>
      <c r="X33" s="32">
        <v>3677.4387024600001</v>
      </c>
      <c r="Y33" s="32">
        <v>0</v>
      </c>
      <c r="Z33" s="32">
        <v>18.300568733599999</v>
      </c>
      <c r="AA33" s="32">
        <v>12.4760386147</v>
      </c>
      <c r="AB33" s="32">
        <v>0</v>
      </c>
      <c r="AC33" s="32">
        <v>2.3776472598299998</v>
      </c>
      <c r="AD33" s="32">
        <v>0</v>
      </c>
      <c r="AE33" s="32">
        <v>1.42276507129</v>
      </c>
      <c r="AF33" s="32">
        <v>1076.1406069699999</v>
      </c>
      <c r="AG33" s="32">
        <v>119.572017573</v>
      </c>
      <c r="AH33" s="32">
        <v>1195.7126245500001</v>
      </c>
      <c r="AI33" s="32">
        <v>0</v>
      </c>
      <c r="AJ33" s="32">
        <v>68.766760296499996</v>
      </c>
      <c r="AK33" s="32">
        <v>0</v>
      </c>
      <c r="AL33" s="32">
        <v>11638.8235897</v>
      </c>
      <c r="AM33" s="32">
        <v>0</v>
      </c>
      <c r="AN33" s="32">
        <v>0</v>
      </c>
      <c r="AO33" s="32">
        <v>0</v>
      </c>
      <c r="AP33" s="32">
        <v>0</v>
      </c>
      <c r="AQ33" s="32">
        <v>1.7880955240700001</v>
      </c>
      <c r="AR33" s="32">
        <v>0</v>
      </c>
      <c r="AS33" s="32">
        <v>31.805208802100001</v>
      </c>
      <c r="AT33" s="32">
        <v>31.705402102299999</v>
      </c>
      <c r="AU33" s="32">
        <v>9.9806699846199998E-2</v>
      </c>
      <c r="AV33" s="32">
        <v>23.0581812894</v>
      </c>
      <c r="AW33" s="32">
        <v>0</v>
      </c>
      <c r="AX33" s="32">
        <v>0</v>
      </c>
      <c r="AY33" s="32">
        <v>20.826202406299998</v>
      </c>
      <c r="AZ33" s="32">
        <v>0</v>
      </c>
      <c r="BA33" s="32">
        <v>0.44385325319500002</v>
      </c>
      <c r="BB33" s="32">
        <v>0</v>
      </c>
      <c r="BC33" s="32">
        <v>8.7184061299500001E-2</v>
      </c>
      <c r="BD33" s="32">
        <v>1.1096417119999999</v>
      </c>
      <c r="BE33" s="32">
        <v>0</v>
      </c>
      <c r="BF33" s="32">
        <v>7.4503950396</v>
      </c>
      <c r="BG33" s="32">
        <v>0</v>
      </c>
      <c r="BH33" s="32">
        <v>172.07215449099999</v>
      </c>
      <c r="BI33" s="32">
        <v>0</v>
      </c>
      <c r="BJ33" s="32">
        <v>59.707014537699997</v>
      </c>
      <c r="BK33" s="32">
        <v>191.867616564</v>
      </c>
      <c r="BL33" s="32">
        <v>0</v>
      </c>
      <c r="BM33" s="32">
        <v>4824.2371569099996</v>
      </c>
      <c r="BN33" s="32">
        <v>13363.699322099999</v>
      </c>
      <c r="BO33" s="32">
        <v>95.748233429199999</v>
      </c>
    </row>
    <row r="34" spans="1:67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</row>
    <row r="35" spans="1:67" x14ac:dyDescent="0.25">
      <c r="A35" s="34" t="s">
        <v>34</v>
      </c>
      <c r="B35" s="32">
        <v>4572.5495339270401</v>
      </c>
      <c r="C35" s="32"/>
      <c r="D35" s="32">
        <v>7837.1020511885099</v>
      </c>
      <c r="E35" s="32">
        <v>344.28497447746298</v>
      </c>
      <c r="F35" s="32">
        <v>339.10479794306298</v>
      </c>
      <c r="G35" s="32">
        <v>700.51738506508195</v>
      </c>
      <c r="H35" s="32">
        <v>116029.386664954</v>
      </c>
      <c r="I35" s="32">
        <v>23.667225567087701</v>
      </c>
      <c r="J35" s="32">
        <v>1388.80437320339</v>
      </c>
      <c r="K35" s="32">
        <v>6.5263688463080005E-2</v>
      </c>
      <c r="L35" s="32">
        <v>81.527325950544807</v>
      </c>
      <c r="M35" s="32">
        <v>2.1756567900381101</v>
      </c>
      <c r="N35" s="32"/>
      <c r="O35" s="32" t="s">
        <v>34</v>
      </c>
      <c r="P35" s="32">
        <v>25.1531798022</v>
      </c>
      <c r="Q35" s="32">
        <v>23.667168834800002</v>
      </c>
      <c r="R35" s="32">
        <v>433.63955033000002</v>
      </c>
      <c r="S35" s="32">
        <v>1388.78979215</v>
      </c>
      <c r="T35" s="32">
        <v>6781.8766562500005</v>
      </c>
      <c r="U35" s="32">
        <v>6.5262386793300001E-2</v>
      </c>
      <c r="V35" s="32">
        <v>4572.5340145600003</v>
      </c>
      <c r="W35" s="32">
        <v>1.10913386492</v>
      </c>
      <c r="X35" s="32">
        <v>6862.6081026900001</v>
      </c>
      <c r="Y35" s="32">
        <v>0</v>
      </c>
      <c r="Z35" s="32">
        <v>87.058738130999998</v>
      </c>
      <c r="AA35" s="32">
        <v>81.527150617399997</v>
      </c>
      <c r="AB35" s="32">
        <v>0</v>
      </c>
      <c r="AC35" s="32">
        <v>25.248501499100001</v>
      </c>
      <c r="AD35" s="32">
        <v>0</v>
      </c>
      <c r="AE35" s="32">
        <v>2.17285109591</v>
      </c>
      <c r="AF35" s="32">
        <v>7053.3676310800001</v>
      </c>
      <c r="AG35" s="32">
        <v>783.70577052099998</v>
      </c>
      <c r="AH35" s="32">
        <v>7837.0734015999997</v>
      </c>
      <c r="AI35" s="32">
        <v>0</v>
      </c>
      <c r="AJ35" s="32">
        <v>817.87722167000004</v>
      </c>
      <c r="AK35" s="32">
        <v>0</v>
      </c>
      <c r="AL35" s="32">
        <v>109915.862184</v>
      </c>
      <c r="AM35" s="32">
        <v>0</v>
      </c>
      <c r="AN35" s="32">
        <v>0</v>
      </c>
      <c r="AO35" s="32">
        <v>0</v>
      </c>
      <c r="AP35" s="32">
        <v>0</v>
      </c>
      <c r="AQ35" s="32">
        <v>19.125517992500001</v>
      </c>
      <c r="AR35" s="32">
        <v>0</v>
      </c>
      <c r="AS35" s="32">
        <v>344.30074337999997</v>
      </c>
      <c r="AT35" s="32">
        <v>339.12057052799997</v>
      </c>
      <c r="AU35" s="32">
        <v>5.1801728528400002</v>
      </c>
      <c r="AV35" s="32">
        <v>246.63007321500001</v>
      </c>
      <c r="AW35" s="32">
        <v>0</v>
      </c>
      <c r="AX35" s="32">
        <v>0</v>
      </c>
      <c r="AY35" s="32">
        <v>222.756862106</v>
      </c>
      <c r="AZ35" s="32">
        <v>0</v>
      </c>
      <c r="BA35" s="32">
        <v>4.74745188137</v>
      </c>
      <c r="BB35" s="32">
        <v>0</v>
      </c>
      <c r="BC35" s="32">
        <v>0.93253614367500004</v>
      </c>
      <c r="BD35" s="32">
        <v>11.868652234700001</v>
      </c>
      <c r="BE35" s="32">
        <v>0</v>
      </c>
      <c r="BF35" s="32">
        <v>79.689308933700005</v>
      </c>
      <c r="BG35" s="32">
        <v>0</v>
      </c>
      <c r="BH35" s="32">
        <v>700.51085084500005</v>
      </c>
      <c r="BI35" s="32">
        <v>0</v>
      </c>
      <c r="BJ35" s="32">
        <v>732.23389718999999</v>
      </c>
      <c r="BK35" s="32">
        <v>2355.55820042</v>
      </c>
      <c r="BL35" s="32">
        <v>0</v>
      </c>
      <c r="BM35" s="32">
        <v>24946.6425366</v>
      </c>
      <c r="BN35" s="32">
        <v>116028.713483</v>
      </c>
      <c r="BO35" s="32">
        <v>1252.9490617900001</v>
      </c>
    </row>
    <row r="36" spans="1:67" x14ac:dyDescent="0.25">
      <c r="A36" s="34" t="s">
        <v>35</v>
      </c>
      <c r="B36" s="32">
        <v>298.04377295844699</v>
      </c>
      <c r="C36" s="32"/>
      <c r="D36" s="32">
        <v>634.61353760960696</v>
      </c>
      <c r="E36" s="32">
        <v>23.673006601461601</v>
      </c>
      <c r="F36" s="32">
        <v>22.989261291381698</v>
      </c>
      <c r="G36" s="32">
        <v>689.64299688168205</v>
      </c>
      <c r="H36" s="32">
        <v>12779.071503417999</v>
      </c>
      <c r="I36" s="32">
        <v>2.2486018174536402</v>
      </c>
      <c r="J36" s="32">
        <v>68.2721623075916</v>
      </c>
      <c r="K36" s="32">
        <v>7.8714577368699992E-3</v>
      </c>
      <c r="L36" s="32">
        <v>3.2287337865277101</v>
      </c>
      <c r="M36" s="32">
        <v>0.133330808740034</v>
      </c>
      <c r="N36" s="32"/>
      <c r="O36" s="32" t="s">
        <v>35</v>
      </c>
      <c r="P36" s="32">
        <v>2.3888352947499998</v>
      </c>
      <c r="Q36" s="32">
        <v>2.2485984125099998</v>
      </c>
      <c r="R36" s="32">
        <v>22.9353727636</v>
      </c>
      <c r="S36" s="32">
        <v>68.271817823399999</v>
      </c>
      <c r="T36" s="32">
        <v>7624.6577991699996</v>
      </c>
      <c r="U36" s="32">
        <v>7.8714448702700002E-3</v>
      </c>
      <c r="V36" s="32">
        <v>298.04304184900002</v>
      </c>
      <c r="W36" s="32">
        <v>0</v>
      </c>
      <c r="X36" s="32">
        <v>5413.8783478100004</v>
      </c>
      <c r="Y36" s="32">
        <v>0</v>
      </c>
      <c r="Z36" s="32">
        <v>3.3769858322099999</v>
      </c>
      <c r="AA36" s="32">
        <v>3.2287493287400002</v>
      </c>
      <c r="AB36" s="32">
        <v>0</v>
      </c>
      <c r="AC36" s="32">
        <v>1.3115316218599999</v>
      </c>
      <c r="AD36" s="32">
        <v>0</v>
      </c>
      <c r="AE36" s="32">
        <v>0.13315656032199999</v>
      </c>
      <c r="AF36" s="32">
        <v>571.15123136299997</v>
      </c>
      <c r="AG36" s="32">
        <v>63.461441963699997</v>
      </c>
      <c r="AH36" s="32">
        <v>634.61267332700004</v>
      </c>
      <c r="AI36" s="32">
        <v>0</v>
      </c>
      <c r="AJ36" s="32">
        <v>43.503399901999998</v>
      </c>
      <c r="AK36" s="32">
        <v>0</v>
      </c>
      <c r="AL36" s="32">
        <v>10600.1334231</v>
      </c>
      <c r="AM36" s="32">
        <v>0</v>
      </c>
      <c r="AN36" s="32">
        <v>0</v>
      </c>
      <c r="AO36" s="32">
        <v>0</v>
      </c>
      <c r="AP36" s="32">
        <v>0</v>
      </c>
      <c r="AQ36" s="32">
        <v>1.2965977474399999</v>
      </c>
      <c r="AR36" s="32">
        <v>0</v>
      </c>
      <c r="AS36" s="32">
        <v>23.674121964200001</v>
      </c>
      <c r="AT36" s="32">
        <v>22.990379156500001</v>
      </c>
      <c r="AU36" s="32">
        <v>0.68374280769600004</v>
      </c>
      <c r="AV36" s="32">
        <v>16.720070404099999</v>
      </c>
      <c r="AW36" s="32">
        <v>0</v>
      </c>
      <c r="AX36" s="32">
        <v>0</v>
      </c>
      <c r="AY36" s="32">
        <v>15.101626965299999</v>
      </c>
      <c r="AZ36" s="32">
        <v>0</v>
      </c>
      <c r="BA36" s="32">
        <v>0.321848772477</v>
      </c>
      <c r="BB36" s="32">
        <v>0</v>
      </c>
      <c r="BC36" s="32">
        <v>6.3220869725599996E-2</v>
      </c>
      <c r="BD36" s="32">
        <v>0.80462284198900003</v>
      </c>
      <c r="BE36" s="32">
        <v>0</v>
      </c>
      <c r="BF36" s="32">
        <v>5.4024650407000001</v>
      </c>
      <c r="BG36" s="32">
        <v>0</v>
      </c>
      <c r="BH36" s="32">
        <v>689.64002146899998</v>
      </c>
      <c r="BI36" s="32">
        <v>0</v>
      </c>
      <c r="BJ36" s="32">
        <v>38.729361729399997</v>
      </c>
      <c r="BK36" s="32">
        <v>124.429200197</v>
      </c>
      <c r="BL36" s="32">
        <v>0</v>
      </c>
      <c r="BM36" s="32">
        <v>5763.7303513099996</v>
      </c>
      <c r="BN36" s="32">
        <v>12779.035545700001</v>
      </c>
      <c r="BO36" s="32">
        <v>62.4757385176</v>
      </c>
    </row>
    <row r="37" spans="1:67" x14ac:dyDescent="0.25">
      <c r="A37" s="34" t="s">
        <v>36</v>
      </c>
      <c r="B37" s="32">
        <v>89651.8014678771</v>
      </c>
      <c r="C37" s="32"/>
      <c r="D37" s="32">
        <v>76272.985906398593</v>
      </c>
      <c r="E37" s="32">
        <v>2726.08196740529</v>
      </c>
      <c r="F37" s="32">
        <v>2723.2188011111498</v>
      </c>
      <c r="G37" s="32">
        <v>168.92673082226901</v>
      </c>
      <c r="H37" s="32">
        <v>204698.722655177</v>
      </c>
      <c r="I37" s="32">
        <v>158.365950326827</v>
      </c>
      <c r="J37" s="32">
        <v>622.54056160954804</v>
      </c>
      <c r="K37" s="32">
        <v>3.6093893653087003E-2</v>
      </c>
      <c r="L37" s="32">
        <v>1092.83371325751</v>
      </c>
      <c r="M37" s="32">
        <v>103.412928917042</v>
      </c>
      <c r="N37" s="32"/>
      <c r="O37" s="32" t="s">
        <v>36</v>
      </c>
      <c r="P37" s="32">
        <v>168.64503839400001</v>
      </c>
      <c r="Q37" s="32">
        <v>158.365880218</v>
      </c>
      <c r="R37" s="32">
        <v>308.768296367</v>
      </c>
      <c r="S37" s="32">
        <v>878.97090859000002</v>
      </c>
      <c r="T37" s="32">
        <v>117780.46560900001</v>
      </c>
      <c r="U37" s="32">
        <v>3.6091799915900002E-2</v>
      </c>
      <c r="V37" s="32">
        <v>89651.406477600001</v>
      </c>
      <c r="W37" s="32">
        <v>44.800852462800002</v>
      </c>
      <c r="X37" s="32">
        <v>108880.08577000001</v>
      </c>
      <c r="Y37" s="32">
        <v>0</v>
      </c>
      <c r="Z37" s="32">
        <v>2618.7756865800002</v>
      </c>
      <c r="AA37" s="32">
        <v>1092.8306078600001</v>
      </c>
      <c r="AB37" s="32">
        <v>0</v>
      </c>
      <c r="AC37" s="32">
        <v>35.858851777799998</v>
      </c>
      <c r="AD37" s="32">
        <v>0</v>
      </c>
      <c r="AE37" s="32">
        <v>103.277668928</v>
      </c>
      <c r="AF37" s="32">
        <v>68645.412278400006</v>
      </c>
      <c r="AG37" s="32">
        <v>7627.2686300599999</v>
      </c>
      <c r="AH37" s="32">
        <v>76272.680908399998</v>
      </c>
      <c r="AI37" s="32">
        <v>0</v>
      </c>
      <c r="AJ37" s="32">
        <v>668.83052145399995</v>
      </c>
      <c r="AK37" s="32">
        <v>0</v>
      </c>
      <c r="AL37" s="32">
        <v>156517.658414</v>
      </c>
      <c r="AM37" s="32">
        <v>0</v>
      </c>
      <c r="AN37" s="32">
        <v>0</v>
      </c>
      <c r="AO37" s="32">
        <v>0</v>
      </c>
      <c r="AP37" s="32">
        <v>0</v>
      </c>
      <c r="AQ37" s="32">
        <v>153.589194128</v>
      </c>
      <c r="AR37" s="32">
        <v>0</v>
      </c>
      <c r="AS37" s="32">
        <v>2726.21090972</v>
      </c>
      <c r="AT37" s="32">
        <v>2723.34775025</v>
      </c>
      <c r="AU37" s="32">
        <v>2.86315946725</v>
      </c>
      <c r="AV37" s="32">
        <v>1980.5917967099999</v>
      </c>
      <c r="AW37" s="32">
        <v>0</v>
      </c>
      <c r="AX37" s="32">
        <v>0</v>
      </c>
      <c r="AY37" s="32">
        <v>1788.87667444</v>
      </c>
      <c r="AZ37" s="32">
        <v>0</v>
      </c>
      <c r="BA37" s="32">
        <v>38.124969590500001</v>
      </c>
      <c r="BB37" s="32">
        <v>0</v>
      </c>
      <c r="BC37" s="32">
        <v>7.4888330206099996</v>
      </c>
      <c r="BD37" s="32">
        <v>95.312517975899993</v>
      </c>
      <c r="BE37" s="32">
        <v>0</v>
      </c>
      <c r="BF37" s="32">
        <v>639.95460254499994</v>
      </c>
      <c r="BG37" s="32">
        <v>0</v>
      </c>
      <c r="BH37" s="32">
        <v>168.927018648</v>
      </c>
      <c r="BI37" s="32">
        <v>0</v>
      </c>
      <c r="BJ37" s="32">
        <v>520.303679203</v>
      </c>
      <c r="BK37" s="32">
        <v>1675.82994463</v>
      </c>
      <c r="BL37" s="32">
        <v>0</v>
      </c>
      <c r="BM37" s="32">
        <v>108555.027141</v>
      </c>
      <c r="BN37" s="32">
        <v>204698.10251999999</v>
      </c>
      <c r="BO37" s="32">
        <v>838.45381102399995</v>
      </c>
    </row>
    <row r="38" spans="1:67" x14ac:dyDescent="0.25">
      <c r="A38" s="34" t="s">
        <v>37</v>
      </c>
      <c r="B38" s="32">
        <v>42.936814285200001</v>
      </c>
      <c r="C38" s="32"/>
      <c r="D38" s="32">
        <v>33.784171837199899</v>
      </c>
      <c r="E38" s="32">
        <v>0.84379348976399904</v>
      </c>
      <c r="F38" s="32">
        <v>0.84379348976399904</v>
      </c>
      <c r="G38" s="32">
        <v>3.4602718507081902E-2</v>
      </c>
      <c r="H38" s="32">
        <v>35.127819311400003</v>
      </c>
      <c r="I38" s="32">
        <v>7.2681987052799907E-2</v>
      </c>
      <c r="J38" s="32">
        <v>1.1878662483611999</v>
      </c>
      <c r="K38" s="32">
        <v>0</v>
      </c>
      <c r="L38" s="32">
        <v>0.48842903012400002</v>
      </c>
      <c r="M38" s="32">
        <v>4.6570293648E-2</v>
      </c>
      <c r="N38" s="32"/>
      <c r="O38" s="32" t="s">
        <v>37</v>
      </c>
      <c r="P38" s="32">
        <v>7.7442693166200005E-2</v>
      </c>
      <c r="Q38" s="32">
        <v>7.26819461734E-2</v>
      </c>
      <c r="R38" s="32">
        <v>2.8479912134800001E-2</v>
      </c>
      <c r="S38" s="32">
        <v>1.1878819362499999</v>
      </c>
      <c r="T38" s="32">
        <v>23.166875113700002</v>
      </c>
      <c r="U38" s="32">
        <v>0</v>
      </c>
      <c r="V38" s="32">
        <v>42.936651289399997</v>
      </c>
      <c r="W38" s="32">
        <v>2.5209894200199999E-2</v>
      </c>
      <c r="X38" s="32">
        <v>25.278692929200002</v>
      </c>
      <c r="Y38" s="32">
        <v>0</v>
      </c>
      <c r="Z38" s="32">
        <v>0.54332372261399997</v>
      </c>
      <c r="AA38" s="32">
        <v>0.48843263104399998</v>
      </c>
      <c r="AB38" s="32">
        <v>0</v>
      </c>
      <c r="AC38" s="32">
        <v>1.18686021429E-2</v>
      </c>
      <c r="AD38" s="32">
        <v>0</v>
      </c>
      <c r="AE38" s="32">
        <v>4.6509622623799998E-2</v>
      </c>
      <c r="AF38" s="32">
        <v>30.405578884099999</v>
      </c>
      <c r="AG38" s="32">
        <v>3.3783363724000002</v>
      </c>
      <c r="AH38" s="32">
        <v>33.783915256500002</v>
      </c>
      <c r="AI38" s="32">
        <v>0</v>
      </c>
      <c r="AJ38" s="32">
        <v>0.10059707953700001</v>
      </c>
      <c r="AK38" s="32">
        <v>0</v>
      </c>
      <c r="AL38" s="32">
        <v>23.0187040681</v>
      </c>
      <c r="AM38" s="32">
        <v>0</v>
      </c>
      <c r="AN38" s="32">
        <v>0</v>
      </c>
      <c r="AO38" s="32">
        <v>0</v>
      </c>
      <c r="AP38" s="32">
        <v>0</v>
      </c>
      <c r="AQ38" s="32">
        <v>4.7588546988800003E-2</v>
      </c>
      <c r="AR38" s="32">
        <v>0</v>
      </c>
      <c r="AS38" s="32">
        <v>0.84382205448699998</v>
      </c>
      <c r="AT38" s="32">
        <v>0.84382205448699998</v>
      </c>
      <c r="AU38" s="32">
        <v>0</v>
      </c>
      <c r="AV38" s="32">
        <v>0.61367605284500004</v>
      </c>
      <c r="AW38" s="32">
        <v>0</v>
      </c>
      <c r="AX38" s="32">
        <v>0</v>
      </c>
      <c r="AY38" s="32">
        <v>0.55426922843699999</v>
      </c>
      <c r="AZ38" s="32">
        <v>0</v>
      </c>
      <c r="BA38" s="32">
        <v>1.1812966484200001E-2</v>
      </c>
      <c r="BB38" s="32">
        <v>0</v>
      </c>
      <c r="BC38" s="32">
        <v>2.32043574354E-3</v>
      </c>
      <c r="BD38" s="32">
        <v>2.9532577147999999E-2</v>
      </c>
      <c r="BE38" s="32">
        <v>0</v>
      </c>
      <c r="BF38" s="32">
        <v>0.19829298875099999</v>
      </c>
      <c r="BG38" s="32">
        <v>0</v>
      </c>
      <c r="BH38" s="32">
        <v>3.4602572132500002E-2</v>
      </c>
      <c r="BI38" s="32">
        <v>0</v>
      </c>
      <c r="BJ38" s="32">
        <v>4.7476740554600001E-2</v>
      </c>
      <c r="BK38" s="32">
        <v>0.154496010351</v>
      </c>
      <c r="BL38" s="32">
        <v>0</v>
      </c>
      <c r="BM38" s="32">
        <v>24.930475481799999</v>
      </c>
      <c r="BN38" s="32">
        <v>35.127788940499997</v>
      </c>
      <c r="BO38" s="32">
        <v>7.9273975760199997E-2</v>
      </c>
    </row>
    <row r="39" spans="1:67" x14ac:dyDescent="0.25">
      <c r="A39" s="34" t="s">
        <v>130</v>
      </c>
      <c r="B39" s="32">
        <v>69992.842599364594</v>
      </c>
      <c r="C39" s="32"/>
      <c r="D39" s="32">
        <v>82623.615521029802</v>
      </c>
      <c r="E39" s="32">
        <v>2781.10035156598</v>
      </c>
      <c r="F39" s="32">
        <v>2661.5077615659802</v>
      </c>
      <c r="G39" s="32">
        <v>3996.8704978206702</v>
      </c>
      <c r="H39" s="32">
        <v>30438.992351701901</v>
      </c>
      <c r="I39" s="32">
        <v>84.528557079145301</v>
      </c>
      <c r="J39" s="32">
        <v>612.55288704201405</v>
      </c>
      <c r="K39" s="32">
        <v>0</v>
      </c>
      <c r="L39" s="32">
        <v>964.44764242147005</v>
      </c>
      <c r="M39" s="32">
        <v>55.135203680544002</v>
      </c>
      <c r="N39" s="32"/>
      <c r="O39" s="32" t="s">
        <v>130</v>
      </c>
      <c r="P39" s="32">
        <v>90.143409706499995</v>
      </c>
      <c r="Q39" s="32">
        <v>84.528348394000005</v>
      </c>
      <c r="R39" s="32">
        <v>21.108306647999999</v>
      </c>
      <c r="S39" s="32">
        <v>612.61099361300001</v>
      </c>
      <c r="T39" s="32">
        <v>33399.5167889</v>
      </c>
      <c r="U39" s="32">
        <v>0</v>
      </c>
      <c r="V39" s="32">
        <v>69992.739660799998</v>
      </c>
      <c r="W39" s="32">
        <v>38.1942229203</v>
      </c>
      <c r="X39" s="32">
        <v>15833.865929899999</v>
      </c>
      <c r="Y39" s="32">
        <v>0</v>
      </c>
      <c r="Z39" s="32">
        <v>1069.8058662799999</v>
      </c>
      <c r="AA39" s="32">
        <v>964.44719375900002</v>
      </c>
      <c r="AB39" s="32">
        <v>0</v>
      </c>
      <c r="AC39" s="32">
        <v>16.722505515999998</v>
      </c>
      <c r="AD39" s="32">
        <v>0</v>
      </c>
      <c r="AE39" s="32">
        <v>55.063005389200001</v>
      </c>
      <c r="AF39" s="32">
        <v>74361.136690200001</v>
      </c>
      <c r="AG39" s="32">
        <v>8262.3501995400002</v>
      </c>
      <c r="AH39" s="32">
        <v>82623.486889699998</v>
      </c>
      <c r="AI39" s="32">
        <v>0</v>
      </c>
      <c r="AJ39" s="32">
        <v>107.746818781</v>
      </c>
      <c r="AK39" s="32">
        <v>0</v>
      </c>
      <c r="AL39" s="32">
        <v>23448.6825039</v>
      </c>
      <c r="AM39" s="32">
        <v>0</v>
      </c>
      <c r="AN39" s="32">
        <v>0</v>
      </c>
      <c r="AO39" s="32">
        <v>0</v>
      </c>
      <c r="AP39" s="32">
        <v>0</v>
      </c>
      <c r="AQ39" s="32">
        <v>150.108854049</v>
      </c>
      <c r="AR39" s="32">
        <v>0</v>
      </c>
      <c r="AS39" s="32">
        <v>2781.2290659999999</v>
      </c>
      <c r="AT39" s="32">
        <v>2661.6364903100002</v>
      </c>
      <c r="AU39" s="32">
        <v>119.59257568699999</v>
      </c>
      <c r="AV39" s="32">
        <v>1935.71111868</v>
      </c>
      <c r="AW39" s="32">
        <v>0</v>
      </c>
      <c r="AX39" s="32">
        <v>0</v>
      </c>
      <c r="AY39" s="32">
        <v>1748.3419081</v>
      </c>
      <c r="AZ39" s="32">
        <v>0</v>
      </c>
      <c r="BA39" s="32">
        <v>37.261109219700003</v>
      </c>
      <c r="BB39" s="32">
        <v>0</v>
      </c>
      <c r="BC39" s="32">
        <v>7.3191476777100002</v>
      </c>
      <c r="BD39" s="32">
        <v>93.152643044100003</v>
      </c>
      <c r="BE39" s="32">
        <v>0</v>
      </c>
      <c r="BF39" s="32">
        <v>625.45358091200001</v>
      </c>
      <c r="BG39" s="32">
        <v>0</v>
      </c>
      <c r="BH39" s="32">
        <v>3996.8623605900002</v>
      </c>
      <c r="BI39" s="32">
        <v>0</v>
      </c>
      <c r="BJ39" s="32">
        <v>34.716199307499998</v>
      </c>
      <c r="BK39" s="32">
        <v>115.756038573</v>
      </c>
      <c r="BL39" s="32">
        <v>0</v>
      </c>
      <c r="BM39" s="32">
        <v>15281.082281200001</v>
      </c>
      <c r="BN39" s="32">
        <v>30438.8982</v>
      </c>
      <c r="BO39" s="32">
        <v>90.655522737599995</v>
      </c>
    </row>
    <row r="40" spans="1:67" x14ac:dyDescent="0.25">
      <c r="A40" s="3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</row>
    <row r="41" spans="1:67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</row>
    <row r="42" spans="1:67" x14ac:dyDescent="0.25">
      <c r="A42" s="34" t="s">
        <v>41</v>
      </c>
      <c r="B42" s="32">
        <v>356.69202901788702</v>
      </c>
      <c r="C42" s="32"/>
      <c r="D42" s="32">
        <v>300.93518145818001</v>
      </c>
      <c r="E42" s="32">
        <v>8.2989569346999907</v>
      </c>
      <c r="F42" s="32">
        <v>8.2605710054999903</v>
      </c>
      <c r="G42" s="32">
        <v>2.6687242206042301</v>
      </c>
      <c r="H42" s="32">
        <v>1690.78793195956</v>
      </c>
      <c r="I42" s="32">
        <v>0.59036209283560004</v>
      </c>
      <c r="J42" s="32">
        <v>27.2650737614604</v>
      </c>
      <c r="K42" s="32">
        <v>4.68471439199999E-4</v>
      </c>
      <c r="L42" s="32">
        <v>3.4124076686859102</v>
      </c>
      <c r="M42" s="32">
        <v>0.32838088312295899</v>
      </c>
      <c r="N42" s="32"/>
      <c r="O42" s="32" t="s">
        <v>41</v>
      </c>
      <c r="P42" s="32">
        <v>0.62830487673400004</v>
      </c>
      <c r="Q42" s="32">
        <v>0.59035670172300003</v>
      </c>
      <c r="R42" s="32">
        <v>5.6586565203300001</v>
      </c>
      <c r="S42" s="32">
        <v>27.2651890964</v>
      </c>
      <c r="T42" s="32">
        <v>241.84033457300001</v>
      </c>
      <c r="U42" s="32">
        <v>4.68465531286E-4</v>
      </c>
      <c r="V42" s="32">
        <v>356.69212145300003</v>
      </c>
      <c r="W42" s="32">
        <v>0.12525174854099999</v>
      </c>
      <c r="X42" s="32">
        <v>259.12177097599999</v>
      </c>
      <c r="Y42" s="32">
        <v>0</v>
      </c>
      <c r="Z42" s="32">
        <v>3.7199253351300001</v>
      </c>
      <c r="AA42" s="32">
        <v>3.41237191506</v>
      </c>
      <c r="AB42" s="32">
        <v>0</v>
      </c>
      <c r="AC42" s="32">
        <v>0.37446960520700001</v>
      </c>
      <c r="AD42" s="32">
        <v>0</v>
      </c>
      <c r="AE42" s="32">
        <v>0.32795309446300003</v>
      </c>
      <c r="AF42" s="32">
        <v>270.84131792300002</v>
      </c>
      <c r="AG42" s="32">
        <v>30.092852560400001</v>
      </c>
      <c r="AH42" s="32">
        <v>300.934170483</v>
      </c>
      <c r="AI42" s="32">
        <v>0</v>
      </c>
      <c r="AJ42" s="32">
        <v>10.9219866438</v>
      </c>
      <c r="AK42" s="32">
        <v>0</v>
      </c>
      <c r="AL42" s="32">
        <v>1530.29090068</v>
      </c>
      <c r="AM42" s="32">
        <v>0</v>
      </c>
      <c r="AN42" s="32">
        <v>0</v>
      </c>
      <c r="AO42" s="32">
        <v>0</v>
      </c>
      <c r="AP42" s="32">
        <v>0</v>
      </c>
      <c r="AQ42" s="32">
        <v>0.46591499528800001</v>
      </c>
      <c r="AR42" s="32">
        <v>0</v>
      </c>
      <c r="AS42" s="32">
        <v>8.2993519519200003</v>
      </c>
      <c r="AT42" s="32">
        <v>8.2609659667000006</v>
      </c>
      <c r="AU42" s="32">
        <v>3.8385985217999997E-2</v>
      </c>
      <c r="AV42" s="32">
        <v>6.0078979480500001</v>
      </c>
      <c r="AW42" s="32">
        <v>0</v>
      </c>
      <c r="AX42" s="32">
        <v>0</v>
      </c>
      <c r="AY42" s="32">
        <v>5.4263506341000003</v>
      </c>
      <c r="AZ42" s="32">
        <v>0</v>
      </c>
      <c r="BA42" s="32">
        <v>0.115649619427</v>
      </c>
      <c r="BB42" s="32">
        <v>0</v>
      </c>
      <c r="BC42" s="32">
        <v>2.2716596394300001E-2</v>
      </c>
      <c r="BD42" s="32">
        <v>0.28912041645300002</v>
      </c>
      <c r="BE42" s="32">
        <v>0</v>
      </c>
      <c r="BF42" s="32">
        <v>1.9412310058</v>
      </c>
      <c r="BG42" s="32">
        <v>0</v>
      </c>
      <c r="BH42" s="32">
        <v>2.6688031041100002</v>
      </c>
      <c r="BI42" s="32">
        <v>0</v>
      </c>
      <c r="BJ42" s="32">
        <v>9.55218090246</v>
      </c>
      <c r="BK42" s="32">
        <v>30.718671734800001</v>
      </c>
      <c r="BL42" s="32">
        <v>0</v>
      </c>
      <c r="BM42" s="32">
        <v>486.47846364899999</v>
      </c>
      <c r="BN42" s="32">
        <v>1690.78834901</v>
      </c>
      <c r="BO42" s="32">
        <v>15.880336562</v>
      </c>
    </row>
    <row r="43" spans="1:67" x14ac:dyDescent="0.25">
      <c r="A43" s="34" t="s">
        <v>42</v>
      </c>
      <c r="B43" s="32">
        <v>4053.2689377971601</v>
      </c>
      <c r="C43" s="32"/>
      <c r="D43" s="32">
        <v>3105.2716860253399</v>
      </c>
      <c r="E43" s="32">
        <v>73.910844866698</v>
      </c>
      <c r="F43" s="32">
        <v>73.902711309658002</v>
      </c>
      <c r="G43" s="32">
        <v>2.9832762198149099</v>
      </c>
      <c r="H43" s="32">
        <v>3468.5741920432502</v>
      </c>
      <c r="I43" s="32">
        <v>5.9202611799232496</v>
      </c>
      <c r="J43" s="32">
        <v>26.029820877631401</v>
      </c>
      <c r="K43" s="32">
        <v>8.9377155419999998E-5</v>
      </c>
      <c r="L43" s="32">
        <v>40.553063001647203</v>
      </c>
      <c r="M43" s="32">
        <v>4.0955535746148497</v>
      </c>
      <c r="N43" s="32"/>
      <c r="O43" s="32" t="s">
        <v>42</v>
      </c>
      <c r="P43" s="32">
        <v>6.3055784751699999</v>
      </c>
      <c r="Q43" s="32">
        <v>5.9202898733799998</v>
      </c>
      <c r="R43" s="32">
        <v>10.327322142</v>
      </c>
      <c r="S43" s="32">
        <v>26.030011267500001</v>
      </c>
      <c r="T43" s="32">
        <v>947.88995098500004</v>
      </c>
      <c r="U43" s="32">
        <v>8.9370784211600002E-5</v>
      </c>
      <c r="V43" s="32">
        <v>4053.2628790499998</v>
      </c>
      <c r="W43" s="32">
        <v>1.7893066637699999</v>
      </c>
      <c r="X43" s="32">
        <v>879.65665991200001</v>
      </c>
      <c r="Y43" s="32">
        <v>0</v>
      </c>
      <c r="Z43" s="32">
        <v>44.482896610700003</v>
      </c>
      <c r="AA43" s="32">
        <v>40.553472291399999</v>
      </c>
      <c r="AB43" s="32">
        <v>0</v>
      </c>
      <c r="AC43" s="32">
        <v>1.3173974609300001</v>
      </c>
      <c r="AD43" s="32">
        <v>0</v>
      </c>
      <c r="AE43" s="32">
        <v>4.0902537674200001</v>
      </c>
      <c r="AF43" s="32">
        <v>2794.7398714199999</v>
      </c>
      <c r="AG43" s="32">
        <v>310.52688758400001</v>
      </c>
      <c r="AH43" s="32">
        <v>3105.2667590000001</v>
      </c>
      <c r="AI43" s="32">
        <v>0</v>
      </c>
      <c r="AJ43" s="32">
        <v>22.915785899999999</v>
      </c>
      <c r="AK43" s="32">
        <v>0</v>
      </c>
      <c r="AL43" s="32">
        <v>2983.267085</v>
      </c>
      <c r="AM43" s="32">
        <v>0</v>
      </c>
      <c r="AN43" s="32">
        <v>0</v>
      </c>
      <c r="AO43" s="32">
        <v>0</v>
      </c>
      <c r="AP43" s="32">
        <v>0</v>
      </c>
      <c r="AQ43" s="32">
        <v>4.1681342747099999</v>
      </c>
      <c r="AR43" s="32">
        <v>0</v>
      </c>
      <c r="AS43" s="32">
        <v>73.914469471499999</v>
      </c>
      <c r="AT43" s="32">
        <v>73.906335896200005</v>
      </c>
      <c r="AU43" s="32">
        <v>8.1335752905999995E-3</v>
      </c>
      <c r="AV43" s="32">
        <v>53.749395823299999</v>
      </c>
      <c r="AW43" s="32">
        <v>0</v>
      </c>
      <c r="AX43" s="32">
        <v>0</v>
      </c>
      <c r="AY43" s="32">
        <v>48.546639952200003</v>
      </c>
      <c r="AZ43" s="32">
        <v>0</v>
      </c>
      <c r="BA43" s="32">
        <v>1.03463423006</v>
      </c>
      <c r="BB43" s="32">
        <v>0</v>
      </c>
      <c r="BC43" s="32">
        <v>0.20323449131099999</v>
      </c>
      <c r="BD43" s="32">
        <v>2.58654220253</v>
      </c>
      <c r="BE43" s="32">
        <v>0</v>
      </c>
      <c r="BF43" s="32">
        <v>17.367163379000001</v>
      </c>
      <c r="BG43" s="32">
        <v>0</v>
      </c>
      <c r="BH43" s="32">
        <v>2.9832719615099998</v>
      </c>
      <c r="BI43" s="32">
        <v>0</v>
      </c>
      <c r="BJ43" s="32">
        <v>17.395375429400001</v>
      </c>
      <c r="BK43" s="32">
        <v>56.017170744399998</v>
      </c>
      <c r="BL43" s="32">
        <v>0</v>
      </c>
      <c r="BM43" s="32">
        <v>1177.2267672</v>
      </c>
      <c r="BN43" s="32">
        <v>3468.5727035700002</v>
      </c>
      <c r="BO43" s="32">
        <v>28.021310276000001</v>
      </c>
    </row>
    <row r="44" spans="1:67" x14ac:dyDescent="0.25">
      <c r="A44" s="34" t="s">
        <v>43</v>
      </c>
      <c r="B44" s="32">
        <v>157882.830428966</v>
      </c>
      <c r="C44" s="32"/>
      <c r="D44" s="32">
        <v>230862.03786503299</v>
      </c>
      <c r="E44" s="32">
        <v>4211.2165529189097</v>
      </c>
      <c r="F44" s="32">
        <v>4173.9127203161897</v>
      </c>
      <c r="G44" s="32">
        <v>11406.056254532999</v>
      </c>
      <c r="H44" s="32">
        <v>1093985.0525583799</v>
      </c>
      <c r="I44" s="32">
        <v>142.07832892899</v>
      </c>
      <c r="J44" s="32">
        <v>74.891726103677001</v>
      </c>
      <c r="K44" s="32">
        <v>0.42774350409692302</v>
      </c>
      <c r="L44" s="32">
        <v>284.34998831530999</v>
      </c>
      <c r="M44" s="32">
        <v>0.57991176499246</v>
      </c>
      <c r="N44" s="32"/>
      <c r="O44" s="32" t="s">
        <v>43</v>
      </c>
      <c r="P44" s="32">
        <v>151.090134431</v>
      </c>
      <c r="Q44" s="32">
        <v>142.07855840100001</v>
      </c>
      <c r="R44" s="32">
        <v>2983.2945390999998</v>
      </c>
      <c r="S44" s="32">
        <v>7555.0458149300002</v>
      </c>
      <c r="T44" s="32">
        <v>327805.04944899998</v>
      </c>
      <c r="U44" s="32">
        <v>0.42774361377600001</v>
      </c>
      <c r="V44" s="32">
        <v>157882.42858599999</v>
      </c>
      <c r="W44" s="32">
        <v>3.2127148159000001</v>
      </c>
      <c r="X44" s="32">
        <v>257950.393006</v>
      </c>
      <c r="Y44" s="32">
        <v>0</v>
      </c>
      <c r="Z44" s="32">
        <v>127673.385188</v>
      </c>
      <c r="AA44" s="32">
        <v>284.34887954599998</v>
      </c>
      <c r="AB44" s="32">
        <v>0</v>
      </c>
      <c r="AC44" s="32">
        <v>171.88387716400001</v>
      </c>
      <c r="AD44" s="32">
        <v>0</v>
      </c>
      <c r="AE44" s="32">
        <v>0.57915156509499999</v>
      </c>
      <c r="AF44" s="32">
        <v>207775.15949300001</v>
      </c>
      <c r="AG44" s="32">
        <v>23086.1258409</v>
      </c>
      <c r="AH44" s="32">
        <v>230861.28533399999</v>
      </c>
      <c r="AI44" s="32">
        <v>0</v>
      </c>
      <c r="AJ44" s="32">
        <v>5616.0834658800004</v>
      </c>
      <c r="AK44" s="32">
        <v>0</v>
      </c>
      <c r="AL44" s="32">
        <v>838515.49299699999</v>
      </c>
      <c r="AM44" s="32">
        <v>0</v>
      </c>
      <c r="AN44" s="32">
        <v>0</v>
      </c>
      <c r="AO44" s="32">
        <v>0</v>
      </c>
      <c r="AP44" s="32">
        <v>0</v>
      </c>
      <c r="AQ44" s="32">
        <v>235.408305009</v>
      </c>
      <c r="AR44" s="32">
        <v>0</v>
      </c>
      <c r="AS44" s="32">
        <v>4211.4166234900003</v>
      </c>
      <c r="AT44" s="32">
        <v>4174.1127504799997</v>
      </c>
      <c r="AU44" s="32">
        <v>37.303873014899999</v>
      </c>
      <c r="AV44" s="32">
        <v>3035.6804437800001</v>
      </c>
      <c r="AW44" s="32">
        <v>0</v>
      </c>
      <c r="AX44" s="32">
        <v>0</v>
      </c>
      <c r="AY44" s="32">
        <v>2741.8371144100001</v>
      </c>
      <c r="AZ44" s="32">
        <v>0</v>
      </c>
      <c r="BA44" s="32">
        <v>58.434694799399999</v>
      </c>
      <c r="BB44" s="32">
        <v>0</v>
      </c>
      <c r="BC44" s="32">
        <v>11.478237436200001</v>
      </c>
      <c r="BD44" s="32">
        <v>146.08649270800001</v>
      </c>
      <c r="BE44" s="32">
        <v>0</v>
      </c>
      <c r="BF44" s="32">
        <v>980.86757654899998</v>
      </c>
      <c r="BG44" s="32">
        <v>0</v>
      </c>
      <c r="BH44" s="32">
        <v>11405.969524100001</v>
      </c>
      <c r="BI44" s="32">
        <v>0</v>
      </c>
      <c r="BJ44" s="32">
        <v>5037.5605901299996</v>
      </c>
      <c r="BK44" s="32">
        <v>16307.421936700001</v>
      </c>
      <c r="BL44" s="32">
        <v>0</v>
      </c>
      <c r="BM44" s="32">
        <v>339861.89576099999</v>
      </c>
      <c r="BN44" s="32">
        <v>1093975.7834699999</v>
      </c>
      <c r="BO44" s="32">
        <v>8621.8849962099994</v>
      </c>
    </row>
    <row r="45" spans="1:67" x14ac:dyDescent="0.25">
      <c r="A45" s="34" t="s">
        <v>44</v>
      </c>
      <c r="B45" s="32">
        <v>14382.6781704114</v>
      </c>
      <c r="C45" s="32"/>
      <c r="D45" s="32">
        <v>23348.965563687801</v>
      </c>
      <c r="E45" s="32">
        <v>851.26730315321902</v>
      </c>
      <c r="F45" s="32">
        <v>450.07638929981903</v>
      </c>
      <c r="G45" s="32">
        <v>383.79253612848402</v>
      </c>
      <c r="H45" s="32">
        <v>154799.71890961399</v>
      </c>
      <c r="I45" s="32">
        <v>1.53668500073459</v>
      </c>
      <c r="J45" s="32">
        <v>192.035124885892</v>
      </c>
      <c r="K45" s="32">
        <v>3.0916516048E-3</v>
      </c>
      <c r="L45" s="32">
        <v>8.26013218316427</v>
      </c>
      <c r="M45" s="32">
        <v>0.56424250301745205</v>
      </c>
      <c r="N45" s="32"/>
      <c r="O45" s="32" t="s">
        <v>44</v>
      </c>
      <c r="P45" s="32">
        <v>1.6333945913100001</v>
      </c>
      <c r="Q45" s="32">
        <v>1.5366800010699999</v>
      </c>
      <c r="R45" s="32">
        <v>226.92971409</v>
      </c>
      <c r="S45" s="32">
        <v>1020.3292182500001</v>
      </c>
      <c r="T45" s="32">
        <v>124946.47401400001</v>
      </c>
      <c r="U45" s="32">
        <v>3.0916128818699999E-3</v>
      </c>
      <c r="V45" s="32">
        <v>14382.512141699999</v>
      </c>
      <c r="W45" s="32">
        <v>9.7386064474199993E-2</v>
      </c>
      <c r="X45" s="32">
        <v>33971.884130899998</v>
      </c>
      <c r="Y45" s="32">
        <v>0</v>
      </c>
      <c r="Z45" s="32">
        <v>16.5889539247</v>
      </c>
      <c r="AA45" s="32">
        <v>8.2601891832100005</v>
      </c>
      <c r="AB45" s="32">
        <v>0</v>
      </c>
      <c r="AC45" s="32">
        <v>13.022379299000001</v>
      </c>
      <c r="AD45" s="32">
        <v>0</v>
      </c>
      <c r="AE45" s="32">
        <v>42.904984215600003</v>
      </c>
      <c r="AF45" s="32">
        <v>21013.889289300001</v>
      </c>
      <c r="AG45" s="32">
        <v>2334.8768618600002</v>
      </c>
      <c r="AH45" s="32">
        <v>23348.766151200001</v>
      </c>
      <c r="AI45" s="32">
        <v>0</v>
      </c>
      <c r="AJ45" s="32">
        <v>419.69630039899999</v>
      </c>
      <c r="AK45" s="32">
        <v>0</v>
      </c>
      <c r="AL45" s="32">
        <v>148474.149626</v>
      </c>
      <c r="AM45" s="32">
        <v>0</v>
      </c>
      <c r="AN45" s="32">
        <v>0</v>
      </c>
      <c r="AO45" s="32">
        <v>0</v>
      </c>
      <c r="AP45" s="32">
        <v>0</v>
      </c>
      <c r="AQ45" s="32">
        <v>25.3841486918</v>
      </c>
      <c r="AR45" s="32">
        <v>0</v>
      </c>
      <c r="AS45" s="32">
        <v>851.28570706899995</v>
      </c>
      <c r="AT45" s="32">
        <v>450.096660697</v>
      </c>
      <c r="AU45" s="32">
        <v>401.18904637200001</v>
      </c>
      <c r="AV45" s="32">
        <v>327.33897882999997</v>
      </c>
      <c r="AW45" s="32">
        <v>0</v>
      </c>
      <c r="AX45" s="32">
        <v>0</v>
      </c>
      <c r="AY45" s="32">
        <v>295.65361260899999</v>
      </c>
      <c r="AZ45" s="32">
        <v>0</v>
      </c>
      <c r="BA45" s="32">
        <v>6.3010363790200001</v>
      </c>
      <c r="BB45" s="32">
        <v>0</v>
      </c>
      <c r="BC45" s="32">
        <v>1.2377307980200001</v>
      </c>
      <c r="BD45" s="32">
        <v>15.752618286800001</v>
      </c>
      <c r="BE45" s="32">
        <v>0</v>
      </c>
      <c r="BF45" s="32">
        <v>105.767332782</v>
      </c>
      <c r="BG45" s="32">
        <v>0</v>
      </c>
      <c r="BH45" s="32">
        <v>383.79317266499999</v>
      </c>
      <c r="BI45" s="32">
        <v>0</v>
      </c>
      <c r="BJ45" s="32">
        <v>383.19871462399999</v>
      </c>
      <c r="BK45" s="32">
        <v>2038.7458014199999</v>
      </c>
      <c r="BL45" s="32">
        <v>0</v>
      </c>
      <c r="BM45" s="32">
        <v>39643.448762100001</v>
      </c>
      <c r="BN45" s="32">
        <v>154798.09993600001</v>
      </c>
      <c r="BO45" s="32">
        <v>1110.14293161</v>
      </c>
    </row>
    <row r="46" spans="1:67" x14ac:dyDescent="0.25">
      <c r="A46" s="34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</row>
    <row r="47" spans="1:67" x14ac:dyDescent="0.25">
      <c r="A47" s="34" t="s">
        <v>46</v>
      </c>
      <c r="B47" s="32">
        <v>25062.063826366699</v>
      </c>
      <c r="C47" s="32"/>
      <c r="D47" s="32">
        <v>19719.316933088699</v>
      </c>
      <c r="E47" s="32">
        <v>492.50232645352003</v>
      </c>
      <c r="F47" s="32">
        <v>492.50232645352003</v>
      </c>
      <c r="G47" s="32">
        <v>20.196546287389499</v>
      </c>
      <c r="H47" s="32">
        <v>11572.109948584701</v>
      </c>
      <c r="I47" s="32">
        <v>42.422079265190703</v>
      </c>
      <c r="J47" s="32">
        <v>278.83729719807201</v>
      </c>
      <c r="K47" s="32">
        <v>0</v>
      </c>
      <c r="L47" s="32">
        <v>285.10756466205601</v>
      </c>
      <c r="M47" s="32">
        <v>27.182020592438001</v>
      </c>
      <c r="N47" s="32"/>
      <c r="O47" s="32" t="s">
        <v>46</v>
      </c>
      <c r="P47" s="32">
        <v>45.200124187900002</v>
      </c>
      <c r="Q47" s="32">
        <v>42.422066470799997</v>
      </c>
      <c r="R47" s="32">
        <v>16.857739278099999</v>
      </c>
      <c r="S47" s="32">
        <v>278.83449191900002</v>
      </c>
      <c r="T47" s="32">
        <v>7253.3125058300002</v>
      </c>
      <c r="U47" s="32">
        <v>0</v>
      </c>
      <c r="V47" s="32">
        <v>25061.998415800001</v>
      </c>
      <c r="W47" s="32">
        <v>14.7140400522</v>
      </c>
      <c r="X47" s="32">
        <v>6483.2311580100004</v>
      </c>
      <c r="Y47" s="32">
        <v>0</v>
      </c>
      <c r="Z47" s="32">
        <v>317.14751180399998</v>
      </c>
      <c r="AA47" s="32">
        <v>285.10618195400002</v>
      </c>
      <c r="AB47" s="32">
        <v>0</v>
      </c>
      <c r="AC47" s="32">
        <v>6.9410797283400001</v>
      </c>
      <c r="AD47" s="32">
        <v>0</v>
      </c>
      <c r="AE47" s="32">
        <v>27.1465262587</v>
      </c>
      <c r="AF47" s="32">
        <v>17747.330124299999</v>
      </c>
      <c r="AG47" s="32">
        <v>1971.92760297</v>
      </c>
      <c r="AH47" s="32">
        <v>19719.257727299999</v>
      </c>
      <c r="AI47" s="32">
        <v>0</v>
      </c>
      <c r="AJ47" s="32">
        <v>58.992352043799997</v>
      </c>
      <c r="AK47" s="32">
        <v>0</v>
      </c>
      <c r="AL47" s="32">
        <v>8283.5573595200003</v>
      </c>
      <c r="AM47" s="32">
        <v>0</v>
      </c>
      <c r="AN47" s="32">
        <v>0</v>
      </c>
      <c r="AO47" s="32">
        <v>0</v>
      </c>
      <c r="AP47" s="32">
        <v>0</v>
      </c>
      <c r="AQ47" s="32">
        <v>27.777044974300001</v>
      </c>
      <c r="AR47" s="32">
        <v>0</v>
      </c>
      <c r="AS47" s="32">
        <v>492.52589694599999</v>
      </c>
      <c r="AT47" s="32">
        <v>492.52589694599999</v>
      </c>
      <c r="AU47" s="32">
        <v>0</v>
      </c>
      <c r="AV47" s="32">
        <v>358.19609781899999</v>
      </c>
      <c r="AW47" s="32">
        <v>0</v>
      </c>
      <c r="AX47" s="32">
        <v>0</v>
      </c>
      <c r="AY47" s="32">
        <v>323.52402051399997</v>
      </c>
      <c r="AZ47" s="32">
        <v>0</v>
      </c>
      <c r="BA47" s="32">
        <v>6.8950726367800002</v>
      </c>
      <c r="BB47" s="32">
        <v>0</v>
      </c>
      <c r="BC47" s="32">
        <v>1.35441033637</v>
      </c>
      <c r="BD47" s="32">
        <v>17.237559681899999</v>
      </c>
      <c r="BE47" s="32">
        <v>0</v>
      </c>
      <c r="BF47" s="32">
        <v>115.737829109</v>
      </c>
      <c r="BG47" s="32">
        <v>0</v>
      </c>
      <c r="BH47" s="32">
        <v>20.196655562</v>
      </c>
      <c r="BI47" s="32">
        <v>0</v>
      </c>
      <c r="BJ47" s="32">
        <v>28.108930912200002</v>
      </c>
      <c r="BK47" s="32">
        <v>91.523895660400001</v>
      </c>
      <c r="BL47" s="32">
        <v>0</v>
      </c>
      <c r="BM47" s="32">
        <v>6592.2717146300001</v>
      </c>
      <c r="BN47" s="32">
        <v>11572.0725334</v>
      </c>
      <c r="BO47" s="32">
        <v>48.7211122334</v>
      </c>
    </row>
    <row r="48" spans="1:67" x14ac:dyDescent="0.25">
      <c r="A48" s="34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</row>
    <row r="49" spans="1:67" x14ac:dyDescent="0.25">
      <c r="A49" s="34" t="s">
        <v>48</v>
      </c>
      <c r="B49" s="32">
        <v>70677.801993344401</v>
      </c>
      <c r="C49" s="32"/>
      <c r="D49" s="32">
        <v>62083.822272814003</v>
      </c>
      <c r="E49" s="32">
        <v>2266.0219376431801</v>
      </c>
      <c r="F49" s="32">
        <v>2262.9844904033598</v>
      </c>
      <c r="G49" s="32">
        <v>5429.9725077737403</v>
      </c>
      <c r="H49" s="32">
        <v>72041.475851984505</v>
      </c>
      <c r="I49" s="32">
        <v>124.335559094613</v>
      </c>
      <c r="J49" s="32">
        <v>1103.19668569797</v>
      </c>
      <c r="K49" s="32">
        <v>3.8342479520939998E-2</v>
      </c>
      <c r="L49" s="32">
        <v>705.26995557058797</v>
      </c>
      <c r="M49" s="32">
        <v>71.819151046331697</v>
      </c>
      <c r="N49" s="32"/>
      <c r="O49" s="32" t="s">
        <v>48</v>
      </c>
      <c r="P49" s="32">
        <v>132.51120796399999</v>
      </c>
      <c r="Q49" s="32">
        <v>124.33506645999999</v>
      </c>
      <c r="R49" s="32">
        <v>120.385498719</v>
      </c>
      <c r="S49" s="32">
        <v>1103.18846945</v>
      </c>
      <c r="T49" s="32">
        <v>49659.293431899998</v>
      </c>
      <c r="U49" s="32">
        <v>3.8339110665800001E-2</v>
      </c>
      <c r="V49" s="32">
        <v>70677.608129800006</v>
      </c>
      <c r="W49" s="32">
        <v>46.974819295099998</v>
      </c>
      <c r="X49" s="32">
        <v>32728.053090099998</v>
      </c>
      <c r="Y49" s="32">
        <v>0</v>
      </c>
      <c r="Z49" s="32">
        <v>767.47481291899999</v>
      </c>
      <c r="AA49" s="32">
        <v>705.26735571699999</v>
      </c>
      <c r="AB49" s="32">
        <v>0</v>
      </c>
      <c r="AC49" s="32">
        <v>25.9662858071</v>
      </c>
      <c r="AD49" s="32">
        <v>0</v>
      </c>
      <c r="AE49" s="32">
        <v>71.724931691799995</v>
      </c>
      <c r="AF49" s="32">
        <v>55875.298812000001</v>
      </c>
      <c r="AG49" s="32">
        <v>6208.36987847</v>
      </c>
      <c r="AH49" s="32">
        <v>62083.668690500002</v>
      </c>
      <c r="AI49" s="32">
        <v>0</v>
      </c>
      <c r="AJ49" s="32">
        <v>314.982514106</v>
      </c>
      <c r="AK49" s="32">
        <v>0</v>
      </c>
      <c r="AL49" s="32">
        <v>57483.537702100002</v>
      </c>
      <c r="AM49" s="32">
        <v>0</v>
      </c>
      <c r="AN49" s="32">
        <v>0</v>
      </c>
      <c r="AO49" s="32">
        <v>0</v>
      </c>
      <c r="AP49" s="32">
        <v>0</v>
      </c>
      <c r="AQ49" s="32">
        <v>127.632176388</v>
      </c>
      <c r="AR49" s="32">
        <v>0</v>
      </c>
      <c r="AS49" s="32">
        <v>2266.1321163399998</v>
      </c>
      <c r="AT49" s="32">
        <v>2263.09466329</v>
      </c>
      <c r="AU49" s="32">
        <v>3.0374530547799998</v>
      </c>
      <c r="AV49" s="32">
        <v>1645.8666416399999</v>
      </c>
      <c r="AW49" s="32">
        <v>0</v>
      </c>
      <c r="AX49" s="32">
        <v>0</v>
      </c>
      <c r="AY49" s="32">
        <v>1486.55250239</v>
      </c>
      <c r="AZ49" s="32">
        <v>0</v>
      </c>
      <c r="BA49" s="32">
        <v>31.6817069435</v>
      </c>
      <c r="BB49" s="32">
        <v>0</v>
      </c>
      <c r="BC49" s="32">
        <v>6.2231920878300002</v>
      </c>
      <c r="BD49" s="32">
        <v>79.2042383637</v>
      </c>
      <c r="BE49" s="32">
        <v>0</v>
      </c>
      <c r="BF49" s="32">
        <v>531.80059119099997</v>
      </c>
      <c r="BG49" s="32">
        <v>0</v>
      </c>
      <c r="BH49" s="32">
        <v>5429.9619864099996</v>
      </c>
      <c r="BI49" s="32">
        <v>0</v>
      </c>
      <c r="BJ49" s="32">
        <v>202.144086418</v>
      </c>
      <c r="BK49" s="32">
        <v>653.15867585700005</v>
      </c>
      <c r="BL49" s="32">
        <v>0</v>
      </c>
      <c r="BM49" s="32">
        <v>34455.994433200001</v>
      </c>
      <c r="BN49" s="32">
        <v>72041.207768299995</v>
      </c>
      <c r="BO49" s="32">
        <v>332.67530673700003</v>
      </c>
    </row>
    <row r="50" spans="1:67" x14ac:dyDescent="0.25">
      <c r="A50" s="34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</row>
    <row r="51" spans="1:67" x14ac:dyDescent="0.25">
      <c r="A51" s="34" t="s">
        <v>50</v>
      </c>
      <c r="B51" s="32">
        <v>1175.76262376</v>
      </c>
      <c r="C51" s="32"/>
      <c r="D51" s="32">
        <v>1945.1945501999901</v>
      </c>
      <c r="E51" s="32">
        <v>128.97684000000001</v>
      </c>
      <c r="F51" s="32">
        <v>93.615352000000001</v>
      </c>
      <c r="G51" s="32">
        <v>153.798404</v>
      </c>
      <c r="H51" s="32">
        <v>45751.160325247904</v>
      </c>
      <c r="I51" s="32"/>
      <c r="J51" s="32">
        <v>223.159036799999</v>
      </c>
      <c r="K51" s="32"/>
      <c r="L51" s="32">
        <v>55.301732352000002</v>
      </c>
      <c r="M51" s="32"/>
      <c r="N51" s="32"/>
      <c r="O51" s="32" t="s">
        <v>50</v>
      </c>
      <c r="P51" s="32">
        <v>0</v>
      </c>
      <c r="Q51" s="32">
        <v>0</v>
      </c>
      <c r="R51" s="32">
        <v>163.50235850799999</v>
      </c>
      <c r="S51" s="32">
        <v>116.85519368999999</v>
      </c>
      <c r="T51" s="32">
        <v>0</v>
      </c>
      <c r="U51" s="32">
        <v>0</v>
      </c>
      <c r="V51" s="32">
        <v>1175.7556604700001</v>
      </c>
      <c r="W51" s="32">
        <v>0</v>
      </c>
      <c r="X51" s="32">
        <v>3188.3802533600001</v>
      </c>
      <c r="Y51" s="32">
        <v>0</v>
      </c>
      <c r="Z51" s="32">
        <v>42.822053339199996</v>
      </c>
      <c r="AA51" s="32">
        <v>41.8447446992</v>
      </c>
      <c r="AB51" s="32">
        <v>0</v>
      </c>
      <c r="AC51" s="32">
        <v>9.3597906205600001</v>
      </c>
      <c r="AD51" s="32">
        <v>0</v>
      </c>
      <c r="AE51" s="32">
        <v>0</v>
      </c>
      <c r="AF51" s="32">
        <v>1750.66811736</v>
      </c>
      <c r="AG51" s="32">
        <v>194.52005051800001</v>
      </c>
      <c r="AH51" s="32">
        <v>1945.18816788</v>
      </c>
      <c r="AI51" s="32">
        <v>0</v>
      </c>
      <c r="AJ51" s="32">
        <v>186.44052885100001</v>
      </c>
      <c r="AK51" s="32">
        <v>0</v>
      </c>
      <c r="AL51" s="32">
        <v>42542.156822099998</v>
      </c>
      <c r="AM51" s="32">
        <v>0</v>
      </c>
      <c r="AN51" s="32">
        <v>0</v>
      </c>
      <c r="AO51" s="32">
        <v>0</v>
      </c>
      <c r="AP51" s="32">
        <v>0</v>
      </c>
      <c r="AQ51" s="32">
        <v>5.2798814613299996</v>
      </c>
      <c r="AR51" s="32">
        <v>0</v>
      </c>
      <c r="AS51" s="32">
        <v>128.98086512200001</v>
      </c>
      <c r="AT51" s="32">
        <v>93.619533032800007</v>
      </c>
      <c r="AU51" s="32">
        <v>35.361332089400001</v>
      </c>
      <c r="AV51" s="32">
        <v>68.086073661900002</v>
      </c>
      <c r="AW51" s="32">
        <v>0</v>
      </c>
      <c r="AX51" s="32">
        <v>0</v>
      </c>
      <c r="AY51" s="32">
        <v>61.495578685700004</v>
      </c>
      <c r="AZ51" s="32">
        <v>0</v>
      </c>
      <c r="BA51" s="32">
        <v>1.31060804301</v>
      </c>
      <c r="BB51" s="32">
        <v>0</v>
      </c>
      <c r="BC51" s="32">
        <v>0.25743956128000001</v>
      </c>
      <c r="BD51" s="32">
        <v>3.2765084999199998</v>
      </c>
      <c r="BE51" s="32">
        <v>0</v>
      </c>
      <c r="BF51" s="32">
        <v>21.999511309700001</v>
      </c>
      <c r="BG51" s="32">
        <v>0</v>
      </c>
      <c r="BH51" s="32">
        <v>153.798796197</v>
      </c>
      <c r="BI51" s="32">
        <v>0</v>
      </c>
      <c r="BJ51" s="32">
        <v>276.119392355</v>
      </c>
      <c r="BK51" s="32">
        <v>941.69433068499995</v>
      </c>
      <c r="BL51" s="32">
        <v>0</v>
      </c>
      <c r="BM51" s="32">
        <v>9180.5891246600004</v>
      </c>
      <c r="BN51" s="32">
        <v>45750.8047477</v>
      </c>
      <c r="BO51" s="32">
        <v>1770.0260772500001</v>
      </c>
    </row>
    <row r="52" spans="1:67" x14ac:dyDescent="0.25">
      <c r="A52" s="34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</row>
    <row r="53" spans="1:67" x14ac:dyDescent="0.25">
      <c r="A53" s="34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</row>
    <row r="54" spans="1:67" x14ac:dyDescent="0.25">
      <c r="A54" s="34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</row>
    <row r="55" spans="1:67" x14ac:dyDescent="0.25">
      <c r="A55" s="34" t="s">
        <v>1</v>
      </c>
      <c r="B55" s="32">
        <v>2045.53205338813</v>
      </c>
      <c r="C55" s="32"/>
      <c r="D55" s="32">
        <v>1518.3237708491499</v>
      </c>
      <c r="E55" s="32">
        <v>34.656228527149899</v>
      </c>
      <c r="F55" s="32">
        <v>34.494037057149903</v>
      </c>
      <c r="G55" s="32">
        <v>122.637096369152</v>
      </c>
      <c r="H55" s="32">
        <v>96974.310968216902</v>
      </c>
      <c r="I55" s="32">
        <v>2.5314608873559901</v>
      </c>
      <c r="J55" s="32">
        <v>6907.0171719483797</v>
      </c>
      <c r="K55" s="32">
        <v>1.7823088600000001E-3</v>
      </c>
      <c r="L55" s="32">
        <v>25.086817597872901</v>
      </c>
      <c r="M55" s="32">
        <v>1.7055913202183099</v>
      </c>
      <c r="N55" s="32"/>
      <c r="O55" s="32" t="s">
        <v>1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</row>
    <row r="56" spans="1:67" x14ac:dyDescent="0.25">
      <c r="A56" s="34" t="s">
        <v>11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</row>
    <row r="57" spans="1:67" x14ac:dyDescent="0.25">
      <c r="A57" s="34" t="s">
        <v>58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</row>
    <row r="58" spans="1:67" x14ac:dyDescent="0.25">
      <c r="A58" s="34" t="s">
        <v>75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</row>
    <row r="59" spans="1:67" x14ac:dyDescent="0.25">
      <c r="A59" s="34" t="s">
        <v>326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</row>
    <row r="60" spans="1:67" s="34" customFormat="1" x14ac:dyDescent="0.25"/>
    <row r="61" spans="1:67" x14ac:dyDescent="0.25">
      <c r="A61" s="2" t="s">
        <v>55</v>
      </c>
      <c r="B61" s="1">
        <f>SUM(B3:B55)</f>
        <v>868059.9799690732</v>
      </c>
      <c r="C61" s="1">
        <f t="shared" ref="C61:M61" si="0">SUM(C3:C55)</f>
        <v>0</v>
      </c>
      <c r="D61" s="1">
        <f t="shared" si="0"/>
        <v>875877.41589934786</v>
      </c>
      <c r="E61" s="1">
        <f t="shared" si="0"/>
        <v>29169.990895195697</v>
      </c>
      <c r="F61" s="1">
        <f t="shared" si="0"/>
        <v>23527.36367478711</v>
      </c>
      <c r="G61" s="1">
        <f t="shared" si="0"/>
        <v>26883.563664852241</v>
      </c>
      <c r="H61" s="1">
        <f t="shared" si="0"/>
        <v>2647589.393321957</v>
      </c>
      <c r="I61" s="1">
        <f t="shared" si="0"/>
        <v>1132.4782597211026</v>
      </c>
      <c r="J61" s="1">
        <f t="shared" si="0"/>
        <v>18008.44168770772</v>
      </c>
      <c r="K61" s="1">
        <f t="shared" si="0"/>
        <v>0.75660530065469023</v>
      </c>
      <c r="L61" s="1">
        <f t="shared" si="0"/>
        <v>7134.3618989093893</v>
      </c>
      <c r="M61" s="1">
        <f t="shared" si="0"/>
        <v>599.57749092900917</v>
      </c>
      <c r="P61" s="1">
        <f t="shared" ref="P61:BO61" si="1">SUM(P3:P54)</f>
        <v>1205.2754741340257</v>
      </c>
      <c r="Q61" s="1">
        <f t="shared" si="1"/>
        <v>1129.9476539392972</v>
      </c>
      <c r="R61" s="1">
        <f t="shared" si="1"/>
        <v>5787.010226612545</v>
      </c>
      <c r="S61" s="1">
        <f t="shared" si="1"/>
        <v>20981.513683957117</v>
      </c>
      <c r="T61" s="1">
        <f t="shared" si="1"/>
        <v>1462975.4245690317</v>
      </c>
      <c r="U61" s="1">
        <f t="shared" si="1"/>
        <v>0.75481487719990958</v>
      </c>
      <c r="V61" s="1">
        <f t="shared" si="1"/>
        <v>866011.29784686153</v>
      </c>
      <c r="W61" s="1">
        <f t="shared" si="1"/>
        <v>340.76685989405274</v>
      </c>
      <c r="X61" s="1">
        <f t="shared" si="1"/>
        <v>812322.96623879194</v>
      </c>
      <c r="Y61" s="1">
        <f t="shared" si="1"/>
        <v>0</v>
      </c>
      <c r="Z61" s="1">
        <f t="shared" si="1"/>
        <v>183911.49923336651</v>
      </c>
      <c r="AA61" s="1">
        <f t="shared" si="1"/>
        <v>7095.7883233484645</v>
      </c>
      <c r="AB61" s="1">
        <f t="shared" si="1"/>
        <v>0</v>
      </c>
      <c r="AC61" s="1">
        <f t="shared" si="1"/>
        <v>469.37303220212578</v>
      </c>
      <c r="AD61" s="1">
        <f t="shared" si="1"/>
        <v>0</v>
      </c>
      <c r="AE61" s="1">
        <f t="shared" si="1"/>
        <v>639.42903516794581</v>
      </c>
      <c r="AF61" s="1">
        <f t="shared" si="1"/>
        <v>786920.51348359406</v>
      </c>
      <c r="AG61" s="1">
        <f t="shared" si="1"/>
        <v>87435.628704572737</v>
      </c>
      <c r="AH61" s="1">
        <f t="shared" si="1"/>
        <v>874356.14218800946</v>
      </c>
      <c r="AI61" s="1">
        <f t="shared" si="1"/>
        <v>0</v>
      </c>
      <c r="AJ61" s="1">
        <f t="shared" si="1"/>
        <v>11368.64331747787</v>
      </c>
      <c r="AK61" s="1">
        <f t="shared" si="1"/>
        <v>0</v>
      </c>
      <c r="AL61" s="1">
        <f t="shared" si="1"/>
        <v>2019917.128386297</v>
      </c>
      <c r="AM61" s="1">
        <f t="shared" si="1"/>
        <v>0</v>
      </c>
      <c r="AN61" s="1">
        <f t="shared" si="1"/>
        <v>0</v>
      </c>
      <c r="AO61" s="1">
        <f t="shared" si="1"/>
        <v>0</v>
      </c>
      <c r="AP61" s="1">
        <f t="shared" si="1"/>
        <v>0</v>
      </c>
      <c r="AQ61" s="1">
        <f t="shared" si="1"/>
        <v>1324.9951263378296</v>
      </c>
      <c r="AR61" s="1">
        <f t="shared" si="1"/>
        <v>0</v>
      </c>
      <c r="AS61" s="1">
        <f t="shared" si="1"/>
        <v>29136.446014691788</v>
      </c>
      <c r="AT61" s="1">
        <f t="shared" si="1"/>
        <v>23493.991196886855</v>
      </c>
      <c r="AU61" s="1">
        <f t="shared" si="1"/>
        <v>5642.454817808617</v>
      </c>
      <c r="AV61" s="1">
        <f t="shared" si="1"/>
        <v>17086.324414654111</v>
      </c>
      <c r="AW61" s="1">
        <f t="shared" si="1"/>
        <v>0</v>
      </c>
      <c r="AX61" s="1">
        <f t="shared" si="1"/>
        <v>0</v>
      </c>
      <c r="AY61" s="1">
        <f t="shared" si="1"/>
        <v>15432.428145795979</v>
      </c>
      <c r="AZ61" s="1">
        <f t="shared" si="1"/>
        <v>0</v>
      </c>
      <c r="BA61" s="1">
        <f t="shared" si="1"/>
        <v>328.89953477985864</v>
      </c>
      <c r="BB61" s="1">
        <f t="shared" si="1"/>
        <v>0</v>
      </c>
      <c r="BC61" s="1">
        <f t="shared" si="1"/>
        <v>64.605373886690302</v>
      </c>
      <c r="BD61" s="1">
        <f t="shared" si="1"/>
        <v>822.24859064280383</v>
      </c>
      <c r="BE61" s="1">
        <f t="shared" si="1"/>
        <v>0</v>
      </c>
      <c r="BF61" s="1">
        <f t="shared" si="1"/>
        <v>5520.8128176949895</v>
      </c>
      <c r="BG61" s="1">
        <f t="shared" si="1"/>
        <v>0</v>
      </c>
      <c r="BH61" s="1">
        <f t="shared" si="1"/>
        <v>26760.804607141094</v>
      </c>
      <c r="BI61" s="1">
        <f t="shared" si="1"/>
        <v>0</v>
      </c>
      <c r="BJ61" s="1">
        <f t="shared" si="1"/>
        <v>9763.8228332872623</v>
      </c>
      <c r="BK61" s="1">
        <f t="shared" si="1"/>
        <v>32535.854880158302</v>
      </c>
      <c r="BL61" s="1">
        <f t="shared" si="1"/>
        <v>0</v>
      </c>
      <c r="BM61" s="1">
        <f t="shared" si="1"/>
        <v>924508.34356489894</v>
      </c>
      <c r="BN61" s="1">
        <f t="shared" si="1"/>
        <v>2550596.2707927274</v>
      </c>
      <c r="BO61" s="1">
        <f t="shared" si="1"/>
        <v>18707.782065968448</v>
      </c>
    </row>
    <row r="62" spans="1:67" x14ac:dyDescent="0.25">
      <c r="A62" s="2" t="s">
        <v>56</v>
      </c>
      <c r="B62" s="1">
        <f>SUM(B2:B51)</f>
        <v>866014.44791568513</v>
      </c>
      <c r="C62" s="1">
        <f t="shared" ref="C62:M62" si="2">SUM(C2:C51)</f>
        <v>0</v>
      </c>
      <c r="D62" s="1">
        <f t="shared" si="2"/>
        <v>874359.09212849871</v>
      </c>
      <c r="E62" s="1">
        <f t="shared" si="2"/>
        <v>29135.334666668547</v>
      </c>
      <c r="F62" s="1">
        <f t="shared" si="2"/>
        <v>23492.86963772996</v>
      </c>
      <c r="G62" s="1">
        <f t="shared" si="2"/>
        <v>26760.92656848309</v>
      </c>
      <c r="H62" s="1">
        <f t="shared" si="2"/>
        <v>2550615.08235374</v>
      </c>
      <c r="I62" s="1">
        <f t="shared" si="2"/>
        <v>1129.9467988337467</v>
      </c>
      <c r="J62" s="1">
        <f t="shared" si="2"/>
        <v>11101.42451575934</v>
      </c>
      <c r="K62" s="1">
        <f t="shared" si="2"/>
        <v>0.75482299179469026</v>
      </c>
      <c r="L62" s="1">
        <f t="shared" si="2"/>
        <v>7109.2750813115163</v>
      </c>
      <c r="M62" s="1">
        <f t="shared" si="2"/>
        <v>597.87189960879084</v>
      </c>
      <c r="P62" s="1">
        <f t="shared" ref="P62:AU62" si="3">P61 - P55 - P56 - P57 - P58 - P54</f>
        <v>1205.2754741340257</v>
      </c>
      <c r="Q62" s="1">
        <f t="shared" si="3"/>
        <v>1129.9476539392972</v>
      </c>
      <c r="R62" s="1">
        <f t="shared" si="3"/>
        <v>5787.010226612545</v>
      </c>
      <c r="S62" s="1">
        <f t="shared" si="3"/>
        <v>20981.513683957117</v>
      </c>
      <c r="T62" s="1">
        <f t="shared" si="3"/>
        <v>1462975.4245690317</v>
      </c>
      <c r="U62" s="1">
        <f t="shared" si="3"/>
        <v>0.75481487719990958</v>
      </c>
      <c r="V62" s="1">
        <f t="shared" si="3"/>
        <v>866011.29784686153</v>
      </c>
      <c r="W62" s="1">
        <f t="shared" si="3"/>
        <v>340.76685989405274</v>
      </c>
      <c r="X62" s="1">
        <f t="shared" si="3"/>
        <v>812322.96623879194</v>
      </c>
      <c r="Y62" s="1">
        <f t="shared" si="3"/>
        <v>0</v>
      </c>
      <c r="Z62" s="1">
        <f t="shared" si="3"/>
        <v>183911.49923336651</v>
      </c>
      <c r="AA62" s="1">
        <f t="shared" si="3"/>
        <v>7095.7883233484645</v>
      </c>
      <c r="AB62" s="1">
        <f t="shared" si="3"/>
        <v>0</v>
      </c>
      <c r="AC62" s="1">
        <f t="shared" si="3"/>
        <v>469.37303220212578</v>
      </c>
      <c r="AD62" s="1">
        <f t="shared" si="3"/>
        <v>0</v>
      </c>
      <c r="AE62" s="1">
        <f t="shared" si="3"/>
        <v>639.42903516794581</v>
      </c>
      <c r="AF62" s="1">
        <f t="shared" si="3"/>
        <v>786920.51348359406</v>
      </c>
      <c r="AG62" s="1">
        <f t="shared" si="3"/>
        <v>87435.628704572737</v>
      </c>
      <c r="AH62" s="1">
        <f t="shared" si="3"/>
        <v>874356.14218800946</v>
      </c>
      <c r="AI62" s="1">
        <f t="shared" si="3"/>
        <v>0</v>
      </c>
      <c r="AJ62" s="1">
        <f t="shared" si="3"/>
        <v>11368.64331747787</v>
      </c>
      <c r="AK62" s="1">
        <f t="shared" si="3"/>
        <v>0</v>
      </c>
      <c r="AL62" s="1">
        <f t="shared" si="3"/>
        <v>2019917.128386297</v>
      </c>
      <c r="AM62" s="1">
        <f t="shared" si="3"/>
        <v>0</v>
      </c>
      <c r="AN62" s="1">
        <f t="shared" si="3"/>
        <v>0</v>
      </c>
      <c r="AO62" s="1">
        <f t="shared" si="3"/>
        <v>0</v>
      </c>
      <c r="AP62" s="1">
        <f t="shared" si="3"/>
        <v>0</v>
      </c>
      <c r="AQ62" s="1">
        <f t="shared" si="3"/>
        <v>1324.9951263378296</v>
      </c>
      <c r="AR62" s="1">
        <f t="shared" si="3"/>
        <v>0</v>
      </c>
      <c r="AS62" s="1">
        <f t="shared" si="3"/>
        <v>29136.446014691788</v>
      </c>
      <c r="AT62" s="1">
        <f t="shared" si="3"/>
        <v>23493.991196886855</v>
      </c>
      <c r="AU62" s="1">
        <f t="shared" si="3"/>
        <v>5642.454817808617</v>
      </c>
      <c r="AV62" s="1">
        <f t="shared" ref="AV62:BO62" si="4">AV61 - AV55 - AV56 - AV57 - AV58 - AV54</f>
        <v>17086.324414654111</v>
      </c>
      <c r="AW62" s="1">
        <f t="shared" si="4"/>
        <v>0</v>
      </c>
      <c r="AX62" s="1">
        <f t="shared" si="4"/>
        <v>0</v>
      </c>
      <c r="AY62" s="1">
        <f t="shared" si="4"/>
        <v>15432.428145795979</v>
      </c>
      <c r="AZ62" s="1">
        <f t="shared" si="4"/>
        <v>0</v>
      </c>
      <c r="BA62" s="1">
        <f t="shared" si="4"/>
        <v>328.89953477985864</v>
      </c>
      <c r="BB62" s="1">
        <f t="shared" si="4"/>
        <v>0</v>
      </c>
      <c r="BC62" s="1">
        <f t="shared" si="4"/>
        <v>64.605373886690302</v>
      </c>
      <c r="BD62" s="1">
        <f t="shared" si="4"/>
        <v>822.24859064280383</v>
      </c>
      <c r="BE62" s="1">
        <f t="shared" si="4"/>
        <v>0</v>
      </c>
      <c r="BF62" s="1">
        <f t="shared" si="4"/>
        <v>5520.8128176949895</v>
      </c>
      <c r="BG62" s="1">
        <f t="shared" si="4"/>
        <v>0</v>
      </c>
      <c r="BH62" s="1">
        <f t="shared" si="4"/>
        <v>26760.804607141094</v>
      </c>
      <c r="BI62" s="1">
        <f t="shared" si="4"/>
        <v>0</v>
      </c>
      <c r="BJ62" s="1">
        <f t="shared" si="4"/>
        <v>9763.8228332872623</v>
      </c>
      <c r="BK62" s="1">
        <f t="shared" si="4"/>
        <v>32535.854880158302</v>
      </c>
      <c r="BL62" s="1">
        <f t="shared" si="4"/>
        <v>0</v>
      </c>
      <c r="BM62" s="1">
        <f t="shared" si="4"/>
        <v>924508.34356489894</v>
      </c>
      <c r="BN62" s="1">
        <f t="shared" si="4"/>
        <v>2550596.2707927274</v>
      </c>
      <c r="BO62" s="1">
        <f t="shared" si="4"/>
        <v>18707.782065968448</v>
      </c>
    </row>
    <row r="63" spans="1:67" x14ac:dyDescent="0.25">
      <c r="A63" s="34" t="s">
        <v>329</v>
      </c>
      <c r="B63" s="32">
        <f>+B3+B5+B8+B9+B11+B12+B14+B15+B16+B17+B18+B19+B20+B21+B22+B23+B24+B25+B26+B28+B30+B31+B33+B34+B35+B36+B37+B39+B40+B41+B42+B43+B44+B46+B47+B49+B50</f>
        <v>757921.58159401722</v>
      </c>
      <c r="C63" s="32">
        <f t="shared" ref="C63:M63" si="5">+C3+C5+C8+C9+C11+C12+C14+C15+C16+C17+C18+C19+C20+C21+C22+C23+C24+C25+C26+C28+C30+C31+C33+C34+C35+C36+C37+C39+C40+C41+C42+C43+C44+C46+C47+C49+C50</f>
        <v>0</v>
      </c>
      <c r="D63" s="32">
        <f t="shared" si="5"/>
        <v>752682.44422396191</v>
      </c>
      <c r="E63" s="32">
        <f t="shared" si="5"/>
        <v>20483.184797491489</v>
      </c>
      <c r="F63" s="32">
        <f t="shared" si="5"/>
        <v>20298.848156134653</v>
      </c>
      <c r="G63" s="32">
        <f t="shared" si="5"/>
        <v>24028.486496833582</v>
      </c>
      <c r="H63" s="32">
        <f t="shared" si="5"/>
        <v>1992978.213920865</v>
      </c>
      <c r="I63" s="32">
        <f t="shared" si="5"/>
        <v>1003.32060884265</v>
      </c>
      <c r="J63" s="32">
        <f t="shared" si="5"/>
        <v>9263.1732444057798</v>
      </c>
      <c r="K63" s="32">
        <f t="shared" si="5"/>
        <v>0.71176907107299026</v>
      </c>
      <c r="L63" s="32">
        <f t="shared" si="5"/>
        <v>6191.8578827420943</v>
      </c>
      <c r="M63" s="32">
        <f t="shared" si="5"/>
        <v>521.18923334062481</v>
      </c>
      <c r="P63" s="32">
        <f t="shared" ref="P63:BO63" si="6">+P3+P5+P8+P9+P11+P12+P14+P15+P16+P17+P18+P19+P20+P21+P22+P23+P24+P25+P26+P28+P30+P31+P33+P34+P35+P36+P37+P39+P40+P41+P42+P43+P44+P46+P47+P49+P50</f>
        <v>1070.4423248327726</v>
      </c>
      <c r="Q63" s="32">
        <f t="shared" si="6"/>
        <v>1003.3219307007189</v>
      </c>
      <c r="R63" s="32">
        <f t="shared" si="6"/>
        <v>4914.5712120038852</v>
      </c>
      <c r="S63" s="32">
        <f t="shared" si="6"/>
        <v>17946.737725612576</v>
      </c>
      <c r="T63" s="32">
        <f t="shared" si="6"/>
        <v>711746.4220104703</v>
      </c>
      <c r="U63" s="32">
        <f t="shared" si="6"/>
        <v>0.71176049548669562</v>
      </c>
      <c r="V63" s="32">
        <f t="shared" si="6"/>
        <v>757919.6510784314</v>
      </c>
      <c r="W63" s="32">
        <f t="shared" si="6"/>
        <v>306.19916171799377</v>
      </c>
      <c r="X63" s="32">
        <f t="shared" si="6"/>
        <v>596211.7660417913</v>
      </c>
      <c r="Y63" s="32">
        <f t="shared" si="6"/>
        <v>0</v>
      </c>
      <c r="Z63" s="32">
        <f t="shared" si="6"/>
        <v>145944.55033828027</v>
      </c>
      <c r="AA63" s="32">
        <f t="shared" si="6"/>
        <v>6191.8388275683001</v>
      </c>
      <c r="AB63" s="32">
        <f t="shared" si="6"/>
        <v>0</v>
      </c>
      <c r="AC63" s="32">
        <f t="shared" si="6"/>
        <v>405.42024836762664</v>
      </c>
      <c r="AD63" s="32">
        <f t="shared" si="6"/>
        <v>0</v>
      </c>
      <c r="AE63" s="32">
        <f t="shared" si="6"/>
        <v>520.50615342653839</v>
      </c>
      <c r="AF63" s="32">
        <f t="shared" si="6"/>
        <v>677412.38737881824</v>
      </c>
      <c r="AG63" s="32">
        <f t="shared" si="6"/>
        <v>75268.050866562742</v>
      </c>
      <c r="AH63" s="32">
        <f t="shared" si="6"/>
        <v>752680.43824519147</v>
      </c>
      <c r="AI63" s="32">
        <f t="shared" si="6"/>
        <v>0</v>
      </c>
      <c r="AJ63" s="32">
        <f t="shared" si="6"/>
        <v>9789.2667897878255</v>
      </c>
      <c r="AK63" s="32">
        <f t="shared" si="6"/>
        <v>0</v>
      </c>
      <c r="AL63" s="32">
        <f t="shared" si="6"/>
        <v>1567302.3985849139</v>
      </c>
      <c r="AM63" s="32">
        <f t="shared" si="6"/>
        <v>0</v>
      </c>
      <c r="AN63" s="32">
        <f t="shared" si="6"/>
        <v>0</v>
      </c>
      <c r="AO63" s="32">
        <f t="shared" si="6"/>
        <v>0</v>
      </c>
      <c r="AP63" s="32">
        <f t="shared" si="6"/>
        <v>0</v>
      </c>
      <c r="AQ63" s="32">
        <f t="shared" si="6"/>
        <v>1144.8531682372413</v>
      </c>
      <c r="AR63" s="32">
        <f t="shared" si="6"/>
        <v>0</v>
      </c>
      <c r="AS63" s="32">
        <f t="shared" si="6"/>
        <v>20484.163552763272</v>
      </c>
      <c r="AT63" s="32">
        <f t="shared" si="6"/>
        <v>20299.826872674952</v>
      </c>
      <c r="AU63" s="32">
        <f t="shared" si="6"/>
        <v>184.336680091255</v>
      </c>
      <c r="AV63" s="32">
        <f t="shared" si="6"/>
        <v>14763.325282021326</v>
      </c>
      <c r="AW63" s="32">
        <f t="shared" si="6"/>
        <v>0</v>
      </c>
      <c r="AX63" s="32">
        <f t="shared" si="6"/>
        <v>0</v>
      </c>
      <c r="AY63" s="32">
        <f t="shared" si="6"/>
        <v>13334.286826787204</v>
      </c>
      <c r="AZ63" s="32">
        <f t="shared" si="6"/>
        <v>0</v>
      </c>
      <c r="BA63" s="32">
        <f t="shared" si="6"/>
        <v>284.18342966127267</v>
      </c>
      <c r="BB63" s="32">
        <f t="shared" si="6"/>
        <v>0</v>
      </c>
      <c r="BC63" s="32">
        <f t="shared" si="6"/>
        <v>55.821800543937179</v>
      </c>
      <c r="BD63" s="32">
        <f t="shared" si="6"/>
        <v>710.45841790122915</v>
      </c>
      <c r="BE63" s="32">
        <f t="shared" si="6"/>
        <v>0</v>
      </c>
      <c r="BF63" s="32">
        <f t="shared" si="6"/>
        <v>4770.2213722051074</v>
      </c>
      <c r="BG63" s="32">
        <f t="shared" si="6"/>
        <v>0</v>
      </c>
      <c r="BH63" s="32">
        <f t="shared" si="6"/>
        <v>24028.366724353167</v>
      </c>
      <c r="BI63" s="32">
        <f t="shared" si="6"/>
        <v>0</v>
      </c>
      <c r="BJ63" s="32">
        <f t="shared" si="6"/>
        <v>8291.4158504977986</v>
      </c>
      <c r="BK63" s="32">
        <f t="shared" si="6"/>
        <v>26810.971406077158</v>
      </c>
      <c r="BL63" s="32">
        <f t="shared" si="6"/>
        <v>0</v>
      </c>
      <c r="BM63" s="32">
        <f t="shared" si="6"/>
        <v>725527.43943473953</v>
      </c>
      <c r="BN63" s="32">
        <f t="shared" si="6"/>
        <v>1992966.0539815915</v>
      </c>
      <c r="BO63" s="32">
        <f t="shared" si="6"/>
        <v>14430.994028685258</v>
      </c>
    </row>
    <row r="64" spans="1:67" x14ac:dyDescent="0.25">
      <c r="B64" s="3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8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5703125" customWidth="1"/>
    <col min="2" max="2" width="9.28515625" customWidth="1"/>
    <col min="3" max="4" width="6.7109375" bestFit="1" customWidth="1"/>
    <col min="5" max="6" width="7.7109375" bestFit="1" customWidth="1"/>
    <col min="7" max="7" width="6.7109375" bestFit="1" customWidth="1"/>
    <col min="8" max="8" width="7.7109375" bestFit="1" customWidth="1"/>
    <col min="9" max="9" width="8.85546875" bestFit="1" customWidth="1"/>
    <col min="10" max="10" width="9" bestFit="1" customWidth="1"/>
    <col min="11" max="11" width="6.7109375" bestFit="1" customWidth="1"/>
    <col min="12" max="12" width="9.7109375" bestFit="1" customWidth="1"/>
    <col min="14" max="14" width="15.42578125" bestFit="1" customWidth="1"/>
    <col min="15" max="15" width="6.7109375" style="32" bestFit="1" customWidth="1"/>
    <col min="16" max="16" width="14.5703125" style="32" bestFit="1" customWidth="1"/>
    <col min="17" max="17" width="6.7109375" style="32" bestFit="1" customWidth="1"/>
    <col min="18" max="18" width="9" style="32" bestFit="1" customWidth="1"/>
    <col min="19" max="19" width="7.7109375" style="32" bestFit="1" customWidth="1"/>
    <col min="20" max="20" width="6.7109375" style="32" bestFit="1" customWidth="1"/>
    <col min="21" max="21" width="9.28515625" style="32" bestFit="1" customWidth="1"/>
    <col min="22" max="23" width="6.7109375" style="32" bestFit="1" customWidth="1"/>
    <col min="24" max="24" width="5.85546875" style="32" bestFit="1" customWidth="1"/>
    <col min="25" max="25" width="6.7109375" style="32" bestFit="1" customWidth="1"/>
    <col min="26" max="26" width="15.42578125" style="32" bestFit="1" customWidth="1"/>
    <col min="27" max="27" width="6.5703125" style="32" customWidth="1"/>
    <col min="28" max="29" width="5.7109375" style="32" bestFit="1" customWidth="1"/>
    <col min="30" max="30" width="6.5703125" style="32" bestFit="1" customWidth="1"/>
    <col min="31" max="31" width="6.7109375" style="32" bestFit="1" customWidth="1"/>
    <col min="32" max="32" width="10" style="32" bestFit="1" customWidth="1"/>
    <col min="33" max="33" width="6.7109375" style="32" bestFit="1" customWidth="1"/>
    <col min="34" max="34" width="5.7109375" style="32" bestFit="1" customWidth="1"/>
    <col min="35" max="35" width="6.7109375" style="32" bestFit="1" customWidth="1"/>
    <col min="36" max="36" width="6" style="32" bestFit="1" customWidth="1"/>
    <col min="37" max="37" width="6.7109375" style="32" bestFit="1" customWidth="1"/>
    <col min="38" max="38" width="4.28515625" style="32" bestFit="1" customWidth="1"/>
    <col min="39" max="39" width="7.7109375" style="32" bestFit="1" customWidth="1"/>
    <col min="40" max="40" width="4.5703125" style="32" bestFit="1" customWidth="1"/>
    <col min="41" max="41" width="5.7109375" style="32" bestFit="1" customWidth="1"/>
    <col min="42" max="42" width="6.7109375" style="32" bestFit="1" customWidth="1"/>
    <col min="43" max="43" width="4.140625" style="32" bestFit="1" customWidth="1"/>
    <col min="44" max="44" width="5.85546875" style="32" customWidth="1"/>
    <col min="45" max="45" width="5.7109375" style="32" bestFit="1" customWidth="1"/>
    <col min="46" max="47" width="7.7109375" style="32" bestFit="1" customWidth="1"/>
    <col min="48" max="48" width="5.7109375" style="32" bestFit="1" customWidth="1"/>
    <col min="49" max="49" width="7.85546875" style="32" bestFit="1" customWidth="1"/>
    <col min="50" max="50" width="5.140625" style="32" bestFit="1" customWidth="1"/>
    <col min="51" max="51" width="5.28515625" style="32" customWidth="1"/>
    <col min="52" max="52" width="8.7109375" style="32" bestFit="1" customWidth="1"/>
    <col min="53" max="53" width="4.85546875" style="32" bestFit="1" customWidth="1"/>
    <col min="54" max="54" width="7.85546875" style="32" bestFit="1" customWidth="1"/>
    <col min="55" max="55" width="5.85546875" style="32" bestFit="1" customWidth="1"/>
    <col min="56" max="56" width="6" style="32" bestFit="1" customWidth="1"/>
    <col min="57" max="57" width="7.7109375" style="32" bestFit="1" customWidth="1"/>
    <col min="58" max="58" width="4.140625" style="32" bestFit="1" customWidth="1"/>
    <col min="59" max="59" width="5.7109375" style="32" bestFit="1" customWidth="1"/>
    <col min="60" max="60" width="3.85546875" style="32" bestFit="1" customWidth="1"/>
    <col min="61" max="61" width="5.7109375" style="32" bestFit="1" customWidth="1"/>
    <col min="62" max="63" width="5.28515625" style="32" bestFit="1" customWidth="1"/>
    <col min="64" max="64" width="6.7109375" style="32" bestFit="1" customWidth="1"/>
    <col min="65" max="65" width="4.85546875" style="32" customWidth="1"/>
    <col min="66" max="66" width="7.7109375" style="32" bestFit="1" customWidth="1"/>
    <col min="67" max="67" width="9.140625" style="32" bestFit="1" customWidth="1"/>
    <col min="68" max="68" width="6.7109375" style="32" bestFit="1" customWidth="1"/>
  </cols>
  <sheetData>
    <row r="1" spans="1:68" x14ac:dyDescent="0.25">
      <c r="B1" s="34" t="s">
        <v>426</v>
      </c>
      <c r="N1" s="34" t="s">
        <v>427</v>
      </c>
    </row>
    <row r="2" spans="1:68" x14ac:dyDescent="0.25">
      <c r="A2" s="18" t="s">
        <v>52</v>
      </c>
      <c r="B2" s="18" t="s">
        <v>59</v>
      </c>
      <c r="C2" s="18" t="s">
        <v>57</v>
      </c>
      <c r="D2" s="18" t="s">
        <v>60</v>
      </c>
      <c r="E2" s="18" t="s">
        <v>54</v>
      </c>
      <c r="F2" s="18" t="s">
        <v>53</v>
      </c>
      <c r="G2" s="18" t="s">
        <v>61</v>
      </c>
      <c r="H2" s="18" t="s">
        <v>62</v>
      </c>
      <c r="I2" s="18" t="s">
        <v>63</v>
      </c>
      <c r="J2" s="18" t="s">
        <v>64</v>
      </c>
      <c r="K2" s="18" t="s">
        <v>66</v>
      </c>
      <c r="L2" s="18" t="s">
        <v>65</v>
      </c>
      <c r="N2" s="34" t="s">
        <v>305</v>
      </c>
      <c r="O2" s="32" t="s">
        <v>131</v>
      </c>
      <c r="P2" s="32" t="s">
        <v>132</v>
      </c>
      <c r="Q2" s="32" t="s">
        <v>133</v>
      </c>
      <c r="R2" s="32" t="s">
        <v>64</v>
      </c>
      <c r="S2" s="32" t="s">
        <v>134</v>
      </c>
      <c r="T2" s="32" t="s">
        <v>135</v>
      </c>
      <c r="U2" s="32" t="s">
        <v>59</v>
      </c>
      <c r="V2" s="32" t="s">
        <v>136</v>
      </c>
      <c r="W2" s="32" t="s">
        <v>137</v>
      </c>
      <c r="X2" s="32" t="s">
        <v>138</v>
      </c>
      <c r="Y2" s="32" t="s">
        <v>139</v>
      </c>
      <c r="Z2" s="32" t="s">
        <v>140</v>
      </c>
      <c r="AA2" s="32" t="s">
        <v>141</v>
      </c>
      <c r="AB2" s="32" t="s">
        <v>142</v>
      </c>
      <c r="AC2" s="32" t="s">
        <v>143</v>
      </c>
      <c r="AD2" s="32" t="s">
        <v>144</v>
      </c>
      <c r="AE2" s="32" t="s">
        <v>57</v>
      </c>
      <c r="AF2" s="32" t="s">
        <v>128</v>
      </c>
      <c r="AG2" s="32" t="s">
        <v>145</v>
      </c>
      <c r="AH2" s="32" t="s">
        <v>146</v>
      </c>
      <c r="AI2" s="32" t="s">
        <v>60</v>
      </c>
      <c r="AJ2" s="32" t="s">
        <v>147</v>
      </c>
      <c r="AK2" s="32" t="s">
        <v>148</v>
      </c>
      <c r="AL2" s="32" t="s">
        <v>149</v>
      </c>
      <c r="AM2" s="32" t="s">
        <v>150</v>
      </c>
      <c r="AN2" s="32" t="s">
        <v>151</v>
      </c>
      <c r="AO2" s="32" t="s">
        <v>152</v>
      </c>
      <c r="AP2" s="32" t="s">
        <v>153</v>
      </c>
      <c r="AQ2" s="32" t="s">
        <v>154</v>
      </c>
      <c r="AR2" s="32" t="s">
        <v>155</v>
      </c>
      <c r="AS2" s="32" t="s">
        <v>156</v>
      </c>
      <c r="AT2" s="32" t="s">
        <v>54</v>
      </c>
      <c r="AU2" s="32" t="s">
        <v>53</v>
      </c>
      <c r="AV2" s="32" t="s">
        <v>157</v>
      </c>
      <c r="AW2" s="32" t="s">
        <v>158</v>
      </c>
      <c r="AX2" s="32" t="s">
        <v>159</v>
      </c>
      <c r="AY2" s="32" t="s">
        <v>160</v>
      </c>
      <c r="AZ2" s="32" t="s">
        <v>161</v>
      </c>
      <c r="BA2" s="32" t="s">
        <v>162</v>
      </c>
      <c r="BB2" s="32" t="s">
        <v>163</v>
      </c>
      <c r="BC2" s="32" t="s">
        <v>164</v>
      </c>
      <c r="BD2" s="32" t="s">
        <v>165</v>
      </c>
      <c r="BE2" s="32" t="s">
        <v>166</v>
      </c>
      <c r="BF2" s="32" t="s">
        <v>167</v>
      </c>
      <c r="BG2" s="32" t="s">
        <v>168</v>
      </c>
      <c r="BH2" s="32" t="s">
        <v>169</v>
      </c>
      <c r="BI2" s="32" t="s">
        <v>61</v>
      </c>
      <c r="BJ2" s="32" t="s">
        <v>170</v>
      </c>
      <c r="BK2" s="32" t="s">
        <v>171</v>
      </c>
      <c r="BL2" s="32" t="s">
        <v>172</v>
      </c>
      <c r="BM2" s="32" t="s">
        <v>173</v>
      </c>
      <c r="BN2" s="32" t="s">
        <v>174</v>
      </c>
      <c r="BO2" s="32" t="s">
        <v>175</v>
      </c>
      <c r="BP2" s="32" t="s">
        <v>176</v>
      </c>
    </row>
    <row r="3" spans="1:68" x14ac:dyDescent="0.25">
      <c r="A3" s="32" t="s">
        <v>0</v>
      </c>
      <c r="B3" s="32">
        <v>11048.315372994</v>
      </c>
      <c r="C3" s="32">
        <v>95.598117611612807</v>
      </c>
      <c r="D3" s="32">
        <v>189.73817772957</v>
      </c>
      <c r="E3" s="32">
        <v>1597.21906228339</v>
      </c>
      <c r="F3" s="32">
        <v>1594.2213787333901</v>
      </c>
      <c r="G3" s="32">
        <v>25.329228176028</v>
      </c>
      <c r="H3" s="32">
        <v>1919.9385610084601</v>
      </c>
      <c r="I3" s="32">
        <v>49.343677405632</v>
      </c>
      <c r="J3" s="32">
        <v>77.803417128845894</v>
      </c>
      <c r="K3" s="32"/>
      <c r="L3" s="32">
        <v>104.40066592916401</v>
      </c>
      <c r="M3" s="32"/>
      <c r="N3" s="34" t="s">
        <v>0</v>
      </c>
      <c r="O3" s="32">
        <v>74.410645172499997</v>
      </c>
      <c r="P3" s="32">
        <v>49.180053458700002</v>
      </c>
      <c r="Q3" s="32">
        <v>227.771140363</v>
      </c>
      <c r="R3" s="32">
        <v>77.7602789269</v>
      </c>
      <c r="S3" s="32">
        <v>688.54831225199996</v>
      </c>
      <c r="T3" s="32">
        <v>0</v>
      </c>
      <c r="U3" s="32">
        <v>11050.678771000001</v>
      </c>
      <c r="V3" s="32">
        <v>229.41607033700001</v>
      </c>
      <c r="W3" s="32">
        <v>73.184012191199997</v>
      </c>
      <c r="X3" s="32">
        <v>18.706532911299998</v>
      </c>
      <c r="Y3" s="32">
        <v>237.84367523</v>
      </c>
      <c r="Z3" s="32">
        <v>103.82077192200001</v>
      </c>
      <c r="AA3" s="32">
        <v>0</v>
      </c>
      <c r="AB3" s="32">
        <v>20.918681776700002</v>
      </c>
      <c r="AC3" s="32">
        <v>6.42921365658</v>
      </c>
      <c r="AD3" s="32">
        <v>0</v>
      </c>
      <c r="AE3" s="32">
        <v>95.627329995300002</v>
      </c>
      <c r="AF3" s="32">
        <v>0</v>
      </c>
      <c r="AG3" s="32">
        <v>170.80148454600001</v>
      </c>
      <c r="AH3" s="32">
        <v>18.9779454699</v>
      </c>
      <c r="AI3" s="32">
        <v>189.77943001599999</v>
      </c>
      <c r="AJ3" s="32">
        <v>0.42186648719600001</v>
      </c>
      <c r="AK3" s="32">
        <v>127.292377844</v>
      </c>
      <c r="AL3" s="32">
        <v>0.17540576968800001</v>
      </c>
      <c r="AM3" s="32">
        <v>534.90465363199996</v>
      </c>
      <c r="AN3" s="32">
        <v>0.159459793213</v>
      </c>
      <c r="AO3" s="32">
        <v>4.7279842058700003</v>
      </c>
      <c r="AP3" s="32">
        <v>88.978574389599999</v>
      </c>
      <c r="AQ3" s="32">
        <v>0.14351379515900001</v>
      </c>
      <c r="AR3" s="32">
        <v>0</v>
      </c>
      <c r="AS3" s="32">
        <v>15.420561919300001</v>
      </c>
      <c r="AT3" s="32">
        <v>1597.6412316999999</v>
      </c>
      <c r="AU3" s="32">
        <v>1594.64359638</v>
      </c>
      <c r="AV3" s="32">
        <v>2.9976353249500001</v>
      </c>
      <c r="AW3" s="32">
        <v>653.83067310000001</v>
      </c>
      <c r="AX3" s="32">
        <v>0.18018956864499999</v>
      </c>
      <c r="AY3" s="32">
        <v>0</v>
      </c>
      <c r="AZ3" s="32">
        <v>39.067659526</v>
      </c>
      <c r="BA3" s="32">
        <v>1.4989222987999999</v>
      </c>
      <c r="BB3" s="32">
        <v>589.52304074200003</v>
      </c>
      <c r="BC3" s="32">
        <v>2.3918962881399999</v>
      </c>
      <c r="BD3" s="32">
        <v>3.02973700656</v>
      </c>
      <c r="BE3" s="32">
        <v>842.26675693100003</v>
      </c>
      <c r="BF3" s="32">
        <v>0.54216323975900005</v>
      </c>
      <c r="BG3" s="32">
        <v>6.53785495192</v>
      </c>
      <c r="BH3" s="32">
        <v>0</v>
      </c>
      <c r="BI3" s="32">
        <v>25.335653792199999</v>
      </c>
      <c r="BJ3" s="32">
        <v>0</v>
      </c>
      <c r="BK3" s="32">
        <v>0.56310622592899995</v>
      </c>
      <c r="BL3" s="32">
        <v>221.141348755</v>
      </c>
      <c r="BM3" s="32">
        <v>0</v>
      </c>
      <c r="BN3" s="32">
        <v>469.93598034399997</v>
      </c>
      <c r="BO3" s="32">
        <v>1920.22659587</v>
      </c>
      <c r="BP3" s="32">
        <v>83.864644320699995</v>
      </c>
    </row>
    <row r="4" spans="1:68" x14ac:dyDescent="0.25">
      <c r="A4" s="32" t="s">
        <v>2</v>
      </c>
      <c r="B4" s="32">
        <v>19882.6572417924</v>
      </c>
      <c r="C4" s="32">
        <v>176.27161353509999</v>
      </c>
      <c r="D4" s="32">
        <v>389.739604054859</v>
      </c>
      <c r="E4" s="32">
        <v>2880.7990253972998</v>
      </c>
      <c r="F4" s="32">
        <v>2876.2975421372998</v>
      </c>
      <c r="G4" s="32">
        <v>60.326659245302899</v>
      </c>
      <c r="H4" s="32">
        <v>3282.9814296529298</v>
      </c>
      <c r="I4" s="32">
        <v>88.196595794697998</v>
      </c>
      <c r="J4" s="32">
        <v>148.374851439548</v>
      </c>
      <c r="K4" s="32"/>
      <c r="L4" s="32">
        <v>184.765229876219</v>
      </c>
      <c r="M4" s="32"/>
      <c r="N4" s="34" t="s">
        <v>2</v>
      </c>
      <c r="O4" s="32">
        <v>129.44642285200001</v>
      </c>
      <c r="P4" s="32">
        <v>86.319488412799998</v>
      </c>
      <c r="Q4" s="32">
        <v>387.004114351</v>
      </c>
      <c r="R4" s="32">
        <v>147.82828440099999</v>
      </c>
      <c r="S4" s="32">
        <v>1169.9293319200001</v>
      </c>
      <c r="T4" s="32">
        <v>0</v>
      </c>
      <c r="U4" s="32">
        <v>19885.496662099999</v>
      </c>
      <c r="V4" s="32">
        <v>389.80886138099999</v>
      </c>
      <c r="W4" s="32">
        <v>124.34932976100001</v>
      </c>
      <c r="X4" s="32">
        <v>31.789988472000001</v>
      </c>
      <c r="Y4" s="32">
        <v>406.17820404499997</v>
      </c>
      <c r="Z4" s="32">
        <v>178.425520409</v>
      </c>
      <c r="AA4" s="32">
        <v>0</v>
      </c>
      <c r="AB4" s="32">
        <v>35.542896842600001</v>
      </c>
      <c r="AC4" s="32">
        <v>10.923991071</v>
      </c>
      <c r="AD4" s="32">
        <v>0</v>
      </c>
      <c r="AE4" s="32">
        <v>176.302637879</v>
      </c>
      <c r="AF4" s="32">
        <v>0</v>
      </c>
      <c r="AG4" s="32">
        <v>350.80950892999999</v>
      </c>
      <c r="AH4" s="32">
        <v>38.978852870099999</v>
      </c>
      <c r="AI4" s="32">
        <v>389.78836180000002</v>
      </c>
      <c r="AJ4" s="32">
        <v>0.71680100640300004</v>
      </c>
      <c r="AK4" s="32">
        <v>216.283365425</v>
      </c>
      <c r="AL4" s="32">
        <v>0.316441905001</v>
      </c>
      <c r="AM4" s="32">
        <v>912.17348085399999</v>
      </c>
      <c r="AN4" s="32">
        <v>0.28767440867799998</v>
      </c>
      <c r="AO4" s="32">
        <v>8.5295429199200008</v>
      </c>
      <c r="AP4" s="32">
        <v>160.522119011</v>
      </c>
      <c r="AQ4" s="32">
        <v>0.25890669049300002</v>
      </c>
      <c r="AR4" s="32">
        <v>0</v>
      </c>
      <c r="AS4" s="32">
        <v>27.819571819</v>
      </c>
      <c r="AT4" s="32">
        <v>2881.32770583</v>
      </c>
      <c r="AU4" s="32">
        <v>2876.8259471400002</v>
      </c>
      <c r="AV4" s="32">
        <v>4.5017586927700002</v>
      </c>
      <c r="AW4" s="32">
        <v>1179.5456932</v>
      </c>
      <c r="AX4" s="32">
        <v>0.32507175316499998</v>
      </c>
      <c r="AY4" s="32">
        <v>0</v>
      </c>
      <c r="AZ4" s="32">
        <v>70.480171024399993</v>
      </c>
      <c r="BA4" s="32">
        <v>2.70413682582</v>
      </c>
      <c r="BB4" s="32">
        <v>1063.53148844</v>
      </c>
      <c r="BC4" s="32">
        <v>4.3151127522300001</v>
      </c>
      <c r="BD4" s="32">
        <v>5.4658131193599999</v>
      </c>
      <c r="BE4" s="32">
        <v>1519.4976705199999</v>
      </c>
      <c r="BF4" s="32">
        <v>0.97809325936799996</v>
      </c>
      <c r="BG4" s="32">
        <v>11.794651286200001</v>
      </c>
      <c r="BH4" s="32">
        <v>0</v>
      </c>
      <c r="BI4" s="32">
        <v>60.335213144699999</v>
      </c>
      <c r="BJ4" s="32">
        <v>0</v>
      </c>
      <c r="BK4" s="32">
        <v>0.95678811837900002</v>
      </c>
      <c r="BL4" s="32">
        <v>375.73505590399998</v>
      </c>
      <c r="BM4" s="32">
        <v>0</v>
      </c>
      <c r="BN4" s="32">
        <v>824.45747851900001</v>
      </c>
      <c r="BO4" s="32">
        <v>3283.3091565499999</v>
      </c>
      <c r="BP4" s="32">
        <v>142.49015391099999</v>
      </c>
    </row>
    <row r="5" spans="1:68" x14ac:dyDescent="0.25">
      <c r="A5" s="32" t="s">
        <v>3</v>
      </c>
      <c r="B5" s="32">
        <v>8994.3010445975797</v>
      </c>
      <c r="C5" s="32">
        <v>75.956933901743895</v>
      </c>
      <c r="D5" s="32">
        <v>167.67061695504</v>
      </c>
      <c r="E5" s="32">
        <v>1311.4384096628901</v>
      </c>
      <c r="F5" s="32">
        <v>1309.28323369499</v>
      </c>
      <c r="G5" s="32">
        <v>23.737066417002001</v>
      </c>
      <c r="H5" s="32">
        <v>1569.07838704144</v>
      </c>
      <c r="I5" s="32">
        <v>38.120682158034001</v>
      </c>
      <c r="J5" s="32">
        <v>64.124011220050505</v>
      </c>
      <c r="K5" s="32"/>
      <c r="L5" s="32">
        <v>81.648600410567795</v>
      </c>
      <c r="M5" s="32"/>
      <c r="N5" s="34" t="s">
        <v>3</v>
      </c>
      <c r="O5" s="32">
        <v>58.034638715</v>
      </c>
      <c r="P5" s="32">
        <v>37.439340307199998</v>
      </c>
      <c r="Q5" s="32">
        <v>187.337965588</v>
      </c>
      <c r="R5" s="32">
        <v>63.925156560600001</v>
      </c>
      <c r="S5" s="32">
        <v>565.22848256299994</v>
      </c>
      <c r="T5" s="32">
        <v>0</v>
      </c>
      <c r="U5" s="32">
        <v>8995.7391643499996</v>
      </c>
      <c r="V5" s="32">
        <v>188.13987570699999</v>
      </c>
      <c r="W5" s="32">
        <v>60.044079218599997</v>
      </c>
      <c r="X5" s="32">
        <v>14.920752112400001</v>
      </c>
      <c r="Y5" s="32">
        <v>189.61583182699999</v>
      </c>
      <c r="Z5" s="32">
        <v>79.338346088899996</v>
      </c>
      <c r="AA5" s="32">
        <v>0</v>
      </c>
      <c r="AB5" s="32">
        <v>17.205266865500001</v>
      </c>
      <c r="AC5" s="32">
        <v>5.2879346183599996</v>
      </c>
      <c r="AD5" s="32">
        <v>0</v>
      </c>
      <c r="AE5" s="32">
        <v>75.9754838044</v>
      </c>
      <c r="AF5" s="32">
        <v>0</v>
      </c>
      <c r="AG5" s="32">
        <v>150.92546709800001</v>
      </c>
      <c r="AH5" s="32">
        <v>16.769494573300001</v>
      </c>
      <c r="AI5" s="32">
        <v>167.69496167099999</v>
      </c>
      <c r="AJ5" s="32">
        <v>0.34697885217800001</v>
      </c>
      <c r="AK5" s="32">
        <v>104.643730148</v>
      </c>
      <c r="AL5" s="32">
        <v>0.144046757607</v>
      </c>
      <c r="AM5" s="32">
        <v>439.875115687</v>
      </c>
      <c r="AN5" s="32">
        <v>0.13095155433899999</v>
      </c>
      <c r="AO5" s="32">
        <v>3.8827128897600001</v>
      </c>
      <c r="AP5" s="32">
        <v>73.070965520800002</v>
      </c>
      <c r="AQ5" s="32">
        <v>0.11785637171500001</v>
      </c>
      <c r="AR5" s="32">
        <v>0</v>
      </c>
      <c r="AS5" s="32">
        <v>12.663666768000001</v>
      </c>
      <c r="AT5" s="32">
        <v>1311.70813006</v>
      </c>
      <c r="AU5" s="32">
        <v>1309.5530416900001</v>
      </c>
      <c r="AV5" s="32">
        <v>2.1550883715800002</v>
      </c>
      <c r="AW5" s="32">
        <v>536.93876651400001</v>
      </c>
      <c r="AX5" s="32">
        <v>0.14797529767000001</v>
      </c>
      <c r="AY5" s="32">
        <v>0</v>
      </c>
      <c r="AZ5" s="32">
        <v>32.083131116499999</v>
      </c>
      <c r="BA5" s="32">
        <v>1.23094416114</v>
      </c>
      <c r="BB5" s="32">
        <v>484.12791549500002</v>
      </c>
      <c r="BC5" s="32">
        <v>1.9642733107399999</v>
      </c>
      <c r="BD5" s="32">
        <v>2.4880807602599999</v>
      </c>
      <c r="BE5" s="32">
        <v>691.68621389600003</v>
      </c>
      <c r="BF5" s="32">
        <v>0.44523539157899999</v>
      </c>
      <c r="BG5" s="32">
        <v>5.3690150002500001</v>
      </c>
      <c r="BH5" s="32">
        <v>0</v>
      </c>
      <c r="BI5" s="32">
        <v>23.7409797342</v>
      </c>
      <c r="BJ5" s="32">
        <v>0</v>
      </c>
      <c r="BK5" s="32">
        <v>0.46239186769399998</v>
      </c>
      <c r="BL5" s="32">
        <v>181.88395796</v>
      </c>
      <c r="BM5" s="32">
        <v>0</v>
      </c>
      <c r="BN5" s="32">
        <v>386.4253721</v>
      </c>
      <c r="BO5" s="32">
        <v>1569.2436699699999</v>
      </c>
      <c r="BP5" s="32">
        <v>68.976284007999993</v>
      </c>
    </row>
    <row r="6" spans="1:68" x14ac:dyDescent="0.25">
      <c r="A6" s="32" t="s">
        <v>4</v>
      </c>
      <c r="B6" s="32">
        <v>125687.6566</v>
      </c>
      <c r="C6" s="32">
        <v>763.928349999999</v>
      </c>
      <c r="D6" s="32">
        <v>1889.925297</v>
      </c>
      <c r="E6" s="32">
        <v>18107.977080000001</v>
      </c>
      <c r="F6" s="32">
        <v>17588.402129999999</v>
      </c>
      <c r="G6" s="32">
        <v>349.663533999999</v>
      </c>
      <c r="H6" s="32">
        <v>19159.396159999898</v>
      </c>
      <c r="I6" s="32">
        <v>1717.1355959999901</v>
      </c>
      <c r="J6" s="32"/>
      <c r="K6" s="32">
        <v>154.8181587</v>
      </c>
      <c r="L6" s="32">
        <v>1848.21440599999</v>
      </c>
      <c r="M6" s="32"/>
      <c r="N6" s="34" t="s">
        <v>4</v>
      </c>
      <c r="O6" s="32">
        <v>2047.3621087700001</v>
      </c>
      <c r="P6" s="32">
        <v>1683.8394851</v>
      </c>
      <c r="Q6" s="32">
        <v>2154.5817727799999</v>
      </c>
      <c r="R6" s="32">
        <v>10.3477764161</v>
      </c>
      <c r="S6" s="32">
        <v>6098.0955829799996</v>
      </c>
      <c r="T6" s="32">
        <v>154.81852237000001</v>
      </c>
      <c r="U6" s="32">
        <v>125687.937091</v>
      </c>
      <c r="V6" s="32">
        <v>1960.4993676700001</v>
      </c>
      <c r="W6" s="32">
        <v>635.77067948199999</v>
      </c>
      <c r="X6" s="32">
        <v>0</v>
      </c>
      <c r="Y6" s="32">
        <v>3108.0587070199999</v>
      </c>
      <c r="Z6" s="32">
        <v>1812.3763429099999</v>
      </c>
      <c r="AA6" s="32">
        <v>0</v>
      </c>
      <c r="AB6" s="32">
        <v>197.883993608</v>
      </c>
      <c r="AC6" s="32">
        <v>60.8209369219</v>
      </c>
      <c r="AD6" s="32">
        <v>0</v>
      </c>
      <c r="AE6" s="32">
        <v>763.934496276</v>
      </c>
      <c r="AF6" s="32">
        <v>0</v>
      </c>
      <c r="AG6" s="32">
        <v>1700.94037727</v>
      </c>
      <c r="AH6" s="32">
        <v>188.99336663700001</v>
      </c>
      <c r="AI6" s="32">
        <v>1889.9337439000001</v>
      </c>
      <c r="AJ6" s="32">
        <v>3.9908852065299998</v>
      </c>
      <c r="AK6" s="32">
        <v>1184.25747273</v>
      </c>
      <c r="AL6" s="32">
        <v>1.9347286190699999</v>
      </c>
      <c r="AM6" s="32">
        <v>4876.8574986200001</v>
      </c>
      <c r="AN6" s="32">
        <v>1.75884346002</v>
      </c>
      <c r="AO6" s="32">
        <v>52.149717753300003</v>
      </c>
      <c r="AP6" s="32">
        <v>981.434869596</v>
      </c>
      <c r="AQ6" s="32">
        <v>1.5829589802099999</v>
      </c>
      <c r="AR6" s="32">
        <v>0</v>
      </c>
      <c r="AS6" s="32">
        <v>170.08897901500001</v>
      </c>
      <c r="AT6" s="32">
        <v>18108.516507200002</v>
      </c>
      <c r="AU6" s="32">
        <v>17588.936482699999</v>
      </c>
      <c r="AV6" s="32">
        <v>519.58002442700001</v>
      </c>
      <c r="AW6" s="32">
        <v>7211.7596319900003</v>
      </c>
      <c r="AX6" s="32">
        <v>1.9874927946500001</v>
      </c>
      <c r="AY6" s="32">
        <v>0</v>
      </c>
      <c r="AZ6" s="32">
        <v>430.91665220900001</v>
      </c>
      <c r="BA6" s="32">
        <v>16.5331311829</v>
      </c>
      <c r="BB6" s="32">
        <v>6502.4439632100002</v>
      </c>
      <c r="BC6" s="32">
        <v>26.382652055800001</v>
      </c>
      <c r="BD6" s="32">
        <v>33.418029130800001</v>
      </c>
      <c r="BE6" s="32">
        <v>9290.2113641300002</v>
      </c>
      <c r="BF6" s="32">
        <v>5.98006769736</v>
      </c>
      <c r="BG6" s="32">
        <v>72.112587892099995</v>
      </c>
      <c r="BH6" s="32">
        <v>0</v>
      </c>
      <c r="BI6" s="32">
        <v>349.66547843299998</v>
      </c>
      <c r="BJ6" s="32">
        <v>0</v>
      </c>
      <c r="BK6" s="32">
        <v>5.0397837351600003</v>
      </c>
      <c r="BL6" s="32">
        <v>2091.4744265700001</v>
      </c>
      <c r="BM6" s="32">
        <v>0</v>
      </c>
      <c r="BN6" s="32">
        <v>3228.81092631</v>
      </c>
      <c r="BO6" s="32">
        <v>19159.515281</v>
      </c>
      <c r="BP6" s="32">
        <v>792.92634366599998</v>
      </c>
    </row>
    <row r="7" spans="1:68" x14ac:dyDescent="0.25">
      <c r="A7" s="32" t="s">
        <v>5</v>
      </c>
      <c r="B7" s="32">
        <v>57653.739447769003</v>
      </c>
      <c r="C7" s="32">
        <v>499.17962951649201</v>
      </c>
      <c r="D7" s="32">
        <v>1073.5225163653099</v>
      </c>
      <c r="E7" s="32">
        <v>8290.3218158296204</v>
      </c>
      <c r="F7" s="32">
        <v>8277.9634921708093</v>
      </c>
      <c r="G7" s="32">
        <v>167.72474125193</v>
      </c>
      <c r="H7" s="32">
        <v>9670.4935535714103</v>
      </c>
      <c r="I7" s="32">
        <v>248.92409690045201</v>
      </c>
      <c r="J7" s="32">
        <v>434.034212750655</v>
      </c>
      <c r="K7" s="32"/>
      <c r="L7" s="32">
        <v>531.54121498937297</v>
      </c>
      <c r="M7" s="32"/>
      <c r="N7" s="34" t="s">
        <v>5</v>
      </c>
      <c r="O7" s="32">
        <v>371.074345171</v>
      </c>
      <c r="P7" s="32">
        <v>244.661973109</v>
      </c>
      <c r="Q7" s="32">
        <v>1140.32770542</v>
      </c>
      <c r="R7" s="32">
        <v>432.77981057400001</v>
      </c>
      <c r="S7" s="32">
        <v>3465.3484365300001</v>
      </c>
      <c r="T7" s="32">
        <v>0</v>
      </c>
      <c r="U7" s="32">
        <v>57657.710135699999</v>
      </c>
      <c r="V7" s="32">
        <v>1157.73092524</v>
      </c>
      <c r="W7" s="32">
        <v>368.86502407099999</v>
      </c>
      <c r="X7" s="32">
        <v>101.389809884</v>
      </c>
      <c r="Y7" s="32">
        <v>1188.2681058799999</v>
      </c>
      <c r="Z7" s="32">
        <v>517.157818357</v>
      </c>
      <c r="AA7" s="32">
        <v>0</v>
      </c>
      <c r="AB7" s="32">
        <v>104.728404834</v>
      </c>
      <c r="AC7" s="32">
        <v>32.187519759300002</v>
      </c>
      <c r="AD7" s="32">
        <v>0</v>
      </c>
      <c r="AE7" s="32">
        <v>499.23146661599998</v>
      </c>
      <c r="AF7" s="32">
        <v>0</v>
      </c>
      <c r="AG7" s="32">
        <v>966.23157847300001</v>
      </c>
      <c r="AH7" s="32">
        <v>107.359067243</v>
      </c>
      <c r="AI7" s="32">
        <v>1073.5906457200001</v>
      </c>
      <c r="AJ7" s="32">
        <v>2.1120514248000002</v>
      </c>
      <c r="AK7" s="32">
        <v>638.15385861300001</v>
      </c>
      <c r="AL7" s="32">
        <v>0.91064723675299997</v>
      </c>
      <c r="AM7" s="32">
        <v>2688.5158276299999</v>
      </c>
      <c r="AN7" s="32">
        <v>0.82786097989200003</v>
      </c>
      <c r="AO7" s="32">
        <v>24.5460839914</v>
      </c>
      <c r="AP7" s="32">
        <v>461.94641534300001</v>
      </c>
      <c r="AQ7" s="32">
        <v>0.74507504521000001</v>
      </c>
      <c r="AR7" s="32">
        <v>0</v>
      </c>
      <c r="AS7" s="32">
        <v>80.058308111399995</v>
      </c>
      <c r="AT7" s="32">
        <v>8291.2031951499994</v>
      </c>
      <c r="AU7" s="32">
        <v>8278.8450350999992</v>
      </c>
      <c r="AV7" s="32">
        <v>12.358160053200001</v>
      </c>
      <c r="AW7" s="32">
        <v>3394.4662369500002</v>
      </c>
      <c r="AX7" s="32">
        <v>0.93548317216099997</v>
      </c>
      <c r="AY7" s="32">
        <v>0</v>
      </c>
      <c r="AZ7" s="32">
        <v>202.82597708899999</v>
      </c>
      <c r="BA7" s="32">
        <v>7.7818917232600002</v>
      </c>
      <c r="BB7" s="32">
        <v>3060.60256648</v>
      </c>
      <c r="BC7" s="32">
        <v>12.4179178844</v>
      </c>
      <c r="BD7" s="32">
        <v>15.7293641052</v>
      </c>
      <c r="BE7" s="32">
        <v>4372.7607152600003</v>
      </c>
      <c r="BF7" s="32">
        <v>2.8147283082299999</v>
      </c>
      <c r="BG7" s="32">
        <v>33.942303449100002</v>
      </c>
      <c r="BH7" s="32">
        <v>0</v>
      </c>
      <c r="BI7" s="32">
        <v>167.735263858</v>
      </c>
      <c r="BJ7" s="32">
        <v>0</v>
      </c>
      <c r="BK7" s="32">
        <v>2.8317342540000001</v>
      </c>
      <c r="BL7" s="32">
        <v>1107.1496795</v>
      </c>
      <c r="BM7" s="32">
        <v>0</v>
      </c>
      <c r="BN7" s="32">
        <v>2425.41081794</v>
      </c>
      <c r="BO7" s="32">
        <v>9670.9174267100007</v>
      </c>
      <c r="BP7" s="32">
        <v>419.88111076400003</v>
      </c>
    </row>
    <row r="8" spans="1:68" x14ac:dyDescent="0.25">
      <c r="A8" s="32" t="s">
        <v>6</v>
      </c>
      <c r="B8" s="32">
        <v>50759.226589739999</v>
      </c>
      <c r="C8" s="32">
        <v>391.24704117409999</v>
      </c>
      <c r="D8" s="32">
        <v>920.80152676599903</v>
      </c>
      <c r="E8" s="32">
        <v>7101.5007687399902</v>
      </c>
      <c r="F8" s="32">
        <v>7096.0211647599899</v>
      </c>
      <c r="G8" s="32">
        <v>154.018326408999</v>
      </c>
      <c r="H8" s="32">
        <v>9174.4386865904908</v>
      </c>
      <c r="I8" s="32">
        <v>176.45594651859901</v>
      </c>
      <c r="J8" s="32">
        <v>411.675688472199</v>
      </c>
      <c r="K8" s="32"/>
      <c r="L8" s="32">
        <v>420.421531068099</v>
      </c>
      <c r="M8" s="32"/>
      <c r="N8" s="34" t="s">
        <v>6</v>
      </c>
      <c r="O8" s="32">
        <v>288.83617160300003</v>
      </c>
      <c r="P8" s="32">
        <v>170.83268186000001</v>
      </c>
      <c r="Q8" s="32">
        <v>1100.2975691900001</v>
      </c>
      <c r="R8" s="32">
        <v>410.078179756</v>
      </c>
      <c r="S8" s="32">
        <v>3361.0998485199998</v>
      </c>
      <c r="T8" s="32">
        <v>0</v>
      </c>
      <c r="U8" s="32">
        <v>50787.8788547</v>
      </c>
      <c r="V8" s="32">
        <v>1125.8795365200001</v>
      </c>
      <c r="W8" s="32">
        <v>358.28564695300003</v>
      </c>
      <c r="X8" s="32">
        <v>105.252946108</v>
      </c>
      <c r="Y8" s="32">
        <v>1049.1789841</v>
      </c>
      <c r="Z8" s="32">
        <v>401.15510731299997</v>
      </c>
      <c r="AA8" s="32">
        <v>0</v>
      </c>
      <c r="AB8" s="32">
        <v>101.051690525</v>
      </c>
      <c r="AC8" s="32">
        <v>31.057278767</v>
      </c>
      <c r="AD8" s="32">
        <v>0</v>
      </c>
      <c r="AE8" s="32">
        <v>391.600518233</v>
      </c>
      <c r="AF8" s="32">
        <v>0</v>
      </c>
      <c r="AG8" s="32">
        <v>829.16909269899998</v>
      </c>
      <c r="AH8" s="32">
        <v>92.129908602100002</v>
      </c>
      <c r="AI8" s="32">
        <v>921.29900130099998</v>
      </c>
      <c r="AJ8" s="32">
        <v>2.0378868972999999</v>
      </c>
      <c r="AK8" s="32">
        <v>616.58172176999994</v>
      </c>
      <c r="AL8" s="32">
        <v>0.78106526518800001</v>
      </c>
      <c r="AM8" s="32">
        <v>2593.6218249100002</v>
      </c>
      <c r="AN8" s="32">
        <v>0.71005909367999998</v>
      </c>
      <c r="AO8" s="32">
        <v>21.053262849399999</v>
      </c>
      <c r="AP8" s="32">
        <v>396.21296681500002</v>
      </c>
      <c r="AQ8" s="32">
        <v>0.63905332727099995</v>
      </c>
      <c r="AR8" s="32">
        <v>0</v>
      </c>
      <c r="AS8" s="32">
        <v>68.666301989100006</v>
      </c>
      <c r="AT8" s="32">
        <v>7106.2753947000001</v>
      </c>
      <c r="AU8" s="32">
        <v>7100.7959841900001</v>
      </c>
      <c r="AV8" s="32">
        <v>5.4794105072299999</v>
      </c>
      <c r="AW8" s="32">
        <v>2911.44572199</v>
      </c>
      <c r="AX8" s="32">
        <v>0.80236718993400002</v>
      </c>
      <c r="AY8" s="32">
        <v>0</v>
      </c>
      <c r="AZ8" s="32">
        <v>173.96450231200001</v>
      </c>
      <c r="BA8" s="32">
        <v>6.67455547435</v>
      </c>
      <c r="BB8" s="32">
        <v>2625.0890428100001</v>
      </c>
      <c r="BC8" s="32">
        <v>10.650892364800001</v>
      </c>
      <c r="BD8" s="32">
        <v>13.4911284148</v>
      </c>
      <c r="BE8" s="32">
        <v>3750.5337320399999</v>
      </c>
      <c r="BF8" s="32">
        <v>2.41420312174</v>
      </c>
      <c r="BG8" s="32">
        <v>29.1124349388</v>
      </c>
      <c r="BH8" s="32">
        <v>0</v>
      </c>
      <c r="BI8" s="32">
        <v>154.095206848</v>
      </c>
      <c r="BJ8" s="32">
        <v>0</v>
      </c>
      <c r="BK8" s="32">
        <v>2.74435963558</v>
      </c>
      <c r="BL8" s="32">
        <v>1068.3003246999999</v>
      </c>
      <c r="BM8" s="32">
        <v>0</v>
      </c>
      <c r="BN8" s="32">
        <v>2328.42141623</v>
      </c>
      <c r="BO8" s="32">
        <v>9177.9707027599998</v>
      </c>
      <c r="BP8" s="32">
        <v>405.158098886</v>
      </c>
    </row>
    <row r="9" spans="1:68" x14ac:dyDescent="0.25">
      <c r="A9" s="32" t="s">
        <v>7</v>
      </c>
      <c r="B9" s="32">
        <v>7071.4977783499899</v>
      </c>
      <c r="C9" s="32">
        <v>61.365796459499997</v>
      </c>
      <c r="D9" s="32">
        <v>133.0326132445</v>
      </c>
      <c r="E9" s="32">
        <v>1005.346212205</v>
      </c>
      <c r="F9" s="32">
        <v>1004.748065785</v>
      </c>
      <c r="G9" s="32">
        <v>21.474315971780001</v>
      </c>
      <c r="H9" s="32">
        <v>1187.0671889734999</v>
      </c>
      <c r="I9" s="32">
        <v>29.985238261139902</v>
      </c>
      <c r="J9" s="32">
        <v>53.467356988829899</v>
      </c>
      <c r="K9" s="32"/>
      <c r="L9" s="32">
        <v>65.022384774099905</v>
      </c>
      <c r="M9" s="32"/>
      <c r="N9" s="34" t="s">
        <v>7</v>
      </c>
      <c r="O9" s="32">
        <v>44.729801395099997</v>
      </c>
      <c r="P9" s="32">
        <v>29.224855351799999</v>
      </c>
      <c r="Q9" s="32">
        <v>140.22555702299999</v>
      </c>
      <c r="R9" s="32">
        <v>53.249672443000001</v>
      </c>
      <c r="S9" s="32">
        <v>426.11169745500001</v>
      </c>
      <c r="T9" s="32">
        <v>0</v>
      </c>
      <c r="U9" s="32">
        <v>7072.7541831899998</v>
      </c>
      <c r="V9" s="32">
        <v>142.355542144</v>
      </c>
      <c r="W9" s="32">
        <v>45.356416107299999</v>
      </c>
      <c r="X9" s="32">
        <v>12.4597681023</v>
      </c>
      <c r="Y9" s="32">
        <v>144.997398124</v>
      </c>
      <c r="Z9" s="32">
        <v>62.457389060899999</v>
      </c>
      <c r="AA9" s="32">
        <v>0</v>
      </c>
      <c r="AB9" s="32">
        <v>12.8783990398</v>
      </c>
      <c r="AC9" s="32">
        <v>3.95806599337</v>
      </c>
      <c r="AD9" s="32">
        <v>0</v>
      </c>
      <c r="AE9" s="32">
        <v>61.378021996400001</v>
      </c>
      <c r="AF9" s="32">
        <v>0</v>
      </c>
      <c r="AG9" s="32">
        <v>119.750116206</v>
      </c>
      <c r="AH9" s="32">
        <v>13.3055545727</v>
      </c>
      <c r="AI9" s="32">
        <v>133.055670779</v>
      </c>
      <c r="AJ9" s="32">
        <v>0.25971665776899999</v>
      </c>
      <c r="AK9" s="32">
        <v>78.472234399200005</v>
      </c>
      <c r="AL9" s="32">
        <v>0.11054233546599999</v>
      </c>
      <c r="AM9" s="32">
        <v>330.61298709599998</v>
      </c>
      <c r="AN9" s="32">
        <v>0.10049316657600001</v>
      </c>
      <c r="AO9" s="32">
        <v>2.9796220474299999</v>
      </c>
      <c r="AP9" s="32">
        <v>56.075176263899998</v>
      </c>
      <c r="AQ9" s="32">
        <v>9.0443847440199995E-2</v>
      </c>
      <c r="AR9" s="32">
        <v>0</v>
      </c>
      <c r="AS9" s="32">
        <v>9.7181873946300001</v>
      </c>
      <c r="AT9" s="32">
        <v>1005.55811193</v>
      </c>
      <c r="AU9" s="32">
        <v>1004.9599237800001</v>
      </c>
      <c r="AV9" s="32">
        <v>0.59818815092800004</v>
      </c>
      <c r="AW9" s="32">
        <v>412.050406775</v>
      </c>
      <c r="AX9" s="32">
        <v>0.113557148873</v>
      </c>
      <c r="AY9" s="32">
        <v>0</v>
      </c>
      <c r="AZ9" s="32">
        <v>24.620823003000002</v>
      </c>
      <c r="BA9" s="32">
        <v>0.94463644802299995</v>
      </c>
      <c r="BB9" s="32">
        <v>371.52326483600001</v>
      </c>
      <c r="BC9" s="32">
        <v>1.5073959300499999</v>
      </c>
      <c r="BD9" s="32">
        <v>1.90936929182</v>
      </c>
      <c r="BE9" s="32">
        <v>530.80475271299997</v>
      </c>
      <c r="BF9" s="32">
        <v>0.34167696853500001</v>
      </c>
      <c r="BG9" s="32">
        <v>4.1202187381800002</v>
      </c>
      <c r="BH9" s="32">
        <v>0</v>
      </c>
      <c r="BI9" s="32">
        <v>21.478262805500002</v>
      </c>
      <c r="BJ9" s="32">
        <v>0</v>
      </c>
      <c r="BK9" s="32">
        <v>0.34820262368900001</v>
      </c>
      <c r="BL9" s="32">
        <v>136.145837306</v>
      </c>
      <c r="BM9" s="32">
        <v>0</v>
      </c>
      <c r="BN9" s="32">
        <v>298.30269864799999</v>
      </c>
      <c r="BO9" s="32">
        <v>1187.25930466</v>
      </c>
      <c r="BP9" s="32">
        <v>51.632640137800003</v>
      </c>
    </row>
    <row r="10" spans="1:68" x14ac:dyDescent="0.25">
      <c r="A10" s="32" t="s">
        <v>8</v>
      </c>
      <c r="B10" s="32">
        <v>4499.77375010999</v>
      </c>
      <c r="C10" s="32">
        <v>41.947208907399897</v>
      </c>
      <c r="D10" s="32">
        <v>74.758094473900002</v>
      </c>
      <c r="E10" s="32">
        <v>657.232646682</v>
      </c>
      <c r="F10" s="32">
        <v>656.55140458200003</v>
      </c>
      <c r="G10" s="32">
        <v>10.80585495109</v>
      </c>
      <c r="H10" s="32">
        <v>735.60602894199997</v>
      </c>
      <c r="I10" s="32">
        <v>22.431018381400001</v>
      </c>
      <c r="J10" s="32">
        <v>29.803708050399901</v>
      </c>
      <c r="K10" s="32"/>
      <c r="L10" s="32">
        <v>44.9907118445999</v>
      </c>
      <c r="M10" s="32"/>
      <c r="N10" s="34" t="s">
        <v>8</v>
      </c>
      <c r="O10" s="32">
        <v>32.176309312500003</v>
      </c>
      <c r="P10" s="32">
        <v>22.387998561100002</v>
      </c>
      <c r="Q10" s="32">
        <v>86.257739621300004</v>
      </c>
      <c r="R10" s="32">
        <v>29.791355499000002</v>
      </c>
      <c r="S10" s="32">
        <v>259.52764000299999</v>
      </c>
      <c r="T10" s="32">
        <v>0</v>
      </c>
      <c r="U10" s="32">
        <v>4499.93394472</v>
      </c>
      <c r="V10" s="32">
        <v>86.260629437199995</v>
      </c>
      <c r="W10" s="32">
        <v>27.547864665999999</v>
      </c>
      <c r="X10" s="32">
        <v>6.5610736741000002</v>
      </c>
      <c r="Y10" s="32">
        <v>95.575436398999997</v>
      </c>
      <c r="Z10" s="32">
        <v>44.844169496500001</v>
      </c>
      <c r="AA10" s="32">
        <v>0</v>
      </c>
      <c r="AB10" s="32">
        <v>7.9220126507100002</v>
      </c>
      <c r="AC10" s="32">
        <v>2.4347711698299999</v>
      </c>
      <c r="AD10" s="32">
        <v>0</v>
      </c>
      <c r="AE10" s="32">
        <v>41.949105233600001</v>
      </c>
      <c r="AF10" s="32">
        <v>0</v>
      </c>
      <c r="AG10" s="32">
        <v>67.284800859599997</v>
      </c>
      <c r="AH10" s="32">
        <v>7.4760924521499996</v>
      </c>
      <c r="AI10" s="32">
        <v>74.760893311700002</v>
      </c>
      <c r="AJ10" s="32">
        <v>0.159762844908</v>
      </c>
      <c r="AK10" s="32">
        <v>48.147273420200001</v>
      </c>
      <c r="AL10" s="32">
        <v>7.2223474373999993E-2</v>
      </c>
      <c r="AM10" s="32">
        <v>202.56774513400001</v>
      </c>
      <c r="AN10" s="32">
        <v>6.5657725381300006E-2</v>
      </c>
      <c r="AO10" s="32">
        <v>1.9467501432500001</v>
      </c>
      <c r="AP10" s="32">
        <v>36.636985465999999</v>
      </c>
      <c r="AQ10" s="32">
        <v>5.9091855244500002E-2</v>
      </c>
      <c r="AR10" s="32">
        <v>0</v>
      </c>
      <c r="AS10" s="32">
        <v>6.3494264411300003</v>
      </c>
      <c r="AT10" s="32">
        <v>657.27668436299996</v>
      </c>
      <c r="AU10" s="32">
        <v>656.595441231</v>
      </c>
      <c r="AV10" s="32">
        <v>0.68124313210599996</v>
      </c>
      <c r="AW10" s="32">
        <v>269.21511808499997</v>
      </c>
      <c r="AX10" s="32">
        <v>7.4193098651299999E-2</v>
      </c>
      <c r="AY10" s="32">
        <v>0</v>
      </c>
      <c r="AZ10" s="32">
        <v>16.086129679199999</v>
      </c>
      <c r="BA10" s="32">
        <v>0.61718263077500002</v>
      </c>
      <c r="BB10" s="32">
        <v>242.736423221</v>
      </c>
      <c r="BC10" s="32">
        <v>0.98486447802800003</v>
      </c>
      <c r="BD10" s="32">
        <v>1.2474958707399999</v>
      </c>
      <c r="BE10" s="32">
        <v>346.803877269</v>
      </c>
      <c r="BF10" s="32">
        <v>0.22323556132399999</v>
      </c>
      <c r="BG10" s="32">
        <v>2.6919645408599999</v>
      </c>
      <c r="BH10" s="32">
        <v>0</v>
      </c>
      <c r="BI10" s="32">
        <v>10.806278216700001</v>
      </c>
      <c r="BJ10" s="32">
        <v>0</v>
      </c>
      <c r="BK10" s="32">
        <v>0.21240120422100001</v>
      </c>
      <c r="BL10" s="32">
        <v>83.745887092999993</v>
      </c>
      <c r="BM10" s="32">
        <v>0</v>
      </c>
      <c r="BN10" s="32">
        <v>178.49367495300001</v>
      </c>
      <c r="BO10" s="32">
        <v>735.62680184299995</v>
      </c>
      <c r="BP10" s="32">
        <v>31.758658176699999</v>
      </c>
    </row>
    <row r="11" spans="1:68" x14ac:dyDescent="0.25">
      <c r="A11" s="32" t="s">
        <v>9</v>
      </c>
      <c r="B11" s="32">
        <v>25746.369956177601</v>
      </c>
      <c r="C11" s="32">
        <v>228.674159525259</v>
      </c>
      <c r="D11" s="32">
        <v>445.17440379679402</v>
      </c>
      <c r="E11" s="32">
        <v>3755.94176262681</v>
      </c>
      <c r="F11" s="32">
        <v>3748.5848714312201</v>
      </c>
      <c r="G11" s="32">
        <v>58.7942929797929</v>
      </c>
      <c r="H11" s="32">
        <v>4403.2714274747996</v>
      </c>
      <c r="I11" s="32">
        <v>120.00290197426401</v>
      </c>
      <c r="J11" s="32">
        <v>176.717562579733</v>
      </c>
      <c r="K11" s="32"/>
      <c r="L11" s="32">
        <v>247.65135201988701</v>
      </c>
      <c r="M11" s="32"/>
      <c r="N11" s="34" t="s">
        <v>9</v>
      </c>
      <c r="O11" s="32">
        <v>177.94592921</v>
      </c>
      <c r="P11" s="32">
        <v>119.756669831</v>
      </c>
      <c r="Q11" s="32">
        <v>521.32809637399998</v>
      </c>
      <c r="R11" s="32">
        <v>176.65391725500001</v>
      </c>
      <c r="S11" s="32">
        <v>1569.5562963299999</v>
      </c>
      <c r="T11" s="32">
        <v>0</v>
      </c>
      <c r="U11" s="32">
        <v>25750.656144</v>
      </c>
      <c r="V11" s="32">
        <v>521.85609849299999</v>
      </c>
      <c r="W11" s="32">
        <v>166.63267151100001</v>
      </c>
      <c r="X11" s="32">
        <v>40.083869908499999</v>
      </c>
      <c r="Y11" s="32">
        <v>553.48196457999995</v>
      </c>
      <c r="Z11" s="32">
        <v>246.76903642299999</v>
      </c>
      <c r="AA11" s="32">
        <v>0</v>
      </c>
      <c r="AB11" s="32">
        <v>47.879263598100003</v>
      </c>
      <c r="AC11" s="32">
        <v>14.7154131782</v>
      </c>
      <c r="AD11" s="32">
        <v>0</v>
      </c>
      <c r="AE11" s="32">
        <v>228.72725483100001</v>
      </c>
      <c r="AF11" s="32">
        <v>0</v>
      </c>
      <c r="AG11" s="32">
        <v>400.72500778900002</v>
      </c>
      <c r="AH11" s="32">
        <v>44.524988907800001</v>
      </c>
      <c r="AI11" s="32">
        <v>445.24999669699997</v>
      </c>
      <c r="AJ11" s="32">
        <v>0.96558271092100001</v>
      </c>
      <c r="AK11" s="32">
        <v>291.04341839</v>
      </c>
      <c r="AL11" s="32">
        <v>0.41241986793899998</v>
      </c>
      <c r="AM11" s="32">
        <v>1223.6118332599999</v>
      </c>
      <c r="AN11" s="32">
        <v>0.37492701064200001</v>
      </c>
      <c r="AO11" s="32">
        <v>11.116586351500001</v>
      </c>
      <c r="AP11" s="32">
        <v>209.20931232199999</v>
      </c>
      <c r="AQ11" s="32">
        <v>0.33743441427900001</v>
      </c>
      <c r="AR11" s="32">
        <v>0</v>
      </c>
      <c r="AS11" s="32">
        <v>36.257323787499999</v>
      </c>
      <c r="AT11" s="32">
        <v>3756.73426105</v>
      </c>
      <c r="AU11" s="32">
        <v>3749.3774042599998</v>
      </c>
      <c r="AV11" s="32">
        <v>7.3568567807300003</v>
      </c>
      <c r="AW11" s="32">
        <v>1537.30787381</v>
      </c>
      <c r="AX11" s="32">
        <v>0.42366761899799998</v>
      </c>
      <c r="AY11" s="32">
        <v>0</v>
      </c>
      <c r="AZ11" s="32">
        <v>91.8571339147</v>
      </c>
      <c r="BA11" s="32">
        <v>3.52431682365</v>
      </c>
      <c r="BB11" s="32">
        <v>1386.10539462</v>
      </c>
      <c r="BC11" s="32">
        <v>5.6239061151199996</v>
      </c>
      <c r="BD11" s="32">
        <v>7.1236138475199997</v>
      </c>
      <c r="BE11" s="32">
        <v>1980.36459431</v>
      </c>
      <c r="BF11" s="32">
        <v>1.27475234808</v>
      </c>
      <c r="BG11" s="32">
        <v>15.372009973999999</v>
      </c>
      <c r="BH11" s="32">
        <v>0</v>
      </c>
      <c r="BI11" s="32">
        <v>58.806025205300003</v>
      </c>
      <c r="BJ11" s="32">
        <v>0</v>
      </c>
      <c r="BK11" s="32">
        <v>1.2844198146700001</v>
      </c>
      <c r="BL11" s="32">
        <v>506.14810640500002</v>
      </c>
      <c r="BM11" s="32">
        <v>0</v>
      </c>
      <c r="BN11" s="32">
        <v>1073.18287151</v>
      </c>
      <c r="BO11" s="32">
        <v>4403.7913007699999</v>
      </c>
      <c r="BP11" s="32">
        <v>191.94558038599999</v>
      </c>
    </row>
    <row r="12" spans="1:68" x14ac:dyDescent="0.25">
      <c r="A12" s="32" t="s">
        <v>10</v>
      </c>
      <c r="B12" s="32">
        <v>15432.011485733499</v>
      </c>
      <c r="C12" s="32">
        <v>135.13990938278101</v>
      </c>
      <c r="D12" s="32">
        <v>273.274088515568</v>
      </c>
      <c r="E12" s="32">
        <v>2250.6159160924999</v>
      </c>
      <c r="F12" s="32">
        <v>2245.7200188196998</v>
      </c>
      <c r="G12" s="32">
        <v>35.375218260320402</v>
      </c>
      <c r="H12" s="32">
        <v>2660.5358373925601</v>
      </c>
      <c r="I12" s="32">
        <v>70.492818068521501</v>
      </c>
      <c r="J12" s="32">
        <v>107.043390648046</v>
      </c>
      <c r="K12" s="32"/>
      <c r="L12" s="32">
        <v>147.153492045283</v>
      </c>
      <c r="M12" s="32"/>
      <c r="N12" s="34" t="s">
        <v>10</v>
      </c>
      <c r="O12" s="32">
        <v>105.31043527</v>
      </c>
      <c r="P12" s="32">
        <v>70.236283658199994</v>
      </c>
      <c r="Q12" s="32">
        <v>315.41303825699998</v>
      </c>
      <c r="R12" s="32">
        <v>106.977045334</v>
      </c>
      <c r="S12" s="32">
        <v>951.49379250000004</v>
      </c>
      <c r="T12" s="32">
        <v>0</v>
      </c>
      <c r="U12" s="32">
        <v>15436.1047784</v>
      </c>
      <c r="V12" s="32">
        <v>316.68391060099998</v>
      </c>
      <c r="W12" s="32">
        <v>101.07228443699999</v>
      </c>
      <c r="X12" s="32">
        <v>25.054966421</v>
      </c>
      <c r="Y12" s="32">
        <v>331.82436654999998</v>
      </c>
      <c r="Z12" s="32">
        <v>146.24007191699999</v>
      </c>
      <c r="AA12" s="32">
        <v>0</v>
      </c>
      <c r="AB12" s="32">
        <v>28.967804123000001</v>
      </c>
      <c r="AC12" s="32">
        <v>8.9030531920900007</v>
      </c>
      <c r="AD12" s="32">
        <v>0</v>
      </c>
      <c r="AE12" s="32">
        <v>135.19001642399999</v>
      </c>
      <c r="AF12" s="32">
        <v>0</v>
      </c>
      <c r="AG12" s="32">
        <v>246.010999145</v>
      </c>
      <c r="AH12" s="32">
        <v>27.3345571748</v>
      </c>
      <c r="AI12" s="32">
        <v>273.34555632000001</v>
      </c>
      <c r="AJ12" s="32">
        <v>0.584192751693</v>
      </c>
      <c r="AK12" s="32">
        <v>176.176433581</v>
      </c>
      <c r="AL12" s="32">
        <v>0.24710088859000001</v>
      </c>
      <c r="AM12" s="32">
        <v>740.44884195500003</v>
      </c>
      <c r="AN12" s="32">
        <v>0.22463713287199999</v>
      </c>
      <c r="AO12" s="32">
        <v>6.6604888005499996</v>
      </c>
      <c r="AP12" s="32">
        <v>125.347517623</v>
      </c>
      <c r="AQ12" s="32">
        <v>0.202173482696</v>
      </c>
      <c r="AR12" s="32">
        <v>0</v>
      </c>
      <c r="AS12" s="32">
        <v>21.723532990999999</v>
      </c>
      <c r="AT12" s="32">
        <v>2251.3310756599999</v>
      </c>
      <c r="AU12" s="32">
        <v>2246.4352319599998</v>
      </c>
      <c r="AV12" s="32">
        <v>4.8958437051999999</v>
      </c>
      <c r="AW12" s="32">
        <v>921.07622198900003</v>
      </c>
      <c r="AX12" s="32">
        <v>0.25383998770299998</v>
      </c>
      <c r="AY12" s="32">
        <v>0</v>
      </c>
      <c r="AZ12" s="32">
        <v>55.036094657200003</v>
      </c>
      <c r="BA12" s="32">
        <v>2.1115891478400002</v>
      </c>
      <c r="BB12" s="32">
        <v>830.48347626299994</v>
      </c>
      <c r="BC12" s="32">
        <v>3.3695574173299998</v>
      </c>
      <c r="BD12" s="32">
        <v>4.2681067397200003</v>
      </c>
      <c r="BE12" s="32">
        <v>1186.53326277</v>
      </c>
      <c r="BF12" s="32">
        <v>0.76376607753199999</v>
      </c>
      <c r="BG12" s="32">
        <v>9.2101228301399996</v>
      </c>
      <c r="BH12" s="32">
        <v>0</v>
      </c>
      <c r="BI12" s="32">
        <v>35.386298587699997</v>
      </c>
      <c r="BJ12" s="32">
        <v>0</v>
      </c>
      <c r="BK12" s="32">
        <v>0.778400472003</v>
      </c>
      <c r="BL12" s="32">
        <v>306.230309487</v>
      </c>
      <c r="BM12" s="32">
        <v>0</v>
      </c>
      <c r="BN12" s="32">
        <v>649.52351951200001</v>
      </c>
      <c r="BO12" s="32">
        <v>2661.0436617400001</v>
      </c>
      <c r="BP12" s="32">
        <v>116.132227562</v>
      </c>
    </row>
    <row r="13" spans="1:68" x14ac:dyDescent="0.25">
      <c r="A13" s="32" t="s">
        <v>12</v>
      </c>
      <c r="B13" s="32">
        <v>33280.812401194002</v>
      </c>
      <c r="C13" s="32">
        <v>283.41609982680899</v>
      </c>
      <c r="D13" s="32">
        <v>576.02376654211901</v>
      </c>
      <c r="E13" s="32">
        <v>4631.92582998119</v>
      </c>
      <c r="F13" s="32">
        <v>4631.9258299812</v>
      </c>
      <c r="G13" s="32">
        <v>93.235616859441905</v>
      </c>
      <c r="H13" s="32">
        <v>5467.4486159683702</v>
      </c>
      <c r="I13" s="32">
        <v>142.81813134276999</v>
      </c>
      <c r="J13" s="32">
        <v>256.62799114952998</v>
      </c>
      <c r="K13" s="32"/>
      <c r="L13" s="32">
        <v>324.95320276350799</v>
      </c>
      <c r="M13" s="32"/>
      <c r="N13" s="34" t="s">
        <v>12</v>
      </c>
      <c r="O13" s="32">
        <v>210.16096274</v>
      </c>
      <c r="P13" s="32">
        <v>140.96414774900001</v>
      </c>
      <c r="Q13" s="32">
        <v>619.73100589700005</v>
      </c>
      <c r="R13" s="32">
        <v>256.26337563300001</v>
      </c>
      <c r="S13" s="32">
        <v>2042.08632521</v>
      </c>
      <c r="T13" s="32">
        <v>0</v>
      </c>
      <c r="U13" s="32">
        <v>33355.054371099999</v>
      </c>
      <c r="V13" s="32">
        <v>709.37667094699998</v>
      </c>
      <c r="W13" s="32">
        <v>222.08470654499999</v>
      </c>
      <c r="X13" s="32">
        <v>122.789678874</v>
      </c>
      <c r="Y13" s="32">
        <v>682.35586674499996</v>
      </c>
      <c r="Z13" s="32">
        <v>317.81936430600001</v>
      </c>
      <c r="AA13" s="32">
        <v>0</v>
      </c>
      <c r="AB13" s="32">
        <v>56.914135616599999</v>
      </c>
      <c r="AC13" s="32">
        <v>17.491005705300001</v>
      </c>
      <c r="AD13" s="32">
        <v>0</v>
      </c>
      <c r="AE13" s="32">
        <v>284.31366147</v>
      </c>
      <c r="AF13" s="32">
        <v>0</v>
      </c>
      <c r="AG13" s="32">
        <v>519.58736475499995</v>
      </c>
      <c r="AH13" s="32">
        <v>57.731955784299998</v>
      </c>
      <c r="AI13" s="32">
        <v>577.31932053900005</v>
      </c>
      <c r="AJ13" s="32">
        <v>1.1477079695500001</v>
      </c>
      <c r="AK13" s="32">
        <v>354.40345403200001</v>
      </c>
      <c r="AL13" s="32">
        <v>0.51080580349100002</v>
      </c>
      <c r="AM13" s="32">
        <v>1475.6628081199999</v>
      </c>
      <c r="AN13" s="32">
        <v>0.46436903522400003</v>
      </c>
      <c r="AO13" s="32">
        <v>13.768540206699999</v>
      </c>
      <c r="AP13" s="32">
        <v>259.11779251199999</v>
      </c>
      <c r="AQ13" s="32">
        <v>0.41793205947000001</v>
      </c>
      <c r="AR13" s="32">
        <v>0</v>
      </c>
      <c r="AS13" s="32">
        <v>44.906796598299998</v>
      </c>
      <c r="AT13" s="32">
        <v>4643.8220164000004</v>
      </c>
      <c r="AU13" s="32">
        <v>4643.8220164000004</v>
      </c>
      <c r="AV13" s="32">
        <v>0</v>
      </c>
      <c r="AW13" s="32">
        <v>1904.0452956300001</v>
      </c>
      <c r="AX13" s="32">
        <v>0.52473703592999998</v>
      </c>
      <c r="AY13" s="32">
        <v>0</v>
      </c>
      <c r="AZ13" s="32">
        <v>113.770400924</v>
      </c>
      <c r="BA13" s="32">
        <v>4.3650683784500002</v>
      </c>
      <c r="BB13" s="32">
        <v>1716.77188572</v>
      </c>
      <c r="BC13" s="32">
        <v>6.9655333526199996</v>
      </c>
      <c r="BD13" s="32">
        <v>8.8230088946599992</v>
      </c>
      <c r="BE13" s="32">
        <v>2452.7967955899999</v>
      </c>
      <c r="BF13" s="32">
        <v>1.5788547872400001</v>
      </c>
      <c r="BG13" s="32">
        <v>19.039123769500002</v>
      </c>
      <c r="BH13" s="32">
        <v>0</v>
      </c>
      <c r="BI13" s="32">
        <v>93.434880107200001</v>
      </c>
      <c r="BJ13" s="32">
        <v>0</v>
      </c>
      <c r="BK13" s="32">
        <v>1.64876294612</v>
      </c>
      <c r="BL13" s="32">
        <v>601.83638795700006</v>
      </c>
      <c r="BM13" s="32">
        <v>0</v>
      </c>
      <c r="BN13" s="32">
        <v>1358.49018879</v>
      </c>
      <c r="BO13" s="32">
        <v>5476.8395839599998</v>
      </c>
      <c r="BP13" s="32">
        <v>228.336901157</v>
      </c>
    </row>
    <row r="14" spans="1:68" x14ac:dyDescent="0.25">
      <c r="A14" s="32" t="s">
        <v>13</v>
      </c>
      <c r="B14" s="32">
        <v>84293.510055551</v>
      </c>
      <c r="C14" s="32">
        <v>679.44511968541997</v>
      </c>
      <c r="D14" s="32">
        <v>1175.7559901468201</v>
      </c>
      <c r="E14" s="32">
        <v>13195.1033973174</v>
      </c>
      <c r="F14" s="32">
        <v>13181.128846826499</v>
      </c>
      <c r="G14" s="32">
        <v>435.06051939947201</v>
      </c>
      <c r="H14" s="32">
        <v>12827.942201071501</v>
      </c>
      <c r="I14" s="32">
        <v>313.07514495001402</v>
      </c>
      <c r="J14" s="32">
        <v>739.18631567504804</v>
      </c>
      <c r="K14" s="32"/>
      <c r="L14" s="32">
        <v>533.07225422571003</v>
      </c>
      <c r="M14" s="32"/>
      <c r="N14" s="34" t="s">
        <v>13</v>
      </c>
      <c r="O14" s="32">
        <v>479.65908533100003</v>
      </c>
      <c r="P14" s="32">
        <v>310.39704437300003</v>
      </c>
      <c r="Q14" s="32">
        <v>1539.04680218</v>
      </c>
      <c r="R14" s="32">
        <v>738.72947020699996</v>
      </c>
      <c r="S14" s="32">
        <v>4506.6272004100001</v>
      </c>
      <c r="T14" s="32">
        <v>0</v>
      </c>
      <c r="U14" s="32">
        <v>84427.486009900007</v>
      </c>
      <c r="V14" s="32">
        <v>1476.48740281</v>
      </c>
      <c r="W14" s="32">
        <v>474.640835831</v>
      </c>
      <c r="X14" s="32">
        <v>64.211780388400001</v>
      </c>
      <c r="Y14" s="32">
        <v>1428.9152968999999</v>
      </c>
      <c r="Z14" s="32">
        <v>522.44492443199999</v>
      </c>
      <c r="AA14" s="32">
        <v>0</v>
      </c>
      <c r="AB14" s="32">
        <v>141.349318557</v>
      </c>
      <c r="AC14" s="32">
        <v>43.443786569099998</v>
      </c>
      <c r="AD14" s="32">
        <v>0</v>
      </c>
      <c r="AE14" s="32">
        <v>681.06420791899995</v>
      </c>
      <c r="AF14" s="32">
        <v>0</v>
      </c>
      <c r="AG14" s="32">
        <v>1060.2857590799999</v>
      </c>
      <c r="AH14" s="32">
        <v>117.809561626</v>
      </c>
      <c r="AI14" s="32">
        <v>1178.0953207</v>
      </c>
      <c r="AJ14" s="32">
        <v>2.8506548784999999</v>
      </c>
      <c r="AK14" s="32">
        <v>853.141239165</v>
      </c>
      <c r="AL14" s="32">
        <v>1.4522574214699999</v>
      </c>
      <c r="AM14" s="32">
        <v>3651.3372281500001</v>
      </c>
      <c r="AN14" s="32">
        <v>1.32023421292</v>
      </c>
      <c r="AO14" s="32">
        <v>39.144936170199998</v>
      </c>
      <c r="AP14" s="32">
        <v>736.69049446700001</v>
      </c>
      <c r="AQ14" s="32">
        <v>1.1882101893499999</v>
      </c>
      <c r="AR14" s="32">
        <v>0</v>
      </c>
      <c r="AS14" s="32">
        <v>127.673222376</v>
      </c>
      <c r="AT14" s="32">
        <v>13216.689658900001</v>
      </c>
      <c r="AU14" s="32">
        <v>13202.7151056</v>
      </c>
      <c r="AV14" s="32">
        <v>13.9745533165</v>
      </c>
      <c r="AW14" s="32">
        <v>5413.33528819</v>
      </c>
      <c r="AX14" s="32">
        <v>1.4918644152</v>
      </c>
      <c r="AY14" s="32">
        <v>0</v>
      </c>
      <c r="AZ14" s="32">
        <v>323.45728065600002</v>
      </c>
      <c r="BA14" s="32">
        <v>12.410198421400001</v>
      </c>
      <c r="BB14" s="32">
        <v>4880.9048815799997</v>
      </c>
      <c r="BC14" s="32">
        <v>19.803509542499999</v>
      </c>
      <c r="BD14" s="32">
        <v>25.084443996099999</v>
      </c>
      <c r="BE14" s="32">
        <v>6973.47529244</v>
      </c>
      <c r="BF14" s="32">
        <v>4.4887954665300001</v>
      </c>
      <c r="BG14" s="32">
        <v>54.1295865353</v>
      </c>
      <c r="BH14" s="32">
        <v>0</v>
      </c>
      <c r="BI14" s="32">
        <v>435.42140554399998</v>
      </c>
      <c r="BJ14" s="32">
        <v>0</v>
      </c>
      <c r="BK14" s="32">
        <v>3.7040212427000001</v>
      </c>
      <c r="BL14" s="32">
        <v>1494.12375372</v>
      </c>
      <c r="BM14" s="32">
        <v>0</v>
      </c>
      <c r="BN14" s="32">
        <v>3523.9756910400001</v>
      </c>
      <c r="BO14" s="32">
        <v>12844.902601899999</v>
      </c>
      <c r="BP14" s="32">
        <v>566.53938164099998</v>
      </c>
    </row>
    <row r="15" spans="1:68" x14ac:dyDescent="0.25">
      <c r="A15" s="32" t="s">
        <v>14</v>
      </c>
      <c r="B15" s="32">
        <v>85805.824553298095</v>
      </c>
      <c r="C15" s="32">
        <v>633.40494603654395</v>
      </c>
      <c r="D15" s="32">
        <v>965.08225456931905</v>
      </c>
      <c r="E15" s="32">
        <v>13794.6268286058</v>
      </c>
      <c r="F15" s="32">
        <v>13785.758637487799</v>
      </c>
      <c r="G15" s="32">
        <v>506.13950010699199</v>
      </c>
      <c r="H15" s="32">
        <v>13124.980420185901</v>
      </c>
      <c r="I15" s="32">
        <v>272.85910106249003</v>
      </c>
      <c r="J15" s="32">
        <v>792.93563701914195</v>
      </c>
      <c r="K15" s="32"/>
      <c r="L15" s="32">
        <v>419.24600763168701</v>
      </c>
      <c r="M15" s="32"/>
      <c r="N15" s="34" t="s">
        <v>14</v>
      </c>
      <c r="O15" s="32">
        <v>443.81412363499999</v>
      </c>
      <c r="P15" s="32">
        <v>271.23837133299998</v>
      </c>
      <c r="Q15" s="32">
        <v>1598.88377356</v>
      </c>
      <c r="R15" s="32">
        <v>792.75918512199996</v>
      </c>
      <c r="S15" s="32">
        <v>4633.2490698199999</v>
      </c>
      <c r="T15" s="32">
        <v>0</v>
      </c>
      <c r="U15" s="32">
        <v>85927.095566699994</v>
      </c>
      <c r="V15" s="32">
        <v>1509.3534088700001</v>
      </c>
      <c r="W15" s="32">
        <v>486.47887760399999</v>
      </c>
      <c r="X15" s="32">
        <v>45.997002902399998</v>
      </c>
      <c r="Y15" s="32">
        <v>1354.5506119199999</v>
      </c>
      <c r="Z15" s="32">
        <v>412.32617527299999</v>
      </c>
      <c r="AA15" s="32">
        <v>0</v>
      </c>
      <c r="AB15" s="32">
        <v>146.845600537</v>
      </c>
      <c r="AC15" s="32">
        <v>45.133336333800003</v>
      </c>
      <c r="AD15" s="32">
        <v>0</v>
      </c>
      <c r="AE15" s="32">
        <v>634.870576207</v>
      </c>
      <c r="AF15" s="32">
        <v>0</v>
      </c>
      <c r="AG15" s="32">
        <v>870.47795700300003</v>
      </c>
      <c r="AH15" s="32">
        <v>96.719819431499999</v>
      </c>
      <c r="AI15" s="32">
        <v>967.19777643500004</v>
      </c>
      <c r="AJ15" s="32">
        <v>2.9615192617599999</v>
      </c>
      <c r="AK15" s="32">
        <v>883.98750292900002</v>
      </c>
      <c r="AL15" s="32">
        <v>1.5185457662999999</v>
      </c>
      <c r="AM15" s="32">
        <v>3795.7205826600002</v>
      </c>
      <c r="AN15" s="32">
        <v>1.3804963342600001</v>
      </c>
      <c r="AO15" s="32">
        <v>40.931722141599998</v>
      </c>
      <c r="AP15" s="32">
        <v>770.31695141800003</v>
      </c>
      <c r="AQ15" s="32">
        <v>1.24244684877</v>
      </c>
      <c r="AR15" s="32">
        <v>0</v>
      </c>
      <c r="AS15" s="32">
        <v>133.50089056900001</v>
      </c>
      <c r="AT15" s="32">
        <v>13814.225652700001</v>
      </c>
      <c r="AU15" s="32">
        <v>13805.357485</v>
      </c>
      <c r="AV15" s="32">
        <v>8.8681677095700007</v>
      </c>
      <c r="AW15" s="32">
        <v>5660.4286745299996</v>
      </c>
      <c r="AX15" s="32">
        <v>1.5599609295800001</v>
      </c>
      <c r="AY15" s="32">
        <v>0</v>
      </c>
      <c r="AZ15" s="32">
        <v>338.221608807</v>
      </c>
      <c r="BA15" s="32">
        <v>12.976665321800001</v>
      </c>
      <c r="BB15" s="32">
        <v>5103.6955465999999</v>
      </c>
      <c r="BC15" s="32">
        <v>20.707447873900001</v>
      </c>
      <c r="BD15" s="32">
        <v>26.229431351700001</v>
      </c>
      <c r="BE15" s="32">
        <v>7291.78207148</v>
      </c>
      <c r="BF15" s="32">
        <v>4.6936875393699999</v>
      </c>
      <c r="BG15" s="32">
        <v>56.600356189300001</v>
      </c>
      <c r="BH15" s="32">
        <v>0</v>
      </c>
      <c r="BI15" s="32">
        <v>506.46628011500002</v>
      </c>
      <c r="BJ15" s="32">
        <v>0</v>
      </c>
      <c r="BK15" s="32">
        <v>3.8144215836600002</v>
      </c>
      <c r="BL15" s="32">
        <v>1552.1714094399999</v>
      </c>
      <c r="BM15" s="32">
        <v>0</v>
      </c>
      <c r="BN15" s="32">
        <v>3701.2758900499998</v>
      </c>
      <c r="BO15" s="32">
        <v>13140.3355514</v>
      </c>
      <c r="BP15" s="32">
        <v>588.52072216700003</v>
      </c>
    </row>
    <row r="16" spans="1:68" x14ac:dyDescent="0.25">
      <c r="A16" s="32" t="s">
        <v>15</v>
      </c>
      <c r="B16" s="32">
        <v>44549.0821758409</v>
      </c>
      <c r="C16" s="32">
        <v>348.96546871755902</v>
      </c>
      <c r="D16" s="32">
        <v>686.12257032223897</v>
      </c>
      <c r="E16" s="32">
        <v>6442.7874644467902</v>
      </c>
      <c r="F16" s="32">
        <v>6437.8759490467901</v>
      </c>
      <c r="G16" s="32">
        <v>142.983825502391</v>
      </c>
      <c r="H16" s="32">
        <v>7812.0903933768104</v>
      </c>
      <c r="I16" s="32">
        <v>164.13523516896001</v>
      </c>
      <c r="J16" s="32">
        <v>352.88840514076003</v>
      </c>
      <c r="K16" s="32"/>
      <c r="L16" s="32">
        <v>355.76339685203999</v>
      </c>
      <c r="M16" s="32"/>
      <c r="N16" s="34" t="s">
        <v>15</v>
      </c>
      <c r="O16" s="32">
        <v>263.33493523300001</v>
      </c>
      <c r="P16" s="32">
        <v>161.99010164200001</v>
      </c>
      <c r="Q16" s="32">
        <v>936.83270695399995</v>
      </c>
      <c r="R16" s="32">
        <v>352.269686304</v>
      </c>
      <c r="S16" s="32">
        <v>2833.12168243</v>
      </c>
      <c r="T16" s="32">
        <v>0</v>
      </c>
      <c r="U16" s="32">
        <v>44554.5359121</v>
      </c>
      <c r="V16" s="32">
        <v>944.15012704000003</v>
      </c>
      <c r="W16" s="32">
        <v>301.15789790399998</v>
      </c>
      <c r="X16" s="32">
        <v>77.407404101200001</v>
      </c>
      <c r="Y16" s="32">
        <v>900.11438426400002</v>
      </c>
      <c r="Z16" s="32">
        <v>348.48852437300002</v>
      </c>
      <c r="AA16" s="32">
        <v>0</v>
      </c>
      <c r="AB16" s="32">
        <v>86.039408403699994</v>
      </c>
      <c r="AC16" s="32">
        <v>26.4436056439</v>
      </c>
      <c r="AD16" s="32">
        <v>0</v>
      </c>
      <c r="AE16" s="32">
        <v>349.03020861200002</v>
      </c>
      <c r="AF16" s="32">
        <v>0</v>
      </c>
      <c r="AG16" s="32">
        <v>617.59646766399999</v>
      </c>
      <c r="AH16" s="32">
        <v>68.621831870600005</v>
      </c>
      <c r="AI16" s="32">
        <v>686.21829953500003</v>
      </c>
      <c r="AJ16" s="32">
        <v>1.73515298211</v>
      </c>
      <c r="AK16" s="32">
        <v>523.61103859399998</v>
      </c>
      <c r="AL16" s="32">
        <v>0.70826022095800001</v>
      </c>
      <c r="AM16" s="32">
        <v>2207.1786768100001</v>
      </c>
      <c r="AN16" s="32">
        <v>0.64387303639299998</v>
      </c>
      <c r="AO16" s="32">
        <v>19.090841458100002</v>
      </c>
      <c r="AP16" s="32">
        <v>359.28115844400003</v>
      </c>
      <c r="AQ16" s="32">
        <v>0.57948574317299995</v>
      </c>
      <c r="AR16" s="32">
        <v>0</v>
      </c>
      <c r="AS16" s="32">
        <v>62.265742038699997</v>
      </c>
      <c r="AT16" s="32">
        <v>6443.8255606299999</v>
      </c>
      <c r="AU16" s="32">
        <v>6438.9139888399995</v>
      </c>
      <c r="AV16" s="32">
        <v>4.9115717884599999</v>
      </c>
      <c r="AW16" s="32">
        <v>2640.0629952300001</v>
      </c>
      <c r="AX16" s="32">
        <v>0.72757679315699997</v>
      </c>
      <c r="AY16" s="32">
        <v>0</v>
      </c>
      <c r="AZ16" s="32">
        <v>157.74891612600001</v>
      </c>
      <c r="BA16" s="32">
        <v>6.0524064561299999</v>
      </c>
      <c r="BB16" s="32">
        <v>2380.3988431600001</v>
      </c>
      <c r="BC16" s="32">
        <v>9.6580967974600007</v>
      </c>
      <c r="BD16" s="32">
        <v>12.233590788200001</v>
      </c>
      <c r="BE16" s="32">
        <v>3400.9374485600001</v>
      </c>
      <c r="BF16" s="32">
        <v>2.1891685177800002</v>
      </c>
      <c r="BG16" s="32">
        <v>26.3987958198</v>
      </c>
      <c r="BH16" s="32">
        <v>0</v>
      </c>
      <c r="BI16" s="32">
        <v>142.99836888499999</v>
      </c>
      <c r="BJ16" s="32">
        <v>0</v>
      </c>
      <c r="BK16" s="32">
        <v>2.3168411031099998</v>
      </c>
      <c r="BL16" s="32">
        <v>909.56474299700005</v>
      </c>
      <c r="BM16" s="32">
        <v>0</v>
      </c>
      <c r="BN16" s="32">
        <v>1986.68301066</v>
      </c>
      <c r="BO16" s="32">
        <v>7812.79115834</v>
      </c>
      <c r="BP16" s="32">
        <v>344.940020296</v>
      </c>
    </row>
    <row r="17" spans="1:68" x14ac:dyDescent="0.25">
      <c r="A17" s="32" t="s">
        <v>16</v>
      </c>
      <c r="B17" s="32">
        <v>36578.201544707597</v>
      </c>
      <c r="C17" s="32">
        <v>326.76254688742802</v>
      </c>
      <c r="D17" s="32">
        <v>600.24902586049302</v>
      </c>
      <c r="E17" s="32">
        <v>5249.5216786219098</v>
      </c>
      <c r="F17" s="32">
        <v>5247.2627719681104</v>
      </c>
      <c r="G17" s="32">
        <v>103.517319788658</v>
      </c>
      <c r="H17" s="32">
        <v>6032.6707734327301</v>
      </c>
      <c r="I17" s="32">
        <v>166.16274025550001</v>
      </c>
      <c r="J17" s="32">
        <v>265.486239497768</v>
      </c>
      <c r="K17" s="32"/>
      <c r="L17" s="32">
        <v>344.03996907198098</v>
      </c>
      <c r="M17" s="32"/>
      <c r="N17" s="34" t="s">
        <v>16</v>
      </c>
      <c r="O17" s="32">
        <v>244.05562771300001</v>
      </c>
      <c r="P17" s="32">
        <v>164.68655879900001</v>
      </c>
      <c r="Q17" s="32">
        <v>709.56704282999999</v>
      </c>
      <c r="R17" s="32">
        <v>265.05701246500001</v>
      </c>
      <c r="S17" s="32">
        <v>2145.9720206500001</v>
      </c>
      <c r="T17" s="32">
        <v>0</v>
      </c>
      <c r="U17" s="32">
        <v>36580.304128600001</v>
      </c>
      <c r="V17" s="32">
        <v>715.17791310400003</v>
      </c>
      <c r="W17" s="32">
        <v>228.11857138600001</v>
      </c>
      <c r="X17" s="32">
        <v>58.686556174099998</v>
      </c>
      <c r="Y17" s="32">
        <v>756.54126399500001</v>
      </c>
      <c r="Z17" s="32">
        <v>339.05543926500002</v>
      </c>
      <c r="AA17" s="32">
        <v>0</v>
      </c>
      <c r="AB17" s="32">
        <v>65.167189131800001</v>
      </c>
      <c r="AC17" s="32">
        <v>20.028673716299998</v>
      </c>
      <c r="AD17" s="32">
        <v>0</v>
      </c>
      <c r="AE17" s="32">
        <v>326.78622176699997</v>
      </c>
      <c r="AF17" s="32">
        <v>0</v>
      </c>
      <c r="AG17" s="32">
        <v>540.25687762500002</v>
      </c>
      <c r="AH17" s="32">
        <v>60.028562883699998</v>
      </c>
      <c r="AI17" s="32">
        <v>600.28544050899995</v>
      </c>
      <c r="AJ17" s="32">
        <v>1.3142239791600001</v>
      </c>
      <c r="AK17" s="32">
        <v>396.59538824100002</v>
      </c>
      <c r="AL17" s="32">
        <v>0.57723450416400002</v>
      </c>
      <c r="AM17" s="32">
        <v>1671.3692644600001</v>
      </c>
      <c r="AN17" s="32">
        <v>0.52475818916600003</v>
      </c>
      <c r="AO17" s="32">
        <v>15.5590933975</v>
      </c>
      <c r="AP17" s="32">
        <v>292.81530669799997</v>
      </c>
      <c r="AQ17" s="32">
        <v>0.47228282677299999</v>
      </c>
      <c r="AR17" s="32">
        <v>0</v>
      </c>
      <c r="AS17" s="32">
        <v>50.7467758628</v>
      </c>
      <c r="AT17" s="32">
        <v>5249.9950264600002</v>
      </c>
      <c r="AU17" s="32">
        <v>5247.7360770400001</v>
      </c>
      <c r="AV17" s="32">
        <v>2.2589494231999998</v>
      </c>
      <c r="AW17" s="32">
        <v>2151.6598809900001</v>
      </c>
      <c r="AX17" s="32">
        <v>0.59297729994000004</v>
      </c>
      <c r="AY17" s="32">
        <v>0</v>
      </c>
      <c r="AZ17" s="32">
        <v>128.56585103399999</v>
      </c>
      <c r="BA17" s="32">
        <v>4.9327318814599996</v>
      </c>
      <c r="BB17" s="32">
        <v>1940.0327291999999</v>
      </c>
      <c r="BC17" s="32">
        <v>7.8713787583599997</v>
      </c>
      <c r="BD17" s="32">
        <v>9.9704136548799998</v>
      </c>
      <c r="BE17" s="32">
        <v>2771.7753678899999</v>
      </c>
      <c r="BF17" s="32">
        <v>1.7841789313400001</v>
      </c>
      <c r="BG17" s="32">
        <v>21.515107804300001</v>
      </c>
      <c r="BH17" s="32">
        <v>0</v>
      </c>
      <c r="BI17" s="32">
        <v>103.522840538</v>
      </c>
      <c r="BJ17" s="32">
        <v>0</v>
      </c>
      <c r="BK17" s="32">
        <v>1.75489411028</v>
      </c>
      <c r="BL17" s="32">
        <v>688.91434362999996</v>
      </c>
      <c r="BM17" s="32">
        <v>0</v>
      </c>
      <c r="BN17" s="32">
        <v>1501.8290007799999</v>
      </c>
      <c r="BO17" s="32">
        <v>6032.9549832900002</v>
      </c>
      <c r="BP17" s="32">
        <v>261.26126276500003</v>
      </c>
    </row>
    <row r="18" spans="1:68" x14ac:dyDescent="0.25">
      <c r="A18" s="32" t="s">
        <v>17</v>
      </c>
      <c r="B18" s="32">
        <v>51624.814842014697</v>
      </c>
      <c r="C18" s="32">
        <v>453.26527217694598</v>
      </c>
      <c r="D18" s="32">
        <v>773.51910418457203</v>
      </c>
      <c r="E18" s="32">
        <v>7425.50713400522</v>
      </c>
      <c r="F18" s="32">
        <v>7422.3515130516298</v>
      </c>
      <c r="G18" s="32">
        <v>143.606658951067</v>
      </c>
      <c r="H18" s="32">
        <v>8606.5047200836507</v>
      </c>
      <c r="I18" s="32">
        <v>230.523831512187</v>
      </c>
      <c r="J18" s="32">
        <v>377.02915450047198</v>
      </c>
      <c r="K18" s="32"/>
      <c r="L18" s="32">
        <v>474.22378616213598</v>
      </c>
      <c r="M18" s="32"/>
      <c r="N18" s="34" t="s">
        <v>17</v>
      </c>
      <c r="O18" s="32">
        <v>343.218931242</v>
      </c>
      <c r="P18" s="32">
        <v>230.104757385</v>
      </c>
      <c r="Q18" s="32">
        <v>1015.19142347</v>
      </c>
      <c r="R18" s="32">
        <v>376.92167386099999</v>
      </c>
      <c r="S18" s="32">
        <v>3066.1186844200001</v>
      </c>
      <c r="T18" s="32">
        <v>0</v>
      </c>
      <c r="U18" s="32">
        <v>51629.010646100003</v>
      </c>
      <c r="V18" s="32">
        <v>1021.1163606699999</v>
      </c>
      <c r="W18" s="32">
        <v>325.806837675</v>
      </c>
      <c r="X18" s="32">
        <v>82.190649121000007</v>
      </c>
      <c r="Y18" s="32">
        <v>1070.0699890999999</v>
      </c>
      <c r="Z18" s="32">
        <v>472.77517525299999</v>
      </c>
      <c r="AA18" s="32">
        <v>0</v>
      </c>
      <c r="AB18" s="32">
        <v>93.235986218299999</v>
      </c>
      <c r="AC18" s="32">
        <v>28.655417117500001</v>
      </c>
      <c r="AD18" s="32">
        <v>0</v>
      </c>
      <c r="AE18" s="32">
        <v>453.31061130500001</v>
      </c>
      <c r="AF18" s="32">
        <v>0</v>
      </c>
      <c r="AG18" s="32">
        <v>696.22988149499997</v>
      </c>
      <c r="AH18" s="32">
        <v>77.358868482299997</v>
      </c>
      <c r="AI18" s="32">
        <v>773.58874997800001</v>
      </c>
      <c r="AJ18" s="32">
        <v>1.88028506405</v>
      </c>
      <c r="AK18" s="32">
        <v>567.21668077699997</v>
      </c>
      <c r="AL18" s="32">
        <v>0.81652866988200001</v>
      </c>
      <c r="AM18" s="32">
        <v>2390.4981537799999</v>
      </c>
      <c r="AN18" s="32">
        <v>0.74229861977900002</v>
      </c>
      <c r="AO18" s="32">
        <v>22.009149329100001</v>
      </c>
      <c r="AP18" s="32">
        <v>414.20254287300003</v>
      </c>
      <c r="AQ18" s="32">
        <v>0.66806879353600002</v>
      </c>
      <c r="AR18" s="32">
        <v>0</v>
      </c>
      <c r="AS18" s="32">
        <v>71.783977669199999</v>
      </c>
      <c r="AT18" s="32">
        <v>7426.3526673799997</v>
      </c>
      <c r="AU18" s="32">
        <v>7423.1969303599999</v>
      </c>
      <c r="AV18" s="32">
        <v>3.15573702341</v>
      </c>
      <c r="AW18" s="32">
        <v>3043.6355926199999</v>
      </c>
      <c r="AX18" s="32">
        <v>0.83879746673599997</v>
      </c>
      <c r="AY18" s="32">
        <v>0</v>
      </c>
      <c r="AZ18" s="32">
        <v>181.863159881</v>
      </c>
      <c r="BA18" s="32">
        <v>6.9776053207300004</v>
      </c>
      <c r="BB18" s="32">
        <v>2744.2780040900002</v>
      </c>
      <c r="BC18" s="32">
        <v>11.1344763965</v>
      </c>
      <c r="BD18" s="32">
        <v>14.103671477400001</v>
      </c>
      <c r="BE18" s="32">
        <v>3920.8208816800002</v>
      </c>
      <c r="BF18" s="32">
        <v>2.5238150212799999</v>
      </c>
      <c r="BG18" s="32">
        <v>30.434241708199998</v>
      </c>
      <c r="BH18" s="32">
        <v>0</v>
      </c>
      <c r="BI18" s="32">
        <v>143.61775354299999</v>
      </c>
      <c r="BJ18" s="32">
        <v>0</v>
      </c>
      <c r="BK18" s="32">
        <v>2.50787778158</v>
      </c>
      <c r="BL18" s="32">
        <v>985.63868294999997</v>
      </c>
      <c r="BM18" s="32">
        <v>0</v>
      </c>
      <c r="BN18" s="32">
        <v>2144.7370723399999</v>
      </c>
      <c r="BO18" s="32">
        <v>8607.0987324800008</v>
      </c>
      <c r="BP18" s="32">
        <v>373.78753653799998</v>
      </c>
    </row>
    <row r="19" spans="1:68" x14ac:dyDescent="0.25">
      <c r="A19" s="32" t="s">
        <v>18</v>
      </c>
      <c r="B19" s="32">
        <v>6017.12239739505</v>
      </c>
      <c r="C19" s="32">
        <v>56.692753772373003</v>
      </c>
      <c r="D19" s="32">
        <v>126.625625308037</v>
      </c>
      <c r="E19" s="32">
        <v>904.717004911039</v>
      </c>
      <c r="F19" s="32">
        <v>902.44606213754003</v>
      </c>
      <c r="G19" s="32">
        <v>15.760209880013999</v>
      </c>
      <c r="H19" s="32">
        <v>911.01920006099999</v>
      </c>
      <c r="I19" s="32">
        <v>31.743290129822999</v>
      </c>
      <c r="J19" s="32">
        <v>38.251471743721403</v>
      </c>
      <c r="K19" s="32"/>
      <c r="L19" s="32">
        <v>64.684866961032</v>
      </c>
      <c r="M19" s="32"/>
      <c r="N19" s="34" t="s">
        <v>18</v>
      </c>
      <c r="O19" s="32">
        <v>43.400746421000001</v>
      </c>
      <c r="P19" s="32">
        <v>31.330843094599999</v>
      </c>
      <c r="Q19" s="32">
        <v>103.76217106999999</v>
      </c>
      <c r="R19" s="32">
        <v>38.13416694</v>
      </c>
      <c r="S19" s="32">
        <v>322.69409407299997</v>
      </c>
      <c r="T19" s="32">
        <v>0</v>
      </c>
      <c r="U19" s="32">
        <v>6018.8066495399999</v>
      </c>
      <c r="V19" s="32">
        <v>109.068231731</v>
      </c>
      <c r="W19" s="32">
        <v>34.567797156200001</v>
      </c>
      <c r="X19" s="32">
        <v>12.3682180417</v>
      </c>
      <c r="Y19" s="32">
        <v>124.27683561000001</v>
      </c>
      <c r="Z19" s="32">
        <v>63.278662078899998</v>
      </c>
      <c r="AA19" s="32">
        <v>0</v>
      </c>
      <c r="AB19" s="32">
        <v>9.5294673143900006</v>
      </c>
      <c r="AC19" s="32">
        <v>2.9287493749100002</v>
      </c>
      <c r="AD19" s="32">
        <v>0</v>
      </c>
      <c r="AE19" s="32">
        <v>56.712712451500003</v>
      </c>
      <c r="AF19" s="32">
        <v>0</v>
      </c>
      <c r="AG19" s="32">
        <v>113.990558201</v>
      </c>
      <c r="AH19" s="32">
        <v>12.665614338999999</v>
      </c>
      <c r="AI19" s="32">
        <v>126.65617254</v>
      </c>
      <c r="AJ19" s="32">
        <v>0.192176125759</v>
      </c>
      <c r="AK19" s="32">
        <v>58.419818557600003</v>
      </c>
      <c r="AL19" s="32">
        <v>9.9298399321900002E-2</v>
      </c>
      <c r="AM19" s="32">
        <v>244.83226379499999</v>
      </c>
      <c r="AN19" s="32">
        <v>9.0271258497599996E-2</v>
      </c>
      <c r="AO19" s="32">
        <v>2.6765421685900002</v>
      </c>
      <c r="AP19" s="32">
        <v>50.3713361736</v>
      </c>
      <c r="AQ19" s="32">
        <v>8.1244103892100003E-2</v>
      </c>
      <c r="AR19" s="32">
        <v>0</v>
      </c>
      <c r="AS19" s="32">
        <v>8.7296787539299991</v>
      </c>
      <c r="AT19" s="32">
        <v>905.00903151</v>
      </c>
      <c r="AU19" s="32">
        <v>902.73798921399998</v>
      </c>
      <c r="AV19" s="32">
        <v>2.27104229558</v>
      </c>
      <c r="AW19" s="32">
        <v>370.137767596</v>
      </c>
      <c r="AX19" s="32">
        <v>0.10200652677499999</v>
      </c>
      <c r="AY19" s="32">
        <v>0</v>
      </c>
      <c r="AZ19" s="32">
        <v>22.1164468208</v>
      </c>
      <c r="BA19" s="32">
        <v>0.84854996180800002</v>
      </c>
      <c r="BB19" s="32">
        <v>333.73270041900003</v>
      </c>
      <c r="BC19" s="32">
        <v>1.35406810979</v>
      </c>
      <c r="BD19" s="32">
        <v>1.7151536303999999</v>
      </c>
      <c r="BE19" s="32">
        <v>476.812611387</v>
      </c>
      <c r="BF19" s="32">
        <v>0.30692219251000002</v>
      </c>
      <c r="BG19" s="32">
        <v>3.7011204270800002</v>
      </c>
      <c r="BH19" s="32">
        <v>0</v>
      </c>
      <c r="BI19" s="32">
        <v>15.764747227699999</v>
      </c>
      <c r="BJ19" s="32">
        <v>0</v>
      </c>
      <c r="BK19" s="32">
        <v>0.26276556097800002</v>
      </c>
      <c r="BL19" s="32">
        <v>100.749691129</v>
      </c>
      <c r="BM19" s="32">
        <v>0</v>
      </c>
      <c r="BN19" s="32">
        <v>218.88363019499999</v>
      </c>
      <c r="BO19" s="32">
        <v>911.23703444199998</v>
      </c>
      <c r="BP19" s="32">
        <v>38.213149027299998</v>
      </c>
    </row>
    <row r="20" spans="1:68" x14ac:dyDescent="0.25">
      <c r="A20" s="32" t="s">
        <v>19</v>
      </c>
      <c r="B20" s="32">
        <v>49857.538952749899</v>
      </c>
      <c r="C20" s="32">
        <v>370.98650713009903</v>
      </c>
      <c r="D20" s="32">
        <v>594.48101189850001</v>
      </c>
      <c r="E20" s="32">
        <v>7611.7952782359998</v>
      </c>
      <c r="F20" s="32">
        <v>7611.7952782359998</v>
      </c>
      <c r="G20" s="32">
        <v>249.238655840799</v>
      </c>
      <c r="H20" s="32">
        <v>8042.5942286239897</v>
      </c>
      <c r="I20" s="32">
        <v>161.3360910081</v>
      </c>
      <c r="J20" s="32">
        <v>446.069576353049</v>
      </c>
      <c r="K20" s="32"/>
      <c r="L20" s="32">
        <v>295.95393199710003</v>
      </c>
      <c r="M20" s="32"/>
      <c r="N20" s="34" t="s">
        <v>19</v>
      </c>
      <c r="O20" s="32">
        <v>264.21621311899997</v>
      </c>
      <c r="P20" s="32">
        <v>159.69017500499999</v>
      </c>
      <c r="Q20" s="32">
        <v>971.14802057899999</v>
      </c>
      <c r="R20" s="32">
        <v>445.67052685099998</v>
      </c>
      <c r="S20" s="32">
        <v>2883.25091372</v>
      </c>
      <c r="T20" s="32">
        <v>0</v>
      </c>
      <c r="U20" s="32">
        <v>49896.500042200001</v>
      </c>
      <c r="V20" s="32">
        <v>951.64047220700002</v>
      </c>
      <c r="W20" s="32">
        <v>304.884738712</v>
      </c>
      <c r="X20" s="32">
        <v>57.370774769400001</v>
      </c>
      <c r="Y20" s="32">
        <v>862.06811082800004</v>
      </c>
      <c r="Z20" s="32">
        <v>289.93755899400003</v>
      </c>
      <c r="AA20" s="32">
        <v>0</v>
      </c>
      <c r="AB20" s="32">
        <v>89.191717050099996</v>
      </c>
      <c r="AC20" s="32">
        <v>27.412938365500001</v>
      </c>
      <c r="AD20" s="32">
        <v>0</v>
      </c>
      <c r="AE20" s="32">
        <v>371.46322624499999</v>
      </c>
      <c r="AF20" s="32">
        <v>0</v>
      </c>
      <c r="AG20" s="32">
        <v>535.64965186400002</v>
      </c>
      <c r="AH20" s="32">
        <v>59.516613303100002</v>
      </c>
      <c r="AI20" s="32">
        <v>595.16626516700001</v>
      </c>
      <c r="AJ20" s="32">
        <v>1.7987573962200001</v>
      </c>
      <c r="AK20" s="32">
        <v>540.22791489300005</v>
      </c>
      <c r="AL20" s="32">
        <v>0.83797826529300001</v>
      </c>
      <c r="AM20" s="32">
        <v>2302.05102407</v>
      </c>
      <c r="AN20" s="32">
        <v>0.76179829075700001</v>
      </c>
      <c r="AO20" s="32">
        <v>22.5873169927</v>
      </c>
      <c r="AP20" s="32">
        <v>425.083479775</v>
      </c>
      <c r="AQ20" s="32">
        <v>0.68561871801200003</v>
      </c>
      <c r="AR20" s="32">
        <v>0</v>
      </c>
      <c r="AS20" s="32">
        <v>73.6697060467</v>
      </c>
      <c r="AT20" s="32">
        <v>7618.2006833300002</v>
      </c>
      <c r="AU20" s="32">
        <v>7618.2006833300002</v>
      </c>
      <c r="AV20" s="32">
        <v>0</v>
      </c>
      <c r="AW20" s="32">
        <v>3123.5895661899999</v>
      </c>
      <c r="AX20" s="32">
        <v>0.86083223344699999</v>
      </c>
      <c r="AY20" s="32">
        <v>0</v>
      </c>
      <c r="AZ20" s="32">
        <v>186.64062008299999</v>
      </c>
      <c r="BA20" s="32">
        <v>7.1609088344699998</v>
      </c>
      <c r="BB20" s="32">
        <v>2816.3684279399999</v>
      </c>
      <c r="BC20" s="32">
        <v>11.426974786800001</v>
      </c>
      <c r="BD20" s="32">
        <v>14.474168988700001</v>
      </c>
      <c r="BE20" s="32">
        <v>4023.8197227700002</v>
      </c>
      <c r="BF20" s="32">
        <v>2.59011637439</v>
      </c>
      <c r="BG20" s="32">
        <v>31.233745608700001</v>
      </c>
      <c r="BH20" s="32">
        <v>0</v>
      </c>
      <c r="BI20" s="32">
        <v>249.340215204</v>
      </c>
      <c r="BJ20" s="32">
        <v>0</v>
      </c>
      <c r="BK20" s="32">
        <v>2.3646057654699999</v>
      </c>
      <c r="BL20" s="32">
        <v>942.83457293900005</v>
      </c>
      <c r="BM20" s="32">
        <v>0</v>
      </c>
      <c r="BN20" s="32">
        <v>2191.0567726099998</v>
      </c>
      <c r="BO20" s="32">
        <v>8047.4633379500001</v>
      </c>
      <c r="BP20" s="32">
        <v>357.525549227</v>
      </c>
    </row>
    <row r="21" spans="1:68" x14ac:dyDescent="0.25">
      <c r="A21" s="32" t="s">
        <v>20</v>
      </c>
      <c r="B21" s="32">
        <v>22483.784798208198</v>
      </c>
      <c r="C21" s="32">
        <v>209.66243059622201</v>
      </c>
      <c r="D21" s="32">
        <v>373.58277589960898</v>
      </c>
      <c r="E21" s="32">
        <v>3325.1830280417798</v>
      </c>
      <c r="F21" s="32">
        <v>3321.0423928277701</v>
      </c>
      <c r="G21" s="32">
        <v>64.479681553880994</v>
      </c>
      <c r="H21" s="32">
        <v>3511.09696762982</v>
      </c>
      <c r="I21" s="32">
        <v>112.0301022199</v>
      </c>
      <c r="J21" s="32">
        <v>155.821538170325</v>
      </c>
      <c r="K21" s="32"/>
      <c r="L21" s="32">
        <v>219.78337137847799</v>
      </c>
      <c r="M21" s="32"/>
      <c r="N21" s="34" t="s">
        <v>20</v>
      </c>
      <c r="O21" s="32">
        <v>158.449001068</v>
      </c>
      <c r="P21" s="32">
        <v>111.801894402</v>
      </c>
      <c r="Q21" s="32">
        <v>407.78581512099998</v>
      </c>
      <c r="R21" s="32">
        <v>155.74806580399999</v>
      </c>
      <c r="S21" s="32">
        <v>1232.4832087299999</v>
      </c>
      <c r="T21" s="32">
        <v>0</v>
      </c>
      <c r="U21" s="32">
        <v>22483.504487400001</v>
      </c>
      <c r="V21" s="32">
        <v>410.606804845</v>
      </c>
      <c r="W21" s="32">
        <v>130.99013001399999</v>
      </c>
      <c r="X21" s="32">
        <v>33.386808058299998</v>
      </c>
      <c r="Y21" s="32">
        <v>458.81425211200002</v>
      </c>
      <c r="Z21" s="32">
        <v>219.011156747</v>
      </c>
      <c r="AA21" s="32">
        <v>0</v>
      </c>
      <c r="AB21" s="32">
        <v>37.451363648499999</v>
      </c>
      <c r="AC21" s="32">
        <v>11.510406126399999</v>
      </c>
      <c r="AD21" s="32">
        <v>0</v>
      </c>
      <c r="AE21" s="32">
        <v>209.66360532900001</v>
      </c>
      <c r="AF21" s="32">
        <v>0</v>
      </c>
      <c r="AG21" s="32">
        <v>336.22057750499999</v>
      </c>
      <c r="AH21" s="32">
        <v>37.357855291900002</v>
      </c>
      <c r="AI21" s="32">
        <v>373.578432797</v>
      </c>
      <c r="AJ21" s="32">
        <v>0.75527918053900001</v>
      </c>
      <c r="AK21" s="32">
        <v>227.883493681</v>
      </c>
      <c r="AL21" s="32">
        <v>0.36531143967200003</v>
      </c>
      <c r="AM21" s="32">
        <v>961.21930416500004</v>
      </c>
      <c r="AN21" s="32">
        <v>0.33210153107200002</v>
      </c>
      <c r="AO21" s="32">
        <v>9.8468077635799993</v>
      </c>
      <c r="AP21" s="32">
        <v>185.31263080700001</v>
      </c>
      <c r="AQ21" s="32">
        <v>0.298891230126</v>
      </c>
      <c r="AR21" s="32">
        <v>0</v>
      </c>
      <c r="AS21" s="32">
        <v>32.115880177000001</v>
      </c>
      <c r="AT21" s="32">
        <v>3325.2500484799998</v>
      </c>
      <c r="AU21" s="32">
        <v>3321.1098685699999</v>
      </c>
      <c r="AV21" s="32">
        <v>4.1401799059500002</v>
      </c>
      <c r="AW21" s="32">
        <v>1361.71096173</v>
      </c>
      <c r="AX21" s="32">
        <v>0.37527474811200001</v>
      </c>
      <c r="AY21" s="32">
        <v>0</v>
      </c>
      <c r="AZ21" s="32">
        <v>81.364869519899997</v>
      </c>
      <c r="BA21" s="32">
        <v>3.12175497464</v>
      </c>
      <c r="BB21" s="32">
        <v>1227.7795145299999</v>
      </c>
      <c r="BC21" s="32">
        <v>4.9815264940799997</v>
      </c>
      <c r="BD21" s="32">
        <v>6.30992788964</v>
      </c>
      <c r="BE21" s="32">
        <v>1754.1601869900001</v>
      </c>
      <c r="BF21" s="32">
        <v>1.1291465161200001</v>
      </c>
      <c r="BG21" s="32">
        <v>13.616161160100001</v>
      </c>
      <c r="BH21" s="32">
        <v>0</v>
      </c>
      <c r="BI21" s="32">
        <v>64.478469826600005</v>
      </c>
      <c r="BJ21" s="32">
        <v>0</v>
      </c>
      <c r="BK21" s="32">
        <v>1.0079781295300001</v>
      </c>
      <c r="BL21" s="32">
        <v>395.915670503</v>
      </c>
      <c r="BM21" s="32">
        <v>0</v>
      </c>
      <c r="BN21" s="32">
        <v>868.73896736100005</v>
      </c>
      <c r="BO21" s="32">
        <v>3511.0117591600001</v>
      </c>
      <c r="BP21" s="32">
        <v>150.14507442799999</v>
      </c>
    </row>
    <row r="22" spans="1:68" x14ac:dyDescent="0.25">
      <c r="A22" s="32" t="s">
        <v>129</v>
      </c>
      <c r="B22" s="32">
        <v>78710.321464786903</v>
      </c>
      <c r="C22" s="32">
        <v>657.20053432246903</v>
      </c>
      <c r="D22" s="32">
        <v>1374.1279419730899</v>
      </c>
      <c r="E22" s="32">
        <v>11407.312353301</v>
      </c>
      <c r="F22" s="32">
        <v>11398.245342669899</v>
      </c>
      <c r="G22" s="32">
        <v>260.285008511689</v>
      </c>
      <c r="H22" s="32">
        <v>13269.0251041549</v>
      </c>
      <c r="I22" s="32">
        <v>316.74152355503998</v>
      </c>
      <c r="J22" s="32">
        <v>610.63707150073003</v>
      </c>
      <c r="K22" s="32"/>
      <c r="L22" s="32">
        <v>671.14564214438894</v>
      </c>
      <c r="M22" s="32"/>
      <c r="N22" s="34" t="s">
        <v>129</v>
      </c>
      <c r="O22" s="32">
        <v>485.77227617900002</v>
      </c>
      <c r="P22" s="32">
        <v>312.14332494400003</v>
      </c>
      <c r="Q22" s="32">
        <v>1581.03556553</v>
      </c>
      <c r="R22" s="32">
        <v>610.03749378500004</v>
      </c>
      <c r="S22" s="32">
        <v>4785.2421425800003</v>
      </c>
      <c r="T22" s="32">
        <v>0</v>
      </c>
      <c r="U22" s="32">
        <v>79013.717292500005</v>
      </c>
      <c r="V22" s="32">
        <v>1595.3826008000001</v>
      </c>
      <c r="W22" s="32">
        <v>508.78442285900002</v>
      </c>
      <c r="X22" s="32">
        <v>132.32148956699999</v>
      </c>
      <c r="Y22" s="32">
        <v>1582.8056462</v>
      </c>
      <c r="Z22" s="32">
        <v>652.01500685300005</v>
      </c>
      <c r="AA22" s="32">
        <v>0</v>
      </c>
      <c r="AB22" s="32">
        <v>145.203443878</v>
      </c>
      <c r="AC22" s="32">
        <v>44.627210356699997</v>
      </c>
      <c r="AD22" s="32">
        <v>0</v>
      </c>
      <c r="AE22" s="32">
        <v>660.86337186000003</v>
      </c>
      <c r="AF22" s="32">
        <v>0</v>
      </c>
      <c r="AG22" s="32">
        <v>1241.4890516200001</v>
      </c>
      <c r="AH22" s="32">
        <v>137.943236283</v>
      </c>
      <c r="AI22" s="32">
        <v>1379.43228791</v>
      </c>
      <c r="AJ22" s="32">
        <v>2.9283081870399998</v>
      </c>
      <c r="AK22" s="32">
        <v>883.85601187300006</v>
      </c>
      <c r="AL22" s="32">
        <v>1.25909046677</v>
      </c>
      <c r="AM22" s="32">
        <v>3728.5304687399998</v>
      </c>
      <c r="AN22" s="32">
        <v>1.14462877561</v>
      </c>
      <c r="AO22" s="32">
        <v>33.938234710700002</v>
      </c>
      <c r="AP22" s="32">
        <v>638.70272861700005</v>
      </c>
      <c r="AQ22" s="32">
        <v>1.0301658259299999</v>
      </c>
      <c r="AR22" s="32">
        <v>0</v>
      </c>
      <c r="AS22" s="32">
        <v>110.691287389</v>
      </c>
      <c r="AT22" s="32">
        <v>11455.6786605</v>
      </c>
      <c r="AU22" s="32">
        <v>11446.611504099999</v>
      </c>
      <c r="AV22" s="32">
        <v>9.0671563814099994</v>
      </c>
      <c r="AW22" s="32">
        <v>4693.3031441200001</v>
      </c>
      <c r="AX22" s="32">
        <v>1.2934309017500001</v>
      </c>
      <c r="AY22" s="32">
        <v>0</v>
      </c>
      <c r="AZ22" s="32">
        <v>280.43403227599998</v>
      </c>
      <c r="BA22" s="32">
        <v>10.7595085137</v>
      </c>
      <c r="BB22" s="32">
        <v>4231.6923247200002</v>
      </c>
      <c r="BC22" s="32">
        <v>17.169428669999999</v>
      </c>
      <c r="BD22" s="32">
        <v>21.747940422300001</v>
      </c>
      <c r="BE22" s="32">
        <v>6045.9279320100004</v>
      </c>
      <c r="BF22" s="32">
        <v>3.8917362982200001</v>
      </c>
      <c r="BG22" s="32">
        <v>46.929758964299999</v>
      </c>
      <c r="BH22" s="32">
        <v>0</v>
      </c>
      <c r="BI22" s="32">
        <v>261.10235975799998</v>
      </c>
      <c r="BJ22" s="32">
        <v>0</v>
      </c>
      <c r="BK22" s="32">
        <v>3.9127260930599999</v>
      </c>
      <c r="BL22" s="32">
        <v>1535.0211395900001</v>
      </c>
      <c r="BM22" s="32">
        <v>0</v>
      </c>
      <c r="BN22" s="32">
        <v>3378.6928719500002</v>
      </c>
      <c r="BO22" s="32">
        <v>13307.507838899999</v>
      </c>
      <c r="BP22" s="32">
        <v>582.13788047800006</v>
      </c>
    </row>
    <row r="23" spans="1:68" x14ac:dyDescent="0.25">
      <c r="A23" s="32" t="s">
        <v>22</v>
      </c>
      <c r="B23" s="32">
        <v>310281.80566474702</v>
      </c>
      <c r="C23" s="32">
        <v>2240.55157720432</v>
      </c>
      <c r="D23" s="32">
        <v>3408.6977552533999</v>
      </c>
      <c r="E23" s="32">
        <v>49357.032753888197</v>
      </c>
      <c r="F23" s="32">
        <v>49350.236541647399</v>
      </c>
      <c r="G23" s="32">
        <v>1487.3303751705801</v>
      </c>
      <c r="H23" s="32">
        <v>51596.688041596703</v>
      </c>
      <c r="I23" s="32">
        <v>1014.52709204427</v>
      </c>
      <c r="J23" s="32">
        <v>2597.62657843125</v>
      </c>
      <c r="K23" s="32"/>
      <c r="L23" s="32">
        <v>1744.0572875694299</v>
      </c>
      <c r="M23" s="32"/>
      <c r="N23" s="34" t="s">
        <v>22</v>
      </c>
      <c r="O23" s="32">
        <v>1683.27668341</v>
      </c>
      <c r="P23" s="32">
        <v>1014.99458175</v>
      </c>
      <c r="Q23" s="32">
        <v>6216.52500685</v>
      </c>
      <c r="R23" s="32">
        <v>2600.14564956</v>
      </c>
      <c r="S23" s="32">
        <v>19057.428596599999</v>
      </c>
      <c r="T23" s="32">
        <v>0</v>
      </c>
      <c r="U23" s="32">
        <v>311243.411631</v>
      </c>
      <c r="V23" s="32">
        <v>6395.2430142000003</v>
      </c>
      <c r="W23" s="32">
        <v>2033.47905457</v>
      </c>
      <c r="X23" s="32">
        <v>623.52273048300003</v>
      </c>
      <c r="Y23" s="32">
        <v>5396.43814948</v>
      </c>
      <c r="Z23" s="32">
        <v>1733.9547809000001</v>
      </c>
      <c r="AA23" s="32">
        <v>0</v>
      </c>
      <c r="AB23" s="32">
        <v>570.92682014599995</v>
      </c>
      <c r="AC23" s="32">
        <v>175.46828938499999</v>
      </c>
      <c r="AD23" s="32">
        <v>0</v>
      </c>
      <c r="AE23" s="32">
        <v>2252.18154714</v>
      </c>
      <c r="AF23" s="32">
        <v>0</v>
      </c>
      <c r="AG23" s="32">
        <v>3082.94883592</v>
      </c>
      <c r="AH23" s="32">
        <v>342.54983905099999</v>
      </c>
      <c r="AI23" s="32">
        <v>3425.4986749700001</v>
      </c>
      <c r="AJ23" s="32">
        <v>11.513720403100001</v>
      </c>
      <c r="AK23" s="32">
        <v>3486.83222871</v>
      </c>
      <c r="AL23" s="32">
        <v>5.4452745732099999</v>
      </c>
      <c r="AM23" s="32">
        <v>14719.099151599999</v>
      </c>
      <c r="AN23" s="32">
        <v>4.9502500460199998</v>
      </c>
      <c r="AO23" s="32">
        <v>146.77492250200001</v>
      </c>
      <c r="AP23" s="32">
        <v>2762.2394760699999</v>
      </c>
      <c r="AQ23" s="32">
        <v>4.4552256759100004</v>
      </c>
      <c r="AR23" s="32">
        <v>0</v>
      </c>
      <c r="AS23" s="32">
        <v>478.71395951199997</v>
      </c>
      <c r="AT23" s="32">
        <v>49510.708074000002</v>
      </c>
      <c r="AU23" s="32">
        <v>49503.911871900003</v>
      </c>
      <c r="AV23" s="32">
        <v>6.7962021948500002</v>
      </c>
      <c r="AW23" s="32">
        <v>20297.4372611</v>
      </c>
      <c r="AX23" s="32">
        <v>5.59378201062</v>
      </c>
      <c r="AY23" s="32">
        <v>0</v>
      </c>
      <c r="AZ23" s="32">
        <v>1212.8112441599999</v>
      </c>
      <c r="BA23" s="32">
        <v>46.5323540061</v>
      </c>
      <c r="BB23" s="32">
        <v>18301.0766611</v>
      </c>
      <c r="BC23" s="32">
        <v>74.253752902700001</v>
      </c>
      <c r="BD23" s="32">
        <v>94.054747107799997</v>
      </c>
      <c r="BE23" s="32">
        <v>26147.220123899999</v>
      </c>
      <c r="BF23" s="32">
        <v>16.8308538446</v>
      </c>
      <c r="BG23" s="32">
        <v>202.96026368400001</v>
      </c>
      <c r="BH23" s="32">
        <v>0</v>
      </c>
      <c r="BI23" s="32">
        <v>1489.9089916299999</v>
      </c>
      <c r="BJ23" s="32">
        <v>0</v>
      </c>
      <c r="BK23" s="32">
        <v>15.5520486592</v>
      </c>
      <c r="BL23" s="32">
        <v>6035.7995534900001</v>
      </c>
      <c r="BM23" s="32">
        <v>0</v>
      </c>
      <c r="BN23" s="32">
        <v>13627.1347455</v>
      </c>
      <c r="BO23" s="32">
        <v>51718.5261006</v>
      </c>
      <c r="BP23" s="32">
        <v>2289.1443438800002</v>
      </c>
    </row>
    <row r="24" spans="1:68" x14ac:dyDescent="0.25">
      <c r="A24" s="32" t="s">
        <v>23</v>
      </c>
      <c r="B24" s="32">
        <v>243603.32100672499</v>
      </c>
      <c r="C24" s="32">
        <v>1934.3055559552799</v>
      </c>
      <c r="D24" s="32">
        <v>2806.10789560689</v>
      </c>
      <c r="E24" s="32">
        <v>38652.682706688502</v>
      </c>
      <c r="F24" s="32">
        <v>38651.826424779603</v>
      </c>
      <c r="G24" s="32">
        <v>1041.24522293004</v>
      </c>
      <c r="H24" s="32">
        <v>40664.687262394502</v>
      </c>
      <c r="I24" s="32">
        <v>923.94437256603896</v>
      </c>
      <c r="J24" s="32">
        <v>1902.7941278799599</v>
      </c>
      <c r="K24" s="32"/>
      <c r="L24" s="32">
        <v>1553.84200183245</v>
      </c>
      <c r="M24" s="32"/>
      <c r="N24" s="34" t="s">
        <v>23</v>
      </c>
      <c r="O24" s="32">
        <v>1470.1834010699999</v>
      </c>
      <c r="P24" s="32">
        <v>935.86319047400002</v>
      </c>
      <c r="Q24" s="32">
        <v>4892.1602478000004</v>
      </c>
      <c r="R24" s="32">
        <v>1911.3380346500001</v>
      </c>
      <c r="S24" s="32">
        <v>15012.271723</v>
      </c>
      <c r="T24" s="32">
        <v>0</v>
      </c>
      <c r="U24" s="32">
        <v>245631.213838</v>
      </c>
      <c r="V24" s="32">
        <v>5040.2853991100001</v>
      </c>
      <c r="W24" s="32">
        <v>1602.2857918499999</v>
      </c>
      <c r="X24" s="32">
        <v>496.99571299399997</v>
      </c>
      <c r="Y24" s="32">
        <v>4450.5783938100003</v>
      </c>
      <c r="Z24" s="32">
        <v>1569.30005893</v>
      </c>
      <c r="AA24" s="32">
        <v>0</v>
      </c>
      <c r="AB24" s="32">
        <v>449.29683232799999</v>
      </c>
      <c r="AC24" s="32">
        <v>138.08684625699999</v>
      </c>
      <c r="AD24" s="32">
        <v>0</v>
      </c>
      <c r="AE24" s="32">
        <v>1958.8175262499999</v>
      </c>
      <c r="AF24" s="32">
        <v>0</v>
      </c>
      <c r="AG24" s="32">
        <v>2557.36233554</v>
      </c>
      <c r="AH24" s="32">
        <v>284.151466771</v>
      </c>
      <c r="AI24" s="32">
        <v>2841.5138023099998</v>
      </c>
      <c r="AJ24" s="32">
        <v>9.0608559533099999</v>
      </c>
      <c r="AK24" s="32">
        <v>2744.7130583399999</v>
      </c>
      <c r="AL24" s="32">
        <v>4.2870332541899998</v>
      </c>
      <c r="AM24" s="32">
        <v>11555.0732706</v>
      </c>
      <c r="AN24" s="32">
        <v>3.8973018021699999</v>
      </c>
      <c r="AO24" s="32">
        <v>115.55499141200001</v>
      </c>
      <c r="AP24" s="32">
        <v>2174.6945860000001</v>
      </c>
      <c r="AQ24" s="32">
        <v>3.5075712207500001</v>
      </c>
      <c r="AR24" s="32">
        <v>0</v>
      </c>
      <c r="AS24" s="32">
        <v>376.88851453699999</v>
      </c>
      <c r="AT24" s="32">
        <v>38974.981264399998</v>
      </c>
      <c r="AU24" s="32">
        <v>38974.124995999999</v>
      </c>
      <c r="AV24" s="32">
        <v>0.85626835353899999</v>
      </c>
      <c r="AW24" s="32">
        <v>15980.0474667</v>
      </c>
      <c r="AX24" s="32">
        <v>4.4039524034199999</v>
      </c>
      <c r="AY24" s="32">
        <v>0</v>
      </c>
      <c r="AZ24" s="32">
        <v>954.83879269399995</v>
      </c>
      <c r="BA24" s="32">
        <v>36.634644258900003</v>
      </c>
      <c r="BB24" s="32">
        <v>14408.324502400001</v>
      </c>
      <c r="BC24" s="32">
        <v>58.459534353000002</v>
      </c>
      <c r="BD24" s="32">
        <v>74.048710851699994</v>
      </c>
      <c r="BE24" s="32">
        <v>20585.544853399999</v>
      </c>
      <c r="BF24" s="32">
        <v>13.250828456200001</v>
      </c>
      <c r="BG24" s="32">
        <v>159.789379102</v>
      </c>
      <c r="BH24" s="32">
        <v>0</v>
      </c>
      <c r="BI24" s="32">
        <v>1046.6875446700001</v>
      </c>
      <c r="BJ24" s="32">
        <v>0</v>
      </c>
      <c r="BK24" s="32">
        <v>12.2491075908</v>
      </c>
      <c r="BL24" s="32">
        <v>4749.9497091000003</v>
      </c>
      <c r="BM24" s="32">
        <v>0</v>
      </c>
      <c r="BN24" s="32">
        <v>10500.931463499999</v>
      </c>
      <c r="BO24" s="32">
        <v>40921.739077799997</v>
      </c>
      <c r="BP24" s="32">
        <v>1801.48138791</v>
      </c>
    </row>
    <row r="25" spans="1:68" x14ac:dyDescent="0.25">
      <c r="A25" s="32" t="s">
        <v>24</v>
      </c>
      <c r="B25" s="32">
        <v>6331.9272911503504</v>
      </c>
      <c r="C25" s="32">
        <v>54.654369362684903</v>
      </c>
      <c r="D25" s="32">
        <v>107.32128166968199</v>
      </c>
      <c r="E25" s="32">
        <v>910.17192031986997</v>
      </c>
      <c r="F25" s="32">
        <v>908.57813518116996</v>
      </c>
      <c r="G25" s="32">
        <v>14.3387906592842</v>
      </c>
      <c r="H25" s="32">
        <v>1103.66543978257</v>
      </c>
      <c r="I25" s="32">
        <v>28.115113092129</v>
      </c>
      <c r="J25" s="32">
        <v>44.8569562583207</v>
      </c>
      <c r="K25" s="32"/>
      <c r="L25" s="32">
        <v>59.921270000583</v>
      </c>
      <c r="M25" s="32"/>
      <c r="N25" s="34" t="s">
        <v>24</v>
      </c>
      <c r="O25" s="32">
        <v>42.519680873799999</v>
      </c>
      <c r="P25" s="32">
        <v>28.0366253137</v>
      </c>
      <c r="Q25" s="32">
        <v>130.880843363</v>
      </c>
      <c r="R25" s="32">
        <v>44.836823576699999</v>
      </c>
      <c r="S25" s="32">
        <v>396.179485785</v>
      </c>
      <c r="T25" s="32">
        <v>0</v>
      </c>
      <c r="U25" s="32">
        <v>6333.1890437599995</v>
      </c>
      <c r="V25" s="32">
        <v>132.093221145</v>
      </c>
      <c r="W25" s="32">
        <v>42.124695033800002</v>
      </c>
      <c r="X25" s="32">
        <v>10.974650796600001</v>
      </c>
      <c r="Y25" s="32">
        <v>136.65319527099999</v>
      </c>
      <c r="Z25" s="32">
        <v>59.642070038599996</v>
      </c>
      <c r="AA25" s="32">
        <v>0</v>
      </c>
      <c r="AB25" s="32">
        <v>12.020185039399999</v>
      </c>
      <c r="AC25" s="32">
        <v>3.6943178094900002</v>
      </c>
      <c r="AD25" s="32">
        <v>0</v>
      </c>
      <c r="AE25" s="32">
        <v>54.669637125199998</v>
      </c>
      <c r="AF25" s="32">
        <v>0</v>
      </c>
      <c r="AG25" s="32">
        <v>96.609029116599999</v>
      </c>
      <c r="AH25" s="32">
        <v>10.734328316999999</v>
      </c>
      <c r="AI25" s="32">
        <v>107.343357434</v>
      </c>
      <c r="AJ25" s="32">
        <v>0.242410449098</v>
      </c>
      <c r="AK25" s="32">
        <v>73.169436742299993</v>
      </c>
      <c r="AL25" s="32">
        <v>9.9965589883200007E-2</v>
      </c>
      <c r="AM25" s="32">
        <v>307.43174454500002</v>
      </c>
      <c r="AN25" s="32">
        <v>9.0877833194699997E-2</v>
      </c>
      <c r="AO25" s="32">
        <v>2.69452693746</v>
      </c>
      <c r="AP25" s="32">
        <v>50.709815812800002</v>
      </c>
      <c r="AQ25" s="32">
        <v>8.1790046317199994E-2</v>
      </c>
      <c r="AR25" s="32">
        <v>0</v>
      </c>
      <c r="AS25" s="32">
        <v>8.7883396548799997</v>
      </c>
      <c r="AT25" s="32">
        <v>910.39791893899996</v>
      </c>
      <c r="AU25" s="32">
        <v>908.80413267899996</v>
      </c>
      <c r="AV25" s="32">
        <v>1.5937862591900001</v>
      </c>
      <c r="AW25" s="32">
        <v>372.62495080000002</v>
      </c>
      <c r="AX25" s="32">
        <v>0.102691959838</v>
      </c>
      <c r="AY25" s="32">
        <v>0</v>
      </c>
      <c r="AZ25" s="32">
        <v>22.265066701599999</v>
      </c>
      <c r="BA25" s="32">
        <v>0.85425129122900001</v>
      </c>
      <c r="BB25" s="32">
        <v>335.97531858299999</v>
      </c>
      <c r="BC25" s="32">
        <v>1.36316725177</v>
      </c>
      <c r="BD25" s="32">
        <v>1.7266782919599999</v>
      </c>
      <c r="BE25" s="32">
        <v>480.01669711199997</v>
      </c>
      <c r="BF25" s="32">
        <v>0.30898454780200002</v>
      </c>
      <c r="BG25" s="32">
        <v>3.7259906624000001</v>
      </c>
      <c r="BH25" s="32">
        <v>0</v>
      </c>
      <c r="BI25" s="32">
        <v>14.3421814908</v>
      </c>
      <c r="BJ25" s="32">
        <v>0</v>
      </c>
      <c r="BK25" s="32">
        <v>0.32393574893999999</v>
      </c>
      <c r="BL25" s="32">
        <v>127.071672132</v>
      </c>
      <c r="BM25" s="32">
        <v>0</v>
      </c>
      <c r="BN25" s="32">
        <v>270.30713646999999</v>
      </c>
      <c r="BO25" s="32">
        <v>1103.82365738</v>
      </c>
      <c r="BP25" s="32">
        <v>48.190410937999999</v>
      </c>
    </row>
    <row r="26" spans="1:68" x14ac:dyDescent="0.25">
      <c r="A26" s="32" t="s">
        <v>25</v>
      </c>
      <c r="B26" s="32">
        <v>92300.076223124997</v>
      </c>
      <c r="C26" s="32">
        <v>810.42236989551202</v>
      </c>
      <c r="D26" s="32">
        <v>1433.3769367797599</v>
      </c>
      <c r="E26" s="32">
        <v>13546.8473192166</v>
      </c>
      <c r="F26" s="32">
        <v>13541.8135754946</v>
      </c>
      <c r="G26" s="32">
        <v>281.70395750416901</v>
      </c>
      <c r="H26" s="32">
        <v>15192.329759136201</v>
      </c>
      <c r="I26" s="32">
        <v>411.830193064529</v>
      </c>
      <c r="J26" s="32">
        <v>664.19059511385296</v>
      </c>
      <c r="K26" s="32"/>
      <c r="L26" s="32">
        <v>825.92063644836696</v>
      </c>
      <c r="M26" s="32"/>
      <c r="N26" s="34" t="s">
        <v>25</v>
      </c>
      <c r="O26" s="32">
        <v>609.39349066900002</v>
      </c>
      <c r="P26" s="32">
        <v>408.73205325800001</v>
      </c>
      <c r="Q26" s="32">
        <v>1799.17837536</v>
      </c>
      <c r="R26" s="32">
        <v>663.29244552299997</v>
      </c>
      <c r="S26" s="32">
        <v>5398.1619243499999</v>
      </c>
      <c r="T26" s="32">
        <v>0</v>
      </c>
      <c r="U26" s="32">
        <v>92305.2960341</v>
      </c>
      <c r="V26" s="32">
        <v>1791.6062728899999</v>
      </c>
      <c r="W26" s="32">
        <v>572.54055066299998</v>
      </c>
      <c r="X26" s="32">
        <v>130.40614330299999</v>
      </c>
      <c r="Y26" s="32">
        <v>1874.19885456</v>
      </c>
      <c r="Z26" s="32">
        <v>815.45023422999998</v>
      </c>
      <c r="AA26" s="32">
        <v>0</v>
      </c>
      <c r="AB26" s="32">
        <v>165.238450167</v>
      </c>
      <c r="AC26" s="32">
        <v>50.785186570400001</v>
      </c>
      <c r="AD26" s="32">
        <v>0</v>
      </c>
      <c r="AE26" s="32">
        <v>810.48194626999998</v>
      </c>
      <c r="AF26" s="32">
        <v>0</v>
      </c>
      <c r="AG26" s="32">
        <v>1290.1207596900001</v>
      </c>
      <c r="AH26" s="32">
        <v>143.346702424</v>
      </c>
      <c r="AI26" s="32">
        <v>1433.4674621199999</v>
      </c>
      <c r="AJ26" s="32">
        <v>3.3323753727500001</v>
      </c>
      <c r="AK26" s="32">
        <v>1003.543664</v>
      </c>
      <c r="AL26" s="32">
        <v>1.4896875761799999</v>
      </c>
      <c r="AM26" s="32">
        <v>4233.3097682199996</v>
      </c>
      <c r="AN26" s="32">
        <v>1.3542613428000001</v>
      </c>
      <c r="AO26" s="32">
        <v>40.153854643999999</v>
      </c>
      <c r="AP26" s="32">
        <v>755.677881888</v>
      </c>
      <c r="AQ26" s="32">
        <v>1.21883546798</v>
      </c>
      <c r="AR26" s="32">
        <v>0</v>
      </c>
      <c r="AS26" s="32">
        <v>130.96385766500001</v>
      </c>
      <c r="AT26" s="32">
        <v>13548.0346591</v>
      </c>
      <c r="AU26" s="32">
        <v>13543.000823</v>
      </c>
      <c r="AV26" s="32">
        <v>5.0338361437400003</v>
      </c>
      <c r="AW26" s="32">
        <v>5552.8578808000002</v>
      </c>
      <c r="AX26" s="32">
        <v>1.5303163086</v>
      </c>
      <c r="AY26" s="32">
        <v>0</v>
      </c>
      <c r="AZ26" s="32">
        <v>331.79406781900002</v>
      </c>
      <c r="BA26" s="32">
        <v>12.7300555351</v>
      </c>
      <c r="BB26" s="32">
        <v>5006.7051836399996</v>
      </c>
      <c r="BC26" s="32">
        <v>20.313922362900001</v>
      </c>
      <c r="BD26" s="32">
        <v>25.7309709164</v>
      </c>
      <c r="BE26" s="32">
        <v>7153.2093745900002</v>
      </c>
      <c r="BF26" s="32">
        <v>4.6044897266399998</v>
      </c>
      <c r="BG26" s="32">
        <v>55.524714764800002</v>
      </c>
      <c r="BH26" s="32">
        <v>0</v>
      </c>
      <c r="BI26" s="32">
        <v>281.718134152</v>
      </c>
      <c r="BJ26" s="32">
        <v>0</v>
      </c>
      <c r="BK26" s="32">
        <v>4.4198545969099996</v>
      </c>
      <c r="BL26" s="32">
        <v>1746.7739883500001</v>
      </c>
      <c r="BM26" s="32">
        <v>0</v>
      </c>
      <c r="BN26" s="32">
        <v>3791.99163456</v>
      </c>
      <c r="BO26" s="32">
        <v>15193.0167748</v>
      </c>
      <c r="BP26" s="32">
        <v>662.41495420199999</v>
      </c>
    </row>
    <row r="27" spans="1:68" x14ac:dyDescent="0.25">
      <c r="A27" s="32" t="s">
        <v>26</v>
      </c>
      <c r="B27" s="32">
        <v>10928.253726209899</v>
      </c>
      <c r="C27" s="32">
        <v>90.213583714960905</v>
      </c>
      <c r="D27" s="32">
        <v>216.21173739539901</v>
      </c>
      <c r="E27" s="32">
        <v>1581.6163283588901</v>
      </c>
      <c r="F27" s="32">
        <v>1579.13595884909</v>
      </c>
      <c r="G27" s="32">
        <v>37.272740381759</v>
      </c>
      <c r="H27" s="32">
        <v>1818.0539081864599</v>
      </c>
      <c r="I27" s="32">
        <v>43.402816897551901</v>
      </c>
      <c r="J27" s="32">
        <v>87.725891257271499</v>
      </c>
      <c r="K27" s="32"/>
      <c r="L27" s="32">
        <v>95.215890571222999</v>
      </c>
      <c r="M27" s="32"/>
      <c r="N27" s="34" t="s">
        <v>26</v>
      </c>
      <c r="O27" s="32">
        <v>65.500829900100001</v>
      </c>
      <c r="P27" s="32">
        <v>42.1388304456</v>
      </c>
      <c r="Q27" s="32">
        <v>212.414527026</v>
      </c>
      <c r="R27" s="32">
        <v>87.370372775899995</v>
      </c>
      <c r="S27" s="32">
        <v>665.60249628600002</v>
      </c>
      <c r="T27" s="32">
        <v>0</v>
      </c>
      <c r="U27" s="32">
        <v>10935.847893</v>
      </c>
      <c r="V27" s="32">
        <v>225.80381576299999</v>
      </c>
      <c r="W27" s="32">
        <v>71.4461355583</v>
      </c>
      <c r="X27" s="32">
        <v>27.451633247299998</v>
      </c>
      <c r="Y27" s="32">
        <v>215.92160606499999</v>
      </c>
      <c r="Z27" s="32">
        <v>90.873458123999995</v>
      </c>
      <c r="AA27" s="32">
        <v>0</v>
      </c>
      <c r="AB27" s="32">
        <v>19.508028982799999</v>
      </c>
      <c r="AC27" s="32">
        <v>5.9955228468700001</v>
      </c>
      <c r="AD27" s="32">
        <v>0</v>
      </c>
      <c r="AE27" s="32">
        <v>90.305952904500003</v>
      </c>
      <c r="AF27" s="32">
        <v>0</v>
      </c>
      <c r="AG27" s="32">
        <v>194.70972657999999</v>
      </c>
      <c r="AH27" s="32">
        <v>21.634423350399999</v>
      </c>
      <c r="AI27" s="32">
        <v>216.34414992999999</v>
      </c>
      <c r="AJ27" s="32">
        <v>0.39340856562900001</v>
      </c>
      <c r="AK27" s="32">
        <v>119.83270936700001</v>
      </c>
      <c r="AL27" s="32">
        <v>0.17383761380599999</v>
      </c>
      <c r="AM27" s="32">
        <v>503.52339231899998</v>
      </c>
      <c r="AN27" s="32">
        <v>0.15803422259200001</v>
      </c>
      <c r="AO27" s="32">
        <v>4.6857168604100004</v>
      </c>
      <c r="AP27" s="32">
        <v>88.1830760908</v>
      </c>
      <c r="AQ27" s="32">
        <v>0.14223079543799999</v>
      </c>
      <c r="AR27" s="32">
        <v>0</v>
      </c>
      <c r="AS27" s="32">
        <v>15.282696639099999</v>
      </c>
      <c r="AT27" s="32">
        <v>1582.8672184699999</v>
      </c>
      <c r="AU27" s="32">
        <v>1580.3868752000001</v>
      </c>
      <c r="AV27" s="32">
        <v>2.4803432699300001</v>
      </c>
      <c r="AW27" s="32">
        <v>647.98518768600002</v>
      </c>
      <c r="AX27" s="32">
        <v>0.17857866602799999</v>
      </c>
      <c r="AY27" s="32">
        <v>0</v>
      </c>
      <c r="AZ27" s="32">
        <v>38.718383705100003</v>
      </c>
      <c r="BA27" s="32">
        <v>1.4855204657900001</v>
      </c>
      <c r="BB27" s="32">
        <v>584.25264285900005</v>
      </c>
      <c r="BC27" s="32">
        <v>2.3705110137199998</v>
      </c>
      <c r="BD27" s="32">
        <v>3.0026486288199998</v>
      </c>
      <c r="BE27" s="32">
        <v>834.73656032999997</v>
      </c>
      <c r="BF27" s="32">
        <v>0.53731610866900004</v>
      </c>
      <c r="BG27" s="32">
        <v>6.4794024616500003</v>
      </c>
      <c r="BH27" s="32">
        <v>0</v>
      </c>
      <c r="BI27" s="32">
        <v>37.2930950366</v>
      </c>
      <c r="BJ27" s="32">
        <v>0</v>
      </c>
      <c r="BK27" s="32">
        <v>0.54137815731399996</v>
      </c>
      <c r="BL27" s="32">
        <v>206.25077852499999</v>
      </c>
      <c r="BM27" s="32">
        <v>0</v>
      </c>
      <c r="BN27" s="32">
        <v>463.67724753599998</v>
      </c>
      <c r="BO27" s="32">
        <v>1818.9997714799999</v>
      </c>
      <c r="BP27" s="32">
        <v>78.231638722200003</v>
      </c>
    </row>
    <row r="28" spans="1:68" x14ac:dyDescent="0.25">
      <c r="A28" s="32" t="s">
        <v>27</v>
      </c>
      <c r="B28" s="32">
        <v>11796.1180228263</v>
      </c>
      <c r="C28" s="32">
        <v>96.783040851803904</v>
      </c>
      <c r="D28" s="32">
        <v>227.309683227465</v>
      </c>
      <c r="E28" s="32">
        <v>1691.6302857563001</v>
      </c>
      <c r="F28" s="32">
        <v>1688.73170828209</v>
      </c>
      <c r="G28" s="32">
        <v>40.3063261433999</v>
      </c>
      <c r="H28" s="32">
        <v>2002.01661926266</v>
      </c>
      <c r="I28" s="32">
        <v>45.298152989645999</v>
      </c>
      <c r="J28" s="32">
        <v>96.983000824524098</v>
      </c>
      <c r="K28" s="32"/>
      <c r="L28" s="32">
        <v>99.356592549465901</v>
      </c>
      <c r="M28" s="32"/>
      <c r="N28" s="34" t="s">
        <v>27</v>
      </c>
      <c r="O28" s="32">
        <v>69.972889750099995</v>
      </c>
      <c r="P28" s="32">
        <v>44.036176279499998</v>
      </c>
      <c r="Q28" s="32">
        <v>237.68331994900001</v>
      </c>
      <c r="R28" s="32">
        <v>96.614183765099995</v>
      </c>
      <c r="S28" s="32">
        <v>722.01961906099996</v>
      </c>
      <c r="T28" s="32">
        <v>0</v>
      </c>
      <c r="U28" s="32">
        <v>11798.0651125</v>
      </c>
      <c r="V28" s="32">
        <v>241.17096327199999</v>
      </c>
      <c r="W28" s="32">
        <v>76.846344682799995</v>
      </c>
      <c r="X28" s="32">
        <v>21.015711001100001</v>
      </c>
      <c r="Y28" s="32">
        <v>235.03943066400001</v>
      </c>
      <c r="Z28" s="32">
        <v>95.088967065600002</v>
      </c>
      <c r="AA28" s="32">
        <v>0</v>
      </c>
      <c r="AB28" s="32">
        <v>21.8289677452</v>
      </c>
      <c r="AC28" s="32">
        <v>6.7089553687199999</v>
      </c>
      <c r="AD28" s="32">
        <v>0</v>
      </c>
      <c r="AE28" s="32">
        <v>96.807309797200006</v>
      </c>
      <c r="AF28" s="32">
        <v>0</v>
      </c>
      <c r="AG28" s="32">
        <v>204.60895690699999</v>
      </c>
      <c r="AH28" s="32">
        <v>22.734328720600001</v>
      </c>
      <c r="AI28" s="32">
        <v>227.343285627</v>
      </c>
      <c r="AJ28" s="32">
        <v>0.44022243863400001</v>
      </c>
      <c r="AK28" s="32">
        <v>132.99951110800001</v>
      </c>
      <c r="AL28" s="32">
        <v>0.185794808309</v>
      </c>
      <c r="AM28" s="32">
        <v>561.75186441300002</v>
      </c>
      <c r="AN28" s="32">
        <v>0.16890438330400001</v>
      </c>
      <c r="AO28" s="32">
        <v>5.0080117072399997</v>
      </c>
      <c r="AP28" s="32">
        <v>94.248605032100002</v>
      </c>
      <c r="AQ28" s="32">
        <v>0.152013963778</v>
      </c>
      <c r="AR28" s="32">
        <v>0</v>
      </c>
      <c r="AS28" s="32">
        <v>16.333893088300002</v>
      </c>
      <c r="AT28" s="32">
        <v>1691.9897112900001</v>
      </c>
      <c r="AU28" s="32">
        <v>1689.09117773</v>
      </c>
      <c r="AV28" s="32">
        <v>2.89853356377</v>
      </c>
      <c r="AW28" s="32">
        <v>692.55577507299995</v>
      </c>
      <c r="AX28" s="32">
        <v>0.19086185500300001</v>
      </c>
      <c r="AY28" s="32">
        <v>0</v>
      </c>
      <c r="AZ28" s="32">
        <v>41.381554635000001</v>
      </c>
      <c r="BA28" s="32">
        <v>1.58770003898</v>
      </c>
      <c r="BB28" s="32">
        <v>624.43918204600004</v>
      </c>
      <c r="BC28" s="32">
        <v>2.5335644618500002</v>
      </c>
      <c r="BD28" s="32">
        <v>3.20918138062</v>
      </c>
      <c r="BE28" s="32">
        <v>892.15254030599999</v>
      </c>
      <c r="BF28" s="32">
        <v>0.57427410785900002</v>
      </c>
      <c r="BG28" s="32">
        <v>6.9250759372799999</v>
      </c>
      <c r="BH28" s="32">
        <v>0</v>
      </c>
      <c r="BI28" s="32">
        <v>40.311418461700001</v>
      </c>
      <c r="BJ28" s="32">
        <v>0</v>
      </c>
      <c r="BK28" s="32">
        <v>0.59003770099700004</v>
      </c>
      <c r="BL28" s="32">
        <v>230.76787252</v>
      </c>
      <c r="BM28" s="32">
        <v>0</v>
      </c>
      <c r="BN28" s="32">
        <v>516.15345843399996</v>
      </c>
      <c r="BO28" s="32">
        <v>2002.2537193200001</v>
      </c>
      <c r="BP28" s="32">
        <v>87.517490442500005</v>
      </c>
    </row>
    <row r="29" spans="1:68" x14ac:dyDescent="0.25">
      <c r="A29" s="32" t="s">
        <v>28</v>
      </c>
      <c r="B29" s="32">
        <v>12820.222233595099</v>
      </c>
      <c r="C29" s="32">
        <v>109.327542093495</v>
      </c>
      <c r="D29" s="32">
        <v>275.53265272367798</v>
      </c>
      <c r="E29" s="32">
        <v>1820.37468550886</v>
      </c>
      <c r="F29" s="32">
        <v>1817.57806156227</v>
      </c>
      <c r="G29" s="32">
        <v>39.591333883539903</v>
      </c>
      <c r="H29" s="32">
        <v>2079.9035253505399</v>
      </c>
      <c r="I29" s="32">
        <v>68.988424615783899</v>
      </c>
      <c r="J29" s="32">
        <v>82.008980497810995</v>
      </c>
      <c r="K29" s="32"/>
      <c r="L29" s="32">
        <v>136.42170117953401</v>
      </c>
      <c r="M29" s="32"/>
      <c r="N29" s="34" t="s">
        <v>28</v>
      </c>
      <c r="O29" s="32">
        <v>90.224258634600005</v>
      </c>
      <c r="P29" s="32">
        <v>62.460470500100001</v>
      </c>
      <c r="Q29" s="32">
        <v>244.25929059000001</v>
      </c>
      <c r="R29" s="32">
        <v>78.325166422899997</v>
      </c>
      <c r="S29" s="32">
        <v>742.47606970899994</v>
      </c>
      <c r="T29" s="32">
        <v>0</v>
      </c>
      <c r="U29" s="32">
        <v>12820.045284100001</v>
      </c>
      <c r="V29" s="32">
        <v>248.08614584899999</v>
      </c>
      <c r="W29" s="32">
        <v>79.037916090799996</v>
      </c>
      <c r="X29" s="32">
        <v>21.801680386200001</v>
      </c>
      <c r="Y29" s="32">
        <v>266.80537824100003</v>
      </c>
      <c r="Z29" s="32">
        <v>123.069921306</v>
      </c>
      <c r="AA29" s="32">
        <v>0</v>
      </c>
      <c r="AB29" s="32">
        <v>22.4329428942</v>
      </c>
      <c r="AC29" s="32">
        <v>6.8946143518599996</v>
      </c>
      <c r="AD29" s="32">
        <v>0</v>
      </c>
      <c r="AE29" s="32">
        <v>109.332779722</v>
      </c>
      <c r="AF29" s="32">
        <v>0</v>
      </c>
      <c r="AG29" s="32">
        <v>247.97137951100001</v>
      </c>
      <c r="AH29" s="32">
        <v>27.552361921599999</v>
      </c>
      <c r="AI29" s="32">
        <v>275.523741433</v>
      </c>
      <c r="AJ29" s="32">
        <v>0.45240477114900002</v>
      </c>
      <c r="AK29" s="32">
        <v>136.70255591</v>
      </c>
      <c r="AL29" s="32">
        <v>0.199934392233</v>
      </c>
      <c r="AM29" s="32">
        <v>572.74507770599996</v>
      </c>
      <c r="AN29" s="32">
        <v>0.18175838939200001</v>
      </c>
      <c r="AO29" s="32">
        <v>5.3891389158700003</v>
      </c>
      <c r="AP29" s="32">
        <v>101.421213966</v>
      </c>
      <c r="AQ29" s="32">
        <v>0.16358291267300001</v>
      </c>
      <c r="AR29" s="32">
        <v>0</v>
      </c>
      <c r="AS29" s="32">
        <v>17.576977619499999</v>
      </c>
      <c r="AT29" s="32">
        <v>1820.43222829</v>
      </c>
      <c r="AU29" s="32">
        <v>1817.63594917</v>
      </c>
      <c r="AV29" s="32">
        <v>2.7962791292500002</v>
      </c>
      <c r="AW29" s="32">
        <v>745.26129505599999</v>
      </c>
      <c r="AX29" s="32">
        <v>0.20538760595800001</v>
      </c>
      <c r="AY29" s="32">
        <v>0</v>
      </c>
      <c r="AZ29" s="32">
        <v>44.530874853100002</v>
      </c>
      <c r="BA29" s="32">
        <v>1.7085331581800001</v>
      </c>
      <c r="BB29" s="32">
        <v>671.96169630600002</v>
      </c>
      <c r="BC29" s="32">
        <v>2.7263806437899998</v>
      </c>
      <c r="BD29" s="32">
        <v>3.4534122436999999</v>
      </c>
      <c r="BE29" s="32">
        <v>960.04792197799998</v>
      </c>
      <c r="BF29" s="32">
        <v>0.61797951377799998</v>
      </c>
      <c r="BG29" s="32">
        <v>7.4521059212300003</v>
      </c>
      <c r="BH29" s="32">
        <v>0</v>
      </c>
      <c r="BI29" s="32">
        <v>39.590748040299999</v>
      </c>
      <c r="BJ29" s="32">
        <v>0</v>
      </c>
      <c r="BK29" s="32">
        <v>0.60669625963200002</v>
      </c>
      <c r="BL29" s="32">
        <v>237.150780803</v>
      </c>
      <c r="BM29" s="32">
        <v>0</v>
      </c>
      <c r="BN29" s="32">
        <v>495.68056136799999</v>
      </c>
      <c r="BO29" s="32">
        <v>2079.7744701900001</v>
      </c>
      <c r="BP29" s="32">
        <v>89.938050222900003</v>
      </c>
    </row>
    <row r="30" spans="1:68" x14ac:dyDescent="0.25">
      <c r="A30" s="32" t="s">
        <v>29</v>
      </c>
      <c r="B30" s="32">
        <v>45089.029227729901</v>
      </c>
      <c r="C30" s="32">
        <v>354.30850560260001</v>
      </c>
      <c r="D30" s="32">
        <v>575.66518433999897</v>
      </c>
      <c r="E30" s="32">
        <v>6829.0362805899904</v>
      </c>
      <c r="F30" s="32">
        <v>6829.0362805900004</v>
      </c>
      <c r="G30" s="32">
        <v>193.21353695740001</v>
      </c>
      <c r="H30" s="32">
        <v>7370.3775042975003</v>
      </c>
      <c r="I30" s="32">
        <v>164.83949990830001</v>
      </c>
      <c r="J30" s="32">
        <v>369.97987059124898</v>
      </c>
      <c r="K30" s="32"/>
      <c r="L30" s="32">
        <v>311.92027237299902</v>
      </c>
      <c r="M30" s="32"/>
      <c r="N30" s="34" t="s">
        <v>29</v>
      </c>
      <c r="O30" s="32">
        <v>261.54260748399997</v>
      </c>
      <c r="P30" s="32">
        <v>164.74297200000001</v>
      </c>
      <c r="Q30" s="32">
        <v>888.71964190999995</v>
      </c>
      <c r="R30" s="32">
        <v>370.42241874199999</v>
      </c>
      <c r="S30" s="32">
        <v>2644.0470810299998</v>
      </c>
      <c r="T30" s="32">
        <v>0</v>
      </c>
      <c r="U30" s="32">
        <v>45282.790553600003</v>
      </c>
      <c r="V30" s="32">
        <v>873.65571328700003</v>
      </c>
      <c r="W30" s="32">
        <v>279.75859024099998</v>
      </c>
      <c r="X30" s="32">
        <v>54.856466574599999</v>
      </c>
      <c r="Y30" s="32">
        <v>832.60649007799998</v>
      </c>
      <c r="Z30" s="32">
        <v>309.23082590400003</v>
      </c>
      <c r="AA30" s="32">
        <v>0</v>
      </c>
      <c r="AB30" s="32">
        <v>81.621211927399997</v>
      </c>
      <c r="AC30" s="32">
        <v>25.086040888100001</v>
      </c>
      <c r="AD30" s="32">
        <v>0</v>
      </c>
      <c r="AE30" s="32">
        <v>356.657168119</v>
      </c>
      <c r="AF30" s="32">
        <v>0</v>
      </c>
      <c r="AG30" s="32">
        <v>521.14645676500004</v>
      </c>
      <c r="AH30" s="32">
        <v>57.905167570000003</v>
      </c>
      <c r="AI30" s="32">
        <v>579.05162433500004</v>
      </c>
      <c r="AJ30" s="32">
        <v>1.6460740701100001</v>
      </c>
      <c r="AK30" s="32">
        <v>494.637879376</v>
      </c>
      <c r="AL30" s="32">
        <v>0.75457355324399999</v>
      </c>
      <c r="AM30" s="32">
        <v>2098.9289140999999</v>
      </c>
      <c r="AN30" s="32">
        <v>0.68597552660200001</v>
      </c>
      <c r="AO30" s="32">
        <v>20.339192722500002</v>
      </c>
      <c r="AP30" s="32">
        <v>382.77471386799999</v>
      </c>
      <c r="AQ30" s="32">
        <v>0.61737869023400005</v>
      </c>
      <c r="AR30" s="32">
        <v>0</v>
      </c>
      <c r="AS30" s="32">
        <v>66.337312995700003</v>
      </c>
      <c r="AT30" s="32">
        <v>6859.9557204599996</v>
      </c>
      <c r="AU30" s="32">
        <v>6859.9557204599996</v>
      </c>
      <c r="AV30" s="32">
        <v>0</v>
      </c>
      <c r="AW30" s="32">
        <v>2812.69753545</v>
      </c>
      <c r="AX30" s="32">
        <v>0.77515288061400001</v>
      </c>
      <c r="AY30" s="32">
        <v>0</v>
      </c>
      <c r="AZ30" s="32">
        <v>168.06415681499999</v>
      </c>
      <c r="BA30" s="32">
        <v>6.4481763918099997</v>
      </c>
      <c r="BB30" s="32">
        <v>2536.0543674099999</v>
      </c>
      <c r="BC30" s="32">
        <v>10.2896404857</v>
      </c>
      <c r="BD30" s="32">
        <v>13.033549232</v>
      </c>
      <c r="BE30" s="32">
        <v>3623.3249052800002</v>
      </c>
      <c r="BF30" s="32">
        <v>2.3323174600600001</v>
      </c>
      <c r="BG30" s="32">
        <v>28.125016628400001</v>
      </c>
      <c r="BH30" s="32">
        <v>0</v>
      </c>
      <c r="BI30" s="32">
        <v>193.732255732</v>
      </c>
      <c r="BJ30" s="32">
        <v>0</v>
      </c>
      <c r="BK30" s="32">
        <v>2.1677193826600001</v>
      </c>
      <c r="BL30" s="32">
        <v>862.81527393500005</v>
      </c>
      <c r="BM30" s="32">
        <v>0</v>
      </c>
      <c r="BN30" s="32">
        <v>1943.24773897</v>
      </c>
      <c r="BO30" s="32">
        <v>7394.8665482799997</v>
      </c>
      <c r="BP30" s="32">
        <v>327.18527843300001</v>
      </c>
    </row>
    <row r="31" spans="1:68" x14ac:dyDescent="0.25">
      <c r="A31" s="32" t="s">
        <v>30</v>
      </c>
      <c r="B31" s="32">
        <v>50984.752420379002</v>
      </c>
      <c r="C31" s="32">
        <v>436.94515323845002</v>
      </c>
      <c r="D31" s="32">
        <v>933.30558983897004</v>
      </c>
      <c r="E31" s="32">
        <v>7269.6208799248898</v>
      </c>
      <c r="F31" s="32">
        <v>7260.5544104728897</v>
      </c>
      <c r="G31" s="32">
        <v>138.00496104078201</v>
      </c>
      <c r="H31" s="32">
        <v>8760.6790471243403</v>
      </c>
      <c r="I31" s="32">
        <v>216.80267183723899</v>
      </c>
      <c r="J31" s="32">
        <v>378.84930962060901</v>
      </c>
      <c r="K31" s="32"/>
      <c r="L31" s="32">
        <v>471.48641588066903</v>
      </c>
      <c r="M31" s="32"/>
      <c r="N31" s="34" t="s">
        <v>30</v>
      </c>
      <c r="O31" s="32">
        <v>327.52079618800002</v>
      </c>
      <c r="P31" s="32">
        <v>213.09470109899999</v>
      </c>
      <c r="Q31" s="32">
        <v>1037.65147035</v>
      </c>
      <c r="R31" s="32">
        <v>377.76477329300002</v>
      </c>
      <c r="S31" s="32">
        <v>3151.5018370500002</v>
      </c>
      <c r="T31" s="32">
        <v>0</v>
      </c>
      <c r="U31" s="32">
        <v>50988.058881800003</v>
      </c>
      <c r="V31" s="32">
        <v>1052.56948005</v>
      </c>
      <c r="W31" s="32">
        <v>335.40417299000001</v>
      </c>
      <c r="X31" s="32">
        <v>91.489531609099998</v>
      </c>
      <c r="Y31" s="32">
        <v>1069.71411233</v>
      </c>
      <c r="Z31" s="32">
        <v>458.98617770300001</v>
      </c>
      <c r="AA31" s="32">
        <v>0</v>
      </c>
      <c r="AB31" s="32">
        <v>95.298458473500006</v>
      </c>
      <c r="AC31" s="32">
        <v>29.289183025700002</v>
      </c>
      <c r="AD31" s="32">
        <v>0</v>
      </c>
      <c r="AE31" s="32">
        <v>436.98283869199997</v>
      </c>
      <c r="AF31" s="32">
        <v>0</v>
      </c>
      <c r="AG31" s="32">
        <v>840.02563023300002</v>
      </c>
      <c r="AH31" s="32">
        <v>93.336249715099996</v>
      </c>
      <c r="AI31" s="32">
        <v>933.36187994800002</v>
      </c>
      <c r="AJ31" s="32">
        <v>1.92187104114</v>
      </c>
      <c r="AK31" s="32">
        <v>580.60430001400005</v>
      </c>
      <c r="AL31" s="32">
        <v>0.79871702608700001</v>
      </c>
      <c r="AM31" s="32">
        <v>2442.8673655600001</v>
      </c>
      <c r="AN31" s="32">
        <v>0.72610655007900005</v>
      </c>
      <c r="AO31" s="32">
        <v>21.529053977299998</v>
      </c>
      <c r="AP31" s="32">
        <v>405.16733846099999</v>
      </c>
      <c r="AQ31" s="32">
        <v>0.65349575312899999</v>
      </c>
      <c r="AR31" s="32">
        <v>0</v>
      </c>
      <c r="AS31" s="32">
        <v>70.218117458999998</v>
      </c>
      <c r="AT31" s="32">
        <v>7270.3366023199997</v>
      </c>
      <c r="AU31" s="32">
        <v>7261.2701898699997</v>
      </c>
      <c r="AV31" s="32">
        <v>9.0664124581200003</v>
      </c>
      <c r="AW31" s="32">
        <v>2977.2429684799999</v>
      </c>
      <c r="AX31" s="32">
        <v>0.82050030968999998</v>
      </c>
      <c r="AY31" s="32">
        <v>0</v>
      </c>
      <c r="AZ31" s="32">
        <v>177.89604238199999</v>
      </c>
      <c r="BA31" s="32">
        <v>6.8254003516399999</v>
      </c>
      <c r="BB31" s="32">
        <v>2684.4153261699998</v>
      </c>
      <c r="BC31" s="32">
        <v>10.891595966700001</v>
      </c>
      <c r="BD31" s="32">
        <v>13.796020388200001</v>
      </c>
      <c r="BE31" s="32">
        <v>3835.2934951299999</v>
      </c>
      <c r="BF31" s="32">
        <v>2.4687607833</v>
      </c>
      <c r="BG31" s="32">
        <v>29.7703674071</v>
      </c>
      <c r="BH31" s="32">
        <v>0</v>
      </c>
      <c r="BI31" s="32">
        <v>138.01368595599999</v>
      </c>
      <c r="BJ31" s="32">
        <v>0</v>
      </c>
      <c r="BK31" s="32">
        <v>2.5754990973499998</v>
      </c>
      <c r="BL31" s="32">
        <v>1007.45970591</v>
      </c>
      <c r="BM31" s="32">
        <v>0</v>
      </c>
      <c r="BN31" s="32">
        <v>2180.36336347</v>
      </c>
      <c r="BO31" s="32">
        <v>8761.1259218300002</v>
      </c>
      <c r="BP31" s="32">
        <v>382.07311933599999</v>
      </c>
    </row>
    <row r="32" spans="1:68" x14ac:dyDescent="0.25">
      <c r="A32" s="32" t="s">
        <v>31</v>
      </c>
      <c r="B32" s="32">
        <v>15364.2588021146</v>
      </c>
      <c r="C32" s="32">
        <v>132.82139338146101</v>
      </c>
      <c r="D32" s="32">
        <v>305.394854675153</v>
      </c>
      <c r="E32" s="32">
        <v>2194.87412542127</v>
      </c>
      <c r="F32" s="32">
        <v>2191.99120537007</v>
      </c>
      <c r="G32" s="32">
        <v>48.431532021233103</v>
      </c>
      <c r="H32" s="32">
        <v>2567.4423102229298</v>
      </c>
      <c r="I32" s="32">
        <v>64.5134894546119</v>
      </c>
      <c r="J32" s="32">
        <v>119.154549421924</v>
      </c>
      <c r="K32" s="32"/>
      <c r="L32" s="32">
        <v>139.83942310267</v>
      </c>
      <c r="M32" s="32"/>
      <c r="N32" s="34" t="s">
        <v>31</v>
      </c>
      <c r="O32" s="32">
        <v>96.216668674700003</v>
      </c>
      <c r="P32" s="32">
        <v>62.7310101809</v>
      </c>
      <c r="Q32" s="32">
        <v>303.01134589600002</v>
      </c>
      <c r="R32" s="32">
        <v>118.636386332</v>
      </c>
      <c r="S32" s="32">
        <v>920.98746152199999</v>
      </c>
      <c r="T32" s="32">
        <v>0</v>
      </c>
      <c r="U32" s="32">
        <v>15366.71132</v>
      </c>
      <c r="V32" s="32">
        <v>307.71858338499999</v>
      </c>
      <c r="W32" s="32">
        <v>98.038247600999995</v>
      </c>
      <c r="X32" s="32">
        <v>27.011328970899999</v>
      </c>
      <c r="Y32" s="32">
        <v>312.189733725</v>
      </c>
      <c r="Z32" s="32">
        <v>133.822564688</v>
      </c>
      <c r="AA32" s="32">
        <v>0</v>
      </c>
      <c r="AB32" s="32">
        <v>27.828754629100001</v>
      </c>
      <c r="AC32" s="32">
        <v>8.5529818130000006</v>
      </c>
      <c r="AD32" s="32">
        <v>0</v>
      </c>
      <c r="AE32" s="32">
        <v>132.848656482</v>
      </c>
      <c r="AF32" s="32">
        <v>0</v>
      </c>
      <c r="AG32" s="32">
        <v>274.894700736</v>
      </c>
      <c r="AH32" s="32">
        <v>30.5438631976</v>
      </c>
      <c r="AI32" s="32">
        <v>305.43856393300001</v>
      </c>
      <c r="AJ32" s="32">
        <v>0.56122208290599995</v>
      </c>
      <c r="AK32" s="32">
        <v>169.58021107499999</v>
      </c>
      <c r="AL32" s="32">
        <v>0.24116047815399999</v>
      </c>
      <c r="AM32" s="32">
        <v>715.18978999800004</v>
      </c>
      <c r="AN32" s="32">
        <v>0.219236802462</v>
      </c>
      <c r="AO32" s="32">
        <v>6.5003694923599999</v>
      </c>
      <c r="AP32" s="32">
        <v>122.334219417</v>
      </c>
      <c r="AQ32" s="32">
        <v>0.19731320960400001</v>
      </c>
      <c r="AR32" s="32">
        <v>0</v>
      </c>
      <c r="AS32" s="32">
        <v>21.201301642099999</v>
      </c>
      <c r="AT32" s="32">
        <v>2195.3139414000002</v>
      </c>
      <c r="AU32" s="32">
        <v>2192.4308746699999</v>
      </c>
      <c r="AV32" s="32">
        <v>2.8830667246899999</v>
      </c>
      <c r="AW32" s="32">
        <v>898.93345541999997</v>
      </c>
      <c r="AX32" s="32">
        <v>0.247737900131</v>
      </c>
      <c r="AY32" s="32">
        <v>0</v>
      </c>
      <c r="AZ32" s="32">
        <v>53.713030289199999</v>
      </c>
      <c r="BA32" s="32">
        <v>2.06082694347</v>
      </c>
      <c r="BB32" s="32">
        <v>810.51871471200002</v>
      </c>
      <c r="BC32" s="32">
        <v>3.2885519381999999</v>
      </c>
      <c r="BD32" s="32">
        <v>4.1655017904099996</v>
      </c>
      <c r="BE32" s="32">
        <v>1158.0089862699999</v>
      </c>
      <c r="BF32" s="32">
        <v>0.74540556913400002</v>
      </c>
      <c r="BG32" s="32">
        <v>8.9887117761899997</v>
      </c>
      <c r="BH32" s="32">
        <v>0</v>
      </c>
      <c r="BI32" s="32">
        <v>48.4384755484</v>
      </c>
      <c r="BJ32" s="32">
        <v>0</v>
      </c>
      <c r="BK32" s="32">
        <v>0.75257136582799999</v>
      </c>
      <c r="BL32" s="32">
        <v>294.19404673399998</v>
      </c>
      <c r="BM32" s="32">
        <v>0</v>
      </c>
      <c r="BN32" s="32">
        <v>650.51821945699999</v>
      </c>
      <c r="BO32" s="32">
        <v>2567.7666095700001</v>
      </c>
      <c r="BP32" s="32">
        <v>111.571998318</v>
      </c>
    </row>
    <row r="33" spans="1:68" x14ac:dyDescent="0.25">
      <c r="A33" s="32" t="s">
        <v>32</v>
      </c>
      <c r="B33" s="32">
        <v>179321.765013597</v>
      </c>
      <c r="C33" s="32">
        <v>1291.85335631668</v>
      </c>
      <c r="D33" s="32">
        <v>2535.2101713673201</v>
      </c>
      <c r="E33" s="32">
        <v>27383.397613116998</v>
      </c>
      <c r="F33" s="32">
        <v>27372.975768327899</v>
      </c>
      <c r="G33" s="32">
        <v>740.46758896105905</v>
      </c>
      <c r="H33" s="32">
        <v>31420.805815517699</v>
      </c>
      <c r="I33" s="32">
        <v>573.81904673148995</v>
      </c>
      <c r="J33" s="32">
        <v>1445.7588234924499</v>
      </c>
      <c r="K33" s="32"/>
      <c r="L33" s="32">
        <v>1150.6298639765801</v>
      </c>
      <c r="M33" s="32"/>
      <c r="N33" s="34" t="s">
        <v>32</v>
      </c>
      <c r="O33" s="32">
        <v>969.96020049499998</v>
      </c>
      <c r="P33" s="32">
        <v>560.25810788399997</v>
      </c>
      <c r="Q33" s="32">
        <v>3844.74476611</v>
      </c>
      <c r="R33" s="32">
        <v>1441.9204021999999</v>
      </c>
      <c r="S33" s="32">
        <v>11422.9164891</v>
      </c>
      <c r="T33" s="32">
        <v>0</v>
      </c>
      <c r="U33" s="32">
        <v>179396.52593599999</v>
      </c>
      <c r="V33" s="32">
        <v>3771.6685351199999</v>
      </c>
      <c r="W33" s="32">
        <v>1208.14884914</v>
      </c>
      <c r="X33" s="32">
        <v>230.642605129</v>
      </c>
      <c r="Y33" s="32">
        <v>3369.5761764399999</v>
      </c>
      <c r="Z33" s="32">
        <v>1104.10525932</v>
      </c>
      <c r="AA33" s="32">
        <v>0</v>
      </c>
      <c r="AB33" s="32">
        <v>353.10713198500002</v>
      </c>
      <c r="AC33" s="32">
        <v>108.52653855600001</v>
      </c>
      <c r="AD33" s="32">
        <v>0</v>
      </c>
      <c r="AE33" s="32">
        <v>1292.7739099200001</v>
      </c>
      <c r="AF33" s="32">
        <v>0</v>
      </c>
      <c r="AG33" s="32">
        <v>2282.8696286300001</v>
      </c>
      <c r="AH33" s="32">
        <v>253.65224512399999</v>
      </c>
      <c r="AI33" s="32">
        <v>2536.5218737499999</v>
      </c>
      <c r="AJ33" s="32">
        <v>7.1211984294099997</v>
      </c>
      <c r="AK33" s="32">
        <v>2139.1349284100002</v>
      </c>
      <c r="AL33" s="32">
        <v>3.01233404809</v>
      </c>
      <c r="AM33" s="32">
        <v>9044.5547560600007</v>
      </c>
      <c r="AN33" s="32">
        <v>2.7384867968400002</v>
      </c>
      <c r="AO33" s="32">
        <v>81.1961045547</v>
      </c>
      <c r="AP33" s="32">
        <v>1528.07519129</v>
      </c>
      <c r="AQ33" s="32">
        <v>2.46463747561</v>
      </c>
      <c r="AR33" s="32">
        <v>0</v>
      </c>
      <c r="AS33" s="32">
        <v>264.82533407599999</v>
      </c>
      <c r="AT33" s="32">
        <v>27396.063543600001</v>
      </c>
      <c r="AU33" s="32">
        <v>27385.642072499999</v>
      </c>
      <c r="AV33" s="32">
        <v>10.421471050399999</v>
      </c>
      <c r="AW33" s="32">
        <v>11228.573631499999</v>
      </c>
      <c r="AX33" s="32">
        <v>3.0944896048300001</v>
      </c>
      <c r="AY33" s="32">
        <v>0</v>
      </c>
      <c r="AZ33" s="32">
        <v>670.92907339299995</v>
      </c>
      <c r="BA33" s="32">
        <v>25.7417722916</v>
      </c>
      <c r="BB33" s="32">
        <v>10124.184446200001</v>
      </c>
      <c r="BC33" s="32">
        <v>41.077287945800002</v>
      </c>
      <c r="BD33" s="32">
        <v>52.031245785499998</v>
      </c>
      <c r="BE33" s="32">
        <v>14464.6840627</v>
      </c>
      <c r="BF33" s="32">
        <v>9.3108516090699993</v>
      </c>
      <c r="BG33" s="32">
        <v>112.277941352</v>
      </c>
      <c r="BH33" s="32">
        <v>0</v>
      </c>
      <c r="BI33" s="32">
        <v>740.66448418300001</v>
      </c>
      <c r="BJ33" s="32">
        <v>0</v>
      </c>
      <c r="BK33" s="32">
        <v>9.3670781100799996</v>
      </c>
      <c r="BL33" s="32">
        <v>3732.6621705500002</v>
      </c>
      <c r="BM33" s="32">
        <v>0</v>
      </c>
      <c r="BN33" s="32">
        <v>8140.0297301000001</v>
      </c>
      <c r="BO33" s="32">
        <v>31430.073433900001</v>
      </c>
      <c r="BP33" s="32">
        <v>1415.44098446</v>
      </c>
    </row>
    <row r="34" spans="1:68" x14ac:dyDescent="0.25">
      <c r="A34" s="32" t="s">
        <v>33</v>
      </c>
      <c r="B34" s="32">
        <v>32167.691685871101</v>
      </c>
      <c r="C34" s="32">
        <v>267.034625641687</v>
      </c>
      <c r="D34" s="32">
        <v>514.45631220351902</v>
      </c>
      <c r="E34" s="32">
        <v>4720.5545637129198</v>
      </c>
      <c r="F34" s="32">
        <v>4713.2698969338298</v>
      </c>
      <c r="G34" s="32">
        <v>86.633108226421399</v>
      </c>
      <c r="H34" s="32">
        <v>5605.44924857961</v>
      </c>
      <c r="I34" s="32">
        <v>134.47232212703699</v>
      </c>
      <c r="J34" s="32">
        <v>233.688538664844</v>
      </c>
      <c r="K34" s="32"/>
      <c r="L34" s="32">
        <v>280.12103378641802</v>
      </c>
      <c r="M34" s="32"/>
      <c r="N34" s="34" t="s">
        <v>33</v>
      </c>
      <c r="O34" s="32">
        <v>207.48764351700001</v>
      </c>
      <c r="P34" s="32">
        <v>133.92871088999999</v>
      </c>
      <c r="Q34" s="32">
        <v>670.08425617399996</v>
      </c>
      <c r="R34" s="32">
        <v>233.535516167</v>
      </c>
      <c r="S34" s="32">
        <v>2015.4070376</v>
      </c>
      <c r="T34" s="32">
        <v>0</v>
      </c>
      <c r="U34" s="32">
        <v>32172.0886149</v>
      </c>
      <c r="V34" s="32">
        <v>669.74948148500005</v>
      </c>
      <c r="W34" s="32">
        <v>213.90647942800001</v>
      </c>
      <c r="X34" s="32">
        <v>50.666452787600001</v>
      </c>
      <c r="Y34" s="32">
        <v>672.63762749900002</v>
      </c>
      <c r="Z34" s="32">
        <v>278.234018005</v>
      </c>
      <c r="AA34" s="32">
        <v>0</v>
      </c>
      <c r="AB34" s="32">
        <v>61.5411939285</v>
      </c>
      <c r="AC34" s="32">
        <v>18.914315232</v>
      </c>
      <c r="AD34" s="32">
        <v>0</v>
      </c>
      <c r="AE34" s="32">
        <v>267.091139801</v>
      </c>
      <c r="AF34" s="32">
        <v>0</v>
      </c>
      <c r="AG34" s="32">
        <v>463.080035565</v>
      </c>
      <c r="AH34" s="32">
        <v>51.4533655603</v>
      </c>
      <c r="AI34" s="32">
        <v>514.53340112499995</v>
      </c>
      <c r="AJ34" s="32">
        <v>1.2411025342499999</v>
      </c>
      <c r="AK34" s="32">
        <v>373.99388288599999</v>
      </c>
      <c r="AL34" s="32">
        <v>0.51853764476200004</v>
      </c>
      <c r="AM34" s="32">
        <v>1574.03663418</v>
      </c>
      <c r="AN34" s="32">
        <v>0.471397851674</v>
      </c>
      <c r="AO34" s="32">
        <v>13.9769438953</v>
      </c>
      <c r="AP34" s="32">
        <v>263.04003188600001</v>
      </c>
      <c r="AQ34" s="32">
        <v>0.42425826704000003</v>
      </c>
      <c r="AR34" s="32">
        <v>0</v>
      </c>
      <c r="AS34" s="32">
        <v>45.586529467699997</v>
      </c>
      <c r="AT34" s="32">
        <v>4721.3973578799996</v>
      </c>
      <c r="AU34" s="32">
        <v>4714.1129444500002</v>
      </c>
      <c r="AV34" s="32">
        <v>7.2844134291299998</v>
      </c>
      <c r="AW34" s="32">
        <v>1932.8656379199999</v>
      </c>
      <c r="AX34" s="32">
        <v>0.53267958931799997</v>
      </c>
      <c r="AY34" s="32">
        <v>0</v>
      </c>
      <c r="AZ34" s="32">
        <v>115.49248152600001</v>
      </c>
      <c r="BA34" s="32">
        <v>4.4311405415099996</v>
      </c>
      <c r="BB34" s="32">
        <v>1742.7581333600001</v>
      </c>
      <c r="BC34" s="32">
        <v>7.0709675760300001</v>
      </c>
      <c r="BD34" s="32">
        <v>8.9565578646000006</v>
      </c>
      <c r="BE34" s="32">
        <v>2489.9234047</v>
      </c>
      <c r="BF34" s="32">
        <v>1.60275304143</v>
      </c>
      <c r="BG34" s="32">
        <v>19.327312076799998</v>
      </c>
      <c r="BH34" s="32">
        <v>0</v>
      </c>
      <c r="BI34" s="32">
        <v>86.645274434499996</v>
      </c>
      <c r="BJ34" s="32">
        <v>0</v>
      </c>
      <c r="BK34" s="32">
        <v>1.64952924388</v>
      </c>
      <c r="BL34" s="32">
        <v>650.57118506200004</v>
      </c>
      <c r="BM34" s="32">
        <v>0</v>
      </c>
      <c r="BN34" s="32">
        <v>1390.0731263499999</v>
      </c>
      <c r="BO34" s="32">
        <v>5605.9558894100001</v>
      </c>
      <c r="BP34" s="32">
        <v>246.71355966499999</v>
      </c>
    </row>
    <row r="35" spans="1:68" x14ac:dyDescent="0.25">
      <c r="A35" s="32" t="s">
        <v>34</v>
      </c>
      <c r="B35" s="32">
        <v>4526.9655479103903</v>
      </c>
      <c r="C35" s="32">
        <v>37.001250488803898</v>
      </c>
      <c r="D35" s="32">
        <v>87.180408234847903</v>
      </c>
      <c r="E35" s="32">
        <v>650.36789500939904</v>
      </c>
      <c r="F35" s="32">
        <v>649.23668704459999</v>
      </c>
      <c r="G35" s="32">
        <v>15.4276338197685</v>
      </c>
      <c r="H35" s="32">
        <v>770.515942077452</v>
      </c>
      <c r="I35" s="32">
        <v>17.316721475615999</v>
      </c>
      <c r="J35" s="32">
        <v>37.119733664359003</v>
      </c>
      <c r="K35" s="32"/>
      <c r="L35" s="32">
        <v>37.989512963766899</v>
      </c>
      <c r="M35" s="32"/>
      <c r="N35" s="34" t="s">
        <v>34</v>
      </c>
      <c r="O35" s="32">
        <v>26.814829921699999</v>
      </c>
      <c r="P35" s="32">
        <v>16.8319851071</v>
      </c>
      <c r="Q35" s="32">
        <v>91.558243209699995</v>
      </c>
      <c r="R35" s="32">
        <v>36.977963855699997</v>
      </c>
      <c r="S35" s="32">
        <v>278.09023013199999</v>
      </c>
      <c r="T35" s="32">
        <v>0</v>
      </c>
      <c r="U35" s="32">
        <v>4527.7054561900004</v>
      </c>
      <c r="V35" s="32">
        <v>92.881435499000006</v>
      </c>
      <c r="W35" s="32">
        <v>29.596623813800001</v>
      </c>
      <c r="X35" s="32">
        <v>8.0779981688299998</v>
      </c>
      <c r="Y35" s="32">
        <v>90.262217538800002</v>
      </c>
      <c r="Z35" s="32">
        <v>36.350465028999999</v>
      </c>
      <c r="AA35" s="32">
        <v>0</v>
      </c>
      <c r="AB35" s="32">
        <v>8.4087755449799992</v>
      </c>
      <c r="AC35" s="32">
        <v>2.58438001234</v>
      </c>
      <c r="AD35" s="32">
        <v>0</v>
      </c>
      <c r="AE35" s="32">
        <v>37.010481495000001</v>
      </c>
      <c r="AF35" s="32">
        <v>0</v>
      </c>
      <c r="AG35" s="32">
        <v>78.473865047000004</v>
      </c>
      <c r="AH35" s="32">
        <v>8.7193234764100005</v>
      </c>
      <c r="AI35" s="32">
        <v>87.193188523399996</v>
      </c>
      <c r="AJ35" s="32">
        <v>0.16957944238</v>
      </c>
      <c r="AK35" s="32">
        <v>51.231188105999998</v>
      </c>
      <c r="AL35" s="32">
        <v>7.1429035015500006E-2</v>
      </c>
      <c r="AM35" s="32">
        <v>216.339189815</v>
      </c>
      <c r="AN35" s="32">
        <v>6.4935504900200003E-2</v>
      </c>
      <c r="AO35" s="32">
        <v>1.9253374453900001</v>
      </c>
      <c r="AP35" s="32">
        <v>36.234006069300001</v>
      </c>
      <c r="AQ35" s="32">
        <v>5.8441954360500002E-2</v>
      </c>
      <c r="AR35" s="32">
        <v>0</v>
      </c>
      <c r="AS35" s="32">
        <v>6.2795854447700004</v>
      </c>
      <c r="AT35" s="32">
        <v>650.50455654500001</v>
      </c>
      <c r="AU35" s="32">
        <v>649.37336205199995</v>
      </c>
      <c r="AV35" s="32">
        <v>1.13119449282</v>
      </c>
      <c r="AW35" s="32">
        <v>266.25389995199998</v>
      </c>
      <c r="AX35" s="32">
        <v>7.3377087740900002E-2</v>
      </c>
      <c r="AY35" s="32">
        <v>0</v>
      </c>
      <c r="AZ35" s="32">
        <v>15.9091912578</v>
      </c>
      <c r="BA35" s="32">
        <v>0.61039394886300002</v>
      </c>
      <c r="BB35" s="32">
        <v>240.06658462300001</v>
      </c>
      <c r="BC35" s="32">
        <v>0.97403276111299997</v>
      </c>
      <c r="BD35" s="32">
        <v>1.2337743986</v>
      </c>
      <c r="BE35" s="32">
        <v>342.989325452</v>
      </c>
      <c r="BF35" s="32">
        <v>0.220780584704</v>
      </c>
      <c r="BG35" s="32">
        <v>2.6623561798900002</v>
      </c>
      <c r="BH35" s="32">
        <v>0</v>
      </c>
      <c r="BI35" s="32">
        <v>15.429567910099999</v>
      </c>
      <c r="BJ35" s="32">
        <v>0</v>
      </c>
      <c r="BK35" s="32">
        <v>0.22726214379199999</v>
      </c>
      <c r="BL35" s="32">
        <v>88.894441655099996</v>
      </c>
      <c r="BM35" s="32">
        <v>0</v>
      </c>
      <c r="BN35" s="32">
        <v>198.43095466400001</v>
      </c>
      <c r="BO35" s="32">
        <v>770.60468616000003</v>
      </c>
      <c r="BP35" s="32">
        <v>33.7127389702</v>
      </c>
    </row>
    <row r="36" spans="1:68" x14ac:dyDescent="0.25">
      <c r="A36" s="32" t="s">
        <v>35</v>
      </c>
      <c r="B36" s="32">
        <v>154934.093197429</v>
      </c>
      <c r="C36" s="32">
        <v>1121.3084103864301</v>
      </c>
      <c r="D36" s="32">
        <v>1782.9050515827901</v>
      </c>
      <c r="E36" s="32">
        <v>24862.2215915714</v>
      </c>
      <c r="F36" s="32">
        <v>24847.0645132604</v>
      </c>
      <c r="G36" s="32">
        <v>851.99064004687796</v>
      </c>
      <c r="H36" s="32">
        <v>24679.158191088201</v>
      </c>
      <c r="I36" s="32">
        <v>487.26178114050998</v>
      </c>
      <c r="J36" s="32">
        <v>1372.64377955952</v>
      </c>
      <c r="K36" s="32"/>
      <c r="L36" s="32">
        <v>784.14201488773995</v>
      </c>
      <c r="M36" s="32"/>
      <c r="N36" s="34" t="s">
        <v>35</v>
      </c>
      <c r="O36" s="32">
        <v>808.07591165400004</v>
      </c>
      <c r="P36" s="32">
        <v>483.50144641999998</v>
      </c>
      <c r="Q36" s="32">
        <v>3023.7592617199998</v>
      </c>
      <c r="R36" s="32">
        <v>1372.11351313</v>
      </c>
      <c r="S36" s="32">
        <v>8788.9497425099999</v>
      </c>
      <c r="T36" s="32">
        <v>0</v>
      </c>
      <c r="U36" s="32">
        <v>155169.62648400001</v>
      </c>
      <c r="V36" s="32">
        <v>2867.9231891899999</v>
      </c>
      <c r="W36" s="32">
        <v>923.64812646500002</v>
      </c>
      <c r="X36" s="32">
        <v>98.366224787999997</v>
      </c>
      <c r="Y36" s="32">
        <v>2550.6161299300002</v>
      </c>
      <c r="Z36" s="32">
        <v>768.64304987599996</v>
      </c>
      <c r="AA36" s="32">
        <v>0</v>
      </c>
      <c r="AB36" s="32">
        <v>277.70945295400003</v>
      </c>
      <c r="AC36" s="32">
        <v>85.354484294800002</v>
      </c>
      <c r="AD36" s="32">
        <v>0</v>
      </c>
      <c r="AE36" s="32">
        <v>1124.1570408099999</v>
      </c>
      <c r="AF36" s="32">
        <v>0</v>
      </c>
      <c r="AG36" s="32">
        <v>1608.32693797</v>
      </c>
      <c r="AH36" s="32">
        <v>178.70301744299999</v>
      </c>
      <c r="AI36" s="32">
        <v>1787.02995541</v>
      </c>
      <c r="AJ36" s="32">
        <v>5.6007134346800003</v>
      </c>
      <c r="AK36" s="32">
        <v>1673.0454199999999</v>
      </c>
      <c r="AL36" s="32">
        <v>2.73727757194</v>
      </c>
      <c r="AM36" s="32">
        <v>7152.5115248599996</v>
      </c>
      <c r="AN36" s="32">
        <v>2.4884354498799999</v>
      </c>
      <c r="AO36" s="32">
        <v>73.782094374400003</v>
      </c>
      <c r="AP36" s="32">
        <v>1388.54651956</v>
      </c>
      <c r="AQ36" s="32">
        <v>2.23959137728</v>
      </c>
      <c r="AR36" s="32">
        <v>0</v>
      </c>
      <c r="AS36" s="32">
        <v>240.644056081</v>
      </c>
      <c r="AT36" s="32">
        <v>24900.2119336</v>
      </c>
      <c r="AU36" s="32">
        <v>24885.054483100001</v>
      </c>
      <c r="AV36" s="32">
        <v>15.157450497499999</v>
      </c>
      <c r="AW36" s="32">
        <v>10203.290996899999</v>
      </c>
      <c r="AX36" s="32">
        <v>2.8119313859899999</v>
      </c>
      <c r="AY36" s="32">
        <v>0</v>
      </c>
      <c r="AZ36" s="32">
        <v>609.66644983100002</v>
      </c>
      <c r="BA36" s="32">
        <v>23.391285481499999</v>
      </c>
      <c r="BB36" s="32">
        <v>9199.7435547299992</v>
      </c>
      <c r="BC36" s="32">
        <v>37.326517095900002</v>
      </c>
      <c r="BD36" s="32">
        <v>47.2802567799</v>
      </c>
      <c r="BE36" s="32">
        <v>13143.9108851</v>
      </c>
      <c r="BF36" s="32">
        <v>8.4606779490400008</v>
      </c>
      <c r="BG36" s="32">
        <v>102.025824806</v>
      </c>
      <c r="BH36" s="32">
        <v>0</v>
      </c>
      <c r="BI36" s="32">
        <v>852.61820549499998</v>
      </c>
      <c r="BJ36" s="32">
        <v>0</v>
      </c>
      <c r="BK36" s="32">
        <v>7.2321796973200003</v>
      </c>
      <c r="BL36" s="32">
        <v>2935.4421910999999</v>
      </c>
      <c r="BM36" s="32">
        <v>0</v>
      </c>
      <c r="BN36" s="32">
        <v>6789.89505276</v>
      </c>
      <c r="BO36" s="32">
        <v>24709.031454299999</v>
      </c>
      <c r="BP36" s="32">
        <v>1113.01678354</v>
      </c>
    </row>
    <row r="37" spans="1:68" x14ac:dyDescent="0.25">
      <c r="A37" s="32" t="s">
        <v>36</v>
      </c>
      <c r="B37" s="32">
        <v>8099.9545995352901</v>
      </c>
      <c r="C37" s="32">
        <v>71.238008388459093</v>
      </c>
      <c r="D37" s="32">
        <v>150.67659441511199</v>
      </c>
      <c r="E37" s="32">
        <v>1179.1118894049901</v>
      </c>
      <c r="F37" s="32">
        <v>1176.8468289369901</v>
      </c>
      <c r="G37" s="32">
        <v>19.641923298806699</v>
      </c>
      <c r="H37" s="32">
        <v>1389.21633997343</v>
      </c>
      <c r="I37" s="32">
        <v>36.7934543325729</v>
      </c>
      <c r="J37" s="32">
        <v>56.328795715518297</v>
      </c>
      <c r="K37" s="32"/>
      <c r="L37" s="32">
        <v>77.325061293054901</v>
      </c>
      <c r="M37" s="32"/>
      <c r="N37" s="34" t="s">
        <v>36</v>
      </c>
      <c r="O37" s="32">
        <v>54.701484577000002</v>
      </c>
      <c r="P37" s="32">
        <v>36.387795499600003</v>
      </c>
      <c r="Q37" s="32">
        <v>164.71771371700001</v>
      </c>
      <c r="R37" s="32">
        <v>56.209611244500003</v>
      </c>
      <c r="S37" s="32">
        <v>496.87901297100001</v>
      </c>
      <c r="T37" s="32">
        <v>0</v>
      </c>
      <c r="U37" s="32">
        <v>8100.8900257799996</v>
      </c>
      <c r="V37" s="32">
        <v>165.37201237799999</v>
      </c>
      <c r="W37" s="32">
        <v>52.780327061000001</v>
      </c>
      <c r="X37" s="32">
        <v>13.076146443600001</v>
      </c>
      <c r="Y37" s="32">
        <v>172.875534767</v>
      </c>
      <c r="Z37" s="32">
        <v>75.946654319299995</v>
      </c>
      <c r="AA37" s="32">
        <v>0</v>
      </c>
      <c r="AB37" s="32">
        <v>15.127816882099999</v>
      </c>
      <c r="AC37" s="32">
        <v>4.6494421626299998</v>
      </c>
      <c r="AD37" s="32">
        <v>0</v>
      </c>
      <c r="AE37" s="32">
        <v>71.251117729800001</v>
      </c>
      <c r="AF37" s="32">
        <v>0</v>
      </c>
      <c r="AG37" s="32">
        <v>135.62290144599999</v>
      </c>
      <c r="AH37" s="32">
        <v>15.069206469399999</v>
      </c>
      <c r="AI37" s="32">
        <v>150.692107916</v>
      </c>
      <c r="AJ37" s="32">
        <v>0.30508289243300002</v>
      </c>
      <c r="AK37" s="32">
        <v>92.003691776599993</v>
      </c>
      <c r="AL37" s="32">
        <v>0.12947010551900001</v>
      </c>
      <c r="AM37" s="32">
        <v>386.75708301700001</v>
      </c>
      <c r="AN37" s="32">
        <v>0.117699977379</v>
      </c>
      <c r="AO37" s="32">
        <v>3.48980924459</v>
      </c>
      <c r="AP37" s="32">
        <v>65.676641979500005</v>
      </c>
      <c r="AQ37" s="32">
        <v>0.105930041034</v>
      </c>
      <c r="AR37" s="32">
        <v>0</v>
      </c>
      <c r="AS37" s="32">
        <v>11.3821841168</v>
      </c>
      <c r="AT37" s="32">
        <v>1179.2993053</v>
      </c>
      <c r="AU37" s="32">
        <v>1177.0344712399999</v>
      </c>
      <c r="AV37" s="32">
        <v>2.26483405926</v>
      </c>
      <c r="AW37" s="32">
        <v>482.60390829099998</v>
      </c>
      <c r="AX37" s="32">
        <v>0.13300113885100001</v>
      </c>
      <c r="AY37" s="32">
        <v>0</v>
      </c>
      <c r="AZ37" s="32">
        <v>28.836521464899999</v>
      </c>
      <c r="BA37" s="32">
        <v>1.1063807732499999</v>
      </c>
      <c r="BB37" s="32">
        <v>435.137277875</v>
      </c>
      <c r="BC37" s="32">
        <v>1.76550114255</v>
      </c>
      <c r="BD37" s="32">
        <v>2.23630223854</v>
      </c>
      <c r="BE37" s="32">
        <v>621.69191545000001</v>
      </c>
      <c r="BF37" s="32">
        <v>0.40018025786400002</v>
      </c>
      <c r="BG37" s="32">
        <v>4.8257032837300002</v>
      </c>
      <c r="BH37" s="32">
        <v>0</v>
      </c>
      <c r="BI37" s="32">
        <v>19.644644693899998</v>
      </c>
      <c r="BJ37" s="32">
        <v>0</v>
      </c>
      <c r="BK37" s="32">
        <v>0.406489801737</v>
      </c>
      <c r="BL37" s="32">
        <v>159.92236510000001</v>
      </c>
      <c r="BM37" s="32">
        <v>0</v>
      </c>
      <c r="BN37" s="32">
        <v>339.768120689</v>
      </c>
      <c r="BO37" s="32">
        <v>1389.3087748999999</v>
      </c>
      <c r="BP37" s="32">
        <v>60.647615008599999</v>
      </c>
    </row>
    <row r="38" spans="1:68" x14ac:dyDescent="0.25">
      <c r="A38" s="32" t="s">
        <v>37</v>
      </c>
      <c r="B38" s="32">
        <v>100700.87846199999</v>
      </c>
      <c r="C38" s="32">
        <v>868.37807652000004</v>
      </c>
      <c r="D38" s="32">
        <v>1741.8469674400001</v>
      </c>
      <c r="E38" s="32">
        <v>15046.4015671</v>
      </c>
      <c r="F38" s="32">
        <v>15034.176862099899</v>
      </c>
      <c r="G38" s="32">
        <v>308.85826653999999</v>
      </c>
      <c r="H38" s="32">
        <v>16783.040798160899</v>
      </c>
      <c r="I38" s="32">
        <v>429.68219105499998</v>
      </c>
      <c r="J38" s="32">
        <v>831.33235003200002</v>
      </c>
      <c r="K38" s="32"/>
      <c r="L38" s="32">
        <v>906.75623996599995</v>
      </c>
      <c r="M38" s="32"/>
      <c r="N38" s="34" t="s">
        <v>37</v>
      </c>
      <c r="O38" s="32">
        <v>635.22966168400001</v>
      </c>
      <c r="P38" s="32">
        <v>426.82306610099999</v>
      </c>
      <c r="Q38" s="32">
        <v>1866.3425679699999</v>
      </c>
      <c r="R38" s="32">
        <v>831.33989212899996</v>
      </c>
      <c r="S38" s="32">
        <v>6492.8032297199998</v>
      </c>
      <c r="T38" s="32">
        <v>0</v>
      </c>
      <c r="U38" s="32">
        <v>101044.15474100001</v>
      </c>
      <c r="V38" s="32">
        <v>2309.5233199700001</v>
      </c>
      <c r="W38" s="32">
        <v>715.51381668099998</v>
      </c>
      <c r="X38" s="32">
        <v>515.99082506599996</v>
      </c>
      <c r="Y38" s="32">
        <v>1990.90584934</v>
      </c>
      <c r="Z38" s="32">
        <v>892.98373336700001</v>
      </c>
      <c r="AA38" s="32">
        <v>0</v>
      </c>
      <c r="AB38" s="32">
        <v>171.39436706399999</v>
      </c>
      <c r="AC38" s="32">
        <v>52.671058105199997</v>
      </c>
      <c r="AD38" s="32">
        <v>0</v>
      </c>
      <c r="AE38" s="32">
        <v>872.52371011900004</v>
      </c>
      <c r="AF38" s="32">
        <v>0</v>
      </c>
      <c r="AG38" s="32">
        <v>1573.0517348599999</v>
      </c>
      <c r="AH38" s="32">
        <v>174.78353341100001</v>
      </c>
      <c r="AI38" s="32">
        <v>1747.8352682699999</v>
      </c>
      <c r="AJ38" s="32">
        <v>3.4561216940800001</v>
      </c>
      <c r="AK38" s="32">
        <v>1083.6924617699999</v>
      </c>
      <c r="AL38" s="32">
        <v>1.6597402210100001</v>
      </c>
      <c r="AM38" s="32">
        <v>4478.40340242</v>
      </c>
      <c r="AN38" s="32">
        <v>1.50885519767</v>
      </c>
      <c r="AO38" s="32">
        <v>44.737543543800001</v>
      </c>
      <c r="AP38" s="32">
        <v>841.94099389899998</v>
      </c>
      <c r="AQ38" s="32">
        <v>1.3579694178099999</v>
      </c>
      <c r="AR38" s="32">
        <v>0</v>
      </c>
      <c r="AS38" s="32">
        <v>145.91385591299999</v>
      </c>
      <c r="AT38" s="32">
        <v>15101.206109000001</v>
      </c>
      <c r="AU38" s="32">
        <v>15088.9812915</v>
      </c>
      <c r="AV38" s="32">
        <v>12.2248174313</v>
      </c>
      <c r="AW38" s="32">
        <v>6186.7374392199999</v>
      </c>
      <c r="AX38" s="32">
        <v>1.70500594013</v>
      </c>
      <c r="AY38" s="32">
        <v>0</v>
      </c>
      <c r="AZ38" s="32">
        <v>369.66954576199998</v>
      </c>
      <c r="BA38" s="32">
        <v>14.1832345494</v>
      </c>
      <c r="BB38" s="32">
        <v>5578.2359131800004</v>
      </c>
      <c r="BC38" s="32">
        <v>22.632825381</v>
      </c>
      <c r="BD38" s="32">
        <v>28.668248891800001</v>
      </c>
      <c r="BE38" s="32">
        <v>7969.7715456100004</v>
      </c>
      <c r="BF38" s="32">
        <v>5.1301092016499998</v>
      </c>
      <c r="BG38" s="32">
        <v>61.863063926300001</v>
      </c>
      <c r="BH38" s="32">
        <v>0</v>
      </c>
      <c r="BI38" s="32">
        <v>309.78030268499998</v>
      </c>
      <c r="BJ38" s="32">
        <v>0</v>
      </c>
      <c r="BK38" s="32">
        <v>5.2025060826400003</v>
      </c>
      <c r="BL38" s="32">
        <v>1812.74671048</v>
      </c>
      <c r="BM38" s="32">
        <v>0</v>
      </c>
      <c r="BN38" s="32">
        <v>4201.6749979899996</v>
      </c>
      <c r="BO38" s="32">
        <v>16826.537877399998</v>
      </c>
      <c r="BP38" s="32">
        <v>687.95840981499998</v>
      </c>
    </row>
    <row r="39" spans="1:68" x14ac:dyDescent="0.25">
      <c r="A39" s="32" t="s">
        <v>130</v>
      </c>
      <c r="B39" s="32">
        <v>182689.845211746</v>
      </c>
      <c r="C39" s="32">
        <v>1382.94703892947</v>
      </c>
      <c r="D39" s="32">
        <v>2907.0186249585399</v>
      </c>
      <c r="E39" s="32">
        <v>26028.6295154892</v>
      </c>
      <c r="F39" s="32">
        <v>26016.529340188099</v>
      </c>
      <c r="G39" s="32">
        <v>601.51335761541498</v>
      </c>
      <c r="H39" s="32">
        <v>32676.277270009999</v>
      </c>
      <c r="I39" s="32">
        <v>622.66737678032905</v>
      </c>
      <c r="J39" s="32">
        <v>1493.8310541685501</v>
      </c>
      <c r="K39" s="32"/>
      <c r="L39" s="32">
        <v>1420.1893853249801</v>
      </c>
      <c r="M39" s="32"/>
      <c r="N39" s="34" t="s">
        <v>130</v>
      </c>
      <c r="O39" s="32">
        <v>1029.41496504</v>
      </c>
      <c r="P39" s="32">
        <v>608.33795580499998</v>
      </c>
      <c r="Q39" s="32">
        <v>3930.7659660700001</v>
      </c>
      <c r="R39" s="32">
        <v>1489.6779474699999</v>
      </c>
      <c r="S39" s="32">
        <v>11936.4398279</v>
      </c>
      <c r="T39" s="32">
        <v>0</v>
      </c>
      <c r="U39" s="32">
        <v>182712.62512400001</v>
      </c>
      <c r="V39" s="32">
        <v>3986.32531169</v>
      </c>
      <c r="W39" s="32">
        <v>1270.30055075</v>
      </c>
      <c r="X39" s="32">
        <v>345.76711490000002</v>
      </c>
      <c r="Y39" s="32">
        <v>3686.8609297500002</v>
      </c>
      <c r="Z39" s="32">
        <v>1371.7861020800001</v>
      </c>
      <c r="AA39" s="32">
        <v>0</v>
      </c>
      <c r="AB39" s="32">
        <v>361.003734759</v>
      </c>
      <c r="AC39" s="32">
        <v>110.951574092</v>
      </c>
      <c r="AD39" s="32">
        <v>0</v>
      </c>
      <c r="AE39" s="32">
        <v>1383.20258064</v>
      </c>
      <c r="AF39" s="32">
        <v>0</v>
      </c>
      <c r="AG39" s="32">
        <v>2616.6787766500001</v>
      </c>
      <c r="AH39" s="32">
        <v>290.74219931699997</v>
      </c>
      <c r="AI39" s="32">
        <v>2907.4209759700002</v>
      </c>
      <c r="AJ39" s="32">
        <v>7.2803223433499999</v>
      </c>
      <c r="AK39" s="32">
        <v>2199.3217211000001</v>
      </c>
      <c r="AL39" s="32">
        <v>2.86220161993</v>
      </c>
      <c r="AM39" s="32">
        <v>9266.4859122899998</v>
      </c>
      <c r="AN39" s="32">
        <v>2.6020017501399999</v>
      </c>
      <c r="AO39" s="32">
        <v>77.149349641100002</v>
      </c>
      <c r="AP39" s="32">
        <v>1451.9169623099999</v>
      </c>
      <c r="AQ39" s="32">
        <v>2.3418014557800002</v>
      </c>
      <c r="AR39" s="32">
        <v>0</v>
      </c>
      <c r="AS39" s="32">
        <v>251.62656255300001</v>
      </c>
      <c r="AT39" s="32">
        <v>26032.858262199999</v>
      </c>
      <c r="AU39" s="32">
        <v>26020.757699099999</v>
      </c>
      <c r="AV39" s="32">
        <v>12.100563086999999</v>
      </c>
      <c r="AW39" s="32">
        <v>10668.948313299999</v>
      </c>
      <c r="AX39" s="32">
        <v>2.9402614414700001</v>
      </c>
      <c r="AY39" s="32">
        <v>0</v>
      </c>
      <c r="AZ39" s="32">
        <v>637.49042059600004</v>
      </c>
      <c r="BA39" s="32">
        <v>24.458813212300001</v>
      </c>
      <c r="BB39" s="32">
        <v>9619.6010266400008</v>
      </c>
      <c r="BC39" s="32">
        <v>39.030029066399997</v>
      </c>
      <c r="BD39" s="32">
        <v>49.438031859500001</v>
      </c>
      <c r="BE39" s="32">
        <v>13743.772316000001</v>
      </c>
      <c r="BF39" s="32">
        <v>8.8468048582200005</v>
      </c>
      <c r="BG39" s="32">
        <v>106.682075621</v>
      </c>
      <c r="BH39" s="32">
        <v>0</v>
      </c>
      <c r="BI39" s="32">
        <v>601.57462836399998</v>
      </c>
      <c r="BJ39" s="32">
        <v>0</v>
      </c>
      <c r="BK39" s="32">
        <v>9.7550431704699996</v>
      </c>
      <c r="BL39" s="32">
        <v>3816.3981704299999</v>
      </c>
      <c r="BM39" s="32">
        <v>0</v>
      </c>
      <c r="BN39" s="32">
        <v>8356.6820986799994</v>
      </c>
      <c r="BO39" s="32">
        <v>32679.4067903</v>
      </c>
      <c r="BP39" s="32">
        <v>1447.3452681900001</v>
      </c>
    </row>
    <row r="40" spans="1:68" x14ac:dyDescent="0.25">
      <c r="A40" s="32" t="s">
        <v>39</v>
      </c>
      <c r="B40" s="32">
        <v>11858.82621367</v>
      </c>
      <c r="C40" s="32">
        <v>96.236640624699902</v>
      </c>
      <c r="D40" s="32">
        <v>256.59455600139898</v>
      </c>
      <c r="E40" s="32">
        <v>1681.441435336</v>
      </c>
      <c r="F40" s="32">
        <v>1679.5296946660001</v>
      </c>
      <c r="G40" s="32">
        <v>41.034779986179899</v>
      </c>
      <c r="H40" s="32">
        <v>2056.0327457634899</v>
      </c>
      <c r="I40" s="32">
        <v>43.508839596999898</v>
      </c>
      <c r="J40" s="32">
        <v>96.454005085299897</v>
      </c>
      <c r="K40" s="32"/>
      <c r="L40" s="32">
        <v>100.60731919200001</v>
      </c>
      <c r="M40" s="32"/>
      <c r="N40" s="34" t="s">
        <v>39</v>
      </c>
      <c r="O40" s="32">
        <v>67.932672336500005</v>
      </c>
      <c r="P40" s="32">
        <v>41.328207953099998</v>
      </c>
      <c r="Q40" s="32">
        <v>245.698631076</v>
      </c>
      <c r="R40" s="32">
        <v>95.849712658499996</v>
      </c>
      <c r="S40" s="32">
        <v>747.68644608499994</v>
      </c>
      <c r="T40" s="32">
        <v>0</v>
      </c>
      <c r="U40" s="32">
        <v>11871.920151099999</v>
      </c>
      <c r="V40" s="32">
        <v>249.96991132299999</v>
      </c>
      <c r="W40" s="32">
        <v>79.617382381499993</v>
      </c>
      <c r="X40" s="32">
        <v>22.286887121500001</v>
      </c>
      <c r="Y40" s="32">
        <v>237.85790755599999</v>
      </c>
      <c r="Z40" s="32">
        <v>93.131492108100005</v>
      </c>
      <c r="AA40" s="32">
        <v>0</v>
      </c>
      <c r="AB40" s="32">
        <v>22.565125532900002</v>
      </c>
      <c r="AC40" s="32">
        <v>6.9351796606500002</v>
      </c>
      <c r="AD40" s="32">
        <v>0</v>
      </c>
      <c r="AE40" s="32">
        <v>96.388628540900001</v>
      </c>
      <c r="AF40" s="32">
        <v>0</v>
      </c>
      <c r="AG40" s="32">
        <v>231.14721172599999</v>
      </c>
      <c r="AH40" s="32">
        <v>25.6830028601</v>
      </c>
      <c r="AI40" s="32">
        <v>256.83021458600001</v>
      </c>
      <c r="AJ40" s="32">
        <v>0.45506576206900001</v>
      </c>
      <c r="AK40" s="32">
        <v>137.547385077</v>
      </c>
      <c r="AL40" s="32">
        <v>0.18497320370199999</v>
      </c>
      <c r="AM40" s="32">
        <v>579.90733035999995</v>
      </c>
      <c r="AN40" s="32">
        <v>0.16815726589400001</v>
      </c>
      <c r="AO40" s="32">
        <v>4.9858624236500004</v>
      </c>
      <c r="AP40" s="32">
        <v>93.831788235000005</v>
      </c>
      <c r="AQ40" s="32">
        <v>0.15134166329900001</v>
      </c>
      <c r="AR40" s="32">
        <v>0</v>
      </c>
      <c r="AS40" s="32">
        <v>16.261647767500001</v>
      </c>
      <c r="AT40" s="32">
        <v>1683.53310523</v>
      </c>
      <c r="AU40" s="32">
        <v>1681.6211074400001</v>
      </c>
      <c r="AV40" s="32">
        <v>1.9119977909700001</v>
      </c>
      <c r="AW40" s="32">
        <v>689.49302249300001</v>
      </c>
      <c r="AX40" s="32">
        <v>0.19001772906299999</v>
      </c>
      <c r="AY40" s="32">
        <v>0</v>
      </c>
      <c r="AZ40" s="32">
        <v>41.198547823200002</v>
      </c>
      <c r="BA40" s="32">
        <v>1.5806783361700001</v>
      </c>
      <c r="BB40" s="32">
        <v>621.67769364599997</v>
      </c>
      <c r="BC40" s="32">
        <v>2.52235907274</v>
      </c>
      <c r="BD40" s="32">
        <v>3.19498940745</v>
      </c>
      <c r="BE40" s="32">
        <v>888.20685633000005</v>
      </c>
      <c r="BF40" s="32">
        <v>0.57173530790299998</v>
      </c>
      <c r="BG40" s="32">
        <v>6.8944509778</v>
      </c>
      <c r="BH40" s="32">
        <v>0</v>
      </c>
      <c r="BI40" s="32">
        <v>41.070765718600001</v>
      </c>
      <c r="BJ40" s="32">
        <v>0</v>
      </c>
      <c r="BK40" s="32">
        <v>0.61084764384599999</v>
      </c>
      <c r="BL40" s="32">
        <v>238.550825342</v>
      </c>
      <c r="BM40" s="32">
        <v>0</v>
      </c>
      <c r="BN40" s="32">
        <v>526.93619642500005</v>
      </c>
      <c r="BO40" s="32">
        <v>2057.7688835200001</v>
      </c>
      <c r="BP40" s="32">
        <v>90.469926334899995</v>
      </c>
    </row>
    <row r="41" spans="1:68" x14ac:dyDescent="0.25">
      <c r="A41" s="32" t="s">
        <v>40</v>
      </c>
      <c r="B41" s="32">
        <v>11511.388160803401</v>
      </c>
      <c r="C41" s="32">
        <v>97.9190547035099</v>
      </c>
      <c r="D41" s="32">
        <v>194.77120300041</v>
      </c>
      <c r="E41" s="32">
        <v>1653.10366966694</v>
      </c>
      <c r="F41" s="32">
        <v>1650.16431510194</v>
      </c>
      <c r="G41" s="32">
        <v>26.346945119120999</v>
      </c>
      <c r="H41" s="32">
        <v>2022.60963652638</v>
      </c>
      <c r="I41" s="32">
        <v>49.959630108383998</v>
      </c>
      <c r="J41" s="32">
        <v>82.422538862132896</v>
      </c>
      <c r="K41" s="32"/>
      <c r="L41" s="32">
        <v>107.41347822737301</v>
      </c>
      <c r="M41" s="32"/>
      <c r="N41" s="34" t="s">
        <v>40</v>
      </c>
      <c r="O41" s="32">
        <v>76.270265841400004</v>
      </c>
      <c r="P41" s="32">
        <v>49.782852380599998</v>
      </c>
      <c r="Q41" s="32">
        <v>240.300944327</v>
      </c>
      <c r="R41" s="32">
        <v>82.374764115999994</v>
      </c>
      <c r="S41" s="32">
        <v>727.96004324099999</v>
      </c>
      <c r="T41" s="32">
        <v>0</v>
      </c>
      <c r="U41" s="32">
        <v>11513.386959199999</v>
      </c>
      <c r="V41" s="32">
        <v>242.81112418800001</v>
      </c>
      <c r="W41" s="32">
        <v>77.418773644200002</v>
      </c>
      <c r="X41" s="32">
        <v>20.3897898102</v>
      </c>
      <c r="Y41" s="32">
        <v>248.20108301400001</v>
      </c>
      <c r="Z41" s="32">
        <v>106.794187935</v>
      </c>
      <c r="AA41" s="32">
        <v>0</v>
      </c>
      <c r="AB41" s="32">
        <v>22.069406462</v>
      </c>
      <c r="AC41" s="32">
        <v>6.7828653596899997</v>
      </c>
      <c r="AD41" s="32">
        <v>0</v>
      </c>
      <c r="AE41" s="32">
        <v>97.943622435899997</v>
      </c>
      <c r="AF41" s="32">
        <v>0</v>
      </c>
      <c r="AG41" s="32">
        <v>175.32546069599999</v>
      </c>
      <c r="AH41" s="32">
        <v>19.480608978300001</v>
      </c>
      <c r="AI41" s="32">
        <v>194.80606967400001</v>
      </c>
      <c r="AJ41" s="32">
        <v>0.44507213774499998</v>
      </c>
      <c r="AK41" s="32">
        <v>134.36815682400001</v>
      </c>
      <c r="AL41" s="32">
        <v>0.18155304938399999</v>
      </c>
      <c r="AM41" s="32">
        <v>564.499631636</v>
      </c>
      <c r="AN41" s="32">
        <v>0.165048245767</v>
      </c>
      <c r="AO41" s="32">
        <v>4.8936792335600003</v>
      </c>
      <c r="AP41" s="32">
        <v>92.096928990899997</v>
      </c>
      <c r="AQ41" s="32">
        <v>0.148543408126</v>
      </c>
      <c r="AR41" s="32">
        <v>0</v>
      </c>
      <c r="AS41" s="32">
        <v>15.960990841599999</v>
      </c>
      <c r="AT41" s="32">
        <v>1653.4687985999999</v>
      </c>
      <c r="AU41" s="32">
        <v>1650.52946518</v>
      </c>
      <c r="AV41" s="32">
        <v>2.9393334207000001</v>
      </c>
      <c r="AW41" s="32">
        <v>676.74489321999999</v>
      </c>
      <c r="AX41" s="32">
        <v>0.186504586093</v>
      </c>
      <c r="AY41" s="32">
        <v>0</v>
      </c>
      <c r="AZ41" s="32">
        <v>40.436822919599997</v>
      </c>
      <c r="BA41" s="32">
        <v>1.55145340036</v>
      </c>
      <c r="BB41" s="32">
        <v>610.18344363899996</v>
      </c>
      <c r="BC41" s="32">
        <v>2.47572328547</v>
      </c>
      <c r="BD41" s="32">
        <v>3.1359164922299998</v>
      </c>
      <c r="BE41" s="32">
        <v>871.78474868299998</v>
      </c>
      <c r="BF41" s="32">
        <v>0.56116415883199999</v>
      </c>
      <c r="BG41" s="32">
        <v>6.7669777896500003</v>
      </c>
      <c r="BH41" s="32">
        <v>0</v>
      </c>
      <c r="BI41" s="32">
        <v>26.3523486992</v>
      </c>
      <c r="BJ41" s="32">
        <v>0</v>
      </c>
      <c r="BK41" s="32">
        <v>0.59514466503600005</v>
      </c>
      <c r="BL41" s="32">
        <v>233.30759069699999</v>
      </c>
      <c r="BM41" s="32">
        <v>0</v>
      </c>
      <c r="BN41" s="32">
        <v>496.398533977</v>
      </c>
      <c r="BO41" s="32">
        <v>2022.8548062100001</v>
      </c>
      <c r="BP41" s="32">
        <v>88.479465075199997</v>
      </c>
    </row>
    <row r="42" spans="1:68" x14ac:dyDescent="0.25">
      <c r="A42" s="32" t="s">
        <v>41</v>
      </c>
      <c r="B42" s="32">
        <v>4940.0407752678002</v>
      </c>
      <c r="C42" s="32">
        <v>40.761531209921898</v>
      </c>
      <c r="D42" s="32">
        <v>97.8991477757409</v>
      </c>
      <c r="E42" s="32">
        <v>706.33377398456901</v>
      </c>
      <c r="F42" s="32">
        <v>705.03683667266898</v>
      </c>
      <c r="G42" s="32">
        <v>16.640887766627699</v>
      </c>
      <c r="H42" s="32">
        <v>839.07760478497403</v>
      </c>
      <c r="I42" s="32">
        <v>19.104449550717</v>
      </c>
      <c r="J42" s="32">
        <v>40.548694758932903</v>
      </c>
      <c r="K42" s="32"/>
      <c r="L42" s="32">
        <v>42.180639483790998</v>
      </c>
      <c r="M42" s="32"/>
      <c r="N42" s="34" t="s">
        <v>41</v>
      </c>
      <c r="O42" s="32">
        <v>29.408979615300002</v>
      </c>
      <c r="P42" s="32">
        <v>18.539076017399999</v>
      </c>
      <c r="Q42" s="32">
        <v>99.536076214000005</v>
      </c>
      <c r="R42" s="32">
        <v>40.3841243627</v>
      </c>
      <c r="S42" s="32">
        <v>302.59262411399999</v>
      </c>
      <c r="T42" s="32">
        <v>0</v>
      </c>
      <c r="U42" s="32">
        <v>4940.9580892399999</v>
      </c>
      <c r="V42" s="32">
        <v>101.11164637100001</v>
      </c>
      <c r="W42" s="32">
        <v>32.212462940199998</v>
      </c>
      <c r="X42" s="32">
        <v>8.8978364725300008</v>
      </c>
      <c r="Y42" s="32">
        <v>98.876571060100005</v>
      </c>
      <c r="Z42" s="32">
        <v>40.269210556700003</v>
      </c>
      <c r="AA42" s="32">
        <v>0</v>
      </c>
      <c r="AB42" s="32">
        <v>9.1414518892000007</v>
      </c>
      <c r="AC42" s="32">
        <v>2.8095556141800002</v>
      </c>
      <c r="AD42" s="32">
        <v>0</v>
      </c>
      <c r="AE42" s="32">
        <v>40.772455497300001</v>
      </c>
      <c r="AF42" s="32">
        <v>0</v>
      </c>
      <c r="AG42" s="32">
        <v>88.123752896799999</v>
      </c>
      <c r="AH42" s="32">
        <v>9.7915367626700007</v>
      </c>
      <c r="AI42" s="32">
        <v>97.915289659500004</v>
      </c>
      <c r="AJ42" s="32">
        <v>0.18435483462499999</v>
      </c>
      <c r="AK42" s="32">
        <v>55.708015025400002</v>
      </c>
      <c r="AL42" s="32">
        <v>7.7569938900799995E-2</v>
      </c>
      <c r="AM42" s="32">
        <v>235.24576339999999</v>
      </c>
      <c r="AN42" s="32">
        <v>7.0518147269700002E-2</v>
      </c>
      <c r="AO42" s="32">
        <v>2.09086386777</v>
      </c>
      <c r="AP42" s="32">
        <v>39.3491244505</v>
      </c>
      <c r="AQ42" s="32">
        <v>6.3466322756000004E-2</v>
      </c>
      <c r="AR42" s="32">
        <v>0</v>
      </c>
      <c r="AS42" s="32">
        <v>6.8194564915100004</v>
      </c>
      <c r="AT42" s="32">
        <v>706.49843392900004</v>
      </c>
      <c r="AU42" s="32">
        <v>705.20147955699997</v>
      </c>
      <c r="AV42" s="32">
        <v>1.2969543721700001</v>
      </c>
      <c r="AW42" s="32">
        <v>289.144559749</v>
      </c>
      <c r="AX42" s="32">
        <v>7.9685479813800003E-2</v>
      </c>
      <c r="AY42" s="32">
        <v>0</v>
      </c>
      <c r="AZ42" s="32">
        <v>17.276947118300001</v>
      </c>
      <c r="BA42" s="32">
        <v>0.66287036002599997</v>
      </c>
      <c r="BB42" s="32">
        <v>260.70562206800003</v>
      </c>
      <c r="BC42" s="32">
        <v>1.05777244627</v>
      </c>
      <c r="BD42" s="32">
        <v>1.3398447948000001</v>
      </c>
      <c r="BE42" s="32">
        <v>372.476705826</v>
      </c>
      <c r="BF42" s="32">
        <v>0.239761629585</v>
      </c>
      <c r="BG42" s="32">
        <v>2.89124473647</v>
      </c>
      <c r="BH42" s="32">
        <v>0</v>
      </c>
      <c r="BI42" s="32">
        <v>16.643381432799998</v>
      </c>
      <c r="BJ42" s="32">
        <v>0</v>
      </c>
      <c r="BK42" s="32">
        <v>0.24725184062399999</v>
      </c>
      <c r="BL42" s="32">
        <v>96.640311773799993</v>
      </c>
      <c r="BM42" s="32">
        <v>0</v>
      </c>
      <c r="BN42" s="32">
        <v>216.03501496300001</v>
      </c>
      <c r="BO42" s="32">
        <v>839.19420869700002</v>
      </c>
      <c r="BP42" s="32">
        <v>36.650434555399997</v>
      </c>
    </row>
    <row r="43" spans="1:68" x14ac:dyDescent="0.25">
      <c r="A43" s="32" t="s">
        <v>42</v>
      </c>
      <c r="B43" s="32">
        <v>21054.108919870399</v>
      </c>
      <c r="C43" s="32">
        <v>162.820696952986</v>
      </c>
      <c r="D43" s="32">
        <v>339.82894673486402</v>
      </c>
      <c r="E43" s="32">
        <v>3031.6619536560602</v>
      </c>
      <c r="F43" s="32">
        <v>3026.8117385550599</v>
      </c>
      <c r="G43" s="32">
        <v>50.433470825168698</v>
      </c>
      <c r="H43" s="32">
        <v>4955.9730005153697</v>
      </c>
      <c r="I43" s="32">
        <v>93.323488475094905</v>
      </c>
      <c r="J43" s="32">
        <v>153.44483902973201</v>
      </c>
      <c r="K43" s="32"/>
      <c r="L43" s="32">
        <v>193.650468875977</v>
      </c>
      <c r="M43" s="32"/>
      <c r="N43" s="34" t="s">
        <v>42</v>
      </c>
      <c r="O43" s="32">
        <v>350.76022150099999</v>
      </c>
      <c r="P43" s="32">
        <v>82.173079705299997</v>
      </c>
      <c r="Q43" s="32">
        <v>568.66951697000002</v>
      </c>
      <c r="R43" s="32">
        <v>183.97850720299999</v>
      </c>
      <c r="S43" s="32">
        <v>1686.59021835</v>
      </c>
      <c r="T43" s="32">
        <v>0</v>
      </c>
      <c r="U43" s="32">
        <v>21057.973096099999</v>
      </c>
      <c r="V43" s="32">
        <v>556.45482555199999</v>
      </c>
      <c r="W43" s="32">
        <v>178.37044802099999</v>
      </c>
      <c r="X43" s="32">
        <v>32.932366835300002</v>
      </c>
      <c r="Y43" s="32">
        <v>642.72528201800003</v>
      </c>
      <c r="Z43" s="32">
        <v>174.40199356900001</v>
      </c>
      <c r="AA43" s="32">
        <v>0</v>
      </c>
      <c r="AB43" s="32">
        <v>52.225573222199998</v>
      </c>
      <c r="AC43" s="32">
        <v>16.050981075599999</v>
      </c>
      <c r="AD43" s="32">
        <v>0</v>
      </c>
      <c r="AE43" s="32">
        <v>162.86329485799999</v>
      </c>
      <c r="AF43" s="32">
        <v>0</v>
      </c>
      <c r="AG43" s="32">
        <v>305.90494301000001</v>
      </c>
      <c r="AH43" s="32">
        <v>33.989451313899998</v>
      </c>
      <c r="AI43" s="32">
        <v>339.89439432400002</v>
      </c>
      <c r="AJ43" s="32">
        <v>1.0531896028600001</v>
      </c>
      <c r="AK43" s="32">
        <v>316.20755283300002</v>
      </c>
      <c r="AL43" s="32">
        <v>0.33301548587200003</v>
      </c>
      <c r="AM43" s="32">
        <v>1331.2236254500001</v>
      </c>
      <c r="AN43" s="32">
        <v>0.30274139668799999</v>
      </c>
      <c r="AO43" s="32">
        <v>8.97627994528</v>
      </c>
      <c r="AP43" s="32">
        <v>168.929604195</v>
      </c>
      <c r="AQ43" s="32">
        <v>0.27246716904399998</v>
      </c>
      <c r="AR43" s="32">
        <v>0</v>
      </c>
      <c r="AS43" s="32">
        <v>29.276596484100001</v>
      </c>
      <c r="AT43" s="32">
        <v>3032.34931641</v>
      </c>
      <c r="AU43" s="32">
        <v>3027.4990386499999</v>
      </c>
      <c r="AV43" s="32">
        <v>4.85027775968</v>
      </c>
      <c r="AW43" s="32">
        <v>1241.32556011</v>
      </c>
      <c r="AX43" s="32">
        <v>0.34209775105599999</v>
      </c>
      <c r="AY43" s="32">
        <v>0</v>
      </c>
      <c r="AZ43" s="32">
        <v>74.171602894299994</v>
      </c>
      <c r="BA43" s="32">
        <v>2.8457669215700001</v>
      </c>
      <c r="BB43" s="32">
        <v>1119.2344905099999</v>
      </c>
      <c r="BC43" s="32">
        <v>4.5411175890899997</v>
      </c>
      <c r="BD43" s="32">
        <v>5.7520839109299997</v>
      </c>
      <c r="BE43" s="32">
        <v>1599.0793999099999</v>
      </c>
      <c r="BF43" s="32">
        <v>1.0293206655</v>
      </c>
      <c r="BG43" s="32">
        <v>12.412390524299999</v>
      </c>
      <c r="BH43" s="32">
        <v>0</v>
      </c>
      <c r="BI43" s="32">
        <v>50.443390970099998</v>
      </c>
      <c r="BJ43" s="32">
        <v>0</v>
      </c>
      <c r="BK43" s="32">
        <v>1.3844347047800001</v>
      </c>
      <c r="BL43" s="32">
        <v>551.93922844999997</v>
      </c>
      <c r="BM43" s="32">
        <v>0</v>
      </c>
      <c r="BN43" s="32">
        <v>1155.28866328</v>
      </c>
      <c r="BO43" s="32">
        <v>4956.6579262100004</v>
      </c>
      <c r="BP43" s="32">
        <v>209.33563954900001</v>
      </c>
    </row>
    <row r="44" spans="1:68" x14ac:dyDescent="0.25">
      <c r="A44" s="32" t="s">
        <v>43</v>
      </c>
      <c r="B44" s="32">
        <v>45380.040162569399</v>
      </c>
      <c r="C44" s="32">
        <v>422.92507119275899</v>
      </c>
      <c r="D44" s="32">
        <v>866.32997625635198</v>
      </c>
      <c r="E44" s="32">
        <v>6824.7807985275003</v>
      </c>
      <c r="F44" s="32">
        <v>6806.9913102123901</v>
      </c>
      <c r="G44" s="32">
        <v>107.45917132854601</v>
      </c>
      <c r="H44" s="32">
        <v>7494.5233662687797</v>
      </c>
      <c r="I44" s="32">
        <v>228.764738666873</v>
      </c>
      <c r="J44" s="32">
        <v>292.98631276028698</v>
      </c>
      <c r="K44" s="32"/>
      <c r="L44" s="32">
        <v>449.59527940929797</v>
      </c>
      <c r="M44" s="32"/>
      <c r="N44" s="34" t="s">
        <v>43</v>
      </c>
      <c r="O44" s="32">
        <v>327.91975355</v>
      </c>
      <c r="P44" s="32">
        <v>227.53481938300001</v>
      </c>
      <c r="Q44" s="32">
        <v>885.45394354999996</v>
      </c>
      <c r="R44" s="32">
        <v>292.64277873600003</v>
      </c>
      <c r="S44" s="32">
        <v>2638.0501956100002</v>
      </c>
      <c r="T44" s="32">
        <v>0</v>
      </c>
      <c r="U44" s="32">
        <v>45388.314193999999</v>
      </c>
      <c r="V44" s="32">
        <v>872.32318506599995</v>
      </c>
      <c r="W44" s="32">
        <v>279.23681329300001</v>
      </c>
      <c r="X44" s="32">
        <v>56.239270274699997</v>
      </c>
      <c r="Y44" s="32">
        <v>966.22553614900005</v>
      </c>
      <c r="Z44" s="32">
        <v>445.35942021400001</v>
      </c>
      <c r="AA44" s="32">
        <v>0</v>
      </c>
      <c r="AB44" s="32">
        <v>81.321342616300001</v>
      </c>
      <c r="AC44" s="32">
        <v>24.993852478299999</v>
      </c>
      <c r="AD44" s="32">
        <v>0</v>
      </c>
      <c r="AE44" s="32">
        <v>423.025448606</v>
      </c>
      <c r="AF44" s="32">
        <v>0</v>
      </c>
      <c r="AG44" s="32">
        <v>779.82665295599998</v>
      </c>
      <c r="AH44" s="32">
        <v>86.647409424900005</v>
      </c>
      <c r="AI44" s="32">
        <v>866.47406238099995</v>
      </c>
      <c r="AJ44" s="32">
        <v>1.6400252042100001</v>
      </c>
      <c r="AK44" s="32">
        <v>492.99818231699999</v>
      </c>
      <c r="AL44" s="32">
        <v>0.74891383014599999</v>
      </c>
      <c r="AM44" s="32">
        <v>2074.90908997</v>
      </c>
      <c r="AN44" s="32">
        <v>0.68083034825800004</v>
      </c>
      <c r="AO44" s="32">
        <v>20.186620467200001</v>
      </c>
      <c r="AP44" s="32">
        <v>379.90336400799998</v>
      </c>
      <c r="AQ44" s="32">
        <v>0.61274768717299999</v>
      </c>
      <c r="AR44" s="32">
        <v>0</v>
      </c>
      <c r="AS44" s="32">
        <v>65.839687669</v>
      </c>
      <c r="AT44" s="32">
        <v>6826.28692821</v>
      </c>
      <c r="AU44" s="32">
        <v>6808.4974241600003</v>
      </c>
      <c r="AV44" s="32">
        <v>17.789504053800002</v>
      </c>
      <c r="AW44" s="32">
        <v>2791.5985623199999</v>
      </c>
      <c r="AX44" s="32">
        <v>0.76933833808800001</v>
      </c>
      <c r="AY44" s="32">
        <v>0</v>
      </c>
      <c r="AZ44" s="32">
        <v>166.803440779</v>
      </c>
      <c r="BA44" s="32">
        <v>6.3998046003900004</v>
      </c>
      <c r="BB44" s="32">
        <v>2517.0301165199999</v>
      </c>
      <c r="BC44" s="32">
        <v>10.2124542481</v>
      </c>
      <c r="BD44" s="32">
        <v>12.9357746372</v>
      </c>
      <c r="BE44" s="32">
        <v>3596.14567769</v>
      </c>
      <c r="BF44" s="32">
        <v>2.3148230833399999</v>
      </c>
      <c r="BG44" s="32">
        <v>27.914045503600001</v>
      </c>
      <c r="BH44" s="32">
        <v>0</v>
      </c>
      <c r="BI44" s="32">
        <v>107.48142192</v>
      </c>
      <c r="BJ44" s="32">
        <v>0</v>
      </c>
      <c r="BK44" s="32">
        <v>2.16232726434</v>
      </c>
      <c r="BL44" s="32">
        <v>859.64749980800002</v>
      </c>
      <c r="BM44" s="32">
        <v>0</v>
      </c>
      <c r="BN44" s="32">
        <v>1809.5427193099999</v>
      </c>
      <c r="BO44" s="32">
        <v>7495.5550951799996</v>
      </c>
      <c r="BP44" s="32">
        <v>325.986309828</v>
      </c>
    </row>
    <row r="45" spans="1:68" x14ac:dyDescent="0.25">
      <c r="A45" s="32" t="s">
        <v>44</v>
      </c>
      <c r="B45" s="32">
        <v>18923.2422461852</v>
      </c>
      <c r="C45" s="32">
        <v>159.049561887994</v>
      </c>
      <c r="D45" s="32">
        <v>402.774755608117</v>
      </c>
      <c r="E45" s="32">
        <v>2711.65402011062</v>
      </c>
      <c r="F45" s="32">
        <v>2706.5909904468099</v>
      </c>
      <c r="G45" s="32">
        <v>64.911941884716896</v>
      </c>
      <c r="H45" s="32">
        <v>3177.6610773683101</v>
      </c>
      <c r="I45" s="32">
        <v>74.868506459843999</v>
      </c>
      <c r="J45" s="32">
        <v>153.54695460301099</v>
      </c>
      <c r="K45" s="32"/>
      <c r="L45" s="32">
        <v>165.302014117666</v>
      </c>
      <c r="M45" s="32"/>
      <c r="N45" s="34" t="s">
        <v>44</v>
      </c>
      <c r="O45" s="32">
        <v>113.298262393</v>
      </c>
      <c r="P45" s="32">
        <v>72.064591460700001</v>
      </c>
      <c r="Q45" s="32">
        <v>376.08407051699999</v>
      </c>
      <c r="R45" s="32">
        <v>152.72274050600001</v>
      </c>
      <c r="S45" s="32">
        <v>1144.5803001700001</v>
      </c>
      <c r="T45" s="32">
        <v>0</v>
      </c>
      <c r="U45" s="32">
        <v>18925.5583783</v>
      </c>
      <c r="V45" s="32">
        <v>382.680615069</v>
      </c>
      <c r="W45" s="32">
        <v>121.88396020899999</v>
      </c>
      <c r="X45" s="32">
        <v>34.162989621500003</v>
      </c>
      <c r="Y45" s="32">
        <v>377.29133592699998</v>
      </c>
      <c r="Z45" s="32">
        <v>155.84484186399999</v>
      </c>
      <c r="AA45" s="32">
        <v>0</v>
      </c>
      <c r="AB45" s="32">
        <v>34.539765107400001</v>
      </c>
      <c r="AC45" s="32">
        <v>10.615515283400001</v>
      </c>
      <c r="AD45" s="32">
        <v>0</v>
      </c>
      <c r="AE45" s="32">
        <v>159.07916265</v>
      </c>
      <c r="AF45" s="32">
        <v>0</v>
      </c>
      <c r="AG45" s="32">
        <v>362.53294981599998</v>
      </c>
      <c r="AH45" s="32">
        <v>40.281437635499998</v>
      </c>
      <c r="AI45" s="32">
        <v>402.81438745100002</v>
      </c>
      <c r="AJ45" s="32">
        <v>0.69655891767800004</v>
      </c>
      <c r="AK45" s="32">
        <v>210.545914246</v>
      </c>
      <c r="AL45" s="32">
        <v>0.29776622795899998</v>
      </c>
      <c r="AM45" s="32">
        <v>888.94430399700002</v>
      </c>
      <c r="AN45" s="32">
        <v>0.27069668957999998</v>
      </c>
      <c r="AO45" s="32">
        <v>8.0261585252300005</v>
      </c>
      <c r="AP45" s="32">
        <v>151.04869615600001</v>
      </c>
      <c r="AQ45" s="32">
        <v>0.243626983086</v>
      </c>
      <c r="AR45" s="32">
        <v>0</v>
      </c>
      <c r="AS45" s="32">
        <v>26.1777258352</v>
      </c>
      <c r="AT45" s="32">
        <v>2712.1068465499998</v>
      </c>
      <c r="AU45" s="32">
        <v>2707.0438756799999</v>
      </c>
      <c r="AV45" s="32">
        <v>5.0629708618900002</v>
      </c>
      <c r="AW45" s="32">
        <v>1109.9336775500001</v>
      </c>
      <c r="AX45" s="32">
        <v>0.30588703942599998</v>
      </c>
      <c r="AY45" s="32">
        <v>0</v>
      </c>
      <c r="AZ45" s="32">
        <v>66.320696960399999</v>
      </c>
      <c r="BA45" s="32">
        <v>2.54454905443</v>
      </c>
      <c r="BB45" s="32">
        <v>1000.7656524499999</v>
      </c>
      <c r="BC45" s="32">
        <v>4.0604505834299998</v>
      </c>
      <c r="BD45" s="32">
        <v>5.1432374507</v>
      </c>
      <c r="BE45" s="32">
        <v>1429.8196973500001</v>
      </c>
      <c r="BF45" s="32">
        <v>0.92036895765000004</v>
      </c>
      <c r="BG45" s="32">
        <v>11.098567174899999</v>
      </c>
      <c r="BH45" s="32">
        <v>0</v>
      </c>
      <c r="BI45" s="32">
        <v>64.918017747199997</v>
      </c>
      <c r="BJ45" s="32">
        <v>0</v>
      </c>
      <c r="BK45" s="32">
        <v>0.935087957789</v>
      </c>
      <c r="BL45" s="32">
        <v>365.14267989899997</v>
      </c>
      <c r="BM45" s="32">
        <v>0</v>
      </c>
      <c r="BN45" s="32">
        <v>816.52581777600005</v>
      </c>
      <c r="BO45" s="32">
        <v>3177.9307070499999</v>
      </c>
      <c r="BP45" s="32">
        <v>138.47946189800001</v>
      </c>
    </row>
    <row r="46" spans="1:68" x14ac:dyDescent="0.25">
      <c r="A46" s="32" t="s">
        <v>45</v>
      </c>
      <c r="B46" s="32">
        <v>55336.232744120003</v>
      </c>
      <c r="C46" s="32">
        <v>436.43551402841899</v>
      </c>
      <c r="D46" s="32">
        <v>698.52353891560006</v>
      </c>
      <c r="E46" s="32">
        <v>8323.0953438489996</v>
      </c>
      <c r="F46" s="32">
        <v>8320.49835221799</v>
      </c>
      <c r="G46" s="32">
        <v>314.17724988297903</v>
      </c>
      <c r="H46" s="32">
        <v>8360.4936695107408</v>
      </c>
      <c r="I46" s="32">
        <v>183.10015992773</v>
      </c>
      <c r="J46" s="32">
        <v>559.62939356234904</v>
      </c>
      <c r="K46" s="32"/>
      <c r="L46" s="32">
        <v>318.42398542960001</v>
      </c>
      <c r="M46" s="32"/>
      <c r="N46" s="34" t="s">
        <v>45</v>
      </c>
      <c r="O46" s="32">
        <v>288.27739889200001</v>
      </c>
      <c r="P46" s="32">
        <v>181.715121041</v>
      </c>
      <c r="Q46" s="32">
        <v>977.91292028999999</v>
      </c>
      <c r="R46" s="32">
        <v>559.45638831500003</v>
      </c>
      <c r="S46" s="32">
        <v>3023.04874247</v>
      </c>
      <c r="T46" s="32">
        <v>0</v>
      </c>
      <c r="U46" s="32">
        <v>55432.987899500004</v>
      </c>
      <c r="V46" s="32">
        <v>1018.7281342</v>
      </c>
      <c r="W46" s="32">
        <v>323.30814375900002</v>
      </c>
      <c r="X46" s="32">
        <v>108.806533941</v>
      </c>
      <c r="Y46" s="32">
        <v>888.59807890599996</v>
      </c>
      <c r="Z46" s="32">
        <v>312.591166853</v>
      </c>
      <c r="AA46" s="32">
        <v>0</v>
      </c>
      <c r="AB46" s="32">
        <v>89.811355773499997</v>
      </c>
      <c r="AC46" s="32">
        <v>27.602372787499998</v>
      </c>
      <c r="AD46" s="32">
        <v>0</v>
      </c>
      <c r="AE46" s="32">
        <v>437.606569966</v>
      </c>
      <c r="AF46" s="32">
        <v>0</v>
      </c>
      <c r="AG46" s="32">
        <v>630.19343470000001</v>
      </c>
      <c r="AH46" s="32">
        <v>70.021526011099994</v>
      </c>
      <c r="AI46" s="32">
        <v>700.214960711</v>
      </c>
      <c r="AJ46" s="32">
        <v>1.8111887009400001</v>
      </c>
      <c r="AK46" s="32">
        <v>549.710934587</v>
      </c>
      <c r="AL46" s="32">
        <v>0.91694086751899995</v>
      </c>
      <c r="AM46" s="32">
        <v>2349.5835914700001</v>
      </c>
      <c r="AN46" s="32">
        <v>0.83358234241100004</v>
      </c>
      <c r="AO46" s="32">
        <v>24.7157300352</v>
      </c>
      <c r="AP46" s="32">
        <v>465.139122671</v>
      </c>
      <c r="AQ46" s="32">
        <v>0.75022451076700003</v>
      </c>
      <c r="AR46" s="32">
        <v>0</v>
      </c>
      <c r="AS46" s="32">
        <v>80.611588088399998</v>
      </c>
      <c r="AT46" s="32">
        <v>8338.6598931200006</v>
      </c>
      <c r="AU46" s="32">
        <v>8336.0629256800003</v>
      </c>
      <c r="AV46" s="32">
        <v>2.5969674411299999</v>
      </c>
      <c r="AW46" s="32">
        <v>3417.9262192400001</v>
      </c>
      <c r="AX46" s="32">
        <v>0.941948387374</v>
      </c>
      <c r="AY46" s="32">
        <v>0</v>
      </c>
      <c r="AZ46" s="32">
        <v>204.22772510600001</v>
      </c>
      <c r="BA46" s="32">
        <v>7.8356745217299997</v>
      </c>
      <c r="BB46" s="32">
        <v>3081.7554159299998</v>
      </c>
      <c r="BC46" s="32">
        <v>12.5037414331</v>
      </c>
      <c r="BD46" s="32">
        <v>15.8380714364</v>
      </c>
      <c r="BE46" s="32">
        <v>4402.9826232799996</v>
      </c>
      <c r="BF46" s="32">
        <v>2.8341814912099998</v>
      </c>
      <c r="BG46" s="32">
        <v>34.176889051300002</v>
      </c>
      <c r="BH46" s="32">
        <v>0</v>
      </c>
      <c r="BI46" s="32">
        <v>314.43505409599999</v>
      </c>
      <c r="BJ46" s="32">
        <v>0</v>
      </c>
      <c r="BK46" s="32">
        <v>2.4638653651800002</v>
      </c>
      <c r="BL46" s="32">
        <v>949.50499069700004</v>
      </c>
      <c r="BM46" s="32">
        <v>0</v>
      </c>
      <c r="BN46" s="32">
        <v>2393.9197516099998</v>
      </c>
      <c r="BO46" s="32">
        <v>8372.7549570600004</v>
      </c>
      <c r="BP46" s="32">
        <v>360.12546359200002</v>
      </c>
    </row>
    <row r="47" spans="1:68" x14ac:dyDescent="0.25">
      <c r="A47" s="32" t="s">
        <v>46</v>
      </c>
      <c r="B47" s="32">
        <v>80637.320295895202</v>
      </c>
      <c r="C47" s="32">
        <v>705.33915746057801</v>
      </c>
      <c r="D47" s="32">
        <v>1183.4049921184701</v>
      </c>
      <c r="E47" s="32">
        <v>11911.385888487001</v>
      </c>
      <c r="F47" s="32">
        <v>11905.020926003999</v>
      </c>
      <c r="G47" s="32">
        <v>240.35956501496901</v>
      </c>
      <c r="H47" s="32">
        <v>13304.146693828799</v>
      </c>
      <c r="I47" s="32">
        <v>362.08522260811702</v>
      </c>
      <c r="J47" s="32">
        <v>575.05746397740199</v>
      </c>
      <c r="K47" s="32"/>
      <c r="L47" s="32">
        <v>716.48682533833801</v>
      </c>
      <c r="M47" s="32"/>
      <c r="N47" s="34" t="s">
        <v>46</v>
      </c>
      <c r="O47" s="32">
        <v>537.51209158699999</v>
      </c>
      <c r="P47" s="32">
        <v>361.53606949700003</v>
      </c>
      <c r="Q47" s="32">
        <v>1577.12343876</v>
      </c>
      <c r="R47" s="32">
        <v>574.92048576100001</v>
      </c>
      <c r="S47" s="32">
        <v>4722.8085445699999</v>
      </c>
      <c r="T47" s="32">
        <v>0</v>
      </c>
      <c r="U47" s="32">
        <v>80645.808048699997</v>
      </c>
      <c r="V47" s="32">
        <v>1565.8853346400001</v>
      </c>
      <c r="W47" s="32">
        <v>500.63708032900001</v>
      </c>
      <c r="X47" s="32">
        <v>110.429505432</v>
      </c>
      <c r="Y47" s="32">
        <v>1642.5484964100001</v>
      </c>
      <c r="Z47" s="32">
        <v>714.546189648</v>
      </c>
      <c r="AA47" s="32">
        <v>0</v>
      </c>
      <c r="AB47" s="32">
        <v>144.84488215499999</v>
      </c>
      <c r="AC47" s="32">
        <v>44.517314396800003</v>
      </c>
      <c r="AD47" s="32">
        <v>0</v>
      </c>
      <c r="AE47" s="32">
        <v>705.43795255199996</v>
      </c>
      <c r="AF47" s="32">
        <v>0</v>
      </c>
      <c r="AG47" s="32">
        <v>1065.19620276</v>
      </c>
      <c r="AH47" s="32">
        <v>118.35515048000001</v>
      </c>
      <c r="AI47" s="32">
        <v>1183.55135324</v>
      </c>
      <c r="AJ47" s="32">
        <v>2.92109728919</v>
      </c>
      <c r="AK47" s="32">
        <v>879.25003640700004</v>
      </c>
      <c r="AL47" s="32">
        <v>1.30969754398</v>
      </c>
      <c r="AM47" s="32">
        <v>3708.8499505300001</v>
      </c>
      <c r="AN47" s="32">
        <v>1.1906341415799999</v>
      </c>
      <c r="AO47" s="32">
        <v>35.302291440099999</v>
      </c>
      <c r="AP47" s="32">
        <v>664.37370887600002</v>
      </c>
      <c r="AQ47" s="32">
        <v>1.07157083047</v>
      </c>
      <c r="AR47" s="32">
        <v>0</v>
      </c>
      <c r="AS47" s="32">
        <v>115.14023832700001</v>
      </c>
      <c r="AT47" s="32">
        <v>11913.043256299999</v>
      </c>
      <c r="AU47" s="32">
        <v>11906.678204600001</v>
      </c>
      <c r="AV47" s="32">
        <v>6.3650516561700003</v>
      </c>
      <c r="AW47" s="32">
        <v>4881.9382481800003</v>
      </c>
      <c r="AX47" s="32">
        <v>1.3454168529999999</v>
      </c>
      <c r="AY47" s="32">
        <v>0</v>
      </c>
      <c r="AZ47" s="32">
        <v>291.70528658299997</v>
      </c>
      <c r="BA47" s="32">
        <v>11.1919595547</v>
      </c>
      <c r="BB47" s="32">
        <v>4401.7738498199997</v>
      </c>
      <c r="BC47" s="32">
        <v>17.8595070352</v>
      </c>
      <c r="BD47" s="32">
        <v>22.6220440096</v>
      </c>
      <c r="BE47" s="32">
        <v>6288.92821594</v>
      </c>
      <c r="BF47" s="32">
        <v>4.0481545405699997</v>
      </c>
      <c r="BG47" s="32">
        <v>48.815987634800003</v>
      </c>
      <c r="BH47" s="32">
        <v>0</v>
      </c>
      <c r="BI47" s="32">
        <v>240.38204055899999</v>
      </c>
      <c r="BJ47" s="32">
        <v>0</v>
      </c>
      <c r="BK47" s="32">
        <v>3.8680536509299999</v>
      </c>
      <c r="BL47" s="32">
        <v>1531.17809969</v>
      </c>
      <c r="BM47" s="32">
        <v>0</v>
      </c>
      <c r="BN47" s="32">
        <v>3312.8813999499998</v>
      </c>
      <c r="BO47" s="32">
        <v>13305.262456799999</v>
      </c>
      <c r="BP47" s="32">
        <v>580.65078763500003</v>
      </c>
    </row>
    <row r="48" spans="1:68" x14ac:dyDescent="0.25">
      <c r="A48" s="32" t="s">
        <v>47</v>
      </c>
      <c r="B48" s="32">
        <v>117618.808802</v>
      </c>
      <c r="C48" s="32">
        <v>998.15230758999905</v>
      </c>
      <c r="D48" s="32">
        <v>1857.41717928</v>
      </c>
      <c r="E48" s="32">
        <v>17076.5822788</v>
      </c>
      <c r="F48" s="32">
        <v>17070.485246100001</v>
      </c>
      <c r="G48" s="32">
        <v>279.803119479999</v>
      </c>
      <c r="H48" s="32">
        <v>19629.277695054901</v>
      </c>
      <c r="I48" s="32">
        <v>516.47982689900005</v>
      </c>
      <c r="J48" s="32">
        <v>859.36401700399904</v>
      </c>
      <c r="K48" s="32"/>
      <c r="L48" s="32">
        <v>1173.6750211859901</v>
      </c>
      <c r="M48" s="32"/>
      <c r="N48" s="34" t="s">
        <v>47</v>
      </c>
      <c r="O48" s="32">
        <v>768.20059041499997</v>
      </c>
      <c r="P48" s="32">
        <v>515.29124821599999</v>
      </c>
      <c r="Q48" s="32">
        <v>2268.8683616899998</v>
      </c>
      <c r="R48" s="32">
        <v>859.30691182800001</v>
      </c>
      <c r="S48" s="32">
        <v>7137.2452322999998</v>
      </c>
      <c r="T48" s="32">
        <v>0</v>
      </c>
      <c r="U48" s="32">
        <v>117736.121598</v>
      </c>
      <c r="V48" s="32">
        <v>2425.8933070200001</v>
      </c>
      <c r="W48" s="32">
        <v>766.91542716100003</v>
      </c>
      <c r="X48" s="32">
        <v>305.04851218300001</v>
      </c>
      <c r="Y48" s="32">
        <v>2502.6636798499999</v>
      </c>
      <c r="Z48" s="32">
        <v>1168.26385639</v>
      </c>
      <c r="AA48" s="32">
        <v>0</v>
      </c>
      <c r="AB48" s="32">
        <v>208.37071317799999</v>
      </c>
      <c r="AC48" s="32">
        <v>64.039564104999997</v>
      </c>
      <c r="AD48" s="32">
        <v>0</v>
      </c>
      <c r="AE48" s="32">
        <v>999.56659169900001</v>
      </c>
      <c r="AF48" s="32">
        <v>0</v>
      </c>
      <c r="AG48" s="32">
        <v>1673.51751844</v>
      </c>
      <c r="AH48" s="32">
        <v>185.94638150399999</v>
      </c>
      <c r="AI48" s="32">
        <v>1859.4638999399999</v>
      </c>
      <c r="AJ48" s="32">
        <v>4.2020893510699997</v>
      </c>
      <c r="AK48" s="32">
        <v>1281.2943417500001</v>
      </c>
      <c r="AL48" s="32">
        <v>1.8797957966000001</v>
      </c>
      <c r="AM48" s="32">
        <v>5364.0753008499996</v>
      </c>
      <c r="AN48" s="32">
        <v>1.70890611238</v>
      </c>
      <c r="AO48" s="32">
        <v>50.669060090899997</v>
      </c>
      <c r="AP48" s="32">
        <v>953.56946229599998</v>
      </c>
      <c r="AQ48" s="32">
        <v>1.53801529385</v>
      </c>
      <c r="AR48" s="32">
        <v>0</v>
      </c>
      <c r="AS48" s="32">
        <v>165.25977736199999</v>
      </c>
      <c r="AT48" s="32">
        <v>17095.645896800001</v>
      </c>
      <c r="AU48" s="32">
        <v>17089.548727699999</v>
      </c>
      <c r="AV48" s="32">
        <v>6.0971690647500001</v>
      </c>
      <c r="AW48" s="32">
        <v>7007.0030405199996</v>
      </c>
      <c r="AX48" s="32">
        <v>1.9310626879299999</v>
      </c>
      <c r="AY48" s="32">
        <v>0</v>
      </c>
      <c r="AZ48" s="32">
        <v>418.68196182600002</v>
      </c>
      <c r="BA48" s="32">
        <v>16.063719026499999</v>
      </c>
      <c r="BB48" s="32">
        <v>6317.8268108599996</v>
      </c>
      <c r="BC48" s="32">
        <v>25.633588578800001</v>
      </c>
      <c r="BD48" s="32">
        <v>32.469219551099997</v>
      </c>
      <c r="BE48" s="32">
        <v>9026.4418618399995</v>
      </c>
      <c r="BF48" s="32">
        <v>5.8102809624300003</v>
      </c>
      <c r="BG48" s="32">
        <v>70.065143517300001</v>
      </c>
      <c r="BH48" s="32">
        <v>0</v>
      </c>
      <c r="BI48" s="32">
        <v>280.11804918299998</v>
      </c>
      <c r="BJ48" s="32">
        <v>0</v>
      </c>
      <c r="BK48" s="32">
        <v>5.8018088057300004</v>
      </c>
      <c r="BL48" s="32">
        <v>2203.0644698199999</v>
      </c>
      <c r="BM48" s="32">
        <v>0</v>
      </c>
      <c r="BN48" s="32">
        <v>4831.0969609200001</v>
      </c>
      <c r="BO48" s="32">
        <v>19644.1608122</v>
      </c>
      <c r="BP48" s="32">
        <v>835.64416722600004</v>
      </c>
    </row>
    <row r="49" spans="1:69" x14ac:dyDescent="0.25">
      <c r="A49" s="32" t="s">
        <v>48</v>
      </c>
      <c r="B49" s="32">
        <v>18321.8567618448</v>
      </c>
      <c r="C49" s="32">
        <v>163.91603759319</v>
      </c>
      <c r="D49" s="32">
        <v>264.69093365124002</v>
      </c>
      <c r="E49" s="32">
        <v>2651.2246686951898</v>
      </c>
      <c r="F49" s="32">
        <v>2648.8445151951901</v>
      </c>
      <c r="G49" s="32">
        <v>93.822389454985895</v>
      </c>
      <c r="H49" s="32">
        <v>2546.4853457484901</v>
      </c>
      <c r="I49" s="32">
        <v>75.888082531048994</v>
      </c>
      <c r="J49" s="32">
        <v>179.058952070743</v>
      </c>
      <c r="K49" s="32"/>
      <c r="L49" s="32">
        <v>139.83252010147999</v>
      </c>
      <c r="M49" s="32"/>
      <c r="N49" s="34" t="s">
        <v>48</v>
      </c>
      <c r="O49" s="32">
        <v>108.667836701</v>
      </c>
      <c r="P49" s="32">
        <v>75.692037025199994</v>
      </c>
      <c r="Q49" s="32">
        <v>290.38697648099998</v>
      </c>
      <c r="R49" s="32">
        <v>179.00520874099999</v>
      </c>
      <c r="S49" s="32">
        <v>876.77317324299997</v>
      </c>
      <c r="T49" s="32">
        <v>0</v>
      </c>
      <c r="U49" s="32">
        <v>18323.6477123</v>
      </c>
      <c r="V49" s="32">
        <v>291.94806354100001</v>
      </c>
      <c r="W49" s="32">
        <v>93.158266164899999</v>
      </c>
      <c r="X49" s="32">
        <v>23.396953549300001</v>
      </c>
      <c r="Y49" s="32">
        <v>309.990466078</v>
      </c>
      <c r="Z49" s="32">
        <v>139.15251705200001</v>
      </c>
      <c r="AA49" s="32">
        <v>0</v>
      </c>
      <c r="AB49" s="32">
        <v>26.669386749499999</v>
      </c>
      <c r="AC49" s="32">
        <v>8.1966491868000002</v>
      </c>
      <c r="AD49" s="32">
        <v>0</v>
      </c>
      <c r="AE49" s="32">
        <v>163.93738159700001</v>
      </c>
      <c r="AF49" s="32">
        <v>0</v>
      </c>
      <c r="AG49" s="32">
        <v>238.250126502</v>
      </c>
      <c r="AH49" s="32">
        <v>26.472243862999999</v>
      </c>
      <c r="AI49" s="32">
        <v>264.72237036500002</v>
      </c>
      <c r="AJ49" s="32">
        <v>0.53784011440799995</v>
      </c>
      <c r="AK49" s="32">
        <v>162.23500963999999</v>
      </c>
      <c r="AL49" s="32">
        <v>0.29140391138499999</v>
      </c>
      <c r="AM49" s="32">
        <v>699.17135148499995</v>
      </c>
      <c r="AN49" s="32">
        <v>0.26491259540200002</v>
      </c>
      <c r="AO49" s="32">
        <v>7.8546602538599997</v>
      </c>
      <c r="AP49" s="32">
        <v>147.82125426299999</v>
      </c>
      <c r="AQ49" s="32">
        <v>0.238421397752</v>
      </c>
      <c r="AR49" s="32">
        <v>0</v>
      </c>
      <c r="AS49" s="32">
        <v>25.618377608500001</v>
      </c>
      <c r="AT49" s="32">
        <v>2651.5819815499999</v>
      </c>
      <c r="AU49" s="32">
        <v>2649.2018044000001</v>
      </c>
      <c r="AV49" s="32">
        <v>2.3801771460299999</v>
      </c>
      <c r="AW49" s="32">
        <v>1086.2173476600001</v>
      </c>
      <c r="AX49" s="32">
        <v>0.29935129060799998</v>
      </c>
      <c r="AY49" s="32">
        <v>0</v>
      </c>
      <c r="AZ49" s="32">
        <v>64.903600084900006</v>
      </c>
      <c r="BA49" s="32">
        <v>2.49017890981</v>
      </c>
      <c r="BB49" s="32">
        <v>979.38206225900001</v>
      </c>
      <c r="BC49" s="32">
        <v>3.97368839024</v>
      </c>
      <c r="BD49" s="32">
        <v>5.0333383183100002</v>
      </c>
      <c r="BE49" s="32">
        <v>1399.2684448299999</v>
      </c>
      <c r="BF49" s="32">
        <v>0.90070287813399996</v>
      </c>
      <c r="BG49" s="32">
        <v>10.8614193284</v>
      </c>
      <c r="BH49" s="32">
        <v>0</v>
      </c>
      <c r="BI49" s="32">
        <v>93.826691106200002</v>
      </c>
      <c r="BJ49" s="32">
        <v>0</v>
      </c>
      <c r="BK49" s="32">
        <v>0.71717445405799995</v>
      </c>
      <c r="BL49" s="32">
        <v>281.93350323099997</v>
      </c>
      <c r="BM49" s="32">
        <v>0</v>
      </c>
      <c r="BN49" s="32">
        <v>731.49531437200005</v>
      </c>
      <c r="BO49" s="32">
        <v>2546.7193776099998</v>
      </c>
      <c r="BP49" s="32">
        <v>106.918594989</v>
      </c>
    </row>
    <row r="50" spans="1:69" x14ac:dyDescent="0.25">
      <c r="A50" s="32" t="s">
        <v>49</v>
      </c>
      <c r="B50" s="32">
        <v>259678.12463259901</v>
      </c>
      <c r="C50" s="32">
        <v>1806.5190962864399</v>
      </c>
      <c r="D50" s="32">
        <v>2634.4874482145501</v>
      </c>
      <c r="E50" s="32">
        <v>41761.981207434597</v>
      </c>
      <c r="F50" s="32">
        <v>41759.703025777198</v>
      </c>
      <c r="G50" s="32">
        <v>1252.11624838475</v>
      </c>
      <c r="H50" s="32">
        <v>43989.078406760003</v>
      </c>
      <c r="I50" s="32">
        <v>808.70627339929001</v>
      </c>
      <c r="J50" s="32">
        <v>2149.1795113847202</v>
      </c>
      <c r="K50" s="32"/>
      <c r="L50" s="32">
        <v>1362.6367127057399</v>
      </c>
      <c r="M50" s="32"/>
      <c r="N50" s="34" t="s">
        <v>49</v>
      </c>
      <c r="O50" s="32">
        <v>1380.82317732</v>
      </c>
      <c r="P50" s="32">
        <v>810.27767197200001</v>
      </c>
      <c r="Q50" s="32">
        <v>5344.3988276199998</v>
      </c>
      <c r="R50" s="32">
        <v>2151.47701611</v>
      </c>
      <c r="S50" s="32">
        <v>16280.1603956</v>
      </c>
      <c r="T50" s="32">
        <v>0</v>
      </c>
      <c r="U50" s="32">
        <v>260422.787426</v>
      </c>
      <c r="V50" s="32">
        <v>5445.6851488499997</v>
      </c>
      <c r="W50" s="32">
        <v>1734.0833537200001</v>
      </c>
      <c r="X50" s="32">
        <v>491.85031216900001</v>
      </c>
      <c r="Y50" s="32">
        <v>4508.05133019</v>
      </c>
      <c r="Z50" s="32">
        <v>1358.8668842699999</v>
      </c>
      <c r="AA50" s="32">
        <v>0</v>
      </c>
      <c r="AB50" s="32">
        <v>490.83207876099999</v>
      </c>
      <c r="AC50" s="32">
        <v>150.852838883</v>
      </c>
      <c r="AD50" s="32">
        <v>0</v>
      </c>
      <c r="AE50" s="32">
        <v>1815.5316318499999</v>
      </c>
      <c r="AF50" s="32">
        <v>0</v>
      </c>
      <c r="AG50" s="32">
        <v>2382.75478544</v>
      </c>
      <c r="AH50" s="32">
        <v>264.75052635899999</v>
      </c>
      <c r="AI50" s="32">
        <v>2647.5053118000001</v>
      </c>
      <c r="AJ50" s="32">
        <v>9.8985239407400005</v>
      </c>
      <c r="AK50" s="32">
        <v>2992.7058231599999</v>
      </c>
      <c r="AL50" s="32">
        <v>4.6065415087300003</v>
      </c>
      <c r="AM50" s="32">
        <v>12629.476500999999</v>
      </c>
      <c r="AN50" s="32">
        <v>4.1877647474300002</v>
      </c>
      <c r="AO50" s="32">
        <v>124.167241004</v>
      </c>
      <c r="AP50" s="32">
        <v>2336.7728043299999</v>
      </c>
      <c r="AQ50" s="32">
        <v>3.7689889517599999</v>
      </c>
      <c r="AR50" s="32">
        <v>0</v>
      </c>
      <c r="AS50" s="32">
        <v>404.97782846899997</v>
      </c>
      <c r="AT50" s="32">
        <v>41881.123173300002</v>
      </c>
      <c r="AU50" s="32">
        <v>41878.844936300004</v>
      </c>
      <c r="AV50" s="32">
        <v>2.2782370249800001</v>
      </c>
      <c r="AW50" s="32">
        <v>17171.031259700001</v>
      </c>
      <c r="AX50" s="32">
        <v>4.7321735009900001</v>
      </c>
      <c r="AY50" s="32">
        <v>0</v>
      </c>
      <c r="AZ50" s="32">
        <v>1026.0024257</v>
      </c>
      <c r="BA50" s="32">
        <v>39.364987063299999</v>
      </c>
      <c r="BB50" s="32">
        <v>15482.169694800001</v>
      </c>
      <c r="BC50" s="32">
        <v>62.816483862699997</v>
      </c>
      <c r="BD50" s="32">
        <v>79.567536208199996</v>
      </c>
      <c r="BE50" s="32">
        <v>22119.774956199999</v>
      </c>
      <c r="BF50" s="32">
        <v>14.2384060221</v>
      </c>
      <c r="BG50" s="32">
        <v>171.69837993600001</v>
      </c>
      <c r="BH50" s="32">
        <v>0</v>
      </c>
      <c r="BI50" s="32">
        <v>1254.1120949799999</v>
      </c>
      <c r="BJ50" s="32">
        <v>0</v>
      </c>
      <c r="BK50" s="32">
        <v>13.298530426799999</v>
      </c>
      <c r="BL50" s="32">
        <v>5188.9396291399999</v>
      </c>
      <c r="BM50" s="32">
        <v>0</v>
      </c>
      <c r="BN50" s="32">
        <v>11572.747737199999</v>
      </c>
      <c r="BO50" s="32">
        <v>44083.334783999999</v>
      </c>
      <c r="BP50" s="32">
        <v>1967.9029591599999</v>
      </c>
    </row>
    <row r="51" spans="1:69" x14ac:dyDescent="0.25">
      <c r="A51" s="32" t="s">
        <v>50</v>
      </c>
      <c r="B51" s="32">
        <v>5391.3202992816996</v>
      </c>
      <c r="C51" s="32">
        <v>45.082416310656001</v>
      </c>
      <c r="D51" s="32">
        <v>108.09127277544</v>
      </c>
      <c r="E51" s="32">
        <v>775.17259936079904</v>
      </c>
      <c r="F51" s="32">
        <v>773.79770596079902</v>
      </c>
      <c r="G51" s="32">
        <v>17.885183991523</v>
      </c>
      <c r="H51" s="32">
        <v>911.77642526752902</v>
      </c>
      <c r="I51" s="32">
        <v>21.422854123242999</v>
      </c>
      <c r="J51" s="32">
        <v>43.188712458840897</v>
      </c>
      <c r="K51" s="32"/>
      <c r="L51" s="32">
        <v>46.765823561738998</v>
      </c>
      <c r="M51" s="32"/>
      <c r="N51" s="34" t="s">
        <v>50</v>
      </c>
      <c r="O51" s="32">
        <v>32.631321746499999</v>
      </c>
      <c r="P51" s="32">
        <v>20.780273690800001</v>
      </c>
      <c r="Q51" s="32">
        <v>108.143901804</v>
      </c>
      <c r="R51" s="32">
        <v>43.000505239299997</v>
      </c>
      <c r="S51" s="32">
        <v>328.240360334</v>
      </c>
      <c r="T51" s="32">
        <v>0</v>
      </c>
      <c r="U51" s="32">
        <v>5392.1556898700001</v>
      </c>
      <c r="V51" s="32">
        <v>109.59265884200001</v>
      </c>
      <c r="W51" s="32">
        <v>34.927264553800001</v>
      </c>
      <c r="X51" s="32">
        <v>9.4446809759200008</v>
      </c>
      <c r="Y51" s="32">
        <v>108.26701619799999</v>
      </c>
      <c r="Z51" s="32">
        <v>44.595518761599998</v>
      </c>
      <c r="AA51" s="32">
        <v>0</v>
      </c>
      <c r="AB51" s="32">
        <v>9.9320378849599997</v>
      </c>
      <c r="AC51" s="32">
        <v>3.0525581398799999</v>
      </c>
      <c r="AD51" s="32">
        <v>0</v>
      </c>
      <c r="AE51" s="32">
        <v>45.092410799100001</v>
      </c>
      <c r="AF51" s="32">
        <v>0</v>
      </c>
      <c r="AG51" s="32">
        <v>97.295145737799999</v>
      </c>
      <c r="AH51" s="32">
        <v>10.8105842122</v>
      </c>
      <c r="AI51" s="32">
        <v>108.10572995</v>
      </c>
      <c r="AJ51" s="32">
        <v>0.20030003740899999</v>
      </c>
      <c r="AK51" s="32">
        <v>60.501088869500002</v>
      </c>
      <c r="AL51" s="32">
        <v>8.5132285267099997E-2</v>
      </c>
      <c r="AM51" s="32">
        <v>255.360584606</v>
      </c>
      <c r="AN51" s="32">
        <v>7.7393022747300005E-2</v>
      </c>
      <c r="AO51" s="32">
        <v>2.2946996799999999</v>
      </c>
      <c r="AP51" s="32">
        <v>43.185279101600003</v>
      </c>
      <c r="AQ51" s="32">
        <v>6.9653469179899993E-2</v>
      </c>
      <c r="AR51" s="32">
        <v>0</v>
      </c>
      <c r="AS51" s="32">
        <v>7.4842750285799999</v>
      </c>
      <c r="AT51" s="32">
        <v>775.32569360399998</v>
      </c>
      <c r="AU51" s="32">
        <v>773.950784505</v>
      </c>
      <c r="AV51" s="32">
        <v>1.3749090988599999</v>
      </c>
      <c r="AW51" s="32">
        <v>317.33321475100001</v>
      </c>
      <c r="AX51" s="32">
        <v>8.7454004122600001E-2</v>
      </c>
      <c r="AY51" s="32">
        <v>0</v>
      </c>
      <c r="AZ51" s="32">
        <v>18.961287059299998</v>
      </c>
      <c r="BA51" s="32">
        <v>0.72749304493599998</v>
      </c>
      <c r="BB51" s="32">
        <v>286.120934514</v>
      </c>
      <c r="BC51" s="32">
        <v>1.16089510464</v>
      </c>
      <c r="BD51" s="32">
        <v>1.47046652844</v>
      </c>
      <c r="BE51" s="32">
        <v>408.788715346</v>
      </c>
      <c r="BF51" s="32">
        <v>0.26313603813999997</v>
      </c>
      <c r="BG51" s="32">
        <v>3.17310877814</v>
      </c>
      <c r="BH51" s="32">
        <v>0</v>
      </c>
      <c r="BI51" s="32">
        <v>17.887429276599999</v>
      </c>
      <c r="BJ51" s="32">
        <v>0</v>
      </c>
      <c r="BK51" s="32">
        <v>0.26827431044900002</v>
      </c>
      <c r="BL51" s="32">
        <v>104.996147162</v>
      </c>
      <c r="BM51" s="32">
        <v>0</v>
      </c>
      <c r="BN51" s="32">
        <v>233.24433693099999</v>
      </c>
      <c r="BO51" s="32">
        <v>911.870274161</v>
      </c>
      <c r="BP51" s="32">
        <v>39.818912518899999</v>
      </c>
    </row>
    <row r="52" spans="1:69" s="34" customForma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</row>
    <row r="53" spans="1:69" s="34" customForma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</row>
    <row r="54" spans="1:69" x14ac:dyDescent="0.25">
      <c r="A54" s="34" t="s">
        <v>51</v>
      </c>
      <c r="B54" s="32">
        <v>518.30506834597895</v>
      </c>
      <c r="C54" s="32">
        <v>0.40966564372799902</v>
      </c>
      <c r="D54" s="32">
        <v>6.5218808244719897</v>
      </c>
      <c r="E54" s="32">
        <v>86.462633398329999</v>
      </c>
      <c r="F54" s="32">
        <v>86.3949107040699</v>
      </c>
      <c r="G54" s="32">
        <v>1.3779485935722</v>
      </c>
      <c r="H54" s="32">
        <v>164.10466647824401</v>
      </c>
      <c r="I54" s="32">
        <v>2.2721124416073901</v>
      </c>
      <c r="J54" s="32">
        <v>4.7267641677325001</v>
      </c>
      <c r="K54" s="32"/>
      <c r="L54" s="32">
        <v>4.8010429090009996</v>
      </c>
      <c r="M54" s="32"/>
      <c r="N54" s="34" t="s">
        <v>51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</row>
    <row r="55" spans="1:69" s="34" customFormat="1" x14ac:dyDescent="0.25">
      <c r="A55" s="34" t="s">
        <v>1</v>
      </c>
      <c r="B55" s="32">
        <v>6169.58579941679</v>
      </c>
      <c r="C55" s="32">
        <v>50.166212711325898</v>
      </c>
      <c r="D55" s="32">
        <v>102.812805609904</v>
      </c>
      <c r="E55" s="32">
        <v>888.38962932960897</v>
      </c>
      <c r="F55" s="32">
        <v>886.86438387931003</v>
      </c>
      <c r="G55" s="32">
        <v>19.463394766884999</v>
      </c>
      <c r="H55" s="32">
        <v>1060.0058943112999</v>
      </c>
      <c r="I55" s="32">
        <v>24.009814528039399</v>
      </c>
      <c r="J55" s="32">
        <v>49.886707518860398</v>
      </c>
      <c r="K55" s="32"/>
      <c r="L55" s="32">
        <v>51.479711015131898</v>
      </c>
      <c r="M55" s="32"/>
      <c r="N55" s="34" t="s">
        <v>1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/>
    </row>
    <row r="56" spans="1:69" s="34" customFormat="1" x14ac:dyDescent="0.25">
      <c r="A56" s="34" t="s">
        <v>11</v>
      </c>
      <c r="B56" s="32">
        <v>3107.8227737203501</v>
      </c>
      <c r="C56" s="32">
        <v>26.155881733982898</v>
      </c>
      <c r="D56" s="32">
        <v>54.245374786688899</v>
      </c>
      <c r="E56" s="32">
        <v>443.79311088179003</v>
      </c>
      <c r="F56" s="32">
        <v>442.96555770703998</v>
      </c>
      <c r="G56" s="32">
        <v>7.0844326401644899</v>
      </c>
      <c r="H56" s="32">
        <v>551.05646228609896</v>
      </c>
      <c r="I56" s="32">
        <v>13.2050927289</v>
      </c>
      <c r="J56" s="32">
        <v>22.522673465081699</v>
      </c>
      <c r="K56" s="32"/>
      <c r="L56" s="32">
        <v>28.915533032753999</v>
      </c>
      <c r="M56" s="32"/>
      <c r="N56" s="34" t="s">
        <v>11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/>
    </row>
    <row r="57" spans="1:69" s="34" customFormat="1" x14ac:dyDescent="0.25">
      <c r="A57" s="34" t="s">
        <v>58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</row>
    <row r="58" spans="1:69" s="34" customFormat="1" x14ac:dyDescent="0.25">
      <c r="A58" s="34" t="s">
        <v>75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</row>
    <row r="59" spans="1:69" s="34" customFormat="1" x14ac:dyDescent="0.25">
      <c r="A59" s="34" t="s">
        <v>326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</row>
    <row r="60" spans="1:69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1:69" x14ac:dyDescent="0.25">
      <c r="A61" s="1" t="s">
        <v>55</v>
      </c>
      <c r="B61" s="1">
        <f>SUM(B3:B56)</f>
        <v>2942364.5444452921</v>
      </c>
      <c r="C61" s="1">
        <f t="shared" ref="C61:L61" si="0">SUM(C3:C56)</f>
        <v>23001.093143068145</v>
      </c>
      <c r="D61" s="1">
        <f t="shared" si="0"/>
        <v>41879.818718872128</v>
      </c>
      <c r="E61" s="1">
        <f t="shared" si="0"/>
        <v>445198.50762958406</v>
      </c>
      <c r="F61" s="1">
        <f t="shared" si="0"/>
        <v>444436.90763456898</v>
      </c>
      <c r="G61" s="1">
        <f t="shared" si="0"/>
        <v>11400.444258377369</v>
      </c>
      <c r="H61" s="1">
        <f t="shared" si="0"/>
        <v>490910.78959847119</v>
      </c>
      <c r="I61" s="1">
        <f t="shared" si="0"/>
        <v>12273.487574825058</v>
      </c>
      <c r="J61" s="1">
        <f t="shared" si="0"/>
        <v>22614.868075931994</v>
      </c>
      <c r="K61" s="1">
        <f t="shared" si="0"/>
        <v>154.8181587</v>
      </c>
      <c r="L61" s="1">
        <f t="shared" si="0"/>
        <v>22375.576996437158</v>
      </c>
      <c r="O61" s="1">
        <f t="shared" ref="O61:BP61" si="1">SUM(O3:O56)</f>
        <v>18795.147285593794</v>
      </c>
      <c r="P61" s="1">
        <f t="shared" si="1"/>
        <v>12107.840775726001</v>
      </c>
      <c r="Q61" s="1">
        <f t="shared" si="1"/>
        <v>58280.563479521981</v>
      </c>
      <c r="R61" s="1">
        <f t="shared" si="1"/>
        <v>22566.622378550896</v>
      </c>
      <c r="S61" s="1">
        <f t="shared" si="1"/>
        <v>176763.68290350898</v>
      </c>
      <c r="T61" s="1">
        <f t="shared" si="1"/>
        <v>154.81852237000001</v>
      </c>
      <c r="U61" s="1">
        <f t="shared" si="1"/>
        <v>2938190.7700513406</v>
      </c>
      <c r="V61" s="1">
        <f t="shared" si="1"/>
        <v>58995.750659499201</v>
      </c>
      <c r="W61" s="1">
        <f t="shared" si="1"/>
        <v>18805.248472880401</v>
      </c>
      <c r="X61" s="1">
        <f t="shared" si="1"/>
        <v>5034.9486646258802</v>
      </c>
      <c r="Y61" s="1">
        <f t="shared" si="1"/>
        <v>56380.711524273902</v>
      </c>
      <c r="Z61" s="1">
        <f t="shared" si="1"/>
        <v>21901.022181579097</v>
      </c>
      <c r="AA61" s="1">
        <f t="shared" si="1"/>
        <v>0</v>
      </c>
      <c r="AB61" s="1">
        <f t="shared" si="1"/>
        <v>5352.52228900094</v>
      </c>
      <c r="AC61" s="1">
        <f t="shared" si="1"/>
        <v>1645.05628537895</v>
      </c>
      <c r="AD61" s="1">
        <f t="shared" si="1"/>
        <v>0</v>
      </c>
      <c r="AE61" s="1">
        <f t="shared" si="1"/>
        <v>22992.335228522104</v>
      </c>
      <c r="AF61" s="1">
        <f t="shared" si="1"/>
        <v>0</v>
      </c>
      <c r="AG61" s="1">
        <f t="shared" si="1"/>
        <v>37633.002455674789</v>
      </c>
      <c r="AH61" s="1">
        <f t="shared" si="1"/>
        <v>4181.4452290423305</v>
      </c>
      <c r="AI61" s="1">
        <f t="shared" si="1"/>
        <v>41814.447684711587</v>
      </c>
      <c r="AJ61" s="1">
        <f t="shared" si="1"/>
        <v>107.943781675739</v>
      </c>
      <c r="AK61" s="1">
        <f t="shared" si="1"/>
        <v>32598.505718489796</v>
      </c>
      <c r="AL61" s="1">
        <f t="shared" si="1"/>
        <v>48.830205838005504</v>
      </c>
      <c r="AM61" s="1">
        <f t="shared" si="1"/>
        <v>137481.845449985</v>
      </c>
      <c r="AN61" s="1">
        <f t="shared" si="1"/>
        <v>44.391098091477794</v>
      </c>
      <c r="AO61" s="1">
        <f t="shared" si="1"/>
        <v>1316.1960451283203</v>
      </c>
      <c r="AP61" s="1">
        <f t="shared" si="1"/>
        <v>24770.231735307389</v>
      </c>
      <c r="AQ61" s="1">
        <f t="shared" si="1"/>
        <v>39.951989560740401</v>
      </c>
      <c r="AR61" s="1">
        <f t="shared" si="1"/>
        <v>0</v>
      </c>
      <c r="AS61" s="1">
        <f t="shared" si="1"/>
        <v>4292.8410861539305</v>
      </c>
      <c r="AT61" s="1">
        <f t="shared" si="1"/>
        <v>444682.80303433014</v>
      </c>
      <c r="AU61" s="1">
        <f t="shared" si="1"/>
        <v>443923.61844535824</v>
      </c>
      <c r="AV61" s="1">
        <f t="shared" si="1"/>
        <v>759.18458882539301</v>
      </c>
      <c r="AW61" s="1">
        <f t="shared" si="1"/>
        <v>182016.15272037001</v>
      </c>
      <c r="AX61" s="1">
        <f t="shared" si="1"/>
        <v>50.161941716873599</v>
      </c>
      <c r="AY61" s="1">
        <f t="shared" si="1"/>
        <v>0</v>
      </c>
      <c r="AZ61" s="1">
        <f t="shared" si="1"/>
        <v>10875.818703397397</v>
      </c>
      <c r="BA61" s="1">
        <f t="shared" si="1"/>
        <v>417.2763228146901</v>
      </c>
      <c r="BB61" s="1">
        <f t="shared" si="1"/>
        <v>164113.89775292602</v>
      </c>
      <c r="BC61" s="1">
        <f t="shared" si="1"/>
        <v>665.86647335755072</v>
      </c>
      <c r="BD61" s="1">
        <f t="shared" si="1"/>
        <v>843.43085077616979</v>
      </c>
      <c r="BE61" s="1">
        <f t="shared" si="1"/>
        <v>234473.768067169</v>
      </c>
      <c r="BF61" s="1">
        <f t="shared" si="1"/>
        <v>150.92974697370101</v>
      </c>
      <c r="BG61" s="1">
        <f t="shared" si="1"/>
        <v>1820.0350721315594</v>
      </c>
      <c r="BH61" s="1">
        <f t="shared" si="1"/>
        <v>0</v>
      </c>
      <c r="BI61" s="1">
        <f t="shared" si="1"/>
        <v>11387.5963055458</v>
      </c>
      <c r="BJ61" s="1">
        <f t="shared" si="1"/>
        <v>0</v>
      </c>
      <c r="BK61" s="1">
        <f t="shared" si="1"/>
        <v>144.488220166925</v>
      </c>
      <c r="BL61" s="1">
        <f t="shared" si="1"/>
        <v>56584.440920120891</v>
      </c>
      <c r="BM61" s="1">
        <f t="shared" si="1"/>
        <v>0</v>
      </c>
      <c r="BN61" s="1">
        <f t="shared" si="1"/>
        <v>124689.99994905398</v>
      </c>
      <c r="BO61" s="1">
        <f t="shared" si="1"/>
        <v>489847.92233001295</v>
      </c>
      <c r="BP61" s="1">
        <f t="shared" si="1"/>
        <v>21459.219373957309</v>
      </c>
    </row>
    <row r="62" spans="1:69" x14ac:dyDescent="0.25">
      <c r="A62" s="34" t="s">
        <v>56</v>
      </c>
      <c r="B62" s="32">
        <f>SUM(B2:B51)</f>
        <v>2932568.8308038088</v>
      </c>
      <c r="C62" s="32">
        <f t="shared" ref="C62:L62" si="2">SUM(C2:C51)</f>
        <v>22924.361382979107</v>
      </c>
      <c r="D62" s="32">
        <f t="shared" si="2"/>
        <v>41716.238657651062</v>
      </c>
      <c r="E62" s="32">
        <f t="shared" si="2"/>
        <v>443779.86225597432</v>
      </c>
      <c r="F62" s="32">
        <f t="shared" si="2"/>
        <v>443020.68278227857</v>
      </c>
      <c r="G62" s="32">
        <f t="shared" si="2"/>
        <v>11372.518482376749</v>
      </c>
      <c r="H62" s="32">
        <f t="shared" si="2"/>
        <v>489135.62257539557</v>
      </c>
      <c r="I62" s="32">
        <f t="shared" si="2"/>
        <v>12234.000555126511</v>
      </c>
      <c r="J62" s="32">
        <f t="shared" si="2"/>
        <v>22537.731930780319</v>
      </c>
      <c r="K62" s="32">
        <f t="shared" si="2"/>
        <v>154.8181587</v>
      </c>
      <c r="L62" s="32">
        <f t="shared" si="2"/>
        <v>22290.380709480269</v>
      </c>
    </row>
    <row r="63" spans="1:69" x14ac:dyDescent="0.25">
      <c r="A63" s="34" t="s">
        <v>331</v>
      </c>
      <c r="B63" s="32">
        <f>+B3+B5+B8+B9+B11+B12+B14+B15+B16+B17+B18+B19+B20+B21+B22+B23+B24+B25+B26+B28+B30+B31+B33+B34+B35+B36+B37+B39+B40+B41+B42+B43+B44+B46+B47+B49+B50</f>
        <v>2409817.206791556</v>
      </c>
      <c r="C63" s="32">
        <f t="shared" ref="C63:L63" si="3">+C3+C5+C8+C9+C11+C12+C14+C15+C16+C17+C18+C19+C20+C21+C22+C23+C24+C25+C26+C28+C30+C31+C33+C34+C35+C36+C37+C39+C40+C41+C42+C43+C44+C46+C47+C49+C50</f>
        <v>18756.593599694741</v>
      </c>
      <c r="D63" s="32">
        <f t="shared" si="3"/>
        <v>32804.999959317072</v>
      </c>
      <c r="E63" s="32">
        <f t="shared" si="3"/>
        <v>368004.93025342369</v>
      </c>
      <c r="F63" s="32">
        <f t="shared" si="3"/>
        <v>367815.78635301831</v>
      </c>
      <c r="G63" s="32">
        <f t="shared" si="3"/>
        <v>9894.0079578862169</v>
      </c>
      <c r="H63" s="32">
        <f t="shared" si="3"/>
        <v>403852.54104764946</v>
      </c>
      <c r="I63" s="32">
        <f t="shared" si="3"/>
        <v>8795.1370072021655</v>
      </c>
      <c r="J63" s="32">
        <f t="shared" si="3"/>
        <v>19492.569712115328</v>
      </c>
      <c r="K63" s="32">
        <f t="shared" si="3"/>
        <v>0</v>
      </c>
      <c r="L63" s="32">
        <f t="shared" si="3"/>
        <v>16691.939830321753</v>
      </c>
    </row>
    <row r="64" spans="1:69" x14ac:dyDescent="0.25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2:12" x14ac:dyDescent="0.25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2:12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2:12" x14ac:dyDescent="0.25"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2:12" x14ac:dyDescent="0.25"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2:12" x14ac:dyDescent="0.25"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0" spans="2:12" x14ac:dyDescent="0.25"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2:12" x14ac:dyDescent="0.25"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</row>
    <row r="72" spans="2:12" x14ac:dyDescent="0.25"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2:12" x14ac:dyDescent="0.25"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2:12" x14ac:dyDescent="0.25"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2:12" x14ac:dyDescent="0.25"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2:12" x14ac:dyDescent="0.25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77" spans="2:12" x14ac:dyDescent="0.25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spans="2:12" x14ac:dyDescent="0.25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</row>
    <row r="79" spans="2:12" x14ac:dyDescent="0.25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spans="2:12" x14ac:dyDescent="0.25"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pane xSplit="1" ySplit="2" topLeftCell="B41" activePane="bottomRight" state="frozen"/>
      <selection pane="topRight" activeCell="B1" sqref="B1"/>
      <selection pane="bottomLeft" activeCell="A3" sqref="A3"/>
      <selection pane="bottomRight" activeCell="D45" sqref="D45"/>
    </sheetView>
  </sheetViews>
  <sheetFormatPr defaultRowHeight="15" x14ac:dyDescent="0.25"/>
  <cols>
    <col min="1" max="1" width="17.28515625" customWidth="1"/>
    <col min="2" max="2" width="13.140625" customWidth="1"/>
    <col min="3" max="3" width="13.28515625" bestFit="1" customWidth="1"/>
    <col min="4" max="5" width="10.140625" bestFit="1" customWidth="1"/>
    <col min="8" max="8" width="11.5703125" customWidth="1"/>
    <col min="9" max="9" width="9.140625" style="57"/>
  </cols>
  <sheetData>
    <row r="1" spans="1:9" x14ac:dyDescent="0.25">
      <c r="A1" s="34" t="s">
        <v>424</v>
      </c>
    </row>
    <row r="2" spans="1:9" x14ac:dyDescent="0.25">
      <c r="A2" s="34" t="s">
        <v>52</v>
      </c>
      <c r="B2" s="34" t="s">
        <v>59</v>
      </c>
      <c r="C2" s="34" t="s">
        <v>57</v>
      </c>
      <c r="D2" s="34" t="s">
        <v>60</v>
      </c>
      <c r="E2" s="34" t="s">
        <v>54</v>
      </c>
      <c r="F2" s="34" t="s">
        <v>53</v>
      </c>
      <c r="G2" s="34" t="s">
        <v>61</v>
      </c>
      <c r="H2" s="34" t="s">
        <v>62</v>
      </c>
      <c r="I2" s="59" t="s">
        <v>327</v>
      </c>
    </row>
    <row r="3" spans="1:9" x14ac:dyDescent="0.25">
      <c r="A3" s="34" t="s">
        <v>0</v>
      </c>
      <c r="B3" s="32">
        <f>+'c1c2rail'!B3+nonpt!B3+nonroad!B3+'onroad RPD'!L3+'onroad RPV'!AE3+'c3marine'!B3+ptfire!B3+ptegu_pk!B3+ptegu!B3+ptnonipm!B3+pt_oilgas!B3+np_oilgas!B3+rwc!B3</f>
        <v>1320156.0023355726</v>
      </c>
      <c r="C3" s="32">
        <f>+'c1c2rail'!C3+nonpt!C3+nonroad!C3+'onroad RPD'!BB3+'onroad RPV'!CP3+ptfire!C3+ptegu_pk!C3+ptegu!C3+ptnonipm!C3+pt_oilgas!C3+np_oilgas!C3+rwc!C3+ag!B3</f>
        <v>82635.841617495884</v>
      </c>
      <c r="D3" s="32">
        <f>+'c1c2rail'!D3+nonpt!D3+nonroad!D3+'onroad RPD'!BD3+'onroad RPD'!BE3+'onroad RPV'!CS3+'onroad RPV'!CR3+ptfire!D3+ptegu_pk!D3+ptegu!D3+ptnonipm!D3+pt_oilgas!D3+np_oilgas!D3+rwc!D3+ag!C3+'c3marine'!C3+'onroad RPD'!AW3+'onroad RPV'!CK3</f>
        <v>199444.16579104227</v>
      </c>
      <c r="E3" s="32">
        <f>+afdust!AZ3+'c1c2rail'!E3+nonpt!E3+nonroad!E3+'onroad RPD'!CM3+'onroad RPV'!DX3+'c3marine'!D3+ptfire!E3+ptegu_pk!E3+ptegu!E3+ptnonipm!E3+pt_oilgas!E3+np_oilgas!E3+rwc!E3</f>
        <v>185899.75445331717</v>
      </c>
      <c r="F3" s="32">
        <f>+afdust!BA3+'c1c2rail'!F3+nonpt!F3+nonroad!F3+'onroad RPD'!CN3+'onroad RPV'!DY3+'c3marine'!E3+ptfire!F3+ptegu_pk!F3+ptegu!F3+ptnonipm!F3+pt_oilgas!F3+np_oilgas!F3+rwc!F3</f>
        <v>105949.00885001721</v>
      </c>
      <c r="G3" s="32">
        <f>+'c1c2rail'!G3+nonpt!G3+nonroad!G3+'onroad RPD'!CC3+'onroad RPV'!DP3+'c3marine'!F3+ptfire!G3+ptegu_pk!G3+ptegu!G3+ptnonipm!G3+pt_oilgas!G3+np_oilgas!G3+rwc!G3</f>
        <v>146734.2443930718</v>
      </c>
      <c r="H3" s="32">
        <f>+'c1c2rail'!H3+nonpt!H3+nonroad!H3+'onroad RPD'!CK3+'onroad RPP'!AA3+'onroad RPV'!DV3+'onroad_rfl RPD'!AA3+'onroad_rfl RPV'!AA3+'c3marine'!G3+ptfire!H3+ptegu_pk!H3+ptegu!H3+ptnonipm!H3+pt_oilgas!H3+np_oilgas!H3+rwc!H3</f>
        <v>320290.88821683056</v>
      </c>
      <c r="I3" s="57" t="s">
        <v>328</v>
      </c>
    </row>
    <row r="4" spans="1:9" x14ac:dyDescent="0.25">
      <c r="A4" s="34" t="s">
        <v>2</v>
      </c>
      <c r="B4" s="32">
        <f>+'c1c2rail'!B4+nonpt!B4+nonroad!B4+'onroad RPD'!L4+'onroad RPV'!AE4+'c3marine'!B4+ptfire!B4+ptegu_pk!B4+ptegu!B4+ptnonipm!B4+pt_oilgas!B4+np_oilgas!B4+rwc!B4</f>
        <v>2109621.0845599701</v>
      </c>
      <c r="C4" s="32">
        <f>+'c1c2rail'!C4+nonpt!C4+nonroad!C4+'onroad RPD'!BB4+'onroad RPV'!CP4+ptfire!C4+ptegu_pk!C4+ptegu!C4+ptnonipm!C4+pt_oilgas!C4+np_oilgas!C4+rwc!C4+ag!B4</f>
        <v>64408.850315590687</v>
      </c>
      <c r="D4" s="32">
        <f>+'c1c2rail'!D4+nonpt!D4+nonroad!D4+'onroad RPD'!BD4+'onroad RPD'!BE4+'onroad RPV'!CS4+'onroad RPV'!CR4+ptfire!D4+ptegu_pk!D4+ptegu!D4+ptnonipm!D4+pt_oilgas!D4+np_oilgas!D4+rwc!D4+ag!C4+'c3marine'!C4+'onroad RPD'!AW4+'onroad RPV'!CK4</f>
        <v>122758.21399852658</v>
      </c>
      <c r="E4" s="32">
        <f>+afdust!AZ4+'c1c2rail'!E4+nonpt!E4+nonroad!E4+'onroad RPD'!CM4+'onroad RPV'!DX4+'c3marine'!D4+ptfire!E4+ptegu_pk!E4+ptegu!E4+ptnonipm!E4+pt_oilgas!E4+np_oilgas!E4+rwc!E4</f>
        <v>337945.5975261624</v>
      </c>
      <c r="F4" s="32">
        <f>+afdust!BA4+'c1c2rail'!F4+nonpt!F4+nonroad!F4+'onroad RPD'!CN4+'onroad RPV'!DY4+'c3marine'!E4+ptfire!F4+ptegu_pk!F4+ptegu!F4+ptnonipm!F4+pt_oilgas!F4+np_oilgas!F4+rwc!F4</f>
        <v>167149.95058287203</v>
      </c>
      <c r="G4" s="32">
        <f>+'c1c2rail'!G4+nonpt!G4+nonroad!G4+'onroad RPD'!CC4+'onroad RPV'!DP4+'c3marine'!F4+ptfire!G4+ptegu_pk!G4+ptegu!G4+ptnonipm!G4+pt_oilgas!G4+np_oilgas!G4+rwc!G4</f>
        <v>69140.548383277797</v>
      </c>
      <c r="H4" s="32">
        <f>+'c1c2rail'!H4+nonpt!H4+nonroad!H4+'onroad RPD'!CK4+'onroad RPP'!AA4+'onroad RPV'!DV4+'onroad_rfl RPD'!AA4+'onroad_rfl RPV'!AA4+'c3marine'!G4+ptfire!H4+ptegu_pk!H4+ptegu!H4+ptnonipm!H4+pt_oilgas!H4+np_oilgas!H4+rwc!H4</f>
        <v>475302.1313687833</v>
      </c>
    </row>
    <row r="5" spans="1:9" x14ac:dyDescent="0.25">
      <c r="A5" s="34" t="s">
        <v>3</v>
      </c>
      <c r="B5" s="32">
        <f>+'c1c2rail'!B5+nonpt!B5+nonroad!B5+'onroad RPD'!L5+'onroad RPV'!AE5+'c3marine'!B5+ptfire!B5+ptegu_pk!B5+ptegu!B5+ptnonipm!B5+pt_oilgas!B5+np_oilgas!B5+rwc!B5</f>
        <v>1201917.9540999222</v>
      </c>
      <c r="C5" s="32">
        <f>+'c1c2rail'!C5+nonpt!C5+nonroad!C5+'onroad RPD'!BB5+'onroad RPV'!CP5+ptfire!C5+ptegu_pk!C5+ptegu!C5+ptnonipm!C5+pt_oilgas!C5+np_oilgas!C5+rwc!C5+ag!B5</f>
        <v>141506.61573727417</v>
      </c>
      <c r="D5" s="32">
        <f>+'c1c2rail'!D5+nonpt!D5+nonroad!D5+'onroad RPD'!BD5+'onroad RPD'!BE5+'onroad RPV'!CS5+'onroad RPV'!CR5+ptfire!D5+ptegu_pk!D5+ptegu!D5+ptnonipm!D5+pt_oilgas!D5+np_oilgas!D5+rwc!D5+ag!C5+'c3marine'!C5+'onroad RPD'!AW5+'onroad RPV'!CK5</f>
        <v>146478.21437820222</v>
      </c>
      <c r="E5" s="32">
        <f>+afdust!AZ5+'c1c2rail'!E5+nonpt!E5+nonroad!E5+'onroad RPD'!CM5+'onroad RPV'!DX5+'c3marine'!D5+ptfire!E5+ptegu_pk!E5+ptegu!E5+ptnonipm!E5+pt_oilgas!E5+np_oilgas!E5+rwc!E5</f>
        <v>224260.67957931102</v>
      </c>
      <c r="F5" s="32">
        <f>+afdust!BA5+'c1c2rail'!F5+nonpt!F5+nonroad!F5+'onroad RPD'!CN5+'onroad RPV'!DY5+'c3marine'!E5+ptfire!F5+ptegu_pk!F5+ptegu!F5+ptnonipm!F5+pt_oilgas!F5+np_oilgas!F5+rwc!F5</f>
        <v>106488.14004580281</v>
      </c>
      <c r="G5" s="32">
        <f>+'c1c2rail'!G5+nonpt!G5+nonroad!G5+'onroad RPD'!CC5+'onroad RPV'!DP5+'c3marine'!F5+ptfire!G5+ptegu_pk!G5+ptegu!G5+ptnonipm!G5+pt_oilgas!G5+np_oilgas!G5+rwc!G5</f>
        <v>47191.445464847035</v>
      </c>
      <c r="H5" s="32">
        <f>+'c1c2rail'!H5+nonpt!H5+nonroad!H5+'onroad RPD'!CK5+'onroad RPP'!AA5+'onroad RPV'!DV5+'onroad_rfl RPD'!AA5+'onroad_rfl RPV'!AA5+'c3marine'!G5+ptfire!H5+ptegu_pk!H5+ptegu!H5+ptnonipm!H5+pt_oilgas!H5+np_oilgas!H5+rwc!H5</f>
        <v>297249.51059622091</v>
      </c>
      <c r="I5" s="57" t="s">
        <v>328</v>
      </c>
    </row>
    <row r="6" spans="1:9" x14ac:dyDescent="0.25">
      <c r="A6" s="34" t="s">
        <v>4</v>
      </c>
      <c r="B6" s="32">
        <f>+'c1c2rail'!B6+nonpt!B6+nonroad!B6+'onroad RPD'!L6+'onroad RPV'!AE6+'c3marine'!B6+ptfire!B6+ptegu_pk!B6+ptegu!B6+ptnonipm!B6+pt_oilgas!B6+np_oilgas!B6+rwc!B6</f>
        <v>2840846.1543978229</v>
      </c>
      <c r="C6" s="32">
        <f>+'c1c2rail'!C6+nonpt!C6+nonroad!C6+'onroad RPD'!BB6+'onroad RPV'!CP6+ptfire!C6+ptegu_pk!C6+ptegu!C6+ptnonipm!C6+pt_oilgas!C6+np_oilgas!C6+rwc!C6+ag!B6</f>
        <v>317211.76689265703</v>
      </c>
      <c r="D6" s="32">
        <f>+'c1c2rail'!D6+nonpt!D6+nonroad!D6+'onroad RPD'!BD6+'onroad RPD'!BE6+'onroad RPV'!CS6+'onroad RPV'!CR6+ptfire!D6+ptegu_pk!D6+ptegu!D6+ptnonipm!D6+pt_oilgas!D6+np_oilgas!D6+rwc!D6+ag!C6+'c3marine'!C6+'onroad RPD'!AW6+'onroad RPV'!CK6</f>
        <v>460261.61533911509</v>
      </c>
      <c r="E6" s="32">
        <f>+afdust!AZ6+'c1c2rail'!E6+nonpt!E6+nonroad!E6+'onroad RPD'!CM6+'onroad RPV'!DX6+'c3marine'!D6+ptfire!E6+ptegu_pk!E6+ptegu!E6+ptnonipm!E6+pt_oilgas!E6+np_oilgas!E6+rwc!E6</f>
        <v>361529.08575188828</v>
      </c>
      <c r="F6" s="32">
        <f>+afdust!BA6+'c1c2rail'!F6+nonpt!F6+nonroad!F6+'onroad RPD'!CN6+'onroad RPV'!DY6+'c3marine'!E6+ptfire!F6+ptegu_pk!F6+ptegu!F6+ptnonipm!F6+pt_oilgas!F6+np_oilgas!F6+rwc!F6</f>
        <v>190870.9161399788</v>
      </c>
      <c r="G6" s="32">
        <f>+'c1c2rail'!G6+nonpt!G6+nonroad!G6+'onroad RPD'!CC6+'onroad RPV'!DP6+'c3marine'!F6+ptfire!G6+ptegu_pk!G6+ptegu!G6+ptnonipm!G6+pt_oilgas!G6+np_oilgas!G6+rwc!G6</f>
        <v>34334.475190486002</v>
      </c>
      <c r="H6" s="32">
        <f>+'c1c2rail'!H6+nonpt!H6+nonroad!H6+'onroad RPD'!CK6+'onroad RPP'!AA6+'onroad RPV'!DV6+'onroad_rfl RPD'!AA6+'onroad_rfl RPV'!AA6+'c3marine'!G6+ptfire!H6+ptegu_pk!H6+ptegu!H6+ptnonipm!H6+pt_oilgas!H6+np_oilgas!H6+rwc!H6</f>
        <v>725739.06065864651</v>
      </c>
    </row>
    <row r="7" spans="1:9" x14ac:dyDescent="0.25">
      <c r="A7" s="34" t="s">
        <v>5</v>
      </c>
      <c r="B7" s="32">
        <f>+'c1c2rail'!B7+nonpt!B7+nonroad!B7+'onroad RPD'!L7+'onroad RPV'!AE7+'c3marine'!B7+ptfire!B7+ptegu_pk!B7+ptegu!B7+ptnonipm!B7+pt_oilgas!B7+np_oilgas!B7+rwc!B7</f>
        <v>1065528.9725923622</v>
      </c>
      <c r="C7" s="32">
        <f>+'c1c2rail'!C7+nonpt!C7+nonroad!C7+'onroad RPD'!BB7+'onroad RPV'!CP7+ptfire!C7+ptegu_pk!C7+ptegu!C7+ptnonipm!C7+pt_oilgas!C7+np_oilgas!C7+rwc!C7+ag!B7</f>
        <v>80154.517383488943</v>
      </c>
      <c r="D7" s="32">
        <f>+'c1c2rail'!D7+nonpt!D7+nonroad!D7+'onroad RPD'!BD7+'onroad RPD'!BE7+'onroad RPV'!CS7+'onroad RPV'!CR7+ptfire!D7+ptegu_pk!D7+ptegu!D7+ptnonipm!D7+pt_oilgas!D7+np_oilgas!D7+rwc!D7+ag!C7+'c3marine'!C7+'onroad RPD'!AW7+'onroad RPV'!CK7</f>
        <v>176485.48672593819</v>
      </c>
      <c r="E7" s="32">
        <f>+afdust!AZ7+'c1c2rail'!E7+nonpt!E7+nonroad!E7+'onroad RPD'!CM7+'onroad RPV'!DX7+'c3marine'!D7+ptfire!E7+ptegu_pk!E7+ptegu!E7+ptnonipm!E7+pt_oilgas!E7+np_oilgas!E7+rwc!E7</f>
        <v>202336.68401511648</v>
      </c>
      <c r="F7" s="32">
        <f>+afdust!BA7+'c1c2rail'!F7+nonpt!F7+nonroad!F7+'onroad RPD'!CN7+'onroad RPV'!DY7+'c3marine'!E7+ptfire!F7+ptegu_pk!F7+ptegu!F7+ptnonipm!F7+pt_oilgas!F7+np_oilgas!F7+rwc!F7</f>
        <v>81207.231910930495</v>
      </c>
      <c r="G7" s="32">
        <f>+'c1c2rail'!G7+nonpt!G7+nonroad!G7+'onroad RPD'!CC7+'onroad RPV'!DP7+'c3marine'!F7+ptfire!G7+ptegu_pk!G7+ptegu!G7+ptnonipm!G7+pt_oilgas!G7+np_oilgas!G7+rwc!G7</f>
        <v>24815.144235477586</v>
      </c>
      <c r="H7" s="32">
        <f>+'c1c2rail'!H7+nonpt!H7+nonroad!H7+'onroad RPD'!CK7+'onroad RPP'!AA7+'onroad RPV'!DV7+'onroad_rfl RPD'!AA7+'onroad_rfl RPV'!AA7+'c3marine'!G7+ptfire!H7+ptegu_pk!H7+ptegu!H7+ptnonipm!H7+pt_oilgas!H7+np_oilgas!H7+rwc!H7</f>
        <v>428005.72871807223</v>
      </c>
    </row>
    <row r="8" spans="1:9" x14ac:dyDescent="0.25">
      <c r="A8" s="34" t="s">
        <v>6</v>
      </c>
      <c r="B8" s="32">
        <f>+'c1c2rail'!B8+nonpt!B8+nonroad!B8+'onroad RPD'!L8+'onroad RPV'!AE8+'c3marine'!B8+ptfire!B8+ptegu_pk!B8+ptegu!B8+ptnonipm!B8+pt_oilgas!B8+np_oilgas!B8+rwc!B8</f>
        <v>361305.15850236546</v>
      </c>
      <c r="C8" s="32">
        <f>+'c1c2rail'!C8+nonpt!C8+nonroad!C8+'onroad RPD'!BB8+'onroad RPV'!CP8+ptfire!C8+ptegu_pk!C8+ptegu!C8+ptnonipm!C8+pt_oilgas!C8+np_oilgas!C8+rwc!C8+ag!B8</f>
        <v>5255.2423212103095</v>
      </c>
      <c r="D8" s="32">
        <f>+'c1c2rail'!D8+nonpt!D8+nonroad!D8+'onroad RPD'!BD8+'onroad RPD'!BE8+'onroad RPV'!CS8+'onroad RPV'!CR8+ptfire!D8+ptegu_pk!D8+ptegu!D8+ptnonipm!D8+pt_oilgas!D8+np_oilgas!D8+rwc!D8+ag!C8+'c3marine'!C8+'onroad RPD'!AW8+'onroad RPV'!CK8</f>
        <v>41158.761809771429</v>
      </c>
      <c r="E8" s="32">
        <f>+afdust!AZ8+'c1c2rail'!E8+nonpt!E8+nonroad!E8+'onroad RPD'!CM8+'onroad RPV'!DX8+'c3marine'!D8+ptfire!E8+ptegu_pk!E8+ptegu!E8+ptnonipm!E8+pt_oilgas!E8+np_oilgas!E8+rwc!E8</f>
        <v>16496.729572615524</v>
      </c>
      <c r="F8" s="32">
        <f>+afdust!BA8+'c1c2rail'!F8+nonpt!F8+nonroad!F8+'onroad RPD'!CN8+'onroad RPV'!DY8+'c3marine'!E8+ptfire!F8+ptegu_pk!F8+ptegu!F8+ptnonipm!F8+pt_oilgas!F8+np_oilgas!F8+rwc!F8</f>
        <v>12655.039050841144</v>
      </c>
      <c r="G8" s="32">
        <f>+'c1c2rail'!G8+nonpt!G8+nonroad!G8+'onroad RPD'!CC8+'onroad RPV'!DP8+'c3marine'!F8+ptfire!G8+ptegu_pk!G8+ptegu!G8+ptnonipm!G8+pt_oilgas!G8+np_oilgas!G8+rwc!G8</f>
        <v>1126.9604296991138</v>
      </c>
      <c r="H8" s="32">
        <f>+'c1c2rail'!H8+nonpt!H8+nonroad!H8+'onroad RPD'!CK8+'onroad RPP'!AA8+'onroad RPV'!DV8+'onroad_rfl RPD'!AA8+'onroad_rfl RPV'!AA8+'c3marine'!G8+ptfire!H8+ptegu_pk!H8+ptegu!H8+ptnonipm!H8+pt_oilgas!H8+np_oilgas!H8+rwc!H8</f>
        <v>61964.500259956192</v>
      </c>
      <c r="I8" s="57" t="s">
        <v>328</v>
      </c>
    </row>
    <row r="9" spans="1:9" x14ac:dyDescent="0.25">
      <c r="A9" s="34" t="s">
        <v>7</v>
      </c>
      <c r="B9" s="32">
        <f>+'c1c2rail'!B9+nonpt!B9+nonroad!B9+'onroad RPD'!L9+'onroad RPV'!AE9+'c3marine'!B9+ptfire!B9+ptegu_pk!B9+ptegu!B9+ptnonipm!B9+pt_oilgas!B9+np_oilgas!B9+rwc!B9</f>
        <v>104241.74811294272</v>
      </c>
      <c r="C9" s="32">
        <f>+'c1c2rail'!C9+nonpt!C9+nonroad!C9+'onroad RPD'!BB9+'onroad RPV'!CP9+ptfire!C9+ptegu_pk!C9+ptegu!C9+ptnonipm!C9+pt_oilgas!C9+np_oilgas!C9+rwc!C9+ag!B9</f>
        <v>15078.751981613181</v>
      </c>
      <c r="D9" s="32">
        <f>+'c1c2rail'!D9+nonpt!D9+nonroad!D9+'onroad RPD'!BD9+'onroad RPD'!BE9+'onroad RPV'!CS9+'onroad RPV'!CR9+ptfire!D9+ptegu_pk!D9+ptegu!D9+ptnonipm!D9+pt_oilgas!D9+np_oilgas!D9+rwc!D9+ag!C9+'c3marine'!C9+'onroad RPD'!AW9+'onroad RPV'!CK9</f>
        <v>15425.63765719507</v>
      </c>
      <c r="E9" s="32">
        <f>+afdust!AZ9+'c1c2rail'!E9+nonpt!E9+nonroad!E9+'onroad RPD'!CM9+'onroad RPV'!DX9+'c3marine'!D9+ptfire!E9+ptegu_pk!E9+ptegu!E9+ptnonipm!E9+pt_oilgas!E9+np_oilgas!E9+rwc!E9</f>
        <v>7268.9663207881185</v>
      </c>
      <c r="F9" s="32">
        <f>+afdust!BA9+'c1c2rail'!F9+nonpt!F9+nonroad!F9+'onroad RPD'!CN9+'onroad RPV'!DY9+'c3marine'!E9+ptfire!F9+ptegu_pk!F9+ptegu!F9+ptnonipm!F9+pt_oilgas!F9+np_oilgas!F9+rwc!F9</f>
        <v>3828.7448153934624</v>
      </c>
      <c r="G9" s="32">
        <f>+'c1c2rail'!G9+nonpt!G9+nonroad!G9+'onroad RPD'!CC9+'onroad RPV'!DP9+'c3marine'!F9+ptfire!G9+ptegu_pk!G9+ptegu!G9+ptnonipm!G9+pt_oilgas!G9+np_oilgas!G9+rwc!G9</f>
        <v>2792.4569863133711</v>
      </c>
      <c r="H9" s="32">
        <f>+'c1c2rail'!H9+nonpt!H9+nonroad!H9+'onroad RPD'!CK9+'onroad RPP'!AA9+'onroad RPV'!DV9+'onroad_rfl RPD'!AA9+'onroad_rfl RPV'!AA9+'c3marine'!G9+ptfire!H9+ptegu_pk!H9+ptegu!H9+ptnonipm!H9+pt_oilgas!H9+np_oilgas!H9+rwc!H9</f>
        <v>18391.37570408106</v>
      </c>
      <c r="I9" s="57" t="s">
        <v>328</v>
      </c>
    </row>
    <row r="10" spans="1:9" x14ac:dyDescent="0.25">
      <c r="A10" s="34" t="s">
        <v>8</v>
      </c>
      <c r="B10" s="32">
        <f>+'c1c2rail'!B10+nonpt!B10+nonroad!B10+'onroad RPD'!L10+'onroad RPV'!AE10+'c3marine'!B10+ptfire!B10+ptegu_pk!B10+ptegu!B10+ptnonipm!B10+pt_oilgas!B10+np_oilgas!B10+rwc!B10</f>
        <v>32206.659381433121</v>
      </c>
      <c r="C10" s="32">
        <f>+'c1c2rail'!C10+nonpt!C10+nonroad!C10+'onroad RPD'!BB10+'onroad RPV'!CP10+ptfire!C10+ptegu_pk!C10+ptegu!C10+ptnonipm!C10+pt_oilgas!C10+np_oilgas!C10+rwc!C10+ag!B10</f>
        <v>308.30669887400745</v>
      </c>
      <c r="D10" s="32">
        <f>+'c1c2rail'!D10+nonpt!D10+nonroad!D10+'onroad RPD'!BD10+'onroad RPD'!BE10+'onroad RPV'!CS10+'onroad RPV'!CR10+ptfire!D10+ptegu_pk!D10+ptegu!D10+ptnonipm!D10+pt_oilgas!D10+np_oilgas!D10+rwc!D10+ag!C10+'c3marine'!C10+'onroad RPD'!AW10+'onroad RPV'!CK10</f>
        <v>4228.8283068753199</v>
      </c>
      <c r="E10" s="32">
        <f>+afdust!AZ10+'c1c2rail'!E10+nonpt!E10+nonroad!E10+'onroad RPD'!CM10+'onroad RPV'!DX10+'c3marine'!D10+ptfire!E10+ptegu_pk!E10+ptegu!E10+ptnonipm!E10+pt_oilgas!E10+np_oilgas!E10+rwc!E10</f>
        <v>1749.110499749153</v>
      </c>
      <c r="F10" s="32">
        <f>+afdust!BA10+'c1c2rail'!F10+nonpt!F10+nonroad!F10+'onroad RPD'!CN10+'onroad RPV'!DY10+'c3marine'!E10+ptfire!F10+ptegu_pk!F10+ptegu!F10+ptnonipm!F10+pt_oilgas!F10+np_oilgas!F10+rwc!F10</f>
        <v>1133.9231396342223</v>
      </c>
      <c r="G10" s="32">
        <f>+'c1c2rail'!G10+nonpt!G10+nonroad!G10+'onroad RPD'!CC10+'onroad RPV'!DP10+'c3marine'!F10+ptfire!G10+ptegu_pk!G10+ptegu!G10+ptnonipm!G10+pt_oilgas!G10+np_oilgas!G10+rwc!G10</f>
        <v>993.8672375161467</v>
      </c>
      <c r="H10" s="32">
        <f>+'c1c2rail'!H10+nonpt!H10+nonroad!H10+'onroad RPD'!CK10+'onroad RPP'!AA10+'onroad RPV'!DV10+'onroad_rfl RPD'!AA10+'onroad_rfl RPV'!AA10+'c3marine'!G10+ptfire!H10+ptegu_pk!H10+ptegu!H10+ptnonipm!H10+pt_oilgas!H10+np_oilgas!H10+rwc!H10</f>
        <v>6363.2612795601171</v>
      </c>
    </row>
    <row r="11" spans="1:9" x14ac:dyDescent="0.25">
      <c r="A11" s="34" t="s">
        <v>9</v>
      </c>
      <c r="B11" s="32">
        <f>+'c1c2rail'!B11+nonpt!B11+nonroad!B11+'onroad RPD'!L11+'onroad RPV'!AE11+'c3marine'!B11+ptfire!B11+ptegu_pk!B11+ptegu!B11+ptnonipm!B11+pt_oilgas!B11+np_oilgas!B11+rwc!B11</f>
        <v>3064089.1775132036</v>
      </c>
      <c r="C11" s="32">
        <f>+'c1c2rail'!C11+nonpt!C11+nonroad!C11+'onroad RPD'!BB11+'onroad RPV'!CP11+ptfire!C11+ptegu_pk!C11+ptegu!C11+ptnonipm!C11+pt_oilgas!C11+np_oilgas!C11+rwc!C11+ag!B11</f>
        <v>68910.934240058545</v>
      </c>
      <c r="D11" s="32">
        <f>+'c1c2rail'!D11+nonpt!D11+nonroad!D11+'onroad RPD'!BD11+'onroad RPD'!BE11+'onroad RPV'!CS11+'onroad RPV'!CR11+ptfire!D11+ptegu_pk!D11+ptegu!D11+ptnonipm!D11+pt_oilgas!D11+np_oilgas!D11+rwc!D11+ag!C11+'c3marine'!C11+'onroad RPD'!AW11+'onroad RPV'!CK11</f>
        <v>307515.50489111408</v>
      </c>
      <c r="E11" s="32">
        <f>+afdust!AZ11+'c1c2rail'!E11+nonpt!E11+nonroad!E11+'onroad RPD'!CM11+'onroad RPV'!DX11+'c3marine'!D11+ptfire!E11+ptegu_pk!E11+ptegu!E11+ptnonipm!E11+pt_oilgas!E11+np_oilgas!E11+rwc!E11</f>
        <v>307222.43334485934</v>
      </c>
      <c r="F11" s="32">
        <f>+afdust!BA11+'c1c2rail'!F11+nonpt!F11+nonroad!F11+'onroad RPD'!CN11+'onroad RPV'!DY11+'c3marine'!E11+ptfire!F11+ptegu_pk!F11+ptegu!F11+ptnonipm!F11+pt_oilgas!F11+np_oilgas!F11+rwc!F11</f>
        <v>170689.39273037168</v>
      </c>
      <c r="G11" s="32">
        <f>+'c1c2rail'!G11+nonpt!G11+nonroad!G11+'onroad RPD'!CC11+'onroad RPV'!DP11+'c3marine'!F11+ptfire!G11+ptegu_pk!G11+ptegu!G11+ptnonipm!G11+pt_oilgas!G11+np_oilgas!G11+rwc!G11</f>
        <v>127982.16313946893</v>
      </c>
      <c r="H11" s="32">
        <f>+'c1c2rail'!H11+nonpt!H11+nonroad!H11+'onroad RPD'!CK11+'onroad RPP'!AA11+'onroad RPV'!DV11+'onroad_rfl RPD'!AA11+'onroad_rfl RPV'!AA11+'c3marine'!G11+ptfire!H11+ptegu_pk!H11+ptegu!H11+ptnonipm!H11+pt_oilgas!H11+np_oilgas!H11+rwc!H11</f>
        <v>652241.82017068716</v>
      </c>
      <c r="I11" s="57" t="s">
        <v>328</v>
      </c>
    </row>
    <row r="12" spans="1:9" x14ac:dyDescent="0.25">
      <c r="A12" s="34" t="s">
        <v>10</v>
      </c>
      <c r="B12" s="32">
        <f>+'c1c2rail'!B12+nonpt!B12+nonroad!B12+'onroad RPD'!L12+'onroad RPV'!AE12+'c3marine'!B12+ptfire!B12+ptegu_pk!B12+ptegu!B12+ptnonipm!B12+pt_oilgas!B12+np_oilgas!B12+rwc!B12</f>
        <v>2267246.8851786163</v>
      </c>
      <c r="C12" s="32">
        <f>+'c1c2rail'!C12+nonpt!C12+nonroad!C12+'onroad RPD'!BB12+'onroad RPV'!CP12+ptfire!C12+ptegu_pk!C12+ptegu!C12+ptnonipm!C12+pt_oilgas!C12+np_oilgas!C12+rwc!C12+ag!B12</f>
        <v>120034.79675748524</v>
      </c>
      <c r="D12" s="32">
        <f>+'c1c2rail'!D12+nonpt!D12+nonroad!D12+'onroad RPD'!BD12+'onroad RPD'!BE12+'onroad RPV'!CS12+'onroad RPV'!CR12+ptfire!D12+ptegu_pk!D12+ptegu!D12+ptnonipm!D12+pt_oilgas!D12+np_oilgas!D12+rwc!D12+ag!C12+'c3marine'!C12+'onroad RPD'!AW12+'onroad RPV'!CK12</f>
        <v>235906.26558532438</v>
      </c>
      <c r="E12" s="32">
        <f>+afdust!AZ12+'c1c2rail'!E12+nonpt!E12+nonroad!E12+'onroad RPD'!CM12+'onroad RPV'!DX12+'c3marine'!D12+ptfire!E12+ptegu_pk!E12+ptegu!E12+ptnonipm!E12+pt_oilgas!E12+np_oilgas!E12+rwc!E12</f>
        <v>366199.5102567643</v>
      </c>
      <c r="F12" s="32">
        <f>+afdust!BA12+'c1c2rail'!F12+nonpt!F12+nonroad!F12+'onroad RPD'!CN12+'onroad RPV'!DY12+'c3marine'!E12+ptfire!F12+ptegu_pk!F12+ptegu!F12+ptnonipm!F12+pt_oilgas!F12+np_oilgas!F12+rwc!F12</f>
        <v>212826.19697588956</v>
      </c>
      <c r="G12" s="32">
        <f>+'c1c2rail'!G12+nonpt!G12+nonroad!G12+'onroad RPD'!CC12+'onroad RPV'!DP12+'c3marine'!F12+ptfire!G12+ptegu_pk!G12+ptegu!G12+ptnonipm!G12+pt_oilgas!G12+np_oilgas!G12+rwc!G12</f>
        <v>80000.831881103339</v>
      </c>
      <c r="H12" s="32">
        <f>+'c1c2rail'!H12+nonpt!H12+nonroad!H12+'onroad RPD'!CK12+'onroad RPP'!AA12+'onroad RPV'!DV12+'onroad_rfl RPD'!AA12+'onroad_rfl RPV'!AA12+'c3marine'!G12+ptfire!H12+ptegu_pk!H12+ptegu!H12+ptnonipm!H12+pt_oilgas!H12+np_oilgas!H12+rwc!H12</f>
        <v>315164.2570615969</v>
      </c>
      <c r="I12" s="57" t="s">
        <v>328</v>
      </c>
    </row>
    <row r="13" spans="1:9" x14ac:dyDescent="0.25">
      <c r="A13" s="34" t="s">
        <v>12</v>
      </c>
      <c r="B13" s="32">
        <f>+'c1c2rail'!B13+nonpt!B13+nonroad!B13+'onroad RPD'!L13+'onroad RPV'!AE13+'c3marine'!B13+ptfire!B13+ptegu_pk!B13+ptegu!B13+ptnonipm!B13+pt_oilgas!B13+np_oilgas!B13+rwc!B13</f>
        <v>1014454.4416352776</v>
      </c>
      <c r="C13" s="32">
        <f>+'c1c2rail'!C13+nonpt!C13+nonroad!C13+'onroad RPD'!BB13+'onroad RPV'!CP13+ptfire!C13+ptegu_pk!C13+ptegu!C13+ptnonipm!C13+pt_oilgas!C13+np_oilgas!C13+rwc!C13+ag!B13</f>
        <v>76021.347191653171</v>
      </c>
      <c r="D13" s="32">
        <f>+'c1c2rail'!D13+nonpt!D13+nonroad!D13+'onroad RPD'!BD13+'onroad RPD'!BE13+'onroad RPV'!CS13+'onroad RPV'!CR13+ptfire!D13+ptegu_pk!D13+ptegu!D13+ptnonipm!D13+pt_oilgas!D13+np_oilgas!D13+rwc!D13+ag!C13+'c3marine'!C13+'onroad RPD'!AW13+'onroad RPV'!CK13</f>
        <v>52127.109972675331</v>
      </c>
      <c r="E13" s="32">
        <f>+afdust!AZ13+'c1c2rail'!E13+nonpt!E13+nonroad!E13+'onroad RPD'!CM13+'onroad RPV'!DX13+'c3marine'!D13+ptfire!E13+ptegu_pk!E13+ptegu!E13+ptnonipm!E13+pt_oilgas!E13+np_oilgas!E13+rwc!E13</f>
        <v>228246.11977662437</v>
      </c>
      <c r="F13" s="32">
        <f>+afdust!BA13+'c1c2rail'!F13+nonpt!F13+nonroad!F13+'onroad RPD'!CN13+'onroad RPV'!DY13+'c3marine'!E13+ptfire!F13+ptegu_pk!F13+ptegu!F13+ptnonipm!F13+pt_oilgas!F13+np_oilgas!F13+rwc!F13</f>
        <v>90566.155269028764</v>
      </c>
      <c r="G13" s="32">
        <f>+'c1c2rail'!G13+nonpt!G13+nonroad!G13+'onroad RPD'!CC13+'onroad RPV'!DP13+'c3marine'!F13+ptfire!G13+ptegu_pk!G13+ptegu!G13+ptnonipm!G13+pt_oilgas!G13+np_oilgas!G13+rwc!G13</f>
        <v>10746.778955470147</v>
      </c>
      <c r="H13" s="32">
        <f>+'c1c2rail'!H13+nonpt!H13+nonroad!H13+'onroad RPD'!CK13+'onroad RPP'!AA13+'onroad RPV'!DV13+'onroad_rfl RPD'!AA13+'onroad_rfl RPV'!AA13+'c3marine'!G13+ptfire!H13+ptegu_pk!H13+ptegu!H13+ptnonipm!H13+pt_oilgas!H13+np_oilgas!H13+rwc!H13</f>
        <v>237752.58364599911</v>
      </c>
    </row>
    <row r="14" spans="1:9" x14ac:dyDescent="0.25">
      <c r="A14" s="34" t="s">
        <v>13</v>
      </c>
      <c r="B14" s="32">
        <f>+'c1c2rail'!B14+nonpt!B14+nonroad!B14+'onroad RPD'!L14+'onroad RPV'!AE14+'c3marine'!B14+ptfire!B14+ptegu_pk!B14+ptegu!B14+ptnonipm!B14+pt_oilgas!B14+np_oilgas!B14+rwc!B14</f>
        <v>1312126.8621795638</v>
      </c>
      <c r="C14" s="32">
        <f>+'c1c2rail'!C14+nonpt!C14+nonroad!C14+'onroad RPD'!BB14+'onroad RPV'!CP14+ptfire!C14+ptegu_pk!C14+ptegu!C14+ptnonipm!C14+pt_oilgas!C14+np_oilgas!C14+rwc!C14+ag!B14</f>
        <v>125222.28547506951</v>
      </c>
      <c r="D14" s="32">
        <f>+'c1c2rail'!D14+nonpt!D14+nonroad!D14+'onroad RPD'!BD14+'onroad RPD'!BE14+'onroad RPV'!CS14+'onroad RPV'!CR14+ptfire!D14+ptegu_pk!D14+ptegu!D14+ptnonipm!D14+pt_oilgas!D14+np_oilgas!D14+rwc!D14+ag!C14+'c3marine'!C14+'onroad RPD'!AW14+'onroad RPV'!CK14</f>
        <v>283852.38554435148</v>
      </c>
      <c r="E14" s="32">
        <f>+afdust!AZ14+'c1c2rail'!E14+nonpt!E14+nonroad!E14+'onroad RPD'!CM14+'onroad RPV'!DX14+'c3marine'!D14+ptfire!E14+ptegu_pk!E14+ptegu!E14+ptnonipm!E14+pt_oilgas!E14+np_oilgas!E14+rwc!E14</f>
        <v>366019.35949603352</v>
      </c>
      <c r="F14" s="32">
        <f>+afdust!BA14+'c1c2rail'!F14+nonpt!F14+nonroad!F14+'onroad RPD'!CN14+'onroad RPV'!DY14+'c3marine'!E14+ptfire!F14+ptegu_pk!F14+ptegu!F14+ptnonipm!F14+pt_oilgas!F14+np_oilgas!F14+rwc!F14</f>
        <v>104376.53446396056</v>
      </c>
      <c r="G14" s="32">
        <f>+'c1c2rail'!G14+nonpt!G14+nonroad!G14+'onroad RPD'!CC14+'onroad RPV'!DP14+'c3marine'!F14+ptfire!G14+ptegu_pk!G14+ptegu!G14+ptnonipm!G14+pt_oilgas!G14+np_oilgas!G14+rwc!G14</f>
        <v>96252.839992913272</v>
      </c>
      <c r="H14" s="32">
        <f>+'c1c2rail'!H14+nonpt!H14+nonroad!H14+'onroad RPD'!CK14+'onroad RPP'!AA14+'onroad RPV'!DV14+'onroad_rfl RPD'!AA14+'onroad_rfl RPV'!AA14+'c3marine'!G14+ptfire!H14+ptegu_pk!H14+ptegu!H14+ptnonipm!H14+pt_oilgas!H14+np_oilgas!H14+rwc!H14</f>
        <v>307232.91192023695</v>
      </c>
      <c r="I14" s="57" t="s">
        <v>328</v>
      </c>
    </row>
    <row r="15" spans="1:9" x14ac:dyDescent="0.25">
      <c r="A15" s="34" t="s">
        <v>14</v>
      </c>
      <c r="B15" s="32">
        <f>+'c1c2rail'!B15+nonpt!B15+nonroad!B15+'onroad RPD'!L15+'onroad RPV'!AE15+'c3marine'!B15+ptfire!B15+ptegu_pk!B15+ptegu!B15+ptnonipm!B15+pt_oilgas!B15+np_oilgas!B15+rwc!B15</f>
        <v>1133017.4348920316</v>
      </c>
      <c r="C15" s="32">
        <f>+'c1c2rail'!C15+nonpt!C15+nonroad!C15+'onroad RPD'!BB15+'onroad RPV'!CP15+ptfire!C15+ptegu_pk!C15+ptegu!C15+ptnonipm!C15+pt_oilgas!C15+np_oilgas!C15+rwc!C15+ag!B15</f>
        <v>121371.77883023411</v>
      </c>
      <c r="D15" s="32">
        <f>+'c1c2rail'!D15+nonpt!D15+nonroad!D15+'onroad RPD'!BD15+'onroad RPD'!BE15+'onroad RPV'!CS15+'onroad RPV'!CR15+ptfire!D15+ptegu_pk!D15+ptegu!D15+ptnonipm!D15+pt_oilgas!D15+np_oilgas!D15+rwc!D15+ag!C15+'c3marine'!C15+'onroad RPD'!AW15+'onroad RPV'!CK15</f>
        <v>263842.78311992163</v>
      </c>
      <c r="E15" s="32">
        <f>+afdust!AZ15+'c1c2rail'!E15+nonpt!E15+nonroad!E15+'onroad RPD'!CM15+'onroad RPV'!DX15+'c3marine'!D15+ptfire!E15+ptegu_pk!E15+ptegu!E15+ptnonipm!E15+pt_oilgas!E15+np_oilgas!E15+rwc!E15</f>
        <v>238745.22624324847</v>
      </c>
      <c r="F15" s="32">
        <f>+afdust!BA15+'c1c2rail'!F15+nonpt!F15+nonroad!F15+'onroad RPD'!CN15+'onroad RPV'!DY15+'c3marine'!E15+ptfire!F15+ptegu_pk!F15+ptegu!F15+ptnonipm!F15+pt_oilgas!F15+np_oilgas!F15+rwc!F15</f>
        <v>77742.591908148024</v>
      </c>
      <c r="G15" s="32">
        <f>+'c1c2rail'!G15+nonpt!G15+nonroad!G15+'onroad RPD'!CC15+'onroad RPV'!DP15+'c3marine'!F15+ptfire!G15+ptegu_pk!G15+ptegu!G15+ptnonipm!G15+pt_oilgas!G15+np_oilgas!G15+rwc!G15</f>
        <v>195814.45677756905</v>
      </c>
      <c r="H15" s="32">
        <f>+'c1c2rail'!H15+nonpt!H15+nonroad!H15+'onroad RPD'!CK15+'onroad RPP'!AA15+'onroad RPV'!DV15+'onroad_rfl RPD'!AA15+'onroad_rfl RPV'!AA15+'c3marine'!G15+ptfire!H15+ptegu_pk!H15+ptegu!H15+ptnonipm!H15+pt_oilgas!H15+np_oilgas!H15+rwc!H15</f>
        <v>206240.39097665669</v>
      </c>
      <c r="I15" s="57" t="s">
        <v>328</v>
      </c>
    </row>
    <row r="16" spans="1:9" x14ac:dyDescent="0.25">
      <c r="A16" s="34" t="s">
        <v>15</v>
      </c>
      <c r="B16" s="32">
        <f>+'c1c2rail'!B16+nonpt!B16+nonroad!B16+'onroad RPD'!L16+'onroad RPV'!AE16+'c3marine'!B16+ptfire!B16+ptegu_pk!B16+ptegu!B16+ptnonipm!B16+pt_oilgas!B16+np_oilgas!B16+rwc!B16</f>
        <v>675407.71033101401</v>
      </c>
      <c r="C16" s="32">
        <f>+'c1c2rail'!C16+nonpt!C16+nonroad!C16+'onroad RPD'!BB16+'onroad RPV'!CP16+ptfire!C16+ptegu_pk!C16+ptegu!C16+ptnonipm!C16+pt_oilgas!C16+np_oilgas!C16+rwc!C16+ag!B16</f>
        <v>307601.26537504949</v>
      </c>
      <c r="D16" s="32">
        <f>+'c1c2rail'!D16+nonpt!D16+nonroad!D16+'onroad RPD'!BD16+'onroad RPD'!BE16+'onroad RPV'!CS16+'onroad RPV'!CR16+ptfire!D16+ptegu_pk!D16+ptegu!D16+ptnonipm!D16+pt_oilgas!D16+np_oilgas!D16+rwc!D16+ag!C16+'c3marine'!C16+'onroad RPD'!AW16+'onroad RPV'!CK16</f>
        <v>130079.08293073374</v>
      </c>
      <c r="E16" s="32">
        <f>+afdust!AZ16+'c1c2rail'!E16+nonpt!E16+nonroad!E16+'onroad RPD'!CM16+'onroad RPV'!DX16+'c3marine'!D16+ptfire!E16+ptegu_pk!E16+ptegu!E16+ptnonipm!E16+pt_oilgas!E16+np_oilgas!E16+rwc!E16</f>
        <v>311653.65680262278</v>
      </c>
      <c r="F16" s="32">
        <f>+afdust!BA16+'c1c2rail'!F16+nonpt!F16+nonroad!F16+'onroad RPD'!CN16+'onroad RPV'!DY16+'c3marine'!E16+ptfire!F16+ptegu_pk!F16+ptegu!F16+ptnonipm!F16+pt_oilgas!F16+np_oilgas!F16+rwc!F16</f>
        <v>82087.352554032928</v>
      </c>
      <c r="G16" s="32">
        <f>+'c1c2rail'!G16+nonpt!G16+nonroad!G16+'onroad RPD'!CC16+'onroad RPV'!DP16+'c3marine'!F16+ptfire!G16+ptegu_pk!G16+ptegu!G16+ptnonipm!G16+pt_oilgas!G16+np_oilgas!G16+rwc!G16</f>
        <v>50416.16832913681</v>
      </c>
      <c r="H16" s="32">
        <f>+'c1c2rail'!H16+nonpt!H16+nonroad!H16+'onroad RPD'!CK16+'onroad RPP'!AA16+'onroad RPV'!DV16+'onroad_rfl RPD'!AA16+'onroad_rfl RPV'!AA16+'c3marine'!G16+ptfire!H16+ptegu_pk!H16+ptegu!H16+ptnonipm!H16+pt_oilgas!H16+np_oilgas!H16+rwc!H16</f>
        <v>159931.72990886521</v>
      </c>
      <c r="I16" s="57" t="s">
        <v>328</v>
      </c>
    </row>
    <row r="17" spans="1:9" x14ac:dyDescent="0.25">
      <c r="A17" s="34" t="s">
        <v>16</v>
      </c>
      <c r="B17" s="32">
        <f>+'c1c2rail'!B17+nonpt!B17+nonroad!B17+'onroad RPD'!L17+'onroad RPV'!AE17+'c3marine'!B17+ptfire!B17+ptegu_pk!B17+ptegu!B17+ptnonipm!B17+pt_oilgas!B17+np_oilgas!B17+rwc!B17</f>
        <v>1456700.119236277</v>
      </c>
      <c r="C17" s="32">
        <f>+'c1c2rail'!C17+nonpt!C17+nonroad!C17+'onroad RPD'!BB17+'onroad RPV'!CP17+ptfire!C17+ptegu_pk!C17+ptegu!C17+ptnonipm!C17+pt_oilgas!C17+np_oilgas!C17+rwc!C17+ag!B17</f>
        <v>193778.83018085905</v>
      </c>
      <c r="D17" s="32">
        <f>+'c1c2rail'!D17+nonpt!D17+nonroad!D17+'onroad RPD'!BD17+'onroad RPD'!BE17+'onroad RPV'!CS17+'onroad RPV'!CR17+ptfire!D17+ptegu_pk!D17+ptegu!D17+ptnonipm!D17+pt_oilgas!D17+np_oilgas!D17+rwc!D17+ag!C17+'c3marine'!C17+'onroad RPD'!AW17+'onroad RPV'!CK17</f>
        <v>224209.94217084674</v>
      </c>
      <c r="E17" s="32">
        <f>+afdust!AZ17+'c1c2rail'!E17+nonpt!E17+nonroad!E17+'onroad RPD'!CM17+'onroad RPV'!DX17+'c3marine'!D17+ptfire!E17+ptegu_pk!E17+ptegu!E17+ptnonipm!E17+pt_oilgas!E17+np_oilgas!E17+rwc!E17</f>
        <v>553880.53870687843</v>
      </c>
      <c r="F17" s="32">
        <f>+afdust!BA17+'c1c2rail'!F17+nonpt!F17+nonroad!F17+'onroad RPD'!CN17+'onroad RPV'!DY17+'c3marine'!E17+ptfire!F17+ptegu_pk!F17+ptegu!F17+ptnonipm!F17+pt_oilgas!F17+np_oilgas!F17+rwc!F17</f>
        <v>184084.14948288954</v>
      </c>
      <c r="G17" s="32">
        <f>+'c1c2rail'!G17+nonpt!G17+nonroad!G17+'onroad RPD'!CC17+'onroad RPV'!DP17+'c3marine'!F17+ptfire!G17+ptegu_pk!G17+ptegu!G17+ptnonipm!G17+pt_oilgas!G17+np_oilgas!G17+rwc!G17</f>
        <v>32868.827717465843</v>
      </c>
      <c r="H17" s="32">
        <f>+'c1c2rail'!H17+nonpt!H17+nonroad!H17+'onroad RPD'!CK17+'onroad RPP'!AA17+'onroad RPV'!DV17+'onroad_rfl RPD'!AA17+'onroad_rfl RPV'!AA17+'c3marine'!G17+ptfire!H17+ptegu_pk!H17+ptegu!H17+ptnonipm!H17+pt_oilgas!H17+np_oilgas!H17+rwc!H17</f>
        <v>427552.33193828311</v>
      </c>
      <c r="I17" s="57" t="s">
        <v>328</v>
      </c>
    </row>
    <row r="18" spans="1:9" x14ac:dyDescent="0.25">
      <c r="A18" s="34" t="s">
        <v>17</v>
      </c>
      <c r="B18" s="32">
        <f>+'c1c2rail'!B18+nonpt!B18+nonroad!B18+'onroad RPD'!L18+'onroad RPV'!AE18+'c3marine'!B18+ptfire!B18+ptegu_pk!B18+ptegu!B18+ptnonipm!B18+pt_oilgas!B18+np_oilgas!B18+rwc!B18</f>
        <v>845654.43419546308</v>
      </c>
      <c r="C18" s="32">
        <f>+'c1c2rail'!C18+nonpt!C18+nonroad!C18+'onroad RPD'!BB18+'onroad RPV'!CP18+ptfire!C18+ptegu_pk!C18+ptegu!C18+ptnonipm!C18+pt_oilgas!C18+np_oilgas!C18+rwc!C18+ag!B18</f>
        <v>60279.550678730004</v>
      </c>
      <c r="D18" s="32">
        <f>+'c1c2rail'!D18+nonpt!D18+nonroad!D18+'onroad RPD'!BD18+'onroad RPD'!BE18+'onroad RPV'!CS18+'onroad RPV'!CR18+ptfire!D18+ptegu_pk!D18+ptegu!D18+ptnonipm!D18+pt_oilgas!D18+np_oilgas!D18+rwc!D18+ag!C18+'c3marine'!C18+'onroad RPD'!AW18+'onroad RPV'!CK18</f>
        <v>203465.09130316062</v>
      </c>
      <c r="E18" s="32">
        <f>+afdust!AZ18+'c1c2rail'!E18+nonpt!E18+nonroad!E18+'onroad RPD'!CM18+'onroad RPV'!DX18+'c3marine'!D18+ptfire!E18+ptegu_pk!E18+ptegu!E18+ptnonipm!E18+pt_oilgas!E18+np_oilgas!E18+rwc!E18</f>
        <v>110197.81179457915</v>
      </c>
      <c r="F18" s="32">
        <f>+afdust!BA18+'c1c2rail'!F18+nonpt!F18+nonroad!F18+'onroad RPD'!CN18+'onroad RPV'!DY18+'c3marine'!E18+ptfire!F18+ptegu_pk!F18+ptegu!F18+ptnonipm!F18+pt_oilgas!F18+np_oilgas!F18+rwc!F18</f>
        <v>62521.39579016871</v>
      </c>
      <c r="G18" s="32">
        <f>+'c1c2rail'!G18+nonpt!G18+nonroad!G18+'onroad RPD'!CC18+'onroad RPV'!DP18+'c3marine'!F18+ptfire!G18+ptegu_pk!G18+ptegu!G18+ptnonipm!G18+pt_oilgas!G18+np_oilgas!G18+rwc!G18</f>
        <v>128083.57741387487</v>
      </c>
      <c r="H18" s="32">
        <f>+'c1c2rail'!H18+nonpt!H18+nonroad!H18+'onroad RPD'!CK18+'onroad RPP'!AA18+'onroad RPV'!DV18+'onroad_rfl RPD'!AA18+'onroad_rfl RPV'!AA18+'c3marine'!G18+ptfire!H18+ptegu_pk!H18+ptegu!H18+ptnonipm!H18+pt_oilgas!H18+np_oilgas!H18+rwc!H18</f>
        <v>227807.08789120195</v>
      </c>
      <c r="I18" s="57" t="s">
        <v>328</v>
      </c>
    </row>
    <row r="19" spans="1:9" x14ac:dyDescent="0.25">
      <c r="A19" s="34" t="s">
        <v>18</v>
      </c>
      <c r="B19" s="32">
        <f>+'c1c2rail'!B19+nonpt!B19+nonroad!B19+'onroad RPD'!L19+'onroad RPV'!AE19+'c3marine'!B19+ptfire!B19+ptegu_pk!B19+ptegu!B19+ptnonipm!B19+pt_oilgas!B19+np_oilgas!B19+rwc!B19</f>
        <v>2019997.9039554796</v>
      </c>
      <c r="C19" s="32">
        <f>+'c1c2rail'!C19+nonpt!C19+nonroad!C19+'onroad RPD'!BB19+'onroad RPV'!CP19+ptfire!C19+ptegu_pk!C19+ptegu!C19+ptnonipm!C19+pt_oilgas!C19+np_oilgas!C19+rwc!C19+ag!B19</f>
        <v>96609.400197553536</v>
      </c>
      <c r="D19" s="32">
        <f>+'c1c2rail'!D19+nonpt!D19+nonroad!D19+'onroad RPD'!BD19+'onroad RPD'!BE19+'onroad RPV'!CS19+'onroad RPV'!CR19+ptfire!D19+ptegu_pk!D19+ptegu!D19+ptnonipm!D19+pt_oilgas!D19+np_oilgas!D19+rwc!D19+ag!C19+'c3marine'!C19+'onroad RPD'!AW19+'onroad RPV'!CK19</f>
        <v>367487.23215743096</v>
      </c>
      <c r="E19" s="32">
        <f>+afdust!AZ19+'c1c2rail'!E19+nonpt!E19+nonroad!E19+'onroad RPD'!CM19+'onroad RPV'!DX19+'c3marine'!D19+ptfire!E19+ptegu_pk!E19+ptegu!E19+ptnonipm!E19+pt_oilgas!E19+np_oilgas!E19+rwc!E19</f>
        <v>276610.9770604946</v>
      </c>
      <c r="F19" s="32">
        <f>+afdust!BA19+'c1c2rail'!F19+nonpt!F19+nonroad!F19+'onroad RPD'!CN19+'onroad RPV'!DY19+'c3marine'!E19+ptfire!F19+ptegu_pk!F19+ptegu!F19+ptnonipm!F19+pt_oilgas!F19+np_oilgas!F19+rwc!F19</f>
        <v>183186.8905835342</v>
      </c>
      <c r="G19" s="32">
        <f>+'c1c2rail'!G19+nonpt!G19+nonroad!G19+'onroad RPD'!CC19+'onroad RPV'!DP19+'c3marine'!F19+ptfire!G19+ptegu_pk!G19+ptegu!G19+ptnonipm!G19+pt_oilgas!G19+np_oilgas!G19+rwc!G19</f>
        <v>120350.85962527701</v>
      </c>
      <c r="H19" s="32">
        <f>+'c1c2rail'!H19+nonpt!H19+nonroad!H19+'onroad RPD'!CK19+'onroad RPP'!AA19+'onroad RPV'!DV19+'onroad_rfl RPD'!AA19+'onroad_rfl RPV'!AA19+'c3marine'!G19+ptfire!H19+ptegu_pk!H19+ptegu!H19+ptnonipm!H19+pt_oilgas!H19+np_oilgas!H19+rwc!H19</f>
        <v>658419.41876726621</v>
      </c>
      <c r="I19" s="57" t="s">
        <v>328</v>
      </c>
    </row>
    <row r="20" spans="1:9" x14ac:dyDescent="0.25">
      <c r="A20" s="34" t="s">
        <v>19</v>
      </c>
      <c r="B20" s="32">
        <f>+'c1c2rail'!B20+nonpt!B20+nonroad!B20+'onroad RPD'!L20+'onroad RPV'!AE20+'c3marine'!B20+ptfire!B20+ptegu_pk!B20+ptegu!B20+ptnonipm!B20+pt_oilgas!B20+np_oilgas!B20+rwc!B20</f>
        <v>236751.96229462919</v>
      </c>
      <c r="C20" s="32">
        <f>+'c1c2rail'!C20+nonpt!C20+nonroad!C20+'onroad RPD'!BB20+'onroad RPV'!CP20+ptfire!C20+ptegu_pk!C20+ptegu!C20+ptnonipm!C20+pt_oilgas!C20+np_oilgas!C20+rwc!C20+ag!B20</f>
        <v>7245.752583219115</v>
      </c>
      <c r="D20" s="32">
        <f>+'c1c2rail'!D20+nonpt!D20+nonroad!D20+'onroad RPD'!BD20+'onroad RPD'!BE20+'onroad RPV'!CS20+'onroad RPV'!CR20+ptfire!D20+ptegu_pk!D20+ptegu!D20+ptnonipm!D20+pt_oilgas!D20+np_oilgas!D20+rwc!D20+ag!C20+'c3marine'!C20+'onroad RPD'!AW20+'onroad RPV'!CK20</f>
        <v>43058.56600748335</v>
      </c>
      <c r="E20" s="32">
        <f>+afdust!AZ20+'c1c2rail'!E20+nonpt!E20+nonroad!E20+'onroad RPD'!CM20+'onroad RPV'!DX20+'c3marine'!D20+ptfire!E20+ptegu_pk!E20+ptegu!E20+ptnonipm!E20+pt_oilgas!E20+np_oilgas!E20+rwc!E20</f>
        <v>23107.792319745473</v>
      </c>
      <c r="F20" s="32">
        <f>+afdust!BA20+'c1c2rail'!F20+nonpt!F20+nonroad!F20+'onroad RPD'!CN20+'onroad RPV'!DY20+'c3marine'!E20+ptfire!F20+ptegu_pk!F20+ptegu!F20+ptnonipm!F20+pt_oilgas!F20+np_oilgas!F20+rwc!F20</f>
        <v>15904.210147434504</v>
      </c>
      <c r="G20" s="32">
        <f>+'c1c2rail'!G20+nonpt!G20+nonroad!G20+'onroad RPD'!CC20+'onroad RPV'!DP20+'c3marine'!F20+ptfire!G20+ptegu_pk!G20+ptegu!G20+ptnonipm!G20+pt_oilgas!G20+np_oilgas!G20+rwc!G20</f>
        <v>5183.7112117552315</v>
      </c>
      <c r="H20" s="32">
        <f>+'c1c2rail'!H20+nonpt!H20+nonroad!H20+'onroad RPD'!CK20+'onroad RPP'!AA20+'onroad RPV'!DV20+'onroad_rfl RPD'!AA20+'onroad_rfl RPV'!AA20+'c3marine'!G20+ptfire!H20+ptegu_pk!H20+ptegu!H20+ptnonipm!H20+pt_oilgas!H20+np_oilgas!H20+rwc!H20</f>
        <v>44879.252603757734</v>
      </c>
      <c r="I20" s="57" t="s">
        <v>328</v>
      </c>
    </row>
    <row r="21" spans="1:9" x14ac:dyDescent="0.25">
      <c r="A21" s="34" t="s">
        <v>20</v>
      </c>
      <c r="B21" s="32">
        <f>+'c1c2rail'!B21+nonpt!B21+nonroad!B21+'onroad RPD'!L21+'onroad RPV'!AE21+'c3marine'!B21+ptfire!B21+ptegu_pk!B21+ptegu!B21+ptnonipm!B21+pt_oilgas!B21+np_oilgas!B21+rwc!B21</f>
        <v>609092.34815097181</v>
      </c>
      <c r="C21" s="32">
        <f>+'c1c2rail'!C21+nonpt!C21+nonroad!C21+'onroad RPD'!BB21+'onroad RPV'!CP21+ptfire!C21+ptegu_pk!C21+ptegu!C21+ptnonipm!C21+pt_oilgas!C21+np_oilgas!C21+rwc!C21+ag!B21</f>
        <v>28760.246216000123</v>
      </c>
      <c r="D21" s="32">
        <f>+'c1c2rail'!D21+nonpt!D21+nonroad!D21+'onroad RPD'!BD21+'onroad RPD'!BE21+'onroad RPV'!CS21+'onroad RPV'!CR21+ptfire!D21+ptegu_pk!D21+ptegu!D21+ptnonipm!D21+pt_oilgas!D21+np_oilgas!D21+rwc!D21+ag!C21+'c3marine'!C21+'onroad RPD'!AW21+'onroad RPV'!CK21</f>
        <v>81174.662188329181</v>
      </c>
      <c r="E21" s="32">
        <f>+afdust!AZ21+'c1c2rail'!E21+nonpt!E21+nonroad!E21+'onroad RPD'!CM21+'onroad RPV'!DX21+'c3marine'!D21+ptfire!E21+ptegu_pk!E21+ptegu!E21+ptnonipm!E21+pt_oilgas!E21+np_oilgas!E21+rwc!E21</f>
        <v>35711.656022890013</v>
      </c>
      <c r="F21" s="32">
        <f>+afdust!BA21+'c1c2rail'!F21+nonpt!F21+nonroad!F21+'onroad RPD'!CN21+'onroad RPV'!DY21+'c3marine'!E21+ptfire!F21+ptegu_pk!F21+ptegu!F21+ptnonipm!F21+pt_oilgas!F21+np_oilgas!F21+rwc!F21</f>
        <v>21640.385210031571</v>
      </c>
      <c r="G21" s="32">
        <f>+'c1c2rail'!G21+nonpt!G21+nonroad!G21+'onroad RPD'!CC21+'onroad RPV'!DP21+'c3marine'!F21+ptfire!G21+ptegu_pk!G21+ptegu!G21+ptnonipm!G21+pt_oilgas!G21+np_oilgas!G21+rwc!G21</f>
        <v>38959.669962593252</v>
      </c>
      <c r="H21" s="32">
        <f>+'c1c2rail'!H21+nonpt!H21+nonroad!H21+'onroad RPD'!CK21+'onroad RPP'!AA21+'onroad RPV'!DV21+'onroad_rfl RPD'!AA21+'onroad_rfl RPV'!AA21+'c3marine'!G21+ptfire!H21+ptegu_pk!H21+ptegu!H21+ptnonipm!H21+pt_oilgas!H21+np_oilgas!H21+rwc!H21</f>
        <v>94799.681339785777</v>
      </c>
      <c r="I21" s="57" t="s">
        <v>328</v>
      </c>
    </row>
    <row r="22" spans="1:9" x14ac:dyDescent="0.25">
      <c r="A22" s="34" t="s">
        <v>21</v>
      </c>
      <c r="B22" s="32">
        <f>+'c1c2rail'!B22+nonpt!B22+nonroad!B22+'onroad RPD'!L22+'onroad RPV'!AE22+'c3marine'!B22+ptfire!B22+ptegu_pk!B22+ptegu!B22+ptnonipm!B22+pt_oilgas!B22+np_oilgas!B22+rwc!B22</f>
        <v>617958.25137080136</v>
      </c>
      <c r="C22" s="32">
        <f>+'c1c2rail'!C22+nonpt!C22+nonroad!C22+'onroad RPD'!BB22+'onroad RPV'!CP22+ptfire!C22+ptegu_pk!C22+ptegu!C22+ptnonipm!C22+pt_oilgas!C22+np_oilgas!C22+rwc!C22+ag!B22</f>
        <v>7376.1649097953668</v>
      </c>
      <c r="D22" s="32">
        <f>+'c1c2rail'!D22+nonpt!D22+nonroad!D22+'onroad RPD'!BD22+'onroad RPD'!BE22+'onroad RPV'!CS22+'onroad RPV'!CR22+ptfire!D22+ptegu_pk!D22+ptegu!D22+ptnonipm!D22+pt_oilgas!D22+np_oilgas!D22+rwc!D22+ag!C22+'c3marine'!C22+'onroad RPD'!AW22+'onroad RPV'!CK22</f>
        <v>77097.293324702579</v>
      </c>
      <c r="E22" s="32">
        <f>+afdust!AZ22+'c1c2rail'!E22+nonpt!E22+nonroad!E22+'onroad RPD'!CM22+'onroad RPV'!DX22+'c3marine'!D22+ptfire!E22+ptegu_pk!E22+ptegu!E22+ptnonipm!E22+pt_oilgas!E22+np_oilgas!E22+rwc!E22</f>
        <v>51013.970912348181</v>
      </c>
      <c r="F22" s="32">
        <f>+afdust!BA22+'c1c2rail'!F22+nonpt!F22+nonroad!F22+'onroad RPD'!CN22+'onroad RPV'!DY22+'c3marine'!E22+ptfire!F22+ptegu_pk!F22+ptegu!F22+ptnonipm!F22+pt_oilgas!F22+np_oilgas!F22+rwc!F22</f>
        <v>23708.513060889483</v>
      </c>
      <c r="G22" s="32">
        <f>+'c1c2rail'!G22+nonpt!G22+nonroad!G22+'onroad RPD'!CC22+'onroad RPV'!DP22+'c3marine'!F22+ptfire!G22+ptegu_pk!G22+ptegu!G22+ptnonipm!G22+pt_oilgas!G22+np_oilgas!G22+rwc!G22</f>
        <v>5983.3945021812933</v>
      </c>
      <c r="H22" s="32">
        <f>+'c1c2rail'!H22+nonpt!H22+nonroad!H22+'onroad RPD'!CK22+'onroad RPP'!AA22+'onroad RPV'!DV22+'onroad_rfl RPD'!AA22+'onroad_rfl RPV'!AA22+'c3marine'!G22+ptfire!H22+ptegu_pk!H22+ptegu!H22+ptnonipm!H22+pt_oilgas!H22+np_oilgas!H22+rwc!H22</f>
        <v>113047.27730172782</v>
      </c>
      <c r="I22" s="57" t="s">
        <v>328</v>
      </c>
    </row>
    <row r="23" spans="1:9" x14ac:dyDescent="0.25">
      <c r="A23" s="34" t="s">
        <v>22</v>
      </c>
      <c r="B23" s="32">
        <f>+'c1c2rail'!B23+nonpt!B23+nonroad!B23+'onroad RPD'!L23+'onroad RPV'!AE23+'c3marine'!B23+ptfire!B23+ptegu_pk!B23+ptegu!B23+ptnonipm!B23+pt_oilgas!B23+np_oilgas!B23+rwc!B23</f>
        <v>1625370.6301499836</v>
      </c>
      <c r="C23" s="32">
        <f>+'c1c2rail'!C23+nonpt!C23+nonroad!C23+'onroad RPD'!BB23+'onroad RPV'!CP23+ptfire!C23+ptegu_pk!C23+ptegu!C23+ptnonipm!C23+pt_oilgas!C23+np_oilgas!C23+rwc!C23+ag!B23</f>
        <v>67783.295694466855</v>
      </c>
      <c r="D23" s="32">
        <f>+'c1c2rail'!D23+nonpt!D23+nonroad!D23+'onroad RPD'!BD23+'onroad RPD'!BE23+'onroad RPV'!CS23+'onroad RPV'!CR23+ptfire!D23+ptegu_pk!D23+ptegu!D23+ptnonipm!D23+pt_oilgas!D23+np_oilgas!D23+rwc!D23+ag!C23+'c3marine'!C23+'onroad RPD'!AW23+'onroad RPV'!CK23</f>
        <v>293503.8554233308</v>
      </c>
      <c r="E23" s="32">
        <f>+afdust!AZ23+'c1c2rail'!E23+nonpt!E23+nonroad!E23+'onroad RPD'!CM23+'onroad RPV'!DX23+'c3marine'!D23+ptfire!E23+ptegu_pk!E23+ptegu!E23+ptnonipm!E23+pt_oilgas!E23+np_oilgas!E23+rwc!E23</f>
        <v>206768.71820655826</v>
      </c>
      <c r="F23" s="32">
        <f>+afdust!BA23+'c1c2rail'!F23+nonpt!F23+nonroad!F23+'onroad RPD'!CN23+'onroad RPV'!DY23+'c3marine'!E23+ptfire!F23+ptegu_pk!F23+ptegu!F23+ptnonipm!F23+pt_oilgas!F23+np_oilgas!F23+rwc!F23</f>
        <v>98780.174642284896</v>
      </c>
      <c r="G23" s="32">
        <f>+'c1c2rail'!G23+nonpt!G23+nonroad!G23+'onroad RPD'!CC23+'onroad RPV'!DP23+'c3marine'!F23+ptfire!G23+ptegu_pk!G23+ptegu!G23+ptnonipm!G23+pt_oilgas!G23+np_oilgas!G23+rwc!G23</f>
        <v>164782.93268823624</v>
      </c>
      <c r="H23" s="32">
        <f>+'c1c2rail'!H23+nonpt!H23+nonroad!H23+'onroad RPD'!CK23+'onroad RPP'!AA23+'onroad RPV'!DV23+'onroad_rfl RPD'!AA23+'onroad_rfl RPV'!AA23+'c3marine'!G23+ptfire!H23+ptegu_pk!H23+ptegu!H23+ptnonipm!H23+pt_oilgas!H23+np_oilgas!H23+rwc!H23</f>
        <v>336566.54169408756</v>
      </c>
      <c r="I23" s="57" t="s">
        <v>328</v>
      </c>
    </row>
    <row r="24" spans="1:9" x14ac:dyDescent="0.25">
      <c r="A24" s="34" t="s">
        <v>23</v>
      </c>
      <c r="B24" s="32">
        <f>+'c1c2rail'!B24+nonpt!B24+nonroad!B24+'onroad RPD'!L24+'onroad RPV'!AE24+'c3marine'!B24+ptfire!B24+ptegu_pk!B24+ptegu!B24+ptnonipm!B24+pt_oilgas!B24+np_oilgas!B24+rwc!B24</f>
        <v>1929210.7533095325</v>
      </c>
      <c r="C24" s="32">
        <f>+'c1c2rail'!C24+nonpt!C24+nonroad!C24+'onroad RPD'!BB24+'onroad RPV'!CP24+ptfire!C24+ptegu_pk!C24+ptegu!C24+ptnonipm!C24+pt_oilgas!C24+np_oilgas!C24+rwc!C24+ag!B24</f>
        <v>217298.12009171571</v>
      </c>
      <c r="D24" s="32">
        <f>+'c1c2rail'!D24+nonpt!D24+nonroad!D24+'onroad RPD'!BD24+'onroad RPD'!BE24+'onroad RPV'!CS24+'onroad RPV'!CR24+ptfire!D24+ptegu_pk!D24+ptegu!D24+ptnonipm!D24+pt_oilgas!D24+np_oilgas!D24+rwc!D24+ag!C24+'c3marine'!C24+'onroad RPD'!AW24+'onroad RPV'!CK24</f>
        <v>173817.32186366498</v>
      </c>
      <c r="E24" s="32">
        <f>+afdust!AZ24+'c1c2rail'!E24+nonpt!E24+nonroad!E24+'onroad RPD'!CM24+'onroad RPV'!DX24+'c3marine'!D24+ptfire!E24+ptegu_pk!E24+ptegu!E24+ptnonipm!E24+pt_oilgas!E24+np_oilgas!E24+rwc!E24</f>
        <v>322164.57625207712</v>
      </c>
      <c r="F24" s="32">
        <f>+afdust!BA24+'c1c2rail'!F24+nonpt!F24+nonroad!F24+'onroad RPD'!CN24+'onroad RPV'!DY24+'c3marine'!E24+ptfire!F24+ptegu_pk!F24+ptegu!F24+ptnonipm!F24+pt_oilgas!F24+np_oilgas!F24+rwc!F24</f>
        <v>184595.69496156194</v>
      </c>
      <c r="G24" s="32">
        <f>+'c1c2rail'!G24+nonpt!G24+nonroad!G24+'onroad RPD'!CC24+'onroad RPV'!DP24+'c3marine'!F24+ptfire!G24+ptegu_pk!G24+ptegu!G24+ptnonipm!G24+pt_oilgas!G24+np_oilgas!G24+rwc!G24</f>
        <v>46603.806567918436</v>
      </c>
      <c r="H24" s="32">
        <f>+'c1c2rail'!H24+nonpt!H24+nonroad!H24+'onroad RPD'!CK24+'onroad RPP'!AA24+'onroad RPV'!DV24+'onroad_rfl RPD'!AA24+'onroad_rfl RPV'!AA24+'c3marine'!G24+ptfire!H24+ptegu_pk!H24+ptegu!H24+ptnonipm!H24+pt_oilgas!H24+np_oilgas!H24+rwc!H24</f>
        <v>412334.08897227258</v>
      </c>
      <c r="I24" s="57" t="s">
        <v>328</v>
      </c>
    </row>
    <row r="25" spans="1:9" x14ac:dyDescent="0.25">
      <c r="A25" s="34" t="s">
        <v>24</v>
      </c>
      <c r="B25" s="32">
        <f>+'c1c2rail'!B25+nonpt!B25+nonroad!B25+'onroad RPD'!L25+'onroad RPV'!AE25+'c3marine'!B25+ptfire!B25+ptegu_pk!B25+ptegu!B25+ptnonipm!B25+pt_oilgas!B25+np_oilgas!B25+rwc!B25</f>
        <v>746023.76544313272</v>
      </c>
      <c r="C25" s="32">
        <f>+'c1c2rail'!C25+nonpt!C25+nonroad!C25+'onroad RPD'!BB25+'onroad RPV'!CP25+ptfire!C25+ptegu_pk!C25+ptegu!C25+ptnonipm!C25+pt_oilgas!C25+np_oilgas!C25+rwc!C25+ag!B25</f>
        <v>70767.172211456942</v>
      </c>
      <c r="D25" s="32">
        <f>+'c1c2rail'!D25+nonpt!D25+nonroad!D25+'onroad RPD'!BD25+'onroad RPD'!BE25+'onroad RPV'!CS25+'onroad RPV'!CR25+ptfire!D25+ptegu_pk!D25+ptegu!D25+ptnonipm!D25+pt_oilgas!D25+np_oilgas!D25+rwc!D25+ag!C25+'c3marine'!C25+'onroad RPD'!AW25+'onroad RPV'!CK25</f>
        <v>107543.6019275633</v>
      </c>
      <c r="E25" s="32">
        <f>+afdust!AZ25+'c1c2rail'!E25+nonpt!E25+nonroad!E25+'onroad RPD'!CM25+'onroad RPV'!DX25+'c3marine'!D25+ptfire!E25+ptegu_pk!E25+ptegu!E25+ptnonipm!E25+pt_oilgas!E25+np_oilgas!E25+rwc!E25</f>
        <v>239823.99834692528</v>
      </c>
      <c r="F25" s="32">
        <f>+afdust!BA25+'c1c2rail'!F25+nonpt!F25+nonroad!F25+'onroad RPD'!CN25+'onroad RPV'!DY25+'c3marine'!E25+ptfire!F25+ptegu_pk!F25+ptegu!F25+ptnonipm!F25+pt_oilgas!F25+np_oilgas!F25+rwc!F25</f>
        <v>74235.638484396419</v>
      </c>
      <c r="G25" s="32">
        <f>+'c1c2rail'!G25+nonpt!G25+nonroad!G25+'onroad RPD'!CC25+'onroad RPV'!DP25+'c3marine'!F25+ptfire!G25+ptegu_pk!G25+ptegu!G25+ptnonipm!G25+pt_oilgas!G25+np_oilgas!G25+rwc!G25</f>
        <v>26857.757933614728</v>
      </c>
      <c r="H25" s="32">
        <f>+'c1c2rail'!H25+nonpt!H25+nonroad!H25+'onroad RPD'!CK25+'onroad RPP'!AA25+'onroad RPV'!DV25+'onroad_rfl RPD'!AA25+'onroad_rfl RPV'!AA25+'c3marine'!G25+ptfire!H25+ptegu_pk!H25+ptegu!H25+ptnonipm!H25+pt_oilgas!H25+np_oilgas!H25+rwc!H25</f>
        <v>225876.44443492984</v>
      </c>
      <c r="I25" s="57" t="s">
        <v>328</v>
      </c>
    </row>
    <row r="26" spans="1:9" x14ac:dyDescent="0.25">
      <c r="A26" s="34" t="s">
        <v>25</v>
      </c>
      <c r="B26" s="32">
        <f>+'c1c2rail'!B26+nonpt!B26+nonroad!B26+'onroad RPD'!L26+'onroad RPV'!AE26+'c3marine'!B26+ptfire!B26+ptegu_pk!B26+ptegu!B26+ptnonipm!B26+pt_oilgas!B26+np_oilgas!B26+rwc!B26</f>
        <v>1554471.3423224576</v>
      </c>
      <c r="C26" s="32">
        <f>+'c1c2rail'!C26+nonpt!C26+nonroad!C26+'onroad RPD'!BB26+'onroad RPV'!CP26+ptfire!C26+ptegu_pk!C26+ptegu!C26+ptnonipm!C26+pt_oilgas!C26+np_oilgas!C26+rwc!C26+ag!B26</f>
        <v>144937.19530361478</v>
      </c>
      <c r="D26" s="32">
        <f>+'c1c2rail'!D26+nonpt!D26+nonroad!D26+'onroad RPD'!BD26+'onroad RPD'!BE26+'onroad RPV'!CS26+'onroad RPV'!CR26+ptfire!D26+ptegu_pk!D26+ptegu!D26+ptnonipm!D26+pt_oilgas!D26+np_oilgas!D26+rwc!D26+ag!C26+'c3marine'!C26+'onroad RPD'!AW26+'onroad RPV'!CK26</f>
        <v>226138.38600509553</v>
      </c>
      <c r="E26" s="32">
        <f>+afdust!AZ26+'c1c2rail'!E26+nonpt!E26+nonroad!E26+'onroad RPD'!CM26+'onroad RPV'!DX26+'c3marine'!D26+ptfire!E26+ptegu_pk!E26+ptegu!E26+ptnonipm!E26+pt_oilgas!E26+np_oilgas!E26+rwc!E26</f>
        <v>402474.91731558071</v>
      </c>
      <c r="F26" s="32">
        <f>+afdust!BA26+'c1c2rail'!F26+nonpt!F26+nonroad!F26+'onroad RPD'!CN26+'onroad RPV'!DY26+'c3marine'!E26+ptfire!F26+ptegu_pk!F26+ptegu!F26+ptnonipm!F26+pt_oilgas!F26+np_oilgas!F26+rwc!F26</f>
        <v>132951.56425189969</v>
      </c>
      <c r="G26" s="32">
        <f>+'c1c2rail'!G26+nonpt!G26+nonroad!G26+'onroad RPD'!CC26+'onroad RPV'!DP26+'c3marine'!F26+ptfire!G26+ptegu_pk!G26+ptegu!G26+ptnonipm!G26+pt_oilgas!G26+np_oilgas!G26+rwc!G26</f>
        <v>109380.29961148537</v>
      </c>
      <c r="H26" s="32">
        <f>+'c1c2rail'!H26+nonpt!H26+nonroad!H26+'onroad RPD'!CK26+'onroad RPP'!AA26+'onroad RPV'!DV26+'onroad_rfl RPD'!AA26+'onroad_rfl RPV'!AA26+'c3marine'!G26+ptfire!H26+ptegu_pk!H26+ptegu!H26+ptnonipm!H26+pt_oilgas!H26+np_oilgas!H26+rwc!H26</f>
        <v>321914.60000196175</v>
      </c>
      <c r="I26" s="57" t="s">
        <v>328</v>
      </c>
    </row>
    <row r="27" spans="1:9" x14ac:dyDescent="0.25">
      <c r="A27" s="34" t="s">
        <v>26</v>
      </c>
      <c r="B27" s="32">
        <f>+'c1c2rail'!B27+nonpt!B27+nonroad!B27+'onroad RPD'!L27+'onroad RPV'!AE27+'c3marine'!B27+ptfire!B27+ptegu_pk!B27+ptegu!B27+ptnonipm!B27+pt_oilgas!B27+np_oilgas!B27+rwc!B27</f>
        <v>1219790.8270217318</v>
      </c>
      <c r="C27" s="32">
        <f>+'c1c2rail'!C27+nonpt!C27+nonroad!C27+'onroad RPD'!BB27+'onroad RPV'!CP27+ptfire!C27+ptegu_pk!C27+ptegu!C27+ptnonipm!C27+pt_oilgas!C27+np_oilgas!C27+rwc!C27+ag!B27</f>
        <v>73610.432966906534</v>
      </c>
      <c r="D27" s="32">
        <f>+'c1c2rail'!D27+nonpt!D27+nonroad!D27+'onroad RPD'!BD27+'onroad RPD'!BE27+'onroad RPV'!CS27+'onroad RPV'!CR27+ptfire!D27+ptegu_pk!D27+ptegu!D27+ptnonipm!D27+pt_oilgas!D27+np_oilgas!D27+rwc!D27+ag!C27+'c3marine'!C27+'onroad RPD'!AW27+'onroad RPV'!CK27</f>
        <v>81285.077790547992</v>
      </c>
      <c r="E27" s="32">
        <f>+afdust!AZ27+'c1c2rail'!E27+nonpt!E27+nonroad!E27+'onroad RPD'!CM27+'onroad RPV'!DX27+'c3marine'!D27+ptfire!E27+ptegu_pk!E27+ptegu!E27+ptnonipm!E27+pt_oilgas!E27+np_oilgas!E27+rwc!E27</f>
        <v>243119.08132731484</v>
      </c>
      <c r="F27" s="32">
        <f>+afdust!BA27+'c1c2rail'!F27+nonpt!F27+nonroad!F27+'onroad RPD'!CN27+'onroad RPV'!DY27+'c3marine'!E27+ptfire!F27+ptegu_pk!F27+ptegu!F27+ptnonipm!F27+pt_oilgas!F27+np_oilgas!F27+rwc!F27</f>
        <v>115853.79573082908</v>
      </c>
      <c r="G27" s="32">
        <f>+'c1c2rail'!G27+nonpt!G27+nonroad!G27+'onroad RPD'!CC27+'onroad RPV'!DP27+'c3marine'!F27+ptfire!G27+ptegu_pk!G27+ptegu!G27+ptnonipm!G27+pt_oilgas!G27+np_oilgas!G27+rwc!G27</f>
        <v>28637.598450438967</v>
      </c>
      <c r="H27" s="32">
        <f>+'c1c2rail'!H27+nonpt!H27+nonroad!H27+'onroad RPD'!CK27+'onroad RPP'!AA27+'onroad RPV'!DV27+'onroad_rfl RPD'!AA27+'onroad_rfl RPV'!AA27+'c3marine'!G27+ptfire!H27+ptegu_pk!H27+ptegu!H27+ptnonipm!H27+pt_oilgas!H27+np_oilgas!H27+rwc!H27</f>
        <v>316858.33260521287</v>
      </c>
    </row>
    <row r="28" spans="1:9" x14ac:dyDescent="0.25">
      <c r="A28" s="34" t="s">
        <v>27</v>
      </c>
      <c r="B28" s="32">
        <f>+'c1c2rail'!B28+nonpt!B28+nonroad!B28+'onroad RPD'!L28+'onroad RPV'!AE28+'c3marine'!B28+ptfire!B28+ptegu_pk!B28+ptegu!B28+ptnonipm!B28+pt_oilgas!B28+np_oilgas!B28+rwc!B28</f>
        <v>439223.93739153974</v>
      </c>
      <c r="C28" s="32">
        <f>+'c1c2rail'!C28+nonpt!C28+nonroad!C28+'onroad RPD'!BB28+'onroad RPV'!CP28+ptfire!C28+ptegu_pk!C28+ptegu!C28+ptnonipm!C28+pt_oilgas!C28+np_oilgas!C28+rwc!C28+ag!B28</f>
        <v>189788.34912075126</v>
      </c>
      <c r="D28" s="32">
        <f>+'c1c2rail'!D28+nonpt!D28+nonroad!D28+'onroad RPD'!BD28+'onroad RPD'!BE28+'onroad RPV'!CS28+'onroad RPV'!CR28+ptfire!D28+ptegu_pk!D28+ptegu!D28+ptnonipm!D28+pt_oilgas!D28+np_oilgas!D28+rwc!D28+ag!C28+'c3marine'!C28+'onroad RPD'!AW28+'onroad RPV'!CK28</f>
        <v>131361.21203827334</v>
      </c>
      <c r="E28" s="32">
        <f>+afdust!AZ28+'c1c2rail'!E28+nonpt!E28+nonroad!E28+'onroad RPD'!CM28+'onroad RPV'!DX28+'c3marine'!D28+ptfire!E28+ptegu_pk!E28+ptegu!E28+ptnonipm!E28+pt_oilgas!E28+np_oilgas!E28+rwc!E28</f>
        <v>319361.96751149459</v>
      </c>
      <c r="F28" s="32">
        <f>+afdust!BA28+'c1c2rail'!F28+nonpt!F28+nonroad!F28+'onroad RPD'!CN28+'onroad RPV'!DY28+'c3marine'!E28+ptfire!F28+ptegu_pk!F28+ptegu!F28+ptnonipm!F28+pt_oilgas!F28+np_oilgas!F28+rwc!F28</f>
        <v>69100.358967722364</v>
      </c>
      <c r="G28" s="32">
        <f>+'c1c2rail'!G28+nonpt!G28+nonroad!G28+'onroad RPD'!CC28+'onroad RPV'!DP28+'c3marine'!F28+ptfire!G28+ptegu_pk!G28+ptegu!G28+ptnonipm!G28+pt_oilgas!G28+np_oilgas!G28+rwc!G28</f>
        <v>30902.506687291865</v>
      </c>
      <c r="H28" s="32">
        <f>+'c1c2rail'!H28+nonpt!H28+nonroad!H28+'onroad RPD'!CK28+'onroad RPP'!AA28+'onroad RPV'!DV28+'onroad_rfl RPD'!AA28+'onroad_rfl RPV'!AA28+'c3marine'!G28+ptfire!H28+ptegu_pk!H28+ptegu!H28+ptnonipm!H28+pt_oilgas!H28+np_oilgas!H28+rwc!H28</f>
        <v>101971.49105985704</v>
      </c>
      <c r="I28" s="57" t="s">
        <v>328</v>
      </c>
    </row>
    <row r="29" spans="1:9" x14ac:dyDescent="0.25">
      <c r="A29" s="34" t="s">
        <v>28</v>
      </c>
      <c r="B29" s="32">
        <f>+'c1c2rail'!B29+nonpt!B29+nonroad!B29+'onroad RPD'!L29+'onroad RPV'!AE29+'c3marine'!B29+ptfire!B29+ptegu_pk!B29+ptegu!B29+ptnonipm!B29+pt_oilgas!B29+np_oilgas!B29+rwc!B29</f>
        <v>370798.77733690524</v>
      </c>
      <c r="C29" s="32">
        <f>+'c1c2rail'!C29+nonpt!C29+nonroad!C29+'onroad RPD'!BB29+'onroad RPV'!CP29+ptfire!C29+ptegu_pk!C29+ptegu!C29+ptnonipm!C29+pt_oilgas!C29+np_oilgas!C29+rwc!C29+ag!B29</f>
        <v>8699.0235268770921</v>
      </c>
      <c r="D29" s="32">
        <f>+'c1c2rail'!D29+nonpt!D29+nonroad!D29+'onroad RPD'!BD29+'onroad RPD'!BE29+'onroad RPV'!CS29+'onroad RPV'!CR29+ptfire!D29+ptegu_pk!D29+ptegu!D29+ptnonipm!D29+pt_oilgas!D29+np_oilgas!D29+rwc!D29+ag!C29+'c3marine'!C29+'onroad RPD'!AW29+'onroad RPV'!CK29</f>
        <v>45500.082761165781</v>
      </c>
      <c r="E29" s="32">
        <f>+afdust!AZ29+'c1c2rail'!E29+nonpt!E29+nonroad!E29+'onroad RPD'!CM29+'onroad RPV'!DX29+'c3marine'!D29+ptfire!E29+ptegu_pk!E29+ptegu!E29+ptnonipm!E29+pt_oilgas!E29+np_oilgas!E29+rwc!E29</f>
        <v>129888.06520693027</v>
      </c>
      <c r="F29" s="32">
        <f>+afdust!BA29+'c1c2rail'!F29+nonpt!F29+nonroad!F29+'onroad RPD'!CN29+'onroad RPV'!DY29+'c3marine'!E29+ptfire!F29+ptegu_pk!F29+ptegu!F29+ptnonipm!F29+pt_oilgas!F29+np_oilgas!F29+rwc!F29</f>
        <v>30814.348397717244</v>
      </c>
      <c r="G29" s="32">
        <f>+'c1c2rail'!G29+nonpt!G29+nonroad!G29+'onroad RPD'!CC29+'onroad RPV'!DP29+'c3marine'!F29+ptfire!G29+ptegu_pk!G29+ptegu!G29+ptnonipm!G29+pt_oilgas!G29+np_oilgas!G29+rwc!G29</f>
        <v>8751.7545419447706</v>
      </c>
      <c r="H29" s="32">
        <f>+'c1c2rail'!H29+nonpt!H29+nonroad!H29+'onroad RPD'!CK29+'onroad RPP'!AA29+'onroad RPV'!DV29+'onroad_rfl RPD'!AA29+'onroad_rfl RPV'!AA29+'c3marine'!G29+ptfire!H29+ptegu_pk!H29+ptegu!H29+ptnonipm!H29+pt_oilgas!H29+np_oilgas!H29+rwc!H29</f>
        <v>73933.376118299624</v>
      </c>
    </row>
    <row r="30" spans="1:9" x14ac:dyDescent="0.25">
      <c r="A30" s="34" t="s">
        <v>29</v>
      </c>
      <c r="B30" s="32">
        <f>+'c1c2rail'!B30+nonpt!B30+nonroad!B30+'onroad RPD'!L30+'onroad RPV'!AE30+'c3marine'!B30+ptfire!B30+ptegu_pk!B30+ptegu!B30+ptnonipm!B30+pt_oilgas!B30+np_oilgas!B30+rwc!B30</f>
        <v>208259.40027475089</v>
      </c>
      <c r="C30" s="32">
        <f>+'c1c2rail'!C30+nonpt!C30+nonroad!C30+'onroad RPD'!BB30+'onroad RPV'!CP30+ptfire!C30+ptegu_pk!C30+ptegu!C30+ptnonipm!C30+pt_oilgas!C30+np_oilgas!C30+rwc!C30+ag!B30</f>
        <v>2759.6217174747517</v>
      </c>
      <c r="D30" s="32">
        <f>+'c1c2rail'!D30+nonpt!D30+nonroad!D30+'onroad RPD'!BD30+'onroad RPD'!BE30+'onroad RPV'!CS30+'onroad RPV'!CR30+ptfire!D30+ptegu_pk!D30+ptegu!D30+ptnonipm!D30+pt_oilgas!D30+np_oilgas!D30+rwc!D30+ag!C30+'c3marine'!C30+'onroad RPD'!AW30+'onroad RPV'!CK30</f>
        <v>17110.228169568862</v>
      </c>
      <c r="E30" s="32">
        <f>+afdust!AZ30+'c1c2rail'!E30+nonpt!E30+nonroad!E30+'onroad RPD'!CM30+'onroad RPV'!DX30+'c3marine'!D30+ptfire!E30+ptegu_pk!E30+ptegu!E30+ptnonipm!E30+pt_oilgas!E30+np_oilgas!E30+rwc!E30</f>
        <v>13445.185599414826</v>
      </c>
      <c r="F30" s="32">
        <f>+afdust!BA30+'c1c2rail'!F30+nonpt!F30+nonroad!F30+'onroad RPD'!CN30+'onroad RPV'!DY30+'c3marine'!E30+ptfire!F30+ptegu_pk!F30+ptegu!F30+ptnonipm!F30+pt_oilgas!F30+np_oilgas!F30+rwc!F30</f>
        <v>11082.426197896326</v>
      </c>
      <c r="G30" s="32">
        <f>+'c1c2rail'!G30+nonpt!G30+nonroad!G30+'onroad RPD'!CC30+'onroad RPV'!DP30+'c3marine'!F30+ptfire!G30+ptegu_pk!G30+ptegu!G30+ptnonipm!G30+pt_oilgas!G30+np_oilgas!G30+rwc!G30</f>
        <v>6495.5046105513875</v>
      </c>
      <c r="H30" s="32">
        <f>+'c1c2rail'!H30+nonpt!H30+nonroad!H30+'onroad RPD'!CK30+'onroad RPP'!AA30+'onroad RPV'!DV30+'onroad_rfl RPD'!AA30+'onroad_rfl RPV'!AA30+'c3marine'!G30+ptfire!H30+ptegu_pk!H30+ptegu!H30+ptnonipm!H30+pt_oilgas!H30+np_oilgas!H30+rwc!H30</f>
        <v>34575.926165311706</v>
      </c>
      <c r="I30" s="57" t="s">
        <v>328</v>
      </c>
    </row>
    <row r="31" spans="1:9" x14ac:dyDescent="0.25">
      <c r="A31" s="34" t="s">
        <v>30</v>
      </c>
      <c r="B31" s="32">
        <f>+'c1c2rail'!B31+nonpt!B31+nonroad!B31+'onroad RPD'!L31+'onroad RPV'!AE31+'c3marine'!B31+ptfire!B31+ptegu_pk!B31+ptegu!B31+ptnonipm!B31+pt_oilgas!B31+np_oilgas!B31+rwc!B31</f>
        <v>789054.31141802995</v>
      </c>
      <c r="C31" s="32">
        <f>+'c1c2rail'!C31+nonpt!C31+nonroad!C31+'onroad RPD'!BB31+'onroad RPV'!CP31+ptfire!C31+ptegu_pk!C31+ptegu!C31+ptnonipm!C31+pt_oilgas!C31+np_oilgas!C31+rwc!C31+ag!B31</f>
        <v>8406.7032320242979</v>
      </c>
      <c r="D31" s="32">
        <f>+'c1c2rail'!D31+nonpt!D31+nonroad!D31+'onroad RPD'!BD31+'onroad RPD'!BE31+'onroad RPV'!CS31+'onroad RPV'!CR31+ptfire!D31+ptegu_pk!D31+ptegu!D31+ptnonipm!D31+pt_oilgas!D31+np_oilgas!D31+rwc!D31+ag!C31+'c3marine'!C31+'onroad RPD'!AW31+'onroad RPV'!CK31</f>
        <v>92196.106572314151</v>
      </c>
      <c r="E31" s="32">
        <f>+afdust!AZ31+'c1c2rail'!E31+nonpt!E31+nonroad!E31+'onroad RPD'!CM31+'onroad RPV'!DX31+'c3marine'!D31+ptfire!E31+ptegu_pk!E31+ptegu!E31+ptnonipm!E31+pt_oilgas!E31+np_oilgas!E31+rwc!E31</f>
        <v>28482.959645732877</v>
      </c>
      <c r="F31" s="32">
        <f>+afdust!BA31+'c1c2rail'!F31+nonpt!F31+nonroad!F31+'onroad RPD'!CN31+'onroad RPV'!DY31+'c3marine'!E31+ptfire!F31+ptegu_pk!F31+ptegu!F31+ptnonipm!F31+pt_oilgas!F31+np_oilgas!F31+rwc!F31</f>
        <v>21217.272850291054</v>
      </c>
      <c r="G31" s="32">
        <f>+'c1c2rail'!G31+nonpt!G31+nonroad!G31+'onroad RPD'!CC31+'onroad RPV'!DP31+'c3marine'!F31+ptfire!G31+ptegu_pk!G31+ptegu!G31+ptnonipm!G31+pt_oilgas!G31+np_oilgas!G31+rwc!G31</f>
        <v>11202.299572266387</v>
      </c>
      <c r="H31" s="32">
        <f>+'c1c2rail'!H31+nonpt!H31+nonroad!H31+'onroad RPD'!CK31+'onroad RPP'!AA31+'onroad RPV'!DV31+'onroad_rfl RPD'!AA31+'onroad_rfl RPV'!AA31+'c3marine'!G31+ptfire!H31+ptegu_pk!H31+ptegu!H31+ptnonipm!H31+pt_oilgas!H31+np_oilgas!H31+rwc!H31</f>
        <v>144533.08184126188</v>
      </c>
      <c r="I31" s="57" t="s">
        <v>328</v>
      </c>
    </row>
    <row r="32" spans="1:9" x14ac:dyDescent="0.25">
      <c r="A32" s="34" t="s">
        <v>31</v>
      </c>
      <c r="B32" s="32">
        <f>+'c1c2rail'!B32+nonpt!B32+nonroad!B32+'onroad RPD'!L32+'onroad RPV'!AE32+'c3marine'!B32+ptfire!B32+ptegu_pk!B32+ptegu!B32+ptnonipm!B32+pt_oilgas!B32+np_oilgas!B32+rwc!B32</f>
        <v>1270422.2263779049</v>
      </c>
      <c r="C32" s="32">
        <f>+'c1c2rail'!C32+nonpt!C32+nonroad!C32+'onroad RPD'!BB32+'onroad RPV'!CP32+ptfire!C32+ptegu_pk!C32+ptegu!C32+ptnonipm!C32+pt_oilgas!C32+np_oilgas!C32+rwc!C32+ag!B32</f>
        <v>52974.1758355411</v>
      </c>
      <c r="D32" s="32">
        <f>+'c1c2rail'!D32+nonpt!D32+nonroad!D32+'onroad RPD'!BD32+'onroad RPD'!BE32+'onroad RPV'!CS32+'onroad RPV'!CR32+ptfire!D32+ptegu_pk!D32+ptegu!D32+ptnonipm!D32+pt_oilgas!D32+np_oilgas!D32+rwc!D32+ag!C32+'c3marine'!C32+'onroad RPD'!AW32+'onroad RPV'!CK32</f>
        <v>131510.93689461559</v>
      </c>
      <c r="E32" s="32">
        <f>+afdust!AZ32+'c1c2rail'!E32+nonpt!E32+nonroad!E32+'onroad RPD'!CM32+'onroad RPV'!DX32+'c3marine'!D32+ptfire!E32+ptegu_pk!E32+ptegu!E32+ptnonipm!E32+pt_oilgas!E32+np_oilgas!E32+rwc!E32</f>
        <v>686106.83742096485</v>
      </c>
      <c r="F32" s="32">
        <f>+afdust!BA32+'c1c2rail'!F32+nonpt!F32+nonroad!F32+'onroad RPD'!CN32+'onroad RPV'!DY32+'c3marine'!E32+ptfire!F32+ptegu_pk!F32+ptegu!F32+ptnonipm!F32+pt_oilgas!F32+np_oilgas!F32+rwc!F32</f>
        <v>155003.56718765842</v>
      </c>
      <c r="G32" s="32">
        <f>+'c1c2rail'!G32+nonpt!G32+nonroad!G32+'onroad RPD'!CC32+'onroad RPV'!DP32+'c3marine'!F32+ptfire!G32+ptegu_pk!G32+ptegu!G32+ptnonipm!G32+pt_oilgas!G32+np_oilgas!G32+rwc!G32</f>
        <v>27371.970562306251</v>
      </c>
      <c r="H32" s="32">
        <f>+'c1c2rail'!H32+nonpt!H32+nonroad!H32+'onroad RPD'!CK32+'onroad RPP'!AA32+'onroad RPV'!DV32+'onroad_rfl RPD'!AA32+'onroad_rfl RPV'!AA32+'c3marine'!G32+ptfire!H32+ptegu_pk!H32+ptegu!H32+ptnonipm!H32+pt_oilgas!H32+np_oilgas!H32+rwc!H32</f>
        <v>424767.42479372519</v>
      </c>
    </row>
    <row r="33" spans="1:9" x14ac:dyDescent="0.25">
      <c r="A33" s="34" t="s">
        <v>32</v>
      </c>
      <c r="B33" s="32">
        <f>+'c1c2rail'!B33+nonpt!B33+nonroad!B33+'onroad RPD'!L33+'onroad RPV'!AE33+'c3marine'!B33+ptfire!B33+ptegu_pk!B33+ptegu!B33+ptnonipm!B33+pt_oilgas!B33+np_oilgas!B33+rwc!B33</f>
        <v>1597122.0381293048</v>
      </c>
      <c r="C33" s="32">
        <f>+'c1c2rail'!C33+nonpt!C33+nonroad!C33+'onroad RPD'!BB33+'onroad RPV'!CP33+ptfire!C33+ptegu_pk!C33+ptegu!C33+ptnonipm!C33+pt_oilgas!C33+np_oilgas!C33+rwc!C33+ag!B33</f>
        <v>51872.549970665292</v>
      </c>
      <c r="D33" s="32">
        <f>+'c1c2rail'!D33+nonpt!D33+nonroad!D33+'onroad RPD'!BD33+'onroad RPD'!BE33+'onroad RPV'!CS33+'onroad RPV'!CR33+ptfire!D33+ptegu_pk!D33+ptegu!D33+ptnonipm!D33+pt_oilgas!D33+np_oilgas!D33+rwc!D33+ag!C33+'c3marine'!C33+'onroad RPD'!AW33+'onroad RPV'!CK33</f>
        <v>237255.20942035844</v>
      </c>
      <c r="E33" s="32">
        <f>+afdust!AZ33+'c1c2rail'!E33+nonpt!E33+nonroad!E33+'onroad RPD'!CM33+'onroad RPV'!DX33+'c3marine'!D33+ptfire!E33+ptegu_pk!E33+ptegu!E33+ptnonipm!E33+pt_oilgas!E33+np_oilgas!E33+rwc!E33</f>
        <v>112971.46720153166</v>
      </c>
      <c r="F33" s="32">
        <f>+afdust!BA33+'c1c2rail'!F33+nonpt!F33+nonroad!F33+'onroad RPD'!CN33+'onroad RPV'!DY33+'c3marine'!E33+ptfire!F33+ptegu_pk!F33+ptegu!F33+ptnonipm!F33+pt_oilgas!F33+np_oilgas!F33+rwc!F33</f>
        <v>64212.990396802692</v>
      </c>
      <c r="G33" s="32">
        <f>+'c1c2rail'!G33+nonpt!G33+nonroad!G33+'onroad RPD'!CC33+'onroad RPV'!DP33+'c3marine'!F33+ptfire!G33+ptegu_pk!G33+ptegu!G33+ptnonipm!G33+pt_oilgas!G33+np_oilgas!G33+rwc!G33</f>
        <v>60571.020452751669</v>
      </c>
      <c r="H33" s="32">
        <f>+'c1c2rail'!H33+nonpt!H33+nonroad!H33+'onroad RPD'!CK33+'onroad RPP'!AA33+'onroad RPV'!DV33+'onroad_rfl RPD'!AA33+'onroad_rfl RPV'!AA33+'c3marine'!G33+ptfire!H33+ptegu_pk!H33+ptegu!H33+ptnonipm!H33+pt_oilgas!H33+np_oilgas!H33+rwc!H33</f>
        <v>310222.71288740251</v>
      </c>
      <c r="I33" s="57" t="s">
        <v>328</v>
      </c>
    </row>
    <row r="34" spans="1:9" x14ac:dyDescent="0.25">
      <c r="A34" s="34" t="s">
        <v>33</v>
      </c>
      <c r="B34" s="32">
        <f>+'c1c2rail'!B34+nonpt!B34+nonroad!B34+'onroad RPD'!L34+'onroad RPV'!AE34+'c3marine'!B34+ptfire!B34+ptegu_pk!B34+ptegu!B34+ptnonipm!B34+pt_oilgas!B34+np_oilgas!B34+rwc!B34</f>
        <v>3115068.8224915522</v>
      </c>
      <c r="C34" s="32">
        <f>+'c1c2rail'!C34+nonpt!C34+nonroad!C34+'onroad RPD'!BB34+'onroad RPV'!CP34+ptfire!C34+ptegu_pk!C34+ptegu!C34+ptnonipm!C34+pt_oilgas!C34+np_oilgas!C34+rwc!C34+ag!B34</f>
        <v>221487.85520335904</v>
      </c>
      <c r="D34" s="32">
        <f>+'c1c2rail'!D34+nonpt!D34+nonroad!D34+'onroad RPD'!BD34+'onroad RPD'!BE34+'onroad RPV'!CS34+'onroad RPV'!CR34+ptfire!D34+ptegu_pk!D34+ptegu!D34+ptnonipm!D34+pt_oilgas!D34+np_oilgas!D34+rwc!D34+ag!C34+'c3marine'!C34+'onroad RPD'!AW34+'onroad RPV'!CK34</f>
        <v>198246.6369159543</v>
      </c>
      <c r="E34" s="32">
        <f>+afdust!AZ34+'c1c2rail'!E34+nonpt!E34+nonroad!E34+'onroad RPD'!CM34+'onroad RPV'!DX34+'c3marine'!D34+ptfire!E34+ptegu_pk!E34+ptegu!E34+ptnonipm!E34+pt_oilgas!E34+np_oilgas!E34+rwc!E34</f>
        <v>290221.77843387949</v>
      </c>
      <c r="F34" s="32">
        <f>+afdust!BA34+'c1c2rail'!F34+nonpt!F34+nonroad!F34+'onroad RPD'!CN34+'onroad RPV'!DY34+'c3marine'!E34+ptfire!F34+ptegu_pk!F34+ptegu!F34+ptnonipm!F34+pt_oilgas!F34+np_oilgas!F34+rwc!F34</f>
        <v>216181.15399155466</v>
      </c>
      <c r="G34" s="32">
        <f>+'c1c2rail'!G34+nonpt!G34+nonroad!G34+'onroad RPD'!CC34+'onroad RPV'!DP34+'c3marine'!F34+ptfire!G34+ptegu_pk!G34+ptegu!G34+ptnonipm!G34+pt_oilgas!G34+np_oilgas!G34+rwc!G34</f>
        <v>73074.625138690753</v>
      </c>
      <c r="H34" s="32">
        <f>+'c1c2rail'!H34+nonpt!H34+nonroad!H34+'onroad RPD'!CK34+'onroad RPP'!AA34+'onroad RPV'!DV34+'onroad_rfl RPD'!AA34+'onroad_rfl RPV'!AA34+'c3marine'!G34+ptfire!H34+ptegu_pk!H34+ptegu!H34+ptnonipm!H34+pt_oilgas!H34+np_oilgas!H34+rwc!H34</f>
        <v>683113.31099735259</v>
      </c>
      <c r="I34" s="57" t="s">
        <v>328</v>
      </c>
    </row>
    <row r="35" spans="1:9" x14ac:dyDescent="0.25">
      <c r="A35" s="34" t="s">
        <v>34</v>
      </c>
      <c r="B35" s="32">
        <f>+'c1c2rail'!B35+nonpt!B35+nonroad!B35+'onroad RPD'!L35+'onroad RPV'!AE35+'c3marine'!B35+ptfire!B35+ptegu_pk!B35+ptegu!B35+ptnonipm!B35+pt_oilgas!B35+np_oilgas!B35+rwc!B35</f>
        <v>408449.71855509508</v>
      </c>
      <c r="C35" s="32">
        <f>+'c1c2rail'!C35+nonpt!C35+nonroad!C35+'onroad RPD'!BB35+'onroad RPV'!CP35+ptfire!C35+ptegu_pk!C35+ptegu!C35+ptnonipm!C35+pt_oilgas!C35+np_oilgas!C35+rwc!C35+ag!B35</f>
        <v>106878.76081261333</v>
      </c>
      <c r="D35" s="32">
        <f>+'c1c2rail'!D35+nonpt!D35+nonroad!D35+'onroad RPD'!BD35+'onroad RPD'!BE35+'onroad RPV'!CS35+'onroad RPV'!CR35+ptfire!D35+ptegu_pk!D35+ptegu!D35+ptnonipm!D35+pt_oilgas!D35+np_oilgas!D35+rwc!D35+ag!C35+'c3marine'!C35+'onroad RPD'!AW35+'onroad RPV'!CK35</f>
        <v>109362.72128399096</v>
      </c>
      <c r="E35" s="32">
        <f>+afdust!AZ35+'c1c2rail'!E35+nonpt!E35+nonroad!E35+'onroad RPD'!CM35+'onroad RPV'!DX35+'c3marine'!D35+ptfire!E35+ptegu_pk!E35+ptegu!E35+ptnonipm!E35+pt_oilgas!E35+np_oilgas!E35+rwc!E35</f>
        <v>179057.79517328696</v>
      </c>
      <c r="F35" s="32">
        <f>+afdust!BA35+'c1c2rail'!F35+nonpt!F35+nonroad!F35+'onroad RPD'!CN35+'onroad RPV'!DY35+'c3marine'!E35+ptfire!F35+ptegu_pk!F35+ptegu!F35+ptnonipm!F35+pt_oilgas!F35+np_oilgas!F35+rwc!F35</f>
        <v>54573.739661252352</v>
      </c>
      <c r="G35" s="32">
        <f>+'c1c2rail'!G35+nonpt!G35+nonroad!G35+'onroad RPD'!CC35+'onroad RPV'!DP35+'c3marine'!F35+ptfire!G35+ptegu_pk!G35+ptegu!G35+ptnonipm!G35+pt_oilgas!G35+np_oilgas!G35+rwc!G35</f>
        <v>27861.809184234309</v>
      </c>
      <c r="H35" s="32">
        <f>+'c1c2rail'!H35+nonpt!H35+nonroad!H35+'onroad RPD'!CK35+'onroad RPP'!AA35+'onroad RPV'!DV35+'onroad_rfl RPD'!AA35+'onroad_rfl RPV'!AA35+'c3marine'!G35+ptfire!H35+ptegu_pk!H35+ptegu!H35+ptnonipm!H35+pt_oilgas!H35+np_oilgas!H35+rwc!H35</f>
        <v>196331.36061822923</v>
      </c>
      <c r="I35" s="57" t="s">
        <v>328</v>
      </c>
    </row>
    <row r="36" spans="1:9" x14ac:dyDescent="0.25">
      <c r="A36" s="34" t="s">
        <v>35</v>
      </c>
      <c r="B36" s="32">
        <f>+'c1c2rail'!B36+nonpt!B36+nonroad!B36+'onroad RPD'!L36+'onroad RPV'!AE36+'c3marine'!B36+ptfire!B36+ptegu_pk!B36+ptegu!B36+ptnonipm!B36+pt_oilgas!B36+np_oilgas!B36+rwc!B36</f>
        <v>1702756.6048928169</v>
      </c>
      <c r="C36" s="32">
        <f>+'c1c2rail'!C36+nonpt!C36+nonroad!C36+'onroad RPD'!BB36+'onroad RPV'!CP36+ptfire!C36+ptegu_pk!C36+ptegu!C36+ptnonipm!C36+pt_oilgas!C36+np_oilgas!C36+rwc!C36+ag!B36</f>
        <v>110450.45289856724</v>
      </c>
      <c r="D36" s="32">
        <f>+'c1c2rail'!D36+nonpt!D36+nonroad!D36+'onroad RPD'!BD36+'onroad RPD'!BE36+'onroad RPV'!CS36+'onroad RPV'!CR36+ptfire!D36+ptegu_pk!D36+ptegu!D36+ptnonipm!D36+pt_oilgas!D36+np_oilgas!D36+rwc!D36+ag!C36+'c3marine'!C36+'onroad RPD'!AW36+'onroad RPV'!CK36</f>
        <v>286543.50803118834</v>
      </c>
      <c r="E36" s="32">
        <f>+afdust!AZ36+'c1c2rail'!E36+nonpt!E36+nonroad!E36+'onroad RPD'!CM36+'onroad RPV'!DX36+'c3marine'!D36+ptfire!E36+ptegu_pk!E36+ptegu!E36+ptnonipm!E36+pt_oilgas!E36+np_oilgas!E36+rwc!E36</f>
        <v>186132.99070995153</v>
      </c>
      <c r="F36" s="32">
        <f>+afdust!BA36+'c1c2rail'!F36+nonpt!F36+nonroad!F36+'onroad RPD'!CN36+'onroad RPV'!DY36+'c3marine'!E36+ptfire!F36+ptegu_pk!F36+ptegu!F36+ptnonipm!F36+pt_oilgas!F36+np_oilgas!F36+rwc!F36</f>
        <v>90617.82361970823</v>
      </c>
      <c r="G36" s="32">
        <f>+'c1c2rail'!G36+nonpt!G36+nonroad!G36+'onroad RPD'!CC36+'onroad RPV'!DP36+'c3marine'!F36+ptfire!G36+ptegu_pk!G36+ptegu!G36+ptnonipm!G36+pt_oilgas!G36+np_oilgas!G36+rwc!G36</f>
        <v>151171.96466019828</v>
      </c>
      <c r="H36" s="32">
        <f>+'c1c2rail'!H36+nonpt!H36+nonroad!H36+'onroad RPD'!CK36+'onroad RPP'!AA36+'onroad RPV'!DV36+'onroad_rfl RPD'!AA36+'onroad_rfl RPV'!AA36+'c3marine'!G36+ptfire!H36+ptegu_pk!H36+ptegu!H36+ptnonipm!H36+pt_oilgas!H36+np_oilgas!H36+rwc!H36</f>
        <v>294335.89742331073</v>
      </c>
      <c r="I36" s="57" t="s">
        <v>328</v>
      </c>
    </row>
    <row r="37" spans="1:9" x14ac:dyDescent="0.25">
      <c r="A37" s="34" t="s">
        <v>36</v>
      </c>
      <c r="B37" s="32">
        <f>+'c1c2rail'!B37+nonpt!B37+nonroad!B37+'onroad RPD'!L37+'onroad RPV'!AE37+'c3marine'!B37+ptfire!B37+ptegu_pk!B37+ptegu!B37+ptnonipm!B37+pt_oilgas!B37+np_oilgas!B37+rwc!B37</f>
        <v>1644470.5839904794</v>
      </c>
      <c r="C37" s="32">
        <f>+'c1c2rail'!C37+nonpt!C37+nonroad!C37+'onroad RPD'!BB37+'onroad RPV'!CP37+ptfire!C37+ptegu_pk!C37+ptegu!C37+ptnonipm!C37+pt_oilgas!C37+np_oilgas!C37+rwc!C37+ag!B37</f>
        <v>134027.74668116283</v>
      </c>
      <c r="D37" s="32">
        <f>+'c1c2rail'!D37+nonpt!D37+nonroad!D37+'onroad RPD'!BD37+'onroad RPD'!BE37+'onroad RPV'!CS37+'onroad RPV'!CR37+ptfire!D37+ptegu_pk!D37+ptegu!D37+ptnonipm!D37+pt_oilgas!D37+np_oilgas!D37+rwc!D37+ag!C37+'c3marine'!C37+'onroad RPD'!AW37+'onroad RPV'!CK37</f>
        <v>295945.82575135544</v>
      </c>
      <c r="E37" s="32">
        <f>+afdust!AZ37+'c1c2rail'!E37+nonpt!E37+nonroad!E37+'onroad RPD'!CM37+'onroad RPV'!DX37+'c3marine'!D37+ptfire!E37+ptegu_pk!E37+ptegu!E37+ptnonipm!E37+pt_oilgas!E37+np_oilgas!E37+rwc!E37</f>
        <v>488404.42911759921</v>
      </c>
      <c r="F37" s="32">
        <f>+afdust!BA37+'c1c2rail'!F37+nonpt!F37+nonroad!F37+'onroad RPD'!CN37+'onroad RPV'!DY37+'c3marine'!E37+ptfire!F37+ptegu_pk!F37+ptegu!F37+ptnonipm!F37+pt_oilgas!F37+np_oilgas!F37+rwc!F37</f>
        <v>157795.09137837403</v>
      </c>
      <c r="G37" s="32">
        <f>+'c1c2rail'!G37+nonpt!G37+nonroad!G37+'onroad RPD'!CC37+'onroad RPV'!DP37+'c3marine'!F37+ptfire!G37+ptegu_pk!G37+ptegu!G37+ptnonipm!G37+pt_oilgas!G37+np_oilgas!G37+rwc!G37</f>
        <v>51706.712570362157</v>
      </c>
      <c r="H37" s="32">
        <f>+'c1c2rail'!H37+nonpt!H37+nonroad!H37+'onroad RPD'!CK37+'onroad RPP'!AA37+'onroad RPV'!DV37+'onroad_rfl RPD'!AA37+'onroad_rfl RPV'!AA37+'c3marine'!G37+ptfire!H37+ptegu_pk!H37+ptegu!H37+ptnonipm!H37+pt_oilgas!H37+np_oilgas!H37+rwc!H37</f>
        <v>574758.46661725373</v>
      </c>
      <c r="I37" s="57" t="s">
        <v>328</v>
      </c>
    </row>
    <row r="38" spans="1:9" x14ac:dyDescent="0.25">
      <c r="A38" s="34" t="s">
        <v>37</v>
      </c>
      <c r="B38" s="32">
        <f>+'c1c2rail'!B38+nonpt!B38+nonroad!B38+'onroad RPD'!L38+'onroad RPV'!AE38+'c3marine'!B38+ptfire!B38+ptegu_pk!B38+ptegu!B38+ptnonipm!B38+pt_oilgas!B38+np_oilgas!B38+rwc!B38</f>
        <v>1996916.3312376274</v>
      </c>
      <c r="C38" s="32">
        <f>+'c1c2rail'!C38+nonpt!C38+nonroad!C38+'onroad RPD'!BB38+'onroad RPV'!CP38+ptfire!C38+ptegu_pk!C38+ptegu!C38+ptnonipm!C38+pt_oilgas!C38+np_oilgas!C38+rwc!C38+ag!B38</f>
        <v>72835.173140950385</v>
      </c>
      <c r="D38" s="32">
        <f>+'c1c2rail'!D38+nonpt!D38+nonroad!D38+'onroad RPD'!BD38+'onroad RPD'!BE38+'onroad RPV'!CS38+'onroad RPV'!CR38+ptfire!D38+ptegu_pk!D38+ptegu!D38+ptnonipm!D38+pt_oilgas!D38+np_oilgas!D38+rwc!D38+ag!C38+'c3marine'!C38+'onroad RPD'!AW38+'onroad RPV'!CK38</f>
        <v>86370.18908711047</v>
      </c>
      <c r="E38" s="32">
        <f>+afdust!AZ38+'c1c2rail'!E38+nonpt!E38+nonroad!E38+'onroad RPD'!CM38+'onroad RPV'!DX38+'c3marine'!D38+ptfire!E38+ptegu_pk!E38+ptegu!E38+ptnonipm!E38+pt_oilgas!E38+np_oilgas!E38+rwc!E38</f>
        <v>263099.50420742552</v>
      </c>
      <c r="F38" s="32">
        <f>+afdust!BA38+'c1c2rail'!F38+nonpt!F38+nonroad!F38+'onroad RPD'!CN38+'onroad RPV'!DY38+'c3marine'!E38+ptfire!F38+ptegu_pk!F38+ptegu!F38+ptnonipm!F38+pt_oilgas!F38+np_oilgas!F38+rwc!F38</f>
        <v>167194.19293809688</v>
      </c>
      <c r="G38" s="32">
        <f>+'c1c2rail'!G38+nonpt!G38+nonroad!G38+'onroad RPD'!CC38+'onroad RPV'!DP38+'c3marine'!F38+ptfire!G38+ptegu_pk!G38+ptegu!G38+ptnonipm!G38+pt_oilgas!G38+np_oilgas!G38+rwc!G38</f>
        <v>16696.611937267939</v>
      </c>
      <c r="H38" s="32">
        <f>+'c1c2rail'!H38+nonpt!H38+nonroad!H38+'onroad RPD'!CK38+'onroad RPP'!AA38+'onroad RPV'!DV38+'onroad_rfl RPD'!AA38+'onroad_rfl RPV'!AA38+'c3marine'!G38+ptfire!H38+ptegu_pk!H38+ptegu!H38+ptnonipm!H38+pt_oilgas!H38+np_oilgas!H38+rwc!H38</f>
        <v>447459.85799050186</v>
      </c>
    </row>
    <row r="39" spans="1:9" x14ac:dyDescent="0.25">
      <c r="A39" s="34" t="s">
        <v>38</v>
      </c>
      <c r="B39" s="32">
        <f>+'c1c2rail'!B39+nonpt!B39+nonroad!B39+'onroad RPD'!L39+'onroad RPV'!AE39+'c3marine'!B39+ptfire!B39+ptegu_pk!B39+ptegu!B39+ptnonipm!B39+pt_oilgas!B39+np_oilgas!B39+rwc!B39</f>
        <v>1491892.2220911237</v>
      </c>
      <c r="C39" s="32">
        <f>+'c1c2rail'!C39+nonpt!C39+nonroad!C39+'onroad RPD'!BB39+'onroad RPV'!CP39+ptfire!C39+ptegu_pk!C39+ptegu!C39+ptnonipm!C39+pt_oilgas!C39+np_oilgas!C39+rwc!C39+ag!B39</f>
        <v>84359.692735911725</v>
      </c>
      <c r="D39" s="32">
        <f>+'c1c2rail'!D39+nonpt!D39+nonroad!D39+'onroad RPD'!BD39+'onroad RPD'!BE39+'onroad RPV'!CS39+'onroad RPV'!CR39+ptfire!D39+ptegu_pk!D39+ptegu!D39+ptnonipm!D39+pt_oilgas!D39+np_oilgas!D39+rwc!D39+ag!C39+'c3marine'!C39+'onroad RPD'!AW39+'onroad RPV'!CK39</f>
        <v>386745.25208861753</v>
      </c>
      <c r="E39" s="32">
        <f>+afdust!AZ39+'c1c2rail'!E39+nonpt!E39+nonroad!E39+'onroad RPD'!CM39+'onroad RPV'!DX39+'c3marine'!D39+ptfire!E39+ptegu_pk!E39+ptegu!E39+ptnonipm!E39+pt_oilgas!E39+np_oilgas!E39+rwc!E39</f>
        <v>127467.10352438281</v>
      </c>
      <c r="F39" s="32">
        <f>+afdust!BA39+'c1c2rail'!F39+nonpt!F39+nonroad!F39+'onroad RPD'!CN39+'onroad RPV'!DY39+'c3marine'!E39+ptfire!F39+ptegu_pk!F39+ptegu!F39+ptnonipm!F39+pt_oilgas!F39+np_oilgas!F39+rwc!F39</f>
        <v>87372.912188978109</v>
      </c>
      <c r="G39" s="32">
        <f>+'c1c2rail'!G39+nonpt!G39+nonroad!G39+'onroad RPD'!CC39+'onroad RPV'!DP39+'c3marine'!F39+ptfire!G39+ptegu_pk!G39+ptegu!G39+ptnonipm!G39+pt_oilgas!G39+np_oilgas!G39+rwc!G39</f>
        <v>108241.92778736688</v>
      </c>
      <c r="H39" s="32">
        <f>+'c1c2rail'!H39+nonpt!H39+nonroad!H39+'onroad RPD'!CK39+'onroad RPP'!AA39+'onroad RPV'!DV39+'onroad_rfl RPD'!AA39+'onroad_rfl RPV'!AA39+'c3marine'!G39+ptfire!H39+ptegu_pk!H39+ptegu!H39+ptnonipm!H39+pt_oilgas!H39+np_oilgas!H39+rwc!H39</f>
        <v>296683.14309479471</v>
      </c>
      <c r="I39" s="57" t="s">
        <v>328</v>
      </c>
    </row>
    <row r="40" spans="1:9" x14ac:dyDescent="0.25">
      <c r="A40" s="34" t="s">
        <v>39</v>
      </c>
      <c r="B40" s="32">
        <f>+'c1c2rail'!B40+nonpt!B40+nonroad!B40+'onroad RPD'!L40+'onroad RPV'!AE40+'c3marine'!B40+ptfire!B40+ptegu_pk!B40+ptegu!B40+ptnonipm!B40+pt_oilgas!B40+np_oilgas!B40+rwc!B40</f>
        <v>98556.497064407653</v>
      </c>
      <c r="C40" s="32">
        <f>+'c1c2rail'!C40+nonpt!C40+nonroad!C40+'onroad RPD'!BB40+'onroad RPV'!CP40+ptfire!C40+ptegu_pk!C40+ptegu!C40+ptnonipm!C40+pt_oilgas!C40+np_oilgas!C40+rwc!C40+ag!B40</f>
        <v>1079.6442526757698</v>
      </c>
      <c r="D40" s="32">
        <f>+'c1c2rail'!D40+nonpt!D40+nonroad!D40+'onroad RPD'!BD40+'onroad RPD'!BE40+'onroad RPV'!CS40+'onroad RPV'!CR40+ptfire!D40+ptegu_pk!D40+ptegu!D40+ptnonipm!D40+pt_oilgas!D40+np_oilgas!D40+rwc!D40+ag!C40+'c3marine'!C40+'onroad RPD'!AW40+'onroad RPV'!CK40</f>
        <v>12779.316610245291</v>
      </c>
      <c r="E40" s="32">
        <f>+afdust!AZ40+'c1c2rail'!E40+nonpt!E40+nonroad!E40+'onroad RPD'!CM40+'onroad RPV'!DX40+'c3marine'!D40+ptfire!E40+ptegu_pk!E40+ptegu!E40+ptnonipm!E40+pt_oilgas!E40+np_oilgas!E40+rwc!E40</f>
        <v>4707.9027729911813</v>
      </c>
      <c r="F40" s="32">
        <f>+afdust!BA40+'c1c2rail'!F40+nonpt!F40+nonroad!F40+'onroad RPD'!CN40+'onroad RPV'!DY40+'c3marine'!E40+ptfire!F40+ptegu_pk!F40+ptegu!F40+ptnonipm!F40+pt_oilgas!F40+np_oilgas!F40+rwc!F40</f>
        <v>3358.953883916919</v>
      </c>
      <c r="G40" s="32">
        <f>+'c1c2rail'!G40+nonpt!G40+nonroad!G40+'onroad RPD'!CC40+'onroad RPV'!DP40+'c3marine'!F40+ptfire!G40+ptegu_pk!G40+ptegu!G40+ptnonipm!G40+pt_oilgas!G40+np_oilgas!G40+rwc!G40</f>
        <v>4105.4670789857992</v>
      </c>
      <c r="H40" s="32">
        <f>+'c1c2rail'!H40+nonpt!H40+nonroad!H40+'onroad RPD'!CK40+'onroad RPP'!AA40+'onroad RPV'!DV40+'onroad_rfl RPD'!AA40+'onroad_rfl RPV'!AA40+'c3marine'!G40+ptfire!H40+ptegu_pk!H40+ptegu!H40+ptnonipm!H40+pt_oilgas!H40+np_oilgas!H40+rwc!H40</f>
        <v>16450.522198994771</v>
      </c>
      <c r="I40" s="57" t="s">
        <v>328</v>
      </c>
    </row>
    <row r="41" spans="1:9" x14ac:dyDescent="0.25">
      <c r="A41" s="34" t="s">
        <v>40</v>
      </c>
      <c r="B41" s="32">
        <f>+'c1c2rail'!B41+nonpt!B41+nonroad!B41+'onroad RPD'!L41+'onroad RPV'!AE41+'c3marine'!B41+ptfire!B41+ptegu_pk!B41+ptegu!B41+ptnonipm!B41+pt_oilgas!B41+np_oilgas!B41+rwc!B41</f>
        <v>806458.7247455006</v>
      </c>
      <c r="C41" s="32">
        <f>+'c1c2rail'!C41+nonpt!C41+nonroad!C41+'onroad RPD'!BB41+'onroad RPV'!CP41+ptfire!C41+ptegu_pk!C41+ptegu!C41+ptnonipm!C41+pt_oilgas!C41+np_oilgas!C41+rwc!C41+ag!B41</f>
        <v>38999.585867593298</v>
      </c>
      <c r="D41" s="32">
        <f>+'c1c2rail'!D41+nonpt!D41+nonroad!D41+'onroad RPD'!BD41+'onroad RPD'!BE41+'onroad RPV'!CS41+'onroad RPV'!CR41+ptfire!D41+ptegu_pk!D41+ptegu!D41+ptnonipm!D41+pt_oilgas!D41+np_oilgas!D41+rwc!D41+ag!C41+'c3marine'!C41+'onroad RPD'!AW41+'onroad RPV'!CK41</f>
        <v>100293.9928961983</v>
      </c>
      <c r="E41" s="32">
        <f>+afdust!AZ41+'c1c2rail'!E41+nonpt!E41+nonroad!E41+'onroad RPD'!CM41+'onroad RPV'!DX41+'c3marine'!D41+ptfire!E41+ptegu_pk!E41+ptegu!E41+ptnonipm!E41+pt_oilgas!E41+np_oilgas!E41+rwc!E41</f>
        <v>120180.66313643505</v>
      </c>
      <c r="F41" s="32">
        <f>+afdust!BA41+'c1c2rail'!F41+nonpt!F41+nonroad!F41+'onroad RPD'!CN41+'onroad RPV'!DY41+'c3marine'!E41+ptfire!F41+ptegu_pk!F41+ptegu!F41+ptnonipm!F41+pt_oilgas!F41+np_oilgas!F41+rwc!F41</f>
        <v>54491.360554681938</v>
      </c>
      <c r="G41" s="32">
        <f>+'c1c2rail'!G41+nonpt!G41+nonroad!G41+'onroad RPD'!CC41+'onroad RPV'!DP41+'c3marine'!F41+ptfire!G41+ptegu_pk!G41+ptegu!G41+ptnonipm!G41+pt_oilgas!G41+np_oilgas!G41+rwc!G41</f>
        <v>40048.404225782149</v>
      </c>
      <c r="H41" s="32">
        <f>+'c1c2rail'!H41+nonpt!H41+nonroad!H41+'onroad RPD'!CK41+'onroad RPP'!AA41+'onroad RPV'!DV41+'onroad_rfl RPD'!AA41+'onroad_rfl RPV'!AA41+'c3marine'!G41+ptfire!H41+ptegu_pk!H41+ptegu!H41+ptnonipm!H41+pt_oilgas!H41+np_oilgas!H41+rwc!H41</f>
        <v>175666.75551051353</v>
      </c>
      <c r="I41" s="57" t="s">
        <v>328</v>
      </c>
    </row>
    <row r="42" spans="1:9" x14ac:dyDescent="0.25">
      <c r="A42" s="34" t="s">
        <v>41</v>
      </c>
      <c r="B42" s="32">
        <f>+'c1c2rail'!B42+nonpt!B42+nonroad!B42+'onroad RPD'!L42+'onroad RPV'!AE42+'c3marine'!B42+ptfire!B42+ptegu_pk!B42+ptegu!B42+ptnonipm!B42+pt_oilgas!B42+np_oilgas!B42+rwc!B42</f>
        <v>624670.4023670007</v>
      </c>
      <c r="C42" s="32">
        <f>+'c1c2rail'!C42+nonpt!C42+nonroad!C42+'onroad RPD'!BB42+'onroad RPV'!CP42+ptfire!C42+ptegu_pk!C42+ptegu!C42+ptnonipm!C42+pt_oilgas!C42+np_oilgas!C42+rwc!C42+ag!B42</f>
        <v>140668.68232249256</v>
      </c>
      <c r="D42" s="32">
        <f>+'c1c2rail'!D42+nonpt!D42+nonroad!D42+'onroad RPD'!BD42+'onroad RPD'!BE42+'onroad RPV'!CS42+'onroad RPV'!CR42+ptfire!D42+ptegu_pk!D42+ptegu!D42+ptnonipm!D42+pt_oilgas!D42+np_oilgas!D42+rwc!D42+ag!C42+'c3marine'!C42+'onroad RPD'!AW42+'onroad RPV'!CK42</f>
        <v>45912.163145318293</v>
      </c>
      <c r="E42" s="32">
        <f>+afdust!AZ42+'c1c2rail'!E42+nonpt!E42+nonroad!E42+'onroad RPD'!CM42+'onroad RPV'!DX42+'c3marine'!D42+ptfire!E42+ptegu_pk!E42+ptegu!E42+ptnonipm!E42+pt_oilgas!E42+np_oilgas!E42+rwc!E42</f>
        <v>172305.65158656641</v>
      </c>
      <c r="F42" s="32">
        <f>+afdust!BA42+'c1c2rail'!F42+nonpt!F42+nonroad!F42+'onroad RPD'!CN42+'onroad RPV'!DY42+'c3marine'!E42+ptfire!F42+ptegu_pk!F42+ptegu!F42+ptnonipm!F42+pt_oilgas!F42+np_oilgas!F42+rwc!F42</f>
        <v>66495.281831748449</v>
      </c>
      <c r="G42" s="32">
        <f>+'c1c2rail'!G42+nonpt!G42+nonroad!G42+'onroad RPD'!CC42+'onroad RPV'!DP42+'c3marine'!F42+ptfire!G42+ptegu_pk!G42+ptegu!G42+ptnonipm!G42+pt_oilgas!G42+np_oilgas!G42+rwc!G42</f>
        <v>18067.638347086435</v>
      </c>
      <c r="H42" s="32">
        <f>+'c1c2rail'!H42+nonpt!H42+nonroad!H42+'onroad RPD'!CK42+'onroad RPP'!AA42+'onroad RPV'!DV42+'onroad_rfl RPD'!AA42+'onroad_rfl RPV'!AA42+'c3marine'!G42+ptfire!H42+ptegu_pk!H42+ptegu!H42+ptnonipm!H42+pt_oilgas!H42+np_oilgas!H42+rwc!H42</f>
        <v>142465.23609393387</v>
      </c>
      <c r="I42" s="57" t="s">
        <v>328</v>
      </c>
    </row>
    <row r="43" spans="1:9" x14ac:dyDescent="0.25">
      <c r="A43" s="34" t="s">
        <v>42</v>
      </c>
      <c r="B43" s="32">
        <f>+'c1c2rail'!B43+nonpt!B43+nonroad!B43+'onroad RPD'!L43+'onroad RPV'!AE43+'c3marine'!B43+ptfire!B43+ptegu_pk!B43+ptegu!B43+ptnonipm!B43+pt_oilgas!B43+np_oilgas!B43+rwc!B43</f>
        <v>827874.91788851633</v>
      </c>
      <c r="C43" s="32">
        <f>+'c1c2rail'!C43+nonpt!C43+nonroad!C43+'onroad RPD'!BB43+'onroad RPV'!CP43+ptfire!C43+ptegu_pk!C43+ptegu!C43+ptnonipm!C43+pt_oilgas!C43+np_oilgas!C43+rwc!C43+ag!B43</f>
        <v>43568.129050612908</v>
      </c>
      <c r="D43" s="32">
        <f>+'c1c2rail'!D43+nonpt!D43+nonroad!D43+'onroad RPD'!BD43+'onroad RPD'!BE43+'onroad RPV'!CS43+'onroad RPV'!CR43+ptfire!D43+ptegu_pk!D43+ptegu!D43+ptnonipm!D43+pt_oilgas!D43+np_oilgas!D43+rwc!D43+ag!C43+'c3marine'!C43+'onroad RPD'!AW43+'onroad RPV'!CK43</f>
        <v>151743.95084324959</v>
      </c>
      <c r="E43" s="32">
        <f>+afdust!AZ43+'c1c2rail'!E43+nonpt!E43+nonroad!E43+'onroad RPD'!CM43+'onroad RPV'!DX43+'c3marine'!D43+ptfire!E43+ptegu_pk!E43+ptegu!E43+ptnonipm!E43+pt_oilgas!E43+np_oilgas!E43+rwc!E43</f>
        <v>103214.8511459431</v>
      </c>
      <c r="F43" s="32">
        <f>+afdust!BA43+'c1c2rail'!F43+nonpt!F43+nonroad!F43+'onroad RPD'!CN43+'onroad RPV'!DY43+'c3marine'!E43+ptfire!F43+ptegu_pk!F43+ptegu!F43+ptnonipm!F43+pt_oilgas!F43+np_oilgas!F43+rwc!F43</f>
        <v>54418.643895300767</v>
      </c>
      <c r="G43" s="32">
        <f>+'c1c2rail'!G43+nonpt!G43+nonroad!G43+'onroad RPD'!CC43+'onroad RPV'!DP43+'c3marine'!F43+ptfire!G43+ptegu_pk!G43+ptegu!G43+ptnonipm!G43+pt_oilgas!G43+np_oilgas!G43+rwc!G43</f>
        <v>97677.822868706149</v>
      </c>
      <c r="H43" s="32">
        <f>+'c1c2rail'!H43+nonpt!H43+nonroad!H43+'onroad RPD'!CK43+'onroad RPP'!AA43+'onroad RPV'!DV43+'onroad_rfl RPD'!AA43+'onroad_rfl RPV'!AA43+'c3marine'!G43+ptfire!H43+ptegu_pk!H43+ptegu!H43+ptnonipm!H43+pt_oilgas!H43+np_oilgas!H43+rwc!H43</f>
        <v>208119.47010321359</v>
      </c>
      <c r="I43" s="57" t="s">
        <v>328</v>
      </c>
    </row>
    <row r="44" spans="1:9" x14ac:dyDescent="0.25">
      <c r="A44" s="34" t="s">
        <v>43</v>
      </c>
      <c r="B44" s="32">
        <f>+'c1c2rail'!B44+nonpt!B44+nonroad!B44+'onroad RPD'!L44+'onroad RPV'!AE44+'c3marine'!B44+ptfire!B44+ptegu_pk!B44+ptegu!B44+ptnonipm!B44+pt_oilgas!B44+np_oilgas!B44+rwc!B44</f>
        <v>4889065.4292802727</v>
      </c>
      <c r="C44" s="32">
        <f>+'c1c2rail'!C44+nonpt!C44+nonroad!C44+'onroad RPD'!BB44+'onroad RPV'!CP44+ptfire!C44+ptegu_pk!C44+ptegu!C44+ptnonipm!C44+pt_oilgas!C44+np_oilgas!C44+rwc!C44+ag!B44</f>
        <v>325419.86567469325</v>
      </c>
      <c r="D44" s="32">
        <f>+'c1c2rail'!D44+nonpt!D44+nonroad!D44+'onroad RPD'!BD44+'onroad RPD'!BE44+'onroad RPV'!CS44+'onroad RPV'!CR44+ptfire!D44+ptegu_pk!D44+ptegu!D44+ptnonipm!D44+pt_oilgas!D44+np_oilgas!D44+rwc!D44+ag!C44+'c3marine'!C44+'onroad RPD'!AW44+'onroad RPV'!CK44</f>
        <v>928417.09742304601</v>
      </c>
      <c r="E44" s="32">
        <f>+afdust!AZ44+'c1c2rail'!E44+nonpt!E44+nonroad!E44+'onroad RPD'!CM44+'onroad RPV'!DX44+'c3marine'!D44+ptfire!E44+ptegu_pk!E44+ptegu!E44+ptnonipm!E44+pt_oilgas!E44+np_oilgas!E44+rwc!E44</f>
        <v>1740358.3965344166</v>
      </c>
      <c r="F44" s="32">
        <f>+afdust!BA44+'c1c2rail'!F44+nonpt!F44+nonroad!F44+'onroad RPD'!CN44+'onroad RPV'!DY44+'c3marine'!E44+ptfire!F44+ptegu_pk!F44+ptegu!F44+ptnonipm!F44+pt_oilgas!F44+np_oilgas!F44+rwc!F44</f>
        <v>468440.20382756297</v>
      </c>
      <c r="G44" s="32">
        <f>+'c1c2rail'!G44+nonpt!G44+nonroad!G44+'onroad RPD'!CC44+'onroad RPV'!DP44+'c3marine'!F44+ptfire!G44+ptegu_pk!G44+ptegu!G44+ptnonipm!G44+pt_oilgas!G44+np_oilgas!G44+rwc!G44</f>
        <v>272522.07739697595</v>
      </c>
      <c r="H44" s="32">
        <f>+'c1c2rail'!H44+nonpt!H44+nonroad!H44+'onroad RPD'!CK44+'onroad RPP'!AA44+'onroad RPV'!DV44+'onroad_rfl RPD'!AA44+'onroad_rfl RPV'!AA44+'c3marine'!G44+ptfire!H44+ptegu_pk!H44+ptegu!H44+ptnonipm!H44+pt_oilgas!H44+np_oilgas!H44+rwc!H44</f>
        <v>2227583.9458211409</v>
      </c>
      <c r="I44" s="57" t="s">
        <v>328</v>
      </c>
    </row>
    <row r="45" spans="1:9" x14ac:dyDescent="0.25">
      <c r="A45" s="34" t="s">
        <v>44</v>
      </c>
      <c r="B45" s="32">
        <f>+'c1c2rail'!B45+nonpt!B45+nonroad!B45+'onroad RPD'!L45+'onroad RPV'!AE45+'c3marine'!B45+ptfire!B45+ptegu_pk!B45+ptegu!B45+ptnonipm!B45+pt_oilgas!B45+np_oilgas!B45+rwc!B45</f>
        <v>419682.97943433572</v>
      </c>
      <c r="C45" s="32">
        <f>+'c1c2rail'!C45+nonpt!C45+nonroad!C45+'onroad RPD'!BB45+'onroad RPV'!CP45+ptfire!C45+ptegu_pk!C45+ptegu!C45+ptnonipm!C45+pt_oilgas!C45+np_oilgas!C45+rwc!C45+ag!B45</f>
        <v>27726.295522246837</v>
      </c>
      <c r="D45" s="32">
        <f>+'c1c2rail'!D45+nonpt!D45+nonroad!D45+'onroad RPD'!BD45+'onroad RPD'!BE45+'onroad RPV'!CS45+'onroad RPV'!CR45+ptfire!D45+ptegu_pk!D45+ptegu!D45+ptnonipm!D45+pt_oilgas!D45+np_oilgas!D45+rwc!D45+ag!C45+'c3marine'!C45+'onroad RPD'!AW45+'onroad RPV'!CK45</f>
        <v>130071.90849446949</v>
      </c>
      <c r="E45" s="32">
        <f>+afdust!AZ45+'c1c2rail'!E45+nonpt!E45+nonroad!E45+'onroad RPD'!CM45+'onroad RPV'!DX45+'c3marine'!D45+ptfire!E45+ptegu_pk!E45+ptegu!E45+ptnonipm!E45+pt_oilgas!E45+np_oilgas!E45+rwc!E45</f>
        <v>109596.40424481078</v>
      </c>
      <c r="F45" s="32">
        <f>+afdust!BA45+'c1c2rail'!F45+nonpt!F45+nonroad!F45+'onroad RPD'!CN45+'onroad RPV'!DY45+'c3marine'!E45+ptfire!F45+ptegu_pk!F45+ptegu!F45+ptnonipm!F45+pt_oilgas!F45+np_oilgas!F45+rwc!F45</f>
        <v>28971.375627386704</v>
      </c>
      <c r="G45" s="32">
        <f>+'c1c2rail'!G45+nonpt!G45+nonroad!G45+'onroad RPD'!CC45+'onroad RPV'!DP45+'c3marine'!F45+ptfire!G45+ptegu_pk!G45+ptegu!G45+ptnonipm!G45+pt_oilgas!G45+np_oilgas!G45+rwc!G45</f>
        <v>19716.125194659689</v>
      </c>
      <c r="H45" s="32">
        <f>+'c1c2rail'!H45+nonpt!H45+nonroad!H45+'onroad RPD'!CK45+'onroad RPP'!AA45+'onroad RPV'!DV45+'onroad_rfl RPD'!AA45+'onroad_rfl RPV'!AA45+'c3marine'!G45+ptfire!H45+ptegu_pk!H45+ptegu!H45+ptnonipm!H45+pt_oilgas!H45+np_oilgas!H45+rwc!H45</f>
        <v>235943.47066872899</v>
      </c>
    </row>
    <row r="46" spans="1:9" x14ac:dyDescent="0.25">
      <c r="A46" s="34" t="s">
        <v>45</v>
      </c>
      <c r="B46" s="32">
        <f>+'c1c2rail'!B46+nonpt!B46+nonroad!B46+'onroad RPD'!L46+'onroad RPV'!AE46+'c3marine'!B46+ptfire!B46+ptegu_pk!B46+ptegu!B46+ptnonipm!B46+pt_oilgas!B46+np_oilgas!B46+rwc!B46</f>
        <v>133963.15715107124</v>
      </c>
      <c r="C46" s="32">
        <f>+'c1c2rail'!C46+nonpt!C46+nonroad!C46+'onroad RPD'!BB46+'onroad RPV'!CP46+ptfire!C46+ptegu_pk!C46+ptegu!C46+ptnonipm!C46+pt_oilgas!C46+np_oilgas!C46+rwc!C46+ag!B46</f>
        <v>8633.0110236334658</v>
      </c>
      <c r="D46" s="32">
        <f>+'c1c2rail'!D46+nonpt!D46+nonroad!D46+'onroad RPD'!BD46+'onroad RPD'!BE46+'onroad RPV'!CS46+'onroad RPV'!CR46+ptfire!D46+ptegu_pk!D46+ptegu!D46+ptnonipm!D46+pt_oilgas!D46+np_oilgas!D46+rwc!D46+ag!C46+'c3marine'!C46+'onroad RPD'!AW46+'onroad RPV'!CK46</f>
        <v>10458.415206745629</v>
      </c>
      <c r="E46" s="32">
        <f>+afdust!AZ46+'c1c2rail'!E46+nonpt!E46+nonroad!E46+'onroad RPD'!CM46+'onroad RPV'!DX46+'c3marine'!D46+ptfire!E46+ptegu_pk!E46+ptegu!E46+ptnonipm!E46+pt_oilgas!E46+np_oilgas!E46+rwc!E46</f>
        <v>17530.905629604305</v>
      </c>
      <c r="F46" s="32">
        <f>+afdust!BA46+'c1c2rail'!F46+nonpt!F46+nonroad!F46+'onroad RPD'!CN46+'onroad RPV'!DY46+'c3marine'!E46+ptfire!F46+ptegu_pk!F46+ptegu!F46+ptnonipm!F46+pt_oilgas!F46+np_oilgas!F46+rwc!F46</f>
        <v>11394.727483267461</v>
      </c>
      <c r="G46" s="32">
        <f>+'c1c2rail'!G46+nonpt!G46+nonroad!G46+'onroad RPD'!CC46+'onroad RPV'!DP46+'c3marine'!F46+ptfire!G46+ptegu_pk!G46+ptegu!G46+ptnonipm!G46+pt_oilgas!G46+np_oilgas!G46+rwc!G46</f>
        <v>2787.1960678135365</v>
      </c>
      <c r="H46" s="32">
        <f>+'c1c2rail'!H46+nonpt!H46+nonroad!H46+'onroad RPD'!CK46+'onroad RPP'!AA46+'onroad RPV'!DV46+'onroad_rfl RPD'!AA46+'onroad_rfl RPV'!AA46+'c3marine'!G46+ptfire!H46+ptegu_pk!H46+ptegu!H46+ptnonipm!H46+pt_oilgas!H46+np_oilgas!H46+rwc!H46</f>
        <v>21720.665526788805</v>
      </c>
      <c r="I46" s="57" t="s">
        <v>328</v>
      </c>
    </row>
    <row r="47" spans="1:9" x14ac:dyDescent="0.25">
      <c r="A47" s="34" t="s">
        <v>46</v>
      </c>
      <c r="B47" s="32">
        <f>+'c1c2rail'!B47+nonpt!B47+nonroad!B47+'onroad RPD'!L47+'onroad RPV'!AE47+'c3marine'!B47+ptfire!B47+ptegu_pk!B47+ptegu!B47+ptnonipm!B47+pt_oilgas!B47+np_oilgas!B47+rwc!B47</f>
        <v>1083128.5812066367</v>
      </c>
      <c r="C47" s="32">
        <f>+'c1c2rail'!C47+nonpt!C47+nonroad!C47+'onroad RPD'!BB47+'onroad RPV'!CP47+ptfire!C47+ptegu_pk!C47+ptegu!C47+ptnonipm!C47+pt_oilgas!C47+np_oilgas!C47+rwc!C47+ag!B47</f>
        <v>53511.382739953573</v>
      </c>
      <c r="D47" s="32">
        <f>+'c1c2rail'!D47+nonpt!D47+nonroad!D47+'onroad RPD'!BD47+'onroad RPD'!BE47+'onroad RPV'!CS47+'onroad RPV'!CR47+ptfire!D47+ptegu_pk!D47+ptegu!D47+ptnonipm!D47+pt_oilgas!D47+np_oilgas!D47+rwc!D47+ag!C47+'c3marine'!C47+'onroad RPD'!AW47+'onroad RPV'!CK47</f>
        <v>170141.8663285753</v>
      </c>
      <c r="E47" s="32">
        <f>+afdust!AZ47+'c1c2rail'!E47+nonpt!E47+nonroad!E47+'onroad RPD'!CM47+'onroad RPV'!DX47+'c3marine'!D47+ptfire!E47+ptegu_pk!E47+ptegu!E47+ptnonipm!E47+pt_oilgas!E47+np_oilgas!E47+rwc!E47</f>
        <v>80131.705415582401</v>
      </c>
      <c r="F47" s="32">
        <f>+afdust!BA47+'c1c2rail'!F47+nonpt!F47+nonroad!F47+'onroad RPD'!CN47+'onroad RPV'!DY47+'c3marine'!E47+ptfire!F47+ptegu_pk!F47+ptegu!F47+ptnonipm!F47+pt_oilgas!F47+np_oilgas!F47+rwc!F47</f>
        <v>52793.01380374084</v>
      </c>
      <c r="G47" s="32">
        <f>+'c1c2rail'!G47+nonpt!G47+nonroad!G47+'onroad RPD'!CC47+'onroad RPV'!DP47+'c3marine'!F47+ptfire!G47+ptegu_pk!G47+ptegu!G47+ptnonipm!G47+pt_oilgas!G47+np_oilgas!G47+rwc!G47</f>
        <v>29009.736385782096</v>
      </c>
      <c r="H47" s="32">
        <f>+'c1c2rail'!H47+nonpt!H47+nonroad!H47+'onroad RPD'!CK47+'onroad RPP'!AA47+'onroad RPV'!DV47+'onroad_rfl RPD'!AA47+'onroad_rfl RPV'!AA47+'c3marine'!G47+ptfire!H47+ptegu_pk!H47+ptegu!H47+ptnonipm!H47+pt_oilgas!H47+np_oilgas!H47+rwc!H47</f>
        <v>241516.48914678019</v>
      </c>
      <c r="I47" s="57" t="s">
        <v>328</v>
      </c>
    </row>
    <row r="48" spans="1:9" x14ac:dyDescent="0.25">
      <c r="A48" s="34" t="s">
        <v>47</v>
      </c>
      <c r="B48" s="32">
        <f>+'c1c2rail'!B48+nonpt!B48+nonroad!B48+'onroad RPD'!L48+'onroad RPV'!AE48+'c3marine'!B48+ptfire!B48+ptegu_pk!B48+ptegu!B48+ptnonipm!B48+pt_oilgas!B48+np_oilgas!B48+rwc!B48</f>
        <v>1190373.6298102106</v>
      </c>
      <c r="C48" s="32">
        <f>+'c1c2rail'!C48+nonpt!C48+nonroad!C48+'onroad RPD'!BB48+'onroad RPV'!CP48+ptfire!C48+ptegu_pk!C48+ptegu!C48+ptnonipm!C48+pt_oilgas!C48+np_oilgas!C48+rwc!C48+ag!B48</f>
        <v>54366.196340421884</v>
      </c>
      <c r="D48" s="32">
        <f>+'c1c2rail'!D48+nonpt!D48+nonroad!D48+'onroad RPD'!BD48+'onroad RPD'!BE48+'onroad RPV'!CS48+'onroad RPV'!CR48+ptfire!D48+ptegu_pk!D48+ptegu!D48+ptnonipm!D48+pt_oilgas!D48+np_oilgas!D48+rwc!D48+ag!C48+'c3marine'!C48+'onroad RPD'!AW48+'onroad RPV'!CK48</f>
        <v>136871.47461189781</v>
      </c>
      <c r="E48" s="32">
        <f>+afdust!AZ48+'c1c2rail'!E48+nonpt!E48+nonroad!E48+'onroad RPD'!CM48+'onroad RPV'!DX48+'c3marine'!D48+ptfire!E48+ptegu_pk!E48+ptegu!E48+ptnonipm!E48+pt_oilgas!E48+np_oilgas!E48+rwc!E48</f>
        <v>140500.41414869906</v>
      </c>
      <c r="F48" s="32">
        <f>+afdust!BA48+'c1c2rail'!F48+nonpt!F48+nonroad!F48+'onroad RPD'!CN48+'onroad RPV'!DY48+'c3marine'!E48+ptfire!F48+ptegu_pk!F48+ptegu!F48+ptnonipm!F48+pt_oilgas!F48+np_oilgas!F48+rwc!F48</f>
        <v>69087.448402703987</v>
      </c>
      <c r="G48" s="32">
        <f>+'c1c2rail'!G48+nonpt!G48+nonroad!G48+'onroad RPD'!CC48+'onroad RPV'!DP48+'c3marine'!F48+ptfire!G48+ptegu_pk!G48+ptegu!G48+ptnonipm!G48+pt_oilgas!G48+np_oilgas!G48+rwc!G48</f>
        <v>16129.519478404936</v>
      </c>
      <c r="H48" s="32">
        <f>+'c1c2rail'!H48+nonpt!H48+nonroad!H48+'onroad RPD'!CK48+'onroad RPP'!AA48+'onroad RPV'!DV48+'onroad_rfl RPD'!AA48+'onroad_rfl RPV'!AA48+'c3marine'!G48+ptfire!H48+ptegu_pk!H48+ptegu!H48+ptnonipm!H48+pt_oilgas!H48+np_oilgas!H48+rwc!H48</f>
        <v>243396.59743211302</v>
      </c>
    </row>
    <row r="49" spans="1:9" x14ac:dyDescent="0.25">
      <c r="A49" s="34" t="s">
        <v>48</v>
      </c>
      <c r="B49" s="32">
        <f>+'c1c2rail'!B49+nonpt!B49+nonroad!B49+'onroad RPD'!L49+'onroad RPV'!AE49+'c3marine'!B49+ptfire!B49+ptegu_pk!B49+ptegu!B49+ptnonipm!B49+pt_oilgas!B49+np_oilgas!B49+rwc!B49</f>
        <v>420078.56685008272</v>
      </c>
      <c r="C49" s="32">
        <f>+'c1c2rail'!C49+nonpt!C49+nonroad!C49+'onroad RPD'!BB49+'onroad RPV'!CP49+ptfire!C49+ptegu_pk!C49+ptegu!C49+ptnonipm!C49+pt_oilgas!C49+np_oilgas!C49+rwc!C49+ag!B49</f>
        <v>13072.008088877521</v>
      </c>
      <c r="D49" s="32">
        <f>+'c1c2rail'!D49+nonpt!D49+nonroad!D49+'onroad RPD'!BD49+'onroad RPD'!BE49+'onroad RPV'!CS49+'onroad RPV'!CR49+ptfire!D49+ptegu_pk!D49+ptegu!D49+ptnonipm!D49+pt_oilgas!D49+np_oilgas!D49+rwc!D49+ag!C49+'c3marine'!C49+'onroad RPD'!AW49+'onroad RPV'!CK49</f>
        <v>163709.38153838197</v>
      </c>
      <c r="E49" s="32">
        <f>+afdust!AZ49+'c1c2rail'!E49+nonpt!E49+nonroad!E49+'onroad RPD'!CM49+'onroad RPV'!DX49+'c3marine'!D49+ptfire!E49+ptegu_pk!E49+ptegu!E49+ptnonipm!E49+pt_oilgas!E49+np_oilgas!E49+rwc!E49</f>
        <v>49262.5036121089</v>
      </c>
      <c r="F49" s="32">
        <f>+afdust!BA49+'c1c2rail'!F49+nonpt!F49+nonroad!F49+'onroad RPD'!CN49+'onroad RPV'!DY49+'c3marine'!E49+ptfire!F49+ptegu_pk!F49+ptegu!F49+ptnonipm!F49+pt_oilgas!F49+np_oilgas!F49+rwc!F49</f>
        <v>34162.475046716638</v>
      </c>
      <c r="G49" s="32">
        <f>+'c1c2rail'!G49+nonpt!G49+nonroad!G49+'onroad RPD'!CC49+'onroad RPV'!DP49+'c3marine'!F49+ptfire!G49+ptegu_pk!G49+ptegu!G49+ptnonipm!G49+pt_oilgas!G49+np_oilgas!G49+rwc!G49</f>
        <v>98530.814275719546</v>
      </c>
      <c r="H49" s="32">
        <f>+'c1c2rail'!H49+nonpt!H49+nonroad!H49+'onroad RPD'!CK49+'onroad RPP'!AA49+'onroad RPV'!DV49+'onroad_rfl RPD'!AA49+'onroad_rfl RPV'!AA49+'c3marine'!G49+ptfire!H49+ptegu_pk!H49+ptegu!H49+ptnonipm!H49+pt_oilgas!H49+np_oilgas!H49+rwc!H49</f>
        <v>142290.10989953415</v>
      </c>
      <c r="I49" s="57" t="s">
        <v>328</v>
      </c>
    </row>
    <row r="50" spans="1:9" x14ac:dyDescent="0.25">
      <c r="A50" s="34" t="s">
        <v>49</v>
      </c>
      <c r="B50" s="32">
        <f>+'c1c2rail'!B50+nonpt!B50+nonroad!B50+'onroad RPD'!L50+'onroad RPV'!AE50+'c3marine'!B50+ptfire!B50+ptegu_pk!B50+ptegu!B50+ptnonipm!B50+pt_oilgas!B50+np_oilgas!B50+rwc!B50</f>
        <v>996360.76542513631</v>
      </c>
      <c r="C50" s="32">
        <f>+'c1c2rail'!C50+nonpt!C50+nonroad!C50+'onroad RPD'!BB50+'onroad RPV'!CP50+ptfire!C50+ptegu_pk!C50+ptegu!C50+ptnonipm!C50+pt_oilgas!C50+np_oilgas!C50+rwc!C50+ag!B50</f>
        <v>122632.36930371632</v>
      </c>
      <c r="D50" s="32">
        <f>+'c1c2rail'!D50+nonpt!D50+nonroad!D50+'onroad RPD'!BD50+'onroad RPD'!BE50+'onroad RPV'!CS50+'onroad RPV'!CR50+ptfire!D50+ptegu_pk!D50+ptegu!D50+ptnonipm!D50+pt_oilgas!D50+np_oilgas!D50+rwc!D50+ag!C50+'c3marine'!C50+'onroad RPD'!AW50+'onroad RPV'!CK50</f>
        <v>133694.53273599019</v>
      </c>
      <c r="E50" s="32">
        <f>+afdust!AZ50+'c1c2rail'!E50+nonpt!E50+nonroad!E50+'onroad RPD'!CM50+'onroad RPV'!DX50+'c3marine'!D50+ptfire!E50+ptegu_pk!E50+ptegu!E50+ptnonipm!E50+pt_oilgas!E50+np_oilgas!E50+rwc!E50</f>
        <v>148131.99412846094</v>
      </c>
      <c r="F50" s="32">
        <f>+afdust!BA50+'c1c2rail'!F50+nonpt!F50+nonroad!F50+'onroad RPD'!CN50+'onroad RPV'!DY50+'c3marine'!E50+ptfire!F50+ptegu_pk!F50+ptegu!F50+ptnonipm!F50+pt_oilgas!F50+np_oilgas!F50+rwc!F50</f>
        <v>77477.31172097355</v>
      </c>
      <c r="G50" s="32">
        <f>+'c1c2rail'!G50+nonpt!G50+nonroad!G50+'onroad RPD'!CC50+'onroad RPV'!DP50+'c3marine'!F50+ptfire!G50+ptegu_pk!G50+ptegu!G50+ptnonipm!G50+pt_oilgas!G50+np_oilgas!G50+rwc!G50</f>
        <v>44315.043522185137</v>
      </c>
      <c r="H50" s="32">
        <f>+'c1c2rail'!H50+nonpt!H50+nonroad!H50+'onroad RPD'!CK50+'onroad RPP'!AA50+'onroad RPV'!DV50+'onroad_rfl RPD'!AA50+'onroad_rfl RPV'!AA50+'c3marine'!G50+ptfire!H50+ptegu_pk!H50+ptegu!H50+ptnonipm!H50+pt_oilgas!H50+np_oilgas!H50+rwc!H50</f>
        <v>209807.90045628275</v>
      </c>
      <c r="I50" s="57" t="s">
        <v>328</v>
      </c>
    </row>
    <row r="51" spans="1:9" x14ac:dyDescent="0.25">
      <c r="A51" s="34" t="s">
        <v>50</v>
      </c>
      <c r="B51" s="32">
        <f>+'c1c2rail'!B51+nonpt!B51+nonroad!B51+'onroad RPD'!L51+'onroad RPV'!AE51+'c3marine'!B51+ptfire!B51+ptegu_pk!B51+ptegu!B51+ptnonipm!B51+pt_oilgas!B51+np_oilgas!B51+rwc!B51</f>
        <v>1043377.0373085622</v>
      </c>
      <c r="C51" s="32">
        <f>+'c1c2rail'!C51+nonpt!C51+nonroad!C51+'onroad RPD'!BB51+'onroad RPV'!CP51+ptfire!C51+ptegu_pk!C51+ptegu!C51+ptnonipm!C51+pt_oilgas!C51+np_oilgas!C51+rwc!C51+ag!B51</f>
        <v>48051.566091612032</v>
      </c>
      <c r="D51" s="32">
        <f>+'c1c2rail'!D51+nonpt!D51+nonroad!D51+'onroad RPD'!BD51+'onroad RPD'!BE51+'onroad RPV'!CS51+'onroad RPV'!CR51+ptfire!D51+ptegu_pk!D51+ptegu!D51+ptnonipm!D51+pt_oilgas!D51+np_oilgas!D51+rwc!D51+ag!C51+'c3marine'!C51+'onroad RPD'!AW51+'onroad RPV'!CK51</f>
        <v>158404.91592926049</v>
      </c>
      <c r="E51" s="32">
        <f>+afdust!AZ51+'c1c2rail'!E51+nonpt!E51+nonroad!E51+'onroad RPD'!CM51+'onroad RPV'!DX51+'c3marine'!D51+ptfire!E51+ptegu_pk!E51+ptegu!E51+ptnonipm!E51+pt_oilgas!E51+np_oilgas!E51+rwc!E51</f>
        <v>293711.95053256833</v>
      </c>
      <c r="F51" s="32">
        <f>+afdust!BA51+'c1c2rail'!F51+nonpt!F51+nonroad!F51+'onroad RPD'!CN51+'onroad RPV'!DY51+'c3marine'!E51+ptfire!F51+ptegu_pk!F51+ptegu!F51+ptnonipm!F51+pt_oilgas!F51+np_oilgas!F51+rwc!F51</f>
        <v>110272.27315078677</v>
      </c>
      <c r="G51" s="32">
        <f>+'c1c2rail'!G51+nonpt!G51+nonroad!G51+'onroad RPD'!CC51+'onroad RPV'!DP51+'c3marine'!F51+ptfire!G51+ptegu_pk!G51+ptegu!G51+ptnonipm!G51+pt_oilgas!G51+np_oilgas!G51+rwc!G51</f>
        <v>39568.21794668369</v>
      </c>
      <c r="H51" s="32">
        <f>+'c1c2rail'!H51+nonpt!H51+nonroad!H51+'onroad RPD'!CK51+'onroad RPP'!AA51+'onroad RPV'!DV51+'onroad_rfl RPD'!AA51+'onroad_rfl RPV'!AA51+'c3marine'!G51+ptfire!H51+ptegu_pk!H51+ptegu!H51+ptnonipm!H51+pt_oilgas!H51+np_oilgas!H51+rwc!H51</f>
        <v>290037.92285537685</v>
      </c>
      <c r="I51" s="58"/>
    </row>
    <row r="53" spans="1:9" x14ac:dyDescent="0.25">
      <c r="A53" s="34" t="s">
        <v>56</v>
      </c>
      <c r="B53" s="32">
        <f t="shared" ref="B53:H53" si="0">SUM(B2:B51)</f>
        <v>58931214.245881416</v>
      </c>
      <c r="C53" s="32">
        <f t="shared" si="0"/>
        <v>4416437.3030065</v>
      </c>
      <c r="D53" s="32">
        <f t="shared" si="0"/>
        <v>8478992.0109908339</v>
      </c>
      <c r="E53" s="32">
        <f t="shared" si="0"/>
        <v>11424720.378545275</v>
      </c>
      <c r="F53" s="32">
        <f t="shared" si="0"/>
        <v>4661562.5377876619</v>
      </c>
      <c r="G53" s="32">
        <f t="shared" si="0"/>
        <v>2852561.5875752093</v>
      </c>
      <c r="H53" s="32">
        <f t="shared" si="0"/>
        <v>15129610.343357384</v>
      </c>
    </row>
    <row r="54" spans="1:9" x14ac:dyDescent="0.25">
      <c r="A54" s="34" t="s">
        <v>329</v>
      </c>
      <c r="B54" s="32">
        <f>+B50+B49+B47+B46+B44+B43+B42+B41+B40+B39+B37+B36+B35+B34+B33+B31+B30+B28+B26+B25+B24+B23+B22+B21+B20+B19+B18+B17+B16+B15+B14+B12+B11+B9+B8+B5+B3</f>
        <v>44357195.124787264</v>
      </c>
      <c r="C54" s="32">
        <f t="shared" ref="C54:H54" si="1">+C50+C49+C47+C46+C44+C43+C42+C41+C40+C39+C37+C36+C35+C34+C33+C31+C30+C28+C26+C25+C24+C23+C22+C21+C20+C19+C18+C17+C16+C15+C14+C12+C11+C9+C8+C5+C3</f>
        <v>3540069.6510996805</v>
      </c>
      <c r="D54" s="32">
        <f t="shared" si="1"/>
        <v>6893116.1710786354</v>
      </c>
      <c r="E54" s="32">
        <f t="shared" si="1"/>
        <v>8426891.5238870215</v>
      </c>
      <c r="F54" s="32">
        <f t="shared" si="1"/>
        <v>3453437.3593100379</v>
      </c>
      <c r="G54" s="32">
        <f t="shared" si="1"/>
        <v>2555658.9754612758</v>
      </c>
      <c r="H54" s="32">
        <f t="shared" si="1"/>
        <v>11224050.595222365</v>
      </c>
    </row>
    <row r="56" spans="1:9" x14ac:dyDescent="0.25">
      <c r="C56" s="5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0" customWidth="1"/>
    <col min="2" max="4" width="9.28515625" bestFit="1" customWidth="1"/>
    <col min="5" max="5" width="10.42578125" bestFit="1" customWidth="1"/>
    <col min="6" max="7" width="9.28515625" bestFit="1" customWidth="1"/>
    <col min="8" max="8" width="9.42578125" bestFit="1" customWidth="1"/>
    <col min="9" max="9" width="10.42578125" bestFit="1" customWidth="1"/>
    <col min="10" max="10" width="9.42578125" bestFit="1" customWidth="1"/>
    <col min="11" max="13" width="9.28515625" bestFit="1" customWidth="1"/>
    <col min="14" max="15" width="9.42578125" bestFit="1" customWidth="1"/>
    <col min="16" max="21" width="9.28515625" bestFit="1" customWidth="1"/>
  </cols>
  <sheetData>
    <row r="1" spans="1:21" x14ac:dyDescent="0.25">
      <c r="A1" s="56" t="s">
        <v>334</v>
      </c>
      <c r="B1" s="34">
        <v>38.6</v>
      </c>
      <c r="C1" s="34">
        <v>78.111800000000002</v>
      </c>
      <c r="D1" s="34">
        <v>70.91</v>
      </c>
      <c r="E1" s="34">
        <v>28</v>
      </c>
      <c r="F1" s="34">
        <v>36.46</v>
      </c>
      <c r="G1" s="36">
        <v>46</v>
      </c>
      <c r="H1" s="36">
        <v>17</v>
      </c>
      <c r="I1" s="36">
        <v>46</v>
      </c>
      <c r="J1" s="36">
        <v>46</v>
      </c>
      <c r="K1" s="36">
        <v>1</v>
      </c>
      <c r="L1" s="36">
        <v>1</v>
      </c>
      <c r="M1" s="36">
        <v>1</v>
      </c>
      <c r="N1" s="36">
        <v>1</v>
      </c>
      <c r="O1" s="36">
        <v>1</v>
      </c>
      <c r="P1" s="36">
        <v>1</v>
      </c>
      <c r="Q1" s="36">
        <v>1</v>
      </c>
      <c r="R1" s="36">
        <v>1</v>
      </c>
      <c r="S1" s="36">
        <v>1</v>
      </c>
      <c r="T1" s="36">
        <v>64</v>
      </c>
      <c r="U1" s="36">
        <v>98</v>
      </c>
    </row>
    <row r="2" spans="1:21" x14ac:dyDescent="0.25">
      <c r="A2" s="37" t="s">
        <v>289</v>
      </c>
      <c r="B2" s="38" t="s">
        <v>133</v>
      </c>
      <c r="C2" s="38" t="s">
        <v>64</v>
      </c>
      <c r="D2" s="38" t="s">
        <v>135</v>
      </c>
      <c r="E2" s="38" t="s">
        <v>59</v>
      </c>
      <c r="F2" s="38" t="s">
        <v>67</v>
      </c>
      <c r="G2" s="38" t="s">
        <v>141</v>
      </c>
      <c r="H2" s="38" t="s">
        <v>57</v>
      </c>
      <c r="I2" s="38" t="s">
        <v>145</v>
      </c>
      <c r="J2" s="38" t="s">
        <v>146</v>
      </c>
      <c r="K2" s="38" t="s">
        <v>151</v>
      </c>
      <c r="L2" s="38" t="s">
        <v>153</v>
      </c>
      <c r="M2" s="38" t="s">
        <v>155</v>
      </c>
      <c r="N2" s="38" t="s">
        <v>157</v>
      </c>
      <c r="O2" s="38" t="s">
        <v>158</v>
      </c>
      <c r="P2" s="38" t="s">
        <v>165</v>
      </c>
      <c r="Q2" s="38" t="s">
        <v>166</v>
      </c>
      <c r="R2" s="38" t="s">
        <v>168</v>
      </c>
      <c r="S2" s="38" t="s">
        <v>169</v>
      </c>
      <c r="T2" s="39" t="s">
        <v>61</v>
      </c>
      <c r="U2" s="39" t="s">
        <v>170</v>
      </c>
    </row>
    <row r="3" spans="1:21" x14ac:dyDescent="0.25">
      <c r="A3" s="32" t="s">
        <v>319</v>
      </c>
      <c r="B3" s="32">
        <f>+ptegu!N61</f>
        <v>4.8859089112700556</v>
      </c>
      <c r="C3" s="32">
        <f>+ptegu!O61</f>
        <v>3012.2478489621108</v>
      </c>
      <c r="D3" s="32"/>
      <c r="E3" s="32">
        <f>+ptegu!Q61</f>
        <v>856944.8749756898</v>
      </c>
      <c r="F3" s="32">
        <f>+ptegu!W61</f>
        <v>7974.3140882753496</v>
      </c>
      <c r="G3" s="32">
        <f>+ptegu!X61</f>
        <v>0</v>
      </c>
      <c r="H3" s="32">
        <f>+ptegu!AB61</f>
        <v>44733.710844208093</v>
      </c>
      <c r="I3" s="32">
        <f>+ptegu!AD61</f>
        <v>1348005.2206287179</v>
      </c>
      <c r="J3" s="32">
        <f>+ptegu!AE61</f>
        <v>149778.3670791059</v>
      </c>
      <c r="K3" s="32">
        <f>+ptegu!AK61</f>
        <v>8949.033836406983</v>
      </c>
      <c r="L3" s="32">
        <f>+ptegu!AM61</f>
        <v>8749.8367399087692</v>
      </c>
      <c r="M3" s="32">
        <f>+ptegu!AO61</f>
        <v>8.6870650419719997</v>
      </c>
      <c r="N3" s="32">
        <f>+ptegu!AS61</f>
        <v>64621.508900705558</v>
      </c>
      <c r="O3" s="32">
        <f>+ptegu!AT61</f>
        <v>166957.67101380407</v>
      </c>
      <c r="P3" s="32">
        <f>+ptegu!BA61</f>
        <v>193.24066917559028</v>
      </c>
      <c r="Q3" s="32">
        <f>+ptegu!BB61</f>
        <v>13187.931995248802</v>
      </c>
      <c r="R3" s="32">
        <f>+ptegu!BD61</f>
        <v>20606.289519403294</v>
      </c>
      <c r="S3" s="32">
        <f>+ptegu!BE61</f>
        <v>916.72179213149604</v>
      </c>
      <c r="T3" s="32">
        <f>+ptegu!BF61</f>
        <v>1500061.1061602919</v>
      </c>
      <c r="U3" s="32">
        <f>+ptegu!BG61</f>
        <v>33335.73342419586</v>
      </c>
    </row>
    <row r="4" spans="1:21" s="34" customFormat="1" x14ac:dyDescent="0.25">
      <c r="A4" s="32" t="s">
        <v>320</v>
      </c>
      <c r="B4" s="32">
        <f>+ptegu_pk!N62</f>
        <v>0</v>
      </c>
      <c r="C4" s="32">
        <f>+ptegu_pk!O62</f>
        <v>13.50910022647194</v>
      </c>
      <c r="D4" s="32"/>
      <c r="E4" s="32">
        <f>+ptegu_pk!Q62</f>
        <v>11323.460542523542</v>
      </c>
      <c r="F4" s="32">
        <f>+ptegu_pk!W62</f>
        <v>318.53173892432</v>
      </c>
      <c r="G4" s="32">
        <f>+ptegu_pk!X62</f>
        <v>0</v>
      </c>
      <c r="H4" s="32">
        <f>+ptegu_pk!AB62</f>
        <v>483.52635755811087</v>
      </c>
      <c r="I4" s="32">
        <f>+ptegu_pk!AD62</f>
        <v>9323.227404053061</v>
      </c>
      <c r="J4" s="32">
        <f>+ptegu_pk!AE62</f>
        <v>1035.9141587952211</v>
      </c>
      <c r="K4" s="32">
        <f>+ptegu_pk!AK62</f>
        <v>7.4742879696115967</v>
      </c>
      <c r="L4" s="32">
        <f>+ptegu_pk!AM62</f>
        <v>19.064793480841406</v>
      </c>
      <c r="M4" s="32">
        <f>+ptegu_pk!AO62</f>
        <v>0</v>
      </c>
      <c r="N4" s="32">
        <f>+ptegu_pk!AS62</f>
        <v>34.032202175533342</v>
      </c>
      <c r="O4" s="32">
        <f>+ptegu_pk!AT62</f>
        <v>184.36867177608838</v>
      </c>
      <c r="P4" s="32">
        <f>+ptegu_pk!BA62</f>
        <v>0.60163305751652896</v>
      </c>
      <c r="Q4" s="32">
        <f>+ptegu_pk!BB62</f>
        <v>12.695402096881168</v>
      </c>
      <c r="R4" s="32">
        <f>+ptegu_pk!BD62</f>
        <v>23.985805739212857</v>
      </c>
      <c r="S4" s="32">
        <f>+ptegu_pk!BE62</f>
        <v>0.93473107136967748</v>
      </c>
      <c r="T4" s="32">
        <f>+ptegu_pk!BF62</f>
        <v>4058.1893783530004</v>
      </c>
      <c r="U4" s="32">
        <f>+ptegu_pk!BG62</f>
        <v>91.715260437520001</v>
      </c>
    </row>
    <row r="5" spans="1:21" x14ac:dyDescent="0.25">
      <c r="A5" s="36" t="s">
        <v>287</v>
      </c>
      <c r="B5" s="32">
        <f>+ptnonipm!S61</f>
        <v>9748.4757482453551</v>
      </c>
      <c r="C5" s="32">
        <f>+ptnonipm!T61</f>
        <v>30207.219016031104</v>
      </c>
      <c r="D5" s="32">
        <f>+ptnonipm!V61</f>
        <v>4983.0607892803646</v>
      </c>
      <c r="E5" s="32">
        <f>+ptnonipm!W61</f>
        <v>2482236.3517363989</v>
      </c>
      <c r="F5" s="32">
        <f>+ptnonipm!AC61</f>
        <v>20887.025973517146</v>
      </c>
      <c r="G5" s="32">
        <f>+ptnonipm!AD61</f>
        <v>1233.933522711179</v>
      </c>
      <c r="H5" s="32">
        <f>+ptnonipm!AH61</f>
        <v>75577.880094760898</v>
      </c>
      <c r="I5" s="32">
        <f>+ptnonipm!AJ61</f>
        <v>1625834.2174587157</v>
      </c>
      <c r="J5" s="32">
        <f>+ptnonipm!AK61</f>
        <v>179414.47404137693</v>
      </c>
      <c r="K5" s="32">
        <f>+ptnonipm!AQ61</f>
        <v>5947.4088335702909</v>
      </c>
      <c r="L5" s="32">
        <f>+ptnonipm!AS61</f>
        <v>34231.181967558106</v>
      </c>
      <c r="M5" s="32">
        <f>+ptnonipm!AU61</f>
        <v>3232.481592170107</v>
      </c>
      <c r="N5" s="32">
        <f>+ptnonipm!AY61</f>
        <v>152365.94265915864</v>
      </c>
      <c r="O5" s="32">
        <f>+ptnonipm!AZ61</f>
        <v>202263.32178325346</v>
      </c>
      <c r="P5" s="32">
        <f>+ptnonipm!BG61</f>
        <v>2950.9771853303259</v>
      </c>
      <c r="Q5" s="32">
        <f>+ptnonipm!BH61</f>
        <v>43736.572159708914</v>
      </c>
      <c r="R5" s="32">
        <f>+ptnonipm!BJ61</f>
        <v>39774.600847821363</v>
      </c>
      <c r="S5" s="32">
        <f>+ptnonipm!BK61</f>
        <v>1362.2754330467774</v>
      </c>
      <c r="T5" s="32">
        <f>+ptnonipm!BL61</f>
        <v>751617.18860484078</v>
      </c>
      <c r="U5" s="32">
        <f>+ptnonipm!BM61</f>
        <v>3765.1159136769079</v>
      </c>
    </row>
    <row r="6" spans="1:21" s="34" customFormat="1" x14ac:dyDescent="0.25">
      <c r="A6" s="32" t="s">
        <v>313</v>
      </c>
      <c r="B6" s="32">
        <f>pt_oilgas!S61</f>
        <v>0.93753857037267729</v>
      </c>
      <c r="C6" s="32">
        <f>pt_oilgas!T61</f>
        <v>791.68057043634167</v>
      </c>
      <c r="D6" s="32">
        <f>pt_oilgas!V61</f>
        <v>4.0038955624635273</v>
      </c>
      <c r="E6" s="32">
        <f>pt_oilgas!W61</f>
        <v>26543.984488984341</v>
      </c>
      <c r="F6" s="32">
        <f>pt_oilgas!AC61</f>
        <v>7.6590395487140001E-2</v>
      </c>
      <c r="G6" s="32">
        <f>pt_oilgas!AD61</f>
        <v>0</v>
      </c>
      <c r="H6" s="32">
        <f>pt_oilgas!AH61</f>
        <v>195.89056835145794</v>
      </c>
      <c r="I6" s="32">
        <f>pt_oilgas!AJ61</f>
        <v>25096.322413637568</v>
      </c>
      <c r="J6" s="32">
        <f>pt_oilgas!AK61</f>
        <v>2788.4774050617975</v>
      </c>
      <c r="K6" s="32">
        <f>pt_oilgas!AQ61</f>
        <v>26.964375835343905</v>
      </c>
      <c r="L6" s="32">
        <f>pt_oilgas!AS61</f>
        <v>538.75202726830764</v>
      </c>
      <c r="M6" s="32">
        <f>pt_oilgas!AU61</f>
        <v>2.1933049152018984E-2</v>
      </c>
      <c r="N6" s="32">
        <f>pt_oilgas!AY61</f>
        <v>39.469220507851425</v>
      </c>
      <c r="O6" s="32">
        <f>pt_oilgas!AZ61</f>
        <v>927.27644856972393</v>
      </c>
      <c r="P6" s="32">
        <f>pt_oilgas!BG61</f>
        <v>29.430685962940746</v>
      </c>
      <c r="Q6" s="32">
        <f>pt_oilgas!BH61</f>
        <v>494.53488492305422</v>
      </c>
      <c r="R6" s="32">
        <f>pt_oilgas!BJ61</f>
        <v>123.71915401042956</v>
      </c>
      <c r="S6" s="32">
        <f>pt_oilgas!BK61</f>
        <v>179.88203855438599</v>
      </c>
      <c r="T6" s="32">
        <f>pt_oilgas!BL61</f>
        <v>69822.753437395135</v>
      </c>
      <c r="U6" s="32">
        <f>pt_oilgas!BM61</f>
        <v>0</v>
      </c>
    </row>
    <row r="7" spans="1:21" x14ac:dyDescent="0.25">
      <c r="A7" s="36" t="s">
        <v>290</v>
      </c>
      <c r="B7" s="32">
        <f>+othpt!P51</f>
        <v>1817.2795216190843</v>
      </c>
      <c r="C7" s="32">
        <f>+othpt!Q51</f>
        <v>18685.78888758766</v>
      </c>
      <c r="D7" s="32"/>
      <c r="E7" s="32">
        <f>+othpt!S51</f>
        <v>910969.65024981997</v>
      </c>
      <c r="F7" s="32"/>
      <c r="G7" s="32">
        <f>+othpt!Y51</f>
        <v>6280.4735151099994</v>
      </c>
      <c r="H7" s="32">
        <f>+othpt!AC51</f>
        <v>15543.478794065</v>
      </c>
      <c r="I7" s="32">
        <f>+othpt!AE51</f>
        <v>1566586.5989039799</v>
      </c>
      <c r="J7" s="32">
        <f>+othpt!AF51</f>
        <v>167781.63281853998</v>
      </c>
      <c r="K7" s="32">
        <f>+othpt!AL51</f>
        <v>2321.9098696637202</v>
      </c>
      <c r="L7" s="32">
        <f>+othpt!AN51</f>
        <v>9241.5190575578763</v>
      </c>
      <c r="M7" s="32">
        <f>+othpt!AP51</f>
        <v>7832.9702963999862</v>
      </c>
      <c r="N7" s="32">
        <f>+othpt!AT51</f>
        <v>70772.355043412186</v>
      </c>
      <c r="O7" s="32">
        <f>+othpt!AU51</f>
        <v>127630.90653968498</v>
      </c>
      <c r="P7" s="32">
        <f>+othpt!BB51</f>
        <v>699.84973880860116</v>
      </c>
      <c r="Q7" s="32">
        <f>+othpt!BC51</f>
        <v>18104.9527655905</v>
      </c>
      <c r="R7" s="32">
        <f>+othpt!BE51</f>
        <v>29555.654341999601</v>
      </c>
      <c r="S7" s="32">
        <f>+othpt!BF51</f>
        <v>1232.269524043777</v>
      </c>
      <c r="T7" s="32">
        <f>+othpt!BG51</f>
        <v>1953091.2809408221</v>
      </c>
      <c r="U7" s="32">
        <f>+othpt!BH51</f>
        <v>15296.947451691152</v>
      </c>
    </row>
    <row r="8" spans="1:21" x14ac:dyDescent="0.25">
      <c r="A8" s="36" t="s">
        <v>286</v>
      </c>
      <c r="B8" s="32">
        <f>+ptfire!M61</f>
        <v>161327.1070787496</v>
      </c>
      <c r="C8" s="32">
        <f>+ptfire!N61</f>
        <v>123002.3945609428</v>
      </c>
      <c r="D8" s="32"/>
      <c r="E8" s="32">
        <f>+ptfire!P61</f>
        <v>22584125.203536373</v>
      </c>
      <c r="F8" s="32">
        <v>0</v>
      </c>
      <c r="G8" s="32">
        <f>+ptfire!U61</f>
        <v>0</v>
      </c>
      <c r="H8" s="32">
        <f>+ptfire!AA61</f>
        <v>362977.10175869439</v>
      </c>
      <c r="I8" s="32">
        <f>+ptfire!AC61</f>
        <v>312395.69213791203</v>
      </c>
      <c r="J8" s="32">
        <f>+ptfire!AD61</f>
        <v>34710.635736589684</v>
      </c>
      <c r="K8" s="32">
        <f>+ptfire!AJ61</f>
        <v>4852.2707212546366</v>
      </c>
      <c r="L8" s="32">
        <f>+ptfire!AL61</f>
        <v>203554.14993710496</v>
      </c>
      <c r="M8" s="32">
        <f>+ptfire!AN61</f>
        <v>0</v>
      </c>
      <c r="N8" s="32">
        <f>+ptfire!AR61</f>
        <v>357046.01932736835</v>
      </c>
      <c r="O8" s="32">
        <f>+ptfire!AS61</f>
        <v>810974.74981524691</v>
      </c>
      <c r="P8" s="32">
        <f>+ptfire!AZ61</f>
        <v>11273.355379928573</v>
      </c>
      <c r="Q8" s="32">
        <f>+ptfire!BA61</f>
        <v>962976.4129886101</v>
      </c>
      <c r="R8" s="32">
        <f>+ptfire!BC61</f>
        <v>16719.194810880366</v>
      </c>
      <c r="S8" s="32">
        <f>+ptfire!BD61</f>
        <v>671.85935801877372</v>
      </c>
      <c r="T8" s="32">
        <f>+ptfire!BE61</f>
        <v>177122.4700929879</v>
      </c>
      <c r="U8" s="32">
        <f>+ptfire!BF61</f>
        <v>0</v>
      </c>
    </row>
    <row r="9" spans="1:21" x14ac:dyDescent="0.25">
      <c r="A9" s="36" t="s">
        <v>282</v>
      </c>
      <c r="B9" s="32">
        <f>+nonpt!S61</f>
        <v>23662.589078552712</v>
      </c>
      <c r="C9" s="32">
        <f>+nonpt!T61</f>
        <v>25617.845811884188</v>
      </c>
      <c r="D9" s="32">
        <f>+nonpt!V61</f>
        <v>589.66209522777604</v>
      </c>
      <c r="E9" s="32">
        <f>+nonpt!W61</f>
        <v>3061022.3399941297</v>
      </c>
      <c r="F9" s="32">
        <f>+nonpt!AC61</f>
        <v>5325.7240373526211</v>
      </c>
      <c r="G9" s="32">
        <f>+nonpt!AD61</f>
        <v>0</v>
      </c>
      <c r="H9" s="32">
        <f>+nonpt!AH61</f>
        <v>142410.90147110869</v>
      </c>
      <c r="I9" s="32">
        <f>+nonpt!AJ61</f>
        <v>769911.65586898988</v>
      </c>
      <c r="J9" s="32">
        <f>+nonpt!AK61</f>
        <v>85545.749592259002</v>
      </c>
      <c r="K9" s="32">
        <f>+nonpt!AQ61</f>
        <v>1293.3727955515205</v>
      </c>
      <c r="L9" s="32">
        <f>+nonpt!AS61</f>
        <v>44251.566219038672</v>
      </c>
      <c r="M9" s="32">
        <f>+nonpt!AU61</f>
        <v>190.66528641263994</v>
      </c>
      <c r="N9" s="32">
        <f>+nonpt!AY61</f>
        <v>184176.06720228639</v>
      </c>
      <c r="O9" s="32">
        <f>+nonpt!AZ61</f>
        <v>255681.94609934289</v>
      </c>
      <c r="P9" s="32">
        <f>+nonpt!BG61</f>
        <v>1805.1787452246292</v>
      </c>
      <c r="Q9" s="32">
        <f>+nonpt!BH61</f>
        <v>218682.34185984495</v>
      </c>
      <c r="R9" s="32">
        <f>+nonpt!BJ61</f>
        <v>18094.723988336285</v>
      </c>
      <c r="S9" s="32">
        <f>+nonpt!BK61</f>
        <v>130.031705131043</v>
      </c>
      <c r="T9" s="32">
        <f>+nonpt!BL61</f>
        <v>308094.48460490297</v>
      </c>
      <c r="U9" s="32">
        <f>+nonpt!BM61</f>
        <v>4532.4148722908267</v>
      </c>
    </row>
    <row r="10" spans="1:21" s="34" customFormat="1" x14ac:dyDescent="0.25">
      <c r="A10" s="32" t="s">
        <v>321</v>
      </c>
      <c r="B10" s="32">
        <f>+np_oilgas!R62</f>
        <v>5787.010226612545</v>
      </c>
      <c r="C10" s="32">
        <f>+np_oilgas!S62</f>
        <v>20981.513683957117</v>
      </c>
      <c r="D10" s="32">
        <f>+np_oilgas!U62</f>
        <v>0.75481487719990958</v>
      </c>
      <c r="E10" s="32">
        <f>+np_oilgas!V62</f>
        <v>866011.29784686153</v>
      </c>
      <c r="F10" s="32">
        <v>0</v>
      </c>
      <c r="G10" s="32">
        <v>0</v>
      </c>
      <c r="H10" s="32">
        <f>+pt_oilgas!AH62</f>
        <v>195.89056835145794</v>
      </c>
      <c r="I10" s="32">
        <f>+np_oilgas!AF62</f>
        <v>786920.51348359406</v>
      </c>
      <c r="J10" s="32">
        <f>+np_oilgas!AG62</f>
        <v>87435.628704572737</v>
      </c>
      <c r="K10" s="32">
        <f>+np_oilgas!AM62</f>
        <v>0</v>
      </c>
      <c r="L10" s="32">
        <f>+np_oilgas!AO62</f>
        <v>0</v>
      </c>
      <c r="M10" s="32">
        <f>+np_oilgas!AQ62</f>
        <v>1324.9951263378296</v>
      </c>
      <c r="N10" s="32">
        <f>+np_oilgas!AU62</f>
        <v>5642.454817808617</v>
      </c>
      <c r="O10" s="32">
        <f>+np_oilgas!AV62</f>
        <v>17086.324414654111</v>
      </c>
      <c r="P10" s="32">
        <f>+np_oilgas!BC62</f>
        <v>64.605373886690302</v>
      </c>
      <c r="Q10" s="32">
        <f>+np_oilgas!BD62</f>
        <v>822.24859064280383</v>
      </c>
      <c r="R10" s="32">
        <f>+np_oilgas!BF62</f>
        <v>5520.8128176949895</v>
      </c>
      <c r="S10" s="32">
        <f>+np_oilgas!BG62</f>
        <v>0</v>
      </c>
      <c r="T10" s="32">
        <f>+np_oilgas!BH62</f>
        <v>26760.804607141094</v>
      </c>
      <c r="U10" s="32">
        <f>+np_oilgas!BI62</f>
        <v>0</v>
      </c>
    </row>
    <row r="11" spans="1:21" s="34" customFormat="1" x14ac:dyDescent="0.25">
      <c r="A11" s="32" t="s">
        <v>288</v>
      </c>
      <c r="B11" s="32">
        <f>+rwc!Q61</f>
        <v>58280.563479521981</v>
      </c>
      <c r="C11" s="32">
        <f>+rwc!R61</f>
        <v>22566.622378550896</v>
      </c>
      <c r="D11" s="32">
        <f>+rwc!K61</f>
        <v>154.8181587</v>
      </c>
      <c r="E11" s="32">
        <f>+rwc!U61</f>
        <v>2938190.7700513406</v>
      </c>
      <c r="F11" s="32"/>
      <c r="G11" s="32"/>
      <c r="H11" s="32">
        <f>+rwc!AE61</f>
        <v>22992.335228522104</v>
      </c>
      <c r="I11" s="32">
        <f>+rwc!AG61</f>
        <v>37633.002455674789</v>
      </c>
      <c r="J11" s="32">
        <f>+rwc!AH61</f>
        <v>4181.4452290423305</v>
      </c>
      <c r="K11" s="32">
        <f>+rwc!AN61</f>
        <v>44.391098091477794</v>
      </c>
      <c r="L11" s="32">
        <f>+rwc!AP61</f>
        <v>24770.231735307389</v>
      </c>
      <c r="M11" s="32">
        <f>+rwc!AR61</f>
        <v>0</v>
      </c>
      <c r="N11" s="32">
        <f>+rwc!AV61</f>
        <v>759.18458882539301</v>
      </c>
      <c r="O11" s="32">
        <f>+rwc!AW61</f>
        <v>182016.15272037001</v>
      </c>
      <c r="P11" s="32">
        <f>+rwc!BD61</f>
        <v>843.43085077616979</v>
      </c>
      <c r="Q11" s="32">
        <f>+rwc!BE61</f>
        <v>234473.768067169</v>
      </c>
      <c r="R11" s="32">
        <f>+rwc!BG61</f>
        <v>1820.0350721315594</v>
      </c>
      <c r="S11" s="32">
        <f>+rwc!BH61</f>
        <v>0</v>
      </c>
      <c r="T11" s="32">
        <f>+rwc!BI61</f>
        <v>11387.5963055458</v>
      </c>
      <c r="U11" s="32">
        <f>+rwc!BJ61</f>
        <v>0</v>
      </c>
    </row>
    <row r="12" spans="1:21" x14ac:dyDescent="0.25">
      <c r="A12" s="40" t="s">
        <v>291</v>
      </c>
      <c r="B12" s="32">
        <f>+'onroad_rfl RPD'!D62</f>
        <v>72.711043081662609</v>
      </c>
      <c r="C12" s="40">
        <f>'onroad_rfl RPD'!E62</f>
        <v>115.14196673548868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1" x14ac:dyDescent="0.25">
      <c r="A13" s="44" t="s">
        <v>428</v>
      </c>
      <c r="B13" s="32">
        <f>+'onroad_rfl RPV'!D62</f>
        <v>2.3002855241621196</v>
      </c>
      <c r="C13" s="40">
        <f>'onroad_rfl RPV'!E62</f>
        <v>5.1692233523331392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1" ht="30" x14ac:dyDescent="0.25">
      <c r="A14" s="69" t="s">
        <v>456</v>
      </c>
      <c r="B14" s="40">
        <f>+'onroad RPD'!F62+'onroad RPP'!D62+'onroad RPV'!F62</f>
        <v>2444.5664298527968</v>
      </c>
      <c r="C14" s="40">
        <f>+'onroad RPD'!G62+'onroad RPP'!E62+'onroad RPV'!AB62</f>
        <v>17554.042924627502</v>
      </c>
      <c r="D14" s="40"/>
      <c r="E14" s="36">
        <f>+'onroad RPD'!L62+'onroad RPV'!AE62</f>
        <v>12540692.46246456</v>
      </c>
      <c r="F14" s="40">
        <v>0</v>
      </c>
      <c r="G14" s="40">
        <f>+'onroad RPD'!AW62+'onroad RPV'!CK62</f>
        <v>11933.114525367202</v>
      </c>
      <c r="H14" s="40">
        <f>+'onroad RPD'!BB62+'onroad RPV'!CP62</f>
        <v>86413.148566641976</v>
      </c>
      <c r="I14" s="40">
        <f>+'onroad RPD'!BD62+'onroad RPV'!CR62</f>
        <v>1169090.2386168982</v>
      </c>
      <c r="J14" s="40">
        <f>+'onroad RPD'!BE62+'onroad RPV'!CS62</f>
        <v>310615.79930516274</v>
      </c>
      <c r="K14" s="40">
        <f>+'onroad RPD'!BJ62+'onroad RPV'!CX62</f>
        <v>317.5673727138971</v>
      </c>
      <c r="L14" s="40">
        <f>+'onroad RPD'!BL62+'onroad RPV'!CZ62</f>
        <v>17354.98561181323</v>
      </c>
      <c r="M14" s="40">
        <f>+'onroad RPD'!BN62</f>
        <v>241.56318075310602</v>
      </c>
      <c r="N14" s="40">
        <f>+'onroad RPD'!BP62+'onroad RPV'!DC62</f>
        <v>90436.353989887328</v>
      </c>
      <c r="O14" s="40">
        <f>+'onroad RPD'!BQ62+'onroad RPV'!DD62</f>
        <v>27982.848868837911</v>
      </c>
      <c r="P14" s="40">
        <f>+'onroad RPD'!BX62+'onroad RPV'!DK62</f>
        <v>79.129651604586726</v>
      </c>
      <c r="Q14" s="40">
        <f>+'onroad RPD'!BY62+'onroad RPV'!DL62</f>
        <v>35451.375529509358</v>
      </c>
      <c r="R14" s="40">
        <f>+'onroad RPD'!CA62+'onroad RPV'!DN62</f>
        <v>10381.132573167313</v>
      </c>
      <c r="S14" s="44">
        <f>+'onroad RPD'!CB62+'onroad RPV'!DO62</f>
        <v>89.471139484588477</v>
      </c>
      <c r="T14" s="40">
        <f>+'onroad RPD'!CC62+'onroad RPV'!DP62</f>
        <v>11842.914657097506</v>
      </c>
      <c r="U14" s="40">
        <v>0</v>
      </c>
    </row>
    <row r="15" spans="1:21" x14ac:dyDescent="0.25">
      <c r="A15" s="36" t="s">
        <v>283</v>
      </c>
      <c r="B15" s="36">
        <f>+nonroad!P61</f>
        <v>3800.0266610326585</v>
      </c>
      <c r="C15" s="36">
        <f>+nonroad!Q61</f>
        <v>24746.416966074299</v>
      </c>
      <c r="D15" s="36"/>
      <c r="E15" s="32">
        <f>+nonroad!S61</f>
        <v>13385223.8690044</v>
      </c>
      <c r="F15" s="32"/>
      <c r="G15" s="32">
        <f>+nonroad!Y61</f>
        <v>6360.5182929519724</v>
      </c>
      <c r="H15" s="32">
        <f>+nonroad!AC61</f>
        <v>3528.3376332316402</v>
      </c>
      <c r="I15" s="32">
        <f>+nonroad!AE61</f>
        <v>715558.01077826519</v>
      </c>
      <c r="J15" s="32">
        <f>+nonroad!AF61</f>
        <v>73145.940277424204</v>
      </c>
      <c r="K15" s="32">
        <f>+nonroad!AL61</f>
        <v>50.735535846267908</v>
      </c>
      <c r="L15" s="32">
        <f>+nonroad!AN61</f>
        <v>26736.819639145699</v>
      </c>
      <c r="M15" s="32">
        <f>+nonroad!AP61</f>
        <v>0</v>
      </c>
      <c r="N15" s="32">
        <f>+nonroad!AT61</f>
        <v>4835.3233141375013</v>
      </c>
      <c r="O15" s="32">
        <f>+nonroad!AU61</f>
        <v>19126.639724759098</v>
      </c>
      <c r="P15" s="32">
        <f>+nonroad!BB61</f>
        <v>132.85700126953901</v>
      </c>
      <c r="Q15" s="32">
        <f>+nonroad!BC61</f>
        <v>26205.104420844898</v>
      </c>
      <c r="R15" s="32">
        <f>+nonroad!BE61</f>
        <v>366.61327387561789</v>
      </c>
      <c r="S15" s="32">
        <f>+nonroad!BF61</f>
        <v>2.2016972428958401</v>
      </c>
      <c r="T15" s="32">
        <f>+nonroad!BG61</f>
        <v>2844.5101244134307</v>
      </c>
      <c r="U15" s="32">
        <f>+nonroad!BH61</f>
        <v>0</v>
      </c>
    </row>
    <row r="16" spans="1:21" x14ac:dyDescent="0.25">
      <c r="A16" s="36" t="s">
        <v>292</v>
      </c>
      <c r="B16" s="36">
        <f>+othar!M49</f>
        <v>25937.10568067144</v>
      </c>
      <c r="C16" s="36">
        <f>+othar!N49</f>
        <v>52058.972085035122</v>
      </c>
      <c r="D16" s="36"/>
      <c r="E16" s="36">
        <f>+othar!P49</f>
        <v>3338266.3075855812</v>
      </c>
      <c r="F16" s="36"/>
      <c r="G16" s="36">
        <f>+othar!V49</f>
        <v>4535.9808921325275</v>
      </c>
      <c r="H16" s="36">
        <f>+othar!Z49</f>
        <v>495987.03086058277</v>
      </c>
      <c r="I16" s="36">
        <f>+othar!AB49</f>
        <v>620396.7123033544</v>
      </c>
      <c r="J16" s="36">
        <f>+othar!AC49</f>
        <v>64404.387128753122</v>
      </c>
      <c r="K16" s="32">
        <f>+othar!AI49</f>
        <v>6088.2370514974818</v>
      </c>
      <c r="L16" s="36">
        <f>+othar!AK49</f>
        <v>41203.574466060141</v>
      </c>
      <c r="M16" s="36">
        <f>+othar!AM49</f>
        <v>475.28274190647346</v>
      </c>
      <c r="N16" s="36">
        <f>+othar!AQ49</f>
        <v>585564.31905958941</v>
      </c>
      <c r="O16" s="36">
        <f>+othar!AR49</f>
        <v>161909.984570117</v>
      </c>
      <c r="P16" s="36">
        <f>+othar!AY49</f>
        <v>611.93818386181408</v>
      </c>
      <c r="Q16" s="36">
        <f>+othar!AZ49</f>
        <v>85815.325445578492</v>
      </c>
      <c r="R16" s="36">
        <f>+othar!BB49</f>
        <v>6557.9193258052064</v>
      </c>
      <c r="S16" s="36">
        <f>+othar!BC49</f>
        <v>377.43941680414827</v>
      </c>
      <c r="T16" s="36">
        <f>+othar!BD49</f>
        <v>80464.393157560422</v>
      </c>
      <c r="U16" s="36">
        <f>+othar!BE49</f>
        <v>736.57867873426699</v>
      </c>
    </row>
    <row r="17" spans="1:21" x14ac:dyDescent="0.25">
      <c r="A17" s="36" t="s">
        <v>293</v>
      </c>
      <c r="B17" s="36">
        <f>+othon!M49</f>
        <v>2068.85221863982</v>
      </c>
      <c r="C17" s="36">
        <f>+othon!N49</f>
        <v>12019.280344643201</v>
      </c>
      <c r="D17" s="36"/>
      <c r="E17" s="36">
        <f>+othon!P49</f>
        <v>3700436.1270633405</v>
      </c>
      <c r="F17" s="36"/>
      <c r="G17" s="36">
        <f>+othon!V49</f>
        <v>3512.01715035705</v>
      </c>
      <c r="H17" s="36">
        <f>+othon!Z49</f>
        <v>22037.528413537897</v>
      </c>
      <c r="I17" s="36">
        <f>+othon!AB49</f>
        <v>395102.56005249993</v>
      </c>
      <c r="J17" s="36">
        <f>+othon!AC49</f>
        <v>40388.23268033089</v>
      </c>
      <c r="K17" s="32">
        <f>+othon!AI49</f>
        <v>25.880516823533696</v>
      </c>
      <c r="L17" s="36">
        <f>+othon!AK49</f>
        <v>8256.1074599330987</v>
      </c>
      <c r="M17" s="36">
        <f>+othon!AM49</f>
        <v>0</v>
      </c>
      <c r="N17" s="36">
        <f>+othon!AQ49</f>
        <v>4192.2308852089109</v>
      </c>
      <c r="O17" s="36">
        <f>+othon!AR49</f>
        <v>2291.4903050091802</v>
      </c>
      <c r="P17" s="36">
        <f>+othon!AY49</f>
        <v>21.834648668573198</v>
      </c>
      <c r="Q17" s="36">
        <f>+othon!AZ49</f>
        <v>5645.7687338091991</v>
      </c>
      <c r="R17" s="36">
        <f>+othon!BB49</f>
        <v>87.895919347358998</v>
      </c>
      <c r="S17" s="36">
        <f>+othon!BC49</f>
        <v>0.43399643969889995</v>
      </c>
      <c r="T17" s="36">
        <f>+othon!BD49</f>
        <v>4704.4136453225692</v>
      </c>
      <c r="U17" s="36">
        <f>+othon!BE49</f>
        <v>0</v>
      </c>
    </row>
    <row r="18" spans="1:21" x14ac:dyDescent="0.25">
      <c r="A18" s="36" t="s">
        <v>277</v>
      </c>
      <c r="B18" s="32"/>
      <c r="C18" s="32"/>
      <c r="D18" s="32"/>
      <c r="E18" s="32"/>
      <c r="F18" s="32"/>
      <c r="G18" s="32"/>
      <c r="H18" s="32">
        <f>+ag!E61</f>
        <v>3681929.2593448968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x14ac:dyDescent="0.25">
      <c r="A19" s="36" t="s">
        <v>280</v>
      </c>
      <c r="B19" s="32">
        <f>+'c1c2rail'!P61</f>
        <v>395.12673497978648</v>
      </c>
      <c r="C19" s="32">
        <f>+'c1c2rail'!Q61</f>
        <v>213.97426910840309</v>
      </c>
      <c r="D19" s="35"/>
      <c r="E19" s="32">
        <f>+'c1c2rail'!S61</f>
        <v>262605.11024076154</v>
      </c>
      <c r="F19" s="32"/>
      <c r="G19" s="32">
        <f>+'c1c2rail'!Y61</f>
        <v>6530.2368537236771</v>
      </c>
      <c r="H19" s="32">
        <f>+'c1c2rail'!AC61</f>
        <v>671.96942829713589</v>
      </c>
      <c r="I19" s="32">
        <f>+'c1c2rail'!AE61</f>
        <v>734683.39217585803</v>
      </c>
      <c r="J19" s="32">
        <f>+'c1c2rail'!AF61</f>
        <v>75097.584738544014</v>
      </c>
      <c r="K19" s="32">
        <f>+'c1c2rail'!AL61</f>
        <v>11.795979854124118</v>
      </c>
      <c r="L19" s="32">
        <f>+'c1c2rail'!AN61</f>
        <v>15603.308869234232</v>
      </c>
      <c r="M19" s="32">
        <f>+'c1c2rail'!AP61</f>
        <v>0</v>
      </c>
      <c r="N19" s="32">
        <f>+'c1c2rail'!AT61</f>
        <v>1487.0739169587489</v>
      </c>
      <c r="O19" s="32">
        <f>+'c1c2rail'!AU61</f>
        <v>993.07896410550688</v>
      </c>
      <c r="P19" s="32">
        <f>+'c1c2rail'!BB61</f>
        <v>23.085378767714019</v>
      </c>
      <c r="Q19" s="32">
        <f>+'c1c2rail'!BC61</f>
        <v>3552.9557341771797</v>
      </c>
      <c r="R19" s="32">
        <f>+'c1c2rail'!BE61</f>
        <v>59.686507136726121</v>
      </c>
      <c r="S19" s="35">
        <f>+'c1c2rail'!BF61</f>
        <v>8.0929575697647804E-2</v>
      </c>
      <c r="T19" s="35">
        <f>+'c1c2rail'!BG61</f>
        <v>1465.3265829182515</v>
      </c>
      <c r="U19" s="35">
        <f>+'c1c2rail'!BH61</f>
        <v>0</v>
      </c>
    </row>
    <row r="20" spans="1:21" x14ac:dyDescent="0.25">
      <c r="A20" s="36" t="s">
        <v>294</v>
      </c>
      <c r="B20" s="32"/>
      <c r="C20" s="32"/>
      <c r="D20" s="32"/>
      <c r="E20" s="36"/>
      <c r="F20" s="36"/>
      <c r="G20" s="36"/>
      <c r="H20" s="36"/>
      <c r="I20" s="36"/>
      <c r="J20" s="36"/>
      <c r="K20" s="32">
        <f>+afdust!AG62</f>
        <v>46161.415612697616</v>
      </c>
      <c r="L20" s="36">
        <f>+afdust!AI62</f>
        <v>1390.3641227090113</v>
      </c>
      <c r="M20" s="36">
        <f>+afdust!AK62</f>
        <v>1221.5116602154649</v>
      </c>
      <c r="N20" s="36">
        <f>+afdust!AM62</f>
        <v>5907184.7495212015</v>
      </c>
      <c r="O20" s="36">
        <f>+afdust!AN62</f>
        <v>889859.94329520431</v>
      </c>
      <c r="P20" s="36">
        <f>+afdust!AU62</f>
        <v>800.666861923792</v>
      </c>
      <c r="Q20" s="36">
        <f>+afdust!AV62</f>
        <v>44208.841562958922</v>
      </c>
      <c r="R20" s="36">
        <f>+afdust!AX62</f>
        <v>4563.1552455415476</v>
      </c>
      <c r="S20" s="36">
        <f>+afdust!AY62</f>
        <v>3931.7016356652566</v>
      </c>
      <c r="T20" s="36"/>
      <c r="U20" s="36"/>
    </row>
    <row r="21" spans="1:21" x14ac:dyDescent="0.25">
      <c r="A21" s="32" t="s">
        <v>281</v>
      </c>
      <c r="B21" s="36">
        <f>+'c3marine'!O61</f>
        <v>58.741167509007006</v>
      </c>
      <c r="C21" s="41">
        <f>+'c3marine'!P61</f>
        <v>12.135535799589235</v>
      </c>
      <c r="D21" s="36"/>
      <c r="E21" s="32">
        <f>+'c3marine'!R61</f>
        <v>21017.147264679141</v>
      </c>
      <c r="F21" s="32"/>
      <c r="G21" s="32">
        <f>+'c3marine'!X61</f>
        <v>843.37192432997608</v>
      </c>
      <c r="H21" s="32"/>
      <c r="I21" s="32">
        <f>+'c3marine'!AB61</f>
        <v>94879.196817259843</v>
      </c>
      <c r="J21" s="32">
        <f>+'c3marine'!AC61</f>
        <v>9698.7646398158395</v>
      </c>
      <c r="K21" s="32">
        <f>+'c3marine'!AI61</f>
        <v>7.0578022680442114</v>
      </c>
      <c r="L21" s="32">
        <f>+'c3marine'!AK61</f>
        <v>13.618802603013492</v>
      </c>
      <c r="M21" s="32">
        <f>+'c3marine'!AM61</f>
        <v>1007.7922453544371</v>
      </c>
      <c r="N21" s="32">
        <f>+'c3marine'!AQ61</f>
        <v>255.42283149664541</v>
      </c>
      <c r="O21" s="32">
        <f>+'c3marine'!AR61</f>
        <v>1367.8872441785375</v>
      </c>
      <c r="P21" s="32">
        <f>+'c3marine'!AY61</f>
        <v>0</v>
      </c>
      <c r="Q21" s="32">
        <f>+'c3marine'!AZ61</f>
        <v>306.42312147251471</v>
      </c>
      <c r="R21" s="32">
        <f>+'c3marine'!BB61</f>
        <v>1035.8463930380267</v>
      </c>
      <c r="S21" s="35">
        <f>+'c3marine'!BC61</f>
        <v>0.1361879459758405</v>
      </c>
      <c r="T21" s="32">
        <f>+'c3marine'!BD61</f>
        <v>6646.6134986383413</v>
      </c>
      <c r="U21" s="32">
        <f>+'c3marine'!BE61</f>
        <v>0</v>
      </c>
    </row>
    <row r="22" spans="1:21" x14ac:dyDescent="0.25">
      <c r="A22" s="32" t="s">
        <v>295</v>
      </c>
      <c r="B22" s="32">
        <f>+biogenics!C55</f>
        <v>254661.77198118623</v>
      </c>
      <c r="C22" s="32"/>
      <c r="D22" s="32"/>
      <c r="E22" s="32">
        <f>+biogenics!D55</f>
        <v>8317895.9071503058</v>
      </c>
      <c r="F22" s="32"/>
      <c r="G22" s="32"/>
      <c r="H22" s="32"/>
      <c r="I22" s="32">
        <f>+biogenics!L55</f>
        <v>1857472.5274422297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x14ac:dyDescent="0.25">
      <c r="A23" s="32" t="s">
        <v>296</v>
      </c>
      <c r="B23" s="32"/>
      <c r="C23" s="32"/>
      <c r="D23" s="40">
        <v>40810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x14ac:dyDescent="0.25">
      <c r="A24" s="42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42"/>
      <c r="U24" s="42"/>
    </row>
    <row r="25" spans="1:2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x14ac:dyDescent="0.25">
      <c r="A26" s="43" t="s">
        <v>297</v>
      </c>
      <c r="B26" s="32">
        <f>SUM(B3:B23)</f>
        <v>550070.05078326049</v>
      </c>
      <c r="C26" s="32">
        <f t="shared" ref="C26:U26" si="0">SUM(C3:C23)</f>
        <v>351603.95517395466</v>
      </c>
      <c r="D26" s="32">
        <f t="shared" si="0"/>
        <v>46542.299753647807</v>
      </c>
      <c r="E26" s="32">
        <f t="shared" si="0"/>
        <v>75303504.864195749</v>
      </c>
      <c r="F26" s="32">
        <f t="shared" si="0"/>
        <v>34505.672428464924</v>
      </c>
      <c r="G26" s="32">
        <f t="shared" si="0"/>
        <v>41229.646676683587</v>
      </c>
      <c r="H26" s="32">
        <f t="shared" si="0"/>
        <v>4955677.9899328081</v>
      </c>
      <c r="I26" s="32">
        <f t="shared" si="0"/>
        <v>12068889.088941641</v>
      </c>
      <c r="J26" s="32">
        <f t="shared" si="0"/>
        <v>1286023.0335353746</v>
      </c>
      <c r="K26" s="32">
        <f t="shared" si="0"/>
        <v>76105.515690044544</v>
      </c>
      <c r="L26" s="32">
        <f t="shared" si="0"/>
        <v>435915.08144872327</v>
      </c>
      <c r="M26" s="32">
        <f t="shared" si="0"/>
        <v>15535.971127641169</v>
      </c>
      <c r="N26" s="32">
        <f t="shared" si="0"/>
        <v>7429412.5074807275</v>
      </c>
      <c r="O26" s="32">
        <f t="shared" si="0"/>
        <v>2867254.5904789134</v>
      </c>
      <c r="P26" s="32">
        <f t="shared" si="0"/>
        <v>19530.181988247059</v>
      </c>
      <c r="Q26" s="32">
        <f t="shared" si="0"/>
        <v>1693677.2532621857</v>
      </c>
      <c r="R26" s="32">
        <f t="shared" si="0"/>
        <v>155291.26559592891</v>
      </c>
      <c r="S26" s="32">
        <f t="shared" si="0"/>
        <v>8895.4395851558838</v>
      </c>
      <c r="T26" s="32">
        <f t="shared" si="0"/>
        <v>4909984.0457982291</v>
      </c>
      <c r="U26" s="32">
        <f t="shared" si="0"/>
        <v>57758.505601026533</v>
      </c>
    </row>
    <row r="27" spans="1:21" x14ac:dyDescent="0.25">
      <c r="A27" s="43" t="s">
        <v>455</v>
      </c>
      <c r="B27" s="32">
        <f t="shared" ref="B27:U27" si="1">SUM(B3:B21)-B16-B17-B7</f>
        <v>265585.04138114385</v>
      </c>
      <c r="C27" s="32">
        <f t="shared" si="1"/>
        <v>268839.91385668865</v>
      </c>
      <c r="D27" s="32">
        <f t="shared" si="1"/>
        <v>5732.2997536478042</v>
      </c>
      <c r="E27" s="32">
        <f t="shared" si="1"/>
        <v>59035936.872146703</v>
      </c>
      <c r="F27" s="32">
        <f t="shared" si="1"/>
        <v>34505.672428464924</v>
      </c>
      <c r="G27" s="32">
        <f t="shared" si="1"/>
        <v>26901.175119084011</v>
      </c>
      <c r="H27" s="32">
        <f t="shared" si="1"/>
        <v>4422109.9518646225</v>
      </c>
      <c r="I27" s="32">
        <f t="shared" si="1"/>
        <v>7629330.6902395785</v>
      </c>
      <c r="J27" s="32">
        <f t="shared" si="1"/>
        <v>1013448.7809077505</v>
      </c>
      <c r="K27" s="32">
        <f t="shared" si="1"/>
        <v>67669.488252059818</v>
      </c>
      <c r="L27" s="32">
        <f t="shared" si="1"/>
        <v>377213.88046517217</v>
      </c>
      <c r="M27" s="32">
        <f t="shared" si="1"/>
        <v>7227.7180893347086</v>
      </c>
      <c r="N27" s="32">
        <f t="shared" si="1"/>
        <v>6768883.6024925169</v>
      </c>
      <c r="O27" s="32">
        <f t="shared" si="1"/>
        <v>2575422.2090641018</v>
      </c>
      <c r="P27" s="32">
        <f t="shared" si="1"/>
        <v>18196.559416908072</v>
      </c>
      <c r="Q27" s="32">
        <f t="shared" si="1"/>
        <v>1584111.2063172075</v>
      </c>
      <c r="R27" s="32">
        <f t="shared" si="1"/>
        <v>119089.79600877674</v>
      </c>
      <c r="S27" s="32">
        <f t="shared" si="1"/>
        <v>7285.2966478682592</v>
      </c>
      <c r="T27" s="32">
        <f t="shared" si="1"/>
        <v>2871723.9580545239</v>
      </c>
      <c r="U27" s="32">
        <f t="shared" si="1"/>
        <v>41724.979470601116</v>
      </c>
    </row>
    <row r="28" spans="1:21" x14ac:dyDescent="0.25">
      <c r="A28" s="36" t="s">
        <v>298</v>
      </c>
      <c r="B28" s="32">
        <v>383671</v>
      </c>
      <c r="C28" s="32">
        <v>191291</v>
      </c>
      <c r="D28" s="32">
        <v>41852</v>
      </c>
      <c r="E28" s="32">
        <v>49140090</v>
      </c>
      <c r="F28" s="32">
        <v>6757</v>
      </c>
      <c r="G28" s="32">
        <v>34130</v>
      </c>
      <c r="H28" s="32">
        <v>4471794</v>
      </c>
      <c r="I28" s="32">
        <v>7388284</v>
      </c>
      <c r="J28" s="32">
        <v>772862</v>
      </c>
      <c r="K28" s="32">
        <v>55081</v>
      </c>
      <c r="L28" s="32">
        <v>191043</v>
      </c>
      <c r="M28" s="32">
        <v>4065</v>
      </c>
      <c r="N28" s="32">
        <v>6829011</v>
      </c>
      <c r="O28" s="32">
        <v>1600236</v>
      </c>
      <c r="P28" s="32">
        <v>4804</v>
      </c>
      <c r="Q28" s="32">
        <v>664482</v>
      </c>
      <c r="R28" s="32">
        <v>51393</v>
      </c>
      <c r="S28" s="32">
        <v>5306</v>
      </c>
      <c r="T28" s="32">
        <v>486416</v>
      </c>
      <c r="U28" s="32">
        <v>5378</v>
      </c>
    </row>
    <row r="29" spans="1:21" s="34" customFormat="1" x14ac:dyDescent="0.25">
      <c r="A29" s="44" t="s">
        <v>318</v>
      </c>
      <c r="B29" s="32">
        <v>4.8759205897007565</v>
      </c>
      <c r="C29" s="32">
        <v>2993.948576198381</v>
      </c>
      <c r="D29" s="32">
        <v>0</v>
      </c>
      <c r="E29" s="32">
        <v>850837.81441888888</v>
      </c>
      <c r="F29" s="32">
        <v>7970.1443258551217</v>
      </c>
      <c r="G29" s="32">
        <v>0</v>
      </c>
      <c r="H29" s="32">
        <v>44360.6247295094</v>
      </c>
      <c r="I29" s="32">
        <v>1343754.851767652</v>
      </c>
      <c r="J29" s="32">
        <v>149306.10376383786</v>
      </c>
      <c r="K29" s="32">
        <v>8924.4428800740734</v>
      </c>
      <c r="L29" s="32">
        <v>8714.7541788720009</v>
      </c>
      <c r="M29" s="32">
        <v>8.6870643099257574</v>
      </c>
      <c r="N29" s="32">
        <v>64522.050027282181</v>
      </c>
      <c r="O29" s="32">
        <v>166351.28481886274</v>
      </c>
      <c r="P29" s="32">
        <v>192.65921129648299</v>
      </c>
      <c r="Q29" s="32">
        <v>13148.174357380252</v>
      </c>
      <c r="R29" s="32">
        <v>20531.025900560508</v>
      </c>
      <c r="S29" s="32">
        <v>913.68094533309034</v>
      </c>
      <c r="T29" s="32">
        <v>1496899.2729853345</v>
      </c>
      <c r="U29" s="32">
        <v>33262.035182512918</v>
      </c>
    </row>
    <row r="30" spans="1:21" x14ac:dyDescent="0.25">
      <c r="A30" s="44" t="s">
        <v>317</v>
      </c>
      <c r="B30" s="32">
        <v>0</v>
      </c>
      <c r="C30" s="32">
        <v>13.509110596434402</v>
      </c>
      <c r="D30" s="32">
        <v>0</v>
      </c>
      <c r="E30" s="32">
        <v>11321.845254044547</v>
      </c>
      <c r="F30" s="32">
        <v>318.53173537465096</v>
      </c>
      <c r="G30" s="44">
        <v>0</v>
      </c>
      <c r="H30" s="32">
        <v>483.40024650711808</v>
      </c>
      <c r="I30" s="32">
        <v>9315.5931739664993</v>
      </c>
      <c r="J30" s="32">
        <v>1035.0659702566513</v>
      </c>
      <c r="K30" s="32">
        <v>7.474288230823924</v>
      </c>
      <c r="L30" s="32">
        <v>19.063359002232186</v>
      </c>
      <c r="M30" s="32">
        <v>0</v>
      </c>
      <c r="N30" s="32">
        <v>34.029810515385492</v>
      </c>
      <c r="O30" s="32">
        <v>184.3676964037104</v>
      </c>
      <c r="P30" s="32">
        <v>0.60155456371963767</v>
      </c>
      <c r="Q30" s="32">
        <v>12.694475939483135</v>
      </c>
      <c r="R30" s="32">
        <v>23.985485176672867</v>
      </c>
      <c r="S30" s="32">
        <v>0.93473105786802058</v>
      </c>
      <c r="T30" s="32">
        <v>4058.1895459170946</v>
      </c>
      <c r="U30" s="32">
        <v>91.715092541027403</v>
      </c>
    </row>
    <row r="31" spans="1:21" x14ac:dyDescent="0.25">
      <c r="A31" s="36" t="s">
        <v>299</v>
      </c>
      <c r="B31" s="32">
        <v>3834.5220996333928</v>
      </c>
      <c r="C31" s="32">
        <v>15724.546202121115</v>
      </c>
      <c r="D31" s="32">
        <v>4689.7810274773847</v>
      </c>
      <c r="E31" s="32">
        <v>1799857.0498745018</v>
      </c>
      <c r="F31" s="32">
        <v>19460.440163748994</v>
      </c>
      <c r="G31" s="32">
        <v>0.30498105454918228</v>
      </c>
      <c r="H31" s="32">
        <v>60844.231866003051</v>
      </c>
      <c r="I31" s="32">
        <v>1337390.64146431</v>
      </c>
      <c r="J31" s="32">
        <v>148598.66340911714</v>
      </c>
      <c r="K31" s="32">
        <v>4904.7967716397407</v>
      </c>
      <c r="L31" s="32">
        <v>23105.822199441129</v>
      </c>
      <c r="M31" s="32">
        <v>2621.835431009109</v>
      </c>
      <c r="N31" s="32">
        <v>108713.44209791829</v>
      </c>
      <c r="O31" s="32">
        <v>160501.0814464525</v>
      </c>
      <c r="P31" s="32">
        <v>2539.1090782585698</v>
      </c>
      <c r="Q31" s="32">
        <v>34769.024583078419</v>
      </c>
      <c r="R31" s="32">
        <v>35960.842384298674</v>
      </c>
      <c r="S31" s="32">
        <v>651.45612555763159</v>
      </c>
      <c r="T31" s="32">
        <v>720236.17891459854</v>
      </c>
      <c r="U31" s="32">
        <v>3729.5031675655991</v>
      </c>
    </row>
    <row r="32" spans="1:21" s="34" customFormat="1" x14ac:dyDescent="0.25">
      <c r="A32" s="32" t="s">
        <v>312</v>
      </c>
      <c r="B32" s="32">
        <v>0.18175136791931087</v>
      </c>
      <c r="C32" s="32">
        <v>161.43199335964033</v>
      </c>
      <c r="D32" s="32">
        <v>0.20773722338961539</v>
      </c>
      <c r="E32" s="32">
        <v>20695.836455285316</v>
      </c>
      <c r="F32" s="32">
        <v>1.3148372799166919E-3</v>
      </c>
      <c r="G32" s="32">
        <v>0</v>
      </c>
      <c r="H32" s="32">
        <v>174.7709308591742</v>
      </c>
      <c r="I32" s="32">
        <v>21851.754749516367</v>
      </c>
      <c r="J32" s="32">
        <v>2427.9729170945284</v>
      </c>
      <c r="K32" s="32">
        <v>18.004185648572236</v>
      </c>
      <c r="L32" s="32">
        <v>422.28347811306389</v>
      </c>
      <c r="M32" s="32">
        <v>1.8865438317432499E-4</v>
      </c>
      <c r="N32" s="32">
        <v>23.0723570389722</v>
      </c>
      <c r="O32" s="32">
        <v>661.04594483374353</v>
      </c>
      <c r="P32" s="32">
        <v>23.114903167049714</v>
      </c>
      <c r="Q32" s="32">
        <v>371.16211753501216</v>
      </c>
      <c r="R32" s="32">
        <v>96.795234601101171</v>
      </c>
      <c r="S32" s="32">
        <v>119.81898394351764</v>
      </c>
      <c r="T32" s="32">
        <v>65775.95636033667</v>
      </c>
      <c r="U32" s="32">
        <v>0</v>
      </c>
    </row>
    <row r="33" spans="1:21" x14ac:dyDescent="0.25">
      <c r="A33" s="36" t="s">
        <v>300</v>
      </c>
      <c r="B33" s="32">
        <f>+B21</f>
        <v>58.741167509007006</v>
      </c>
      <c r="C33" s="32">
        <f t="shared" ref="C33:U33" si="2">+C21</f>
        <v>12.135535799589235</v>
      </c>
      <c r="D33" s="32">
        <f t="shared" si="2"/>
        <v>0</v>
      </c>
      <c r="E33" s="32">
        <f t="shared" si="2"/>
        <v>21017.147264679141</v>
      </c>
      <c r="F33" s="32">
        <f t="shared" si="2"/>
        <v>0</v>
      </c>
      <c r="G33" s="32">
        <f t="shared" si="2"/>
        <v>843.37192432997608</v>
      </c>
      <c r="H33" s="32">
        <f t="shared" si="2"/>
        <v>0</v>
      </c>
      <c r="I33" s="32">
        <f t="shared" si="2"/>
        <v>94879.196817259843</v>
      </c>
      <c r="J33" s="32">
        <f t="shared" si="2"/>
        <v>9698.7646398158395</v>
      </c>
      <c r="K33" s="32">
        <f t="shared" si="2"/>
        <v>7.0578022680442114</v>
      </c>
      <c r="L33" s="32">
        <f t="shared" si="2"/>
        <v>13.618802603013492</v>
      </c>
      <c r="M33" s="32">
        <f t="shared" si="2"/>
        <v>1007.7922453544371</v>
      </c>
      <c r="N33" s="32">
        <f t="shared" si="2"/>
        <v>255.42283149664541</v>
      </c>
      <c r="O33" s="32">
        <f t="shared" si="2"/>
        <v>1367.8872441785375</v>
      </c>
      <c r="P33" s="32">
        <f t="shared" si="2"/>
        <v>0</v>
      </c>
      <c r="Q33" s="32">
        <f t="shared" si="2"/>
        <v>306.42312147251471</v>
      </c>
      <c r="R33" s="32">
        <f t="shared" si="2"/>
        <v>1035.8463930380267</v>
      </c>
      <c r="S33" s="32">
        <f t="shared" si="2"/>
        <v>0.1361879459758405</v>
      </c>
      <c r="T33" s="32">
        <f t="shared" si="2"/>
        <v>6646.6134986383413</v>
      </c>
      <c r="U33" s="32">
        <f t="shared" si="2"/>
        <v>0</v>
      </c>
    </row>
    <row r="34" spans="1:21" x14ac:dyDescent="0.25">
      <c r="A34" s="36" t="s">
        <v>301</v>
      </c>
      <c r="B34" s="32">
        <f>+B7</f>
        <v>1817.2795216190843</v>
      </c>
      <c r="C34" s="32">
        <f t="shared" ref="C34:U34" si="3">+C7</f>
        <v>18685.78888758766</v>
      </c>
      <c r="D34" s="32">
        <f t="shared" si="3"/>
        <v>0</v>
      </c>
      <c r="E34" s="32">
        <f t="shared" si="3"/>
        <v>910969.65024981997</v>
      </c>
      <c r="F34" s="32">
        <f t="shared" si="3"/>
        <v>0</v>
      </c>
      <c r="G34" s="32">
        <f t="shared" si="3"/>
        <v>6280.4735151099994</v>
      </c>
      <c r="H34" s="32">
        <f t="shared" si="3"/>
        <v>15543.478794065</v>
      </c>
      <c r="I34" s="32">
        <f t="shared" si="3"/>
        <v>1566586.5989039799</v>
      </c>
      <c r="J34" s="32">
        <f t="shared" si="3"/>
        <v>167781.63281853998</v>
      </c>
      <c r="K34" s="32">
        <f t="shared" si="3"/>
        <v>2321.9098696637202</v>
      </c>
      <c r="L34" s="32">
        <f t="shared" si="3"/>
        <v>9241.5190575578763</v>
      </c>
      <c r="M34" s="32">
        <f t="shared" si="3"/>
        <v>7832.9702963999862</v>
      </c>
      <c r="N34" s="32">
        <f t="shared" si="3"/>
        <v>70772.355043412186</v>
      </c>
      <c r="O34" s="32">
        <f t="shared" si="3"/>
        <v>127630.90653968498</v>
      </c>
      <c r="P34" s="32">
        <f t="shared" si="3"/>
        <v>699.84973880860116</v>
      </c>
      <c r="Q34" s="32">
        <f t="shared" si="3"/>
        <v>18104.9527655905</v>
      </c>
      <c r="R34" s="32">
        <f t="shared" si="3"/>
        <v>29555.654341999601</v>
      </c>
      <c r="S34" s="32">
        <f t="shared" si="3"/>
        <v>1232.269524043777</v>
      </c>
      <c r="T34" s="32">
        <f t="shared" si="3"/>
        <v>1953091.2809408221</v>
      </c>
      <c r="U34" s="32">
        <f t="shared" si="3"/>
        <v>15296.947451691152</v>
      </c>
    </row>
    <row r="35" spans="1:21" x14ac:dyDescent="0.25">
      <c r="A35" s="36" t="s">
        <v>302</v>
      </c>
      <c r="B35" s="32">
        <f>+B8</f>
        <v>161327.1070787496</v>
      </c>
      <c r="C35" s="32">
        <f t="shared" ref="C35:U35" si="4">+C8</f>
        <v>123002.3945609428</v>
      </c>
      <c r="D35" s="32">
        <f t="shared" si="4"/>
        <v>0</v>
      </c>
      <c r="E35" s="32">
        <f t="shared" si="4"/>
        <v>22584125.203536373</v>
      </c>
      <c r="F35" s="32">
        <f t="shared" si="4"/>
        <v>0</v>
      </c>
      <c r="G35" s="32">
        <f t="shared" si="4"/>
        <v>0</v>
      </c>
      <c r="H35" s="32">
        <f t="shared" si="4"/>
        <v>362977.10175869439</v>
      </c>
      <c r="I35" s="32">
        <f t="shared" si="4"/>
        <v>312395.69213791203</v>
      </c>
      <c r="J35" s="32">
        <f t="shared" si="4"/>
        <v>34710.635736589684</v>
      </c>
      <c r="K35" s="32">
        <f t="shared" si="4"/>
        <v>4852.2707212546366</v>
      </c>
      <c r="L35" s="32">
        <f t="shared" si="4"/>
        <v>203554.14993710496</v>
      </c>
      <c r="M35" s="32">
        <f t="shared" si="4"/>
        <v>0</v>
      </c>
      <c r="N35" s="32">
        <f t="shared" si="4"/>
        <v>357046.01932736835</v>
      </c>
      <c r="O35" s="32">
        <f t="shared" si="4"/>
        <v>810974.74981524691</v>
      </c>
      <c r="P35" s="32">
        <f t="shared" si="4"/>
        <v>11273.355379928573</v>
      </c>
      <c r="Q35" s="32">
        <f t="shared" si="4"/>
        <v>962976.4129886101</v>
      </c>
      <c r="R35" s="32">
        <f t="shared" si="4"/>
        <v>16719.194810880366</v>
      </c>
      <c r="S35" s="32">
        <f t="shared" si="4"/>
        <v>671.85935801877372</v>
      </c>
      <c r="T35" s="32">
        <f t="shared" si="4"/>
        <v>177122.4700929879</v>
      </c>
      <c r="U35" s="32">
        <f t="shared" si="4"/>
        <v>0</v>
      </c>
    </row>
    <row r="36" spans="1:21" x14ac:dyDescent="0.25">
      <c r="A36" s="43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x14ac:dyDescent="0.25">
      <c r="A37" s="43" t="s">
        <v>303</v>
      </c>
      <c r="B37" s="32">
        <f t="shared" ref="B37:U37" si="5">+B28+B29+B30+B31+B32+B33+B34+B35</f>
        <v>550713.70753946877</v>
      </c>
      <c r="C37" s="32">
        <f t="shared" si="5"/>
        <v>351884.75486660562</v>
      </c>
      <c r="D37" s="32">
        <f t="shared" si="5"/>
        <v>46541.988764700778</v>
      </c>
      <c r="E37" s="32">
        <f t="shared" si="5"/>
        <v>75338914.54705359</v>
      </c>
      <c r="F37" s="32">
        <f t="shared" si="5"/>
        <v>34506.117539816049</v>
      </c>
      <c r="G37" s="32">
        <f t="shared" si="5"/>
        <v>41254.150420494523</v>
      </c>
      <c r="H37" s="32">
        <f t="shared" si="5"/>
        <v>4956177.6083256388</v>
      </c>
      <c r="I37" s="32">
        <f t="shared" si="5"/>
        <v>12074458.329014596</v>
      </c>
      <c r="J37" s="32">
        <f t="shared" si="5"/>
        <v>1286420.8392552519</v>
      </c>
      <c r="K37" s="32">
        <f t="shared" si="5"/>
        <v>76116.956518779625</v>
      </c>
      <c r="L37" s="32">
        <f t="shared" si="5"/>
        <v>436114.21101269429</v>
      </c>
      <c r="M37" s="32">
        <f t="shared" si="5"/>
        <v>15536.285225727843</v>
      </c>
      <c r="N37" s="32">
        <f t="shared" si="5"/>
        <v>7430377.3914950313</v>
      </c>
      <c r="O37" s="32">
        <f t="shared" si="5"/>
        <v>2867907.3235056633</v>
      </c>
      <c r="P37" s="32">
        <f t="shared" si="5"/>
        <v>19532.689866022993</v>
      </c>
      <c r="Q37" s="32">
        <f t="shared" si="5"/>
        <v>1694170.8444096064</v>
      </c>
      <c r="R37" s="32">
        <f t="shared" si="5"/>
        <v>155316.34455055496</v>
      </c>
      <c r="S37" s="32">
        <f t="shared" si="5"/>
        <v>8896.1558559006335</v>
      </c>
      <c r="T37" s="32">
        <f t="shared" si="5"/>
        <v>4910245.9623386348</v>
      </c>
      <c r="U37" s="32">
        <f t="shared" si="5"/>
        <v>57758.200894310692</v>
      </c>
    </row>
    <row r="38" spans="1:2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1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5" x14ac:dyDescent="0.25"/>
  <cols>
    <col min="1" max="1" width="19.7109375" customWidth="1"/>
    <col min="2" max="2" width="12.140625" customWidth="1"/>
    <col min="3" max="3" width="12.5703125" customWidth="1"/>
    <col min="5" max="5" width="9.140625" style="34"/>
    <col min="6" max="6" width="15.42578125" bestFit="1" customWidth="1"/>
    <col min="7" max="28" width="9.140625" style="32" customWidth="1"/>
    <col min="29" max="54" width="9.140625" style="32"/>
    <col min="55" max="55" width="10.85546875" style="32" bestFit="1" customWidth="1"/>
    <col min="56" max="56" width="9.85546875" style="32" bestFit="1" customWidth="1"/>
  </cols>
  <sheetData>
    <row r="1" spans="1:59" x14ac:dyDescent="0.25">
      <c r="B1" s="34" t="s">
        <v>426</v>
      </c>
      <c r="F1" s="34" t="s">
        <v>430</v>
      </c>
      <c r="AD1" s="32" t="s">
        <v>432</v>
      </c>
      <c r="BC1" s="32" t="s">
        <v>421</v>
      </c>
      <c r="BF1" s="34" t="s">
        <v>488</v>
      </c>
    </row>
    <row r="2" spans="1:59" x14ac:dyDescent="0.25">
      <c r="A2" t="s">
        <v>52</v>
      </c>
      <c r="B2" t="s">
        <v>419</v>
      </c>
      <c r="C2" t="s">
        <v>420</v>
      </c>
      <c r="D2" s="34" t="s">
        <v>327</v>
      </c>
      <c r="F2" s="34" t="s">
        <v>305</v>
      </c>
      <c r="G2" s="34" t="s">
        <v>149</v>
      </c>
      <c r="H2" s="34" t="s">
        <v>151</v>
      </c>
      <c r="I2" s="34" t="s">
        <v>152</v>
      </c>
      <c r="J2" s="34" t="s">
        <v>153</v>
      </c>
      <c r="K2" s="34" t="s">
        <v>154</v>
      </c>
      <c r="L2" s="34" t="s">
        <v>155</v>
      </c>
      <c r="M2" s="34" t="s">
        <v>156</v>
      </c>
      <c r="N2" s="34" t="s">
        <v>54</v>
      </c>
      <c r="O2" s="34" t="s">
        <v>53</v>
      </c>
      <c r="P2" s="34" t="s">
        <v>157</v>
      </c>
      <c r="Q2" s="34" t="s">
        <v>158</v>
      </c>
      <c r="R2" s="34" t="s">
        <v>159</v>
      </c>
      <c r="S2" s="34" t="s">
        <v>160</v>
      </c>
      <c r="T2" s="34" t="s">
        <v>161</v>
      </c>
      <c r="U2" s="34" t="s">
        <v>162</v>
      </c>
      <c r="V2" s="34" t="s">
        <v>163</v>
      </c>
      <c r="W2" s="34" t="s">
        <v>164</v>
      </c>
      <c r="X2" s="34" t="s">
        <v>165</v>
      </c>
      <c r="Y2" s="34" t="s">
        <v>166</v>
      </c>
      <c r="Z2" s="34" t="s">
        <v>167</v>
      </c>
      <c r="AA2" s="34" t="s">
        <v>168</v>
      </c>
      <c r="AB2" s="34" t="s">
        <v>169</v>
      </c>
      <c r="AD2" s="32" t="s">
        <v>431</v>
      </c>
      <c r="AE2" s="32" t="s">
        <v>178</v>
      </c>
      <c r="AF2" s="32" t="s">
        <v>149</v>
      </c>
      <c r="AG2" s="32" t="s">
        <v>151</v>
      </c>
      <c r="AH2" s="32" t="s">
        <v>152</v>
      </c>
      <c r="AI2" s="32" t="s">
        <v>153</v>
      </c>
      <c r="AJ2" s="32" t="s">
        <v>154</v>
      </c>
      <c r="AK2" s="32" t="s">
        <v>155</v>
      </c>
      <c r="AL2" s="32" t="s">
        <v>156</v>
      </c>
      <c r="AM2" s="32" t="s">
        <v>157</v>
      </c>
      <c r="AN2" s="32" t="s">
        <v>158</v>
      </c>
      <c r="AO2" s="32" t="s">
        <v>159</v>
      </c>
      <c r="AP2" s="32" t="s">
        <v>160</v>
      </c>
      <c r="AQ2" s="32" t="s">
        <v>161</v>
      </c>
      <c r="AR2" s="32" t="s">
        <v>162</v>
      </c>
      <c r="AS2" s="32" t="s">
        <v>163</v>
      </c>
      <c r="AT2" s="32" t="s">
        <v>164</v>
      </c>
      <c r="AU2" s="32" t="s">
        <v>165</v>
      </c>
      <c r="AV2" s="32" t="s">
        <v>166</v>
      </c>
      <c r="AW2" s="32" t="s">
        <v>167</v>
      </c>
      <c r="AX2" s="32" t="s">
        <v>168</v>
      </c>
      <c r="AY2" s="32" t="s">
        <v>169</v>
      </c>
      <c r="AZ2" s="32" t="s">
        <v>54</v>
      </c>
      <c r="BA2" s="32" t="s">
        <v>53</v>
      </c>
      <c r="BC2" s="32" t="s">
        <v>54</v>
      </c>
      <c r="BD2" s="32" t="s">
        <v>53</v>
      </c>
      <c r="BF2" s="32" t="s">
        <v>54</v>
      </c>
      <c r="BG2" s="32" t="s">
        <v>53</v>
      </c>
    </row>
    <row r="3" spans="1:59" x14ac:dyDescent="0.25">
      <c r="A3" s="6" t="s">
        <v>0</v>
      </c>
      <c r="B3" s="32">
        <v>379622.11328505486</v>
      </c>
      <c r="C3" s="32">
        <v>47307.484327858001</v>
      </c>
      <c r="D3" s="34" t="s">
        <v>328</v>
      </c>
      <c r="F3" s="34" t="s">
        <v>0</v>
      </c>
      <c r="G3" s="32">
        <v>2479.7576550499998</v>
      </c>
      <c r="H3" s="32">
        <v>2818.83626482</v>
      </c>
      <c r="I3" s="32">
        <v>70.551887740599994</v>
      </c>
      <c r="J3" s="32">
        <v>139.854331696</v>
      </c>
      <c r="K3" s="32">
        <v>2032.2224269599999</v>
      </c>
      <c r="L3" s="32">
        <v>81.195270986599994</v>
      </c>
      <c r="M3" s="32">
        <v>782.05709948900005</v>
      </c>
      <c r="N3" s="32">
        <v>380969.94085200003</v>
      </c>
      <c r="O3" s="32">
        <v>47446.503897100003</v>
      </c>
      <c r="P3" s="32">
        <v>333523.43695499998</v>
      </c>
      <c r="Q3" s="32">
        <v>44106.554093400002</v>
      </c>
      <c r="R3" s="32">
        <v>266.78173371499997</v>
      </c>
      <c r="S3" s="32">
        <v>52.904272568400003</v>
      </c>
      <c r="T3" s="32">
        <v>26494.371699300002</v>
      </c>
      <c r="U3" s="32">
        <v>50.515532873700003</v>
      </c>
      <c r="V3" s="32">
        <v>1137.0716668600001</v>
      </c>
      <c r="W3" s="32">
        <v>26.722020855699999</v>
      </c>
      <c r="X3" s="32">
        <v>43.9933455249</v>
      </c>
      <c r="Y3" s="32">
        <v>2844.5097259099998</v>
      </c>
      <c r="Z3" s="32">
        <v>7638.10760286</v>
      </c>
      <c r="AA3" s="32">
        <v>311.59240055800001</v>
      </c>
      <c r="AB3" s="32">
        <v>175.45939648500001</v>
      </c>
      <c r="AD3" s="32">
        <v>1</v>
      </c>
      <c r="AE3" s="32" t="s">
        <v>0</v>
      </c>
      <c r="AF3" s="32">
        <v>457.75642817300002</v>
      </c>
      <c r="AG3" s="32">
        <v>504.48088004700003</v>
      </c>
      <c r="AH3" s="32">
        <v>12.6008363786</v>
      </c>
      <c r="AI3" s="32">
        <v>24.360793447599999</v>
      </c>
      <c r="AJ3" s="32">
        <v>372.69525743000003</v>
      </c>
      <c r="AK3" s="32">
        <v>14.429683091899999</v>
      </c>
      <c r="AL3" s="32">
        <v>142.87366477500001</v>
      </c>
      <c r="AM3" s="32">
        <v>59697.6193833</v>
      </c>
      <c r="AN3" s="32">
        <v>7998.3913291299996</v>
      </c>
      <c r="AO3" s="32">
        <v>46.564990385900003</v>
      </c>
      <c r="AP3" s="32">
        <v>9.6268085443599993</v>
      </c>
      <c r="AQ3" s="32">
        <v>4784.3898938800003</v>
      </c>
      <c r="AR3" s="32">
        <v>8.95792014339</v>
      </c>
      <c r="AS3" s="32">
        <v>203.12776313399999</v>
      </c>
      <c r="AT3" s="32">
        <v>4.86984106353</v>
      </c>
      <c r="AU3" s="32">
        <v>7.8519026349500001</v>
      </c>
      <c r="AV3" s="32">
        <v>508.15261651600002</v>
      </c>
      <c r="AW3" s="32">
        <v>1403.7502880300001</v>
      </c>
      <c r="AX3" s="32">
        <v>55.254309737699998</v>
      </c>
      <c r="AY3" s="32">
        <v>32.286550701300001</v>
      </c>
      <c r="AZ3" s="32">
        <f>+BA3+AM3</f>
        <v>68291.630334766247</v>
      </c>
      <c r="BA3" s="32">
        <f>+AX3+AV3+AU3+AN3+AI3</f>
        <v>8594.010951466249</v>
      </c>
      <c r="BC3" s="32">
        <f t="shared" ref="BC3:BC34" si="0">AZ3-B3</f>
        <v>-311330.48295028863</v>
      </c>
      <c r="BD3" s="32">
        <f t="shared" ref="BD3:BD34" si="1">BA3-C3</f>
        <v>-38713.473376391754</v>
      </c>
      <c r="BF3" s="29">
        <f t="shared" ref="BF3:BF34" si="2">1-AZ3/B3</f>
        <v>0.82010629005827518</v>
      </c>
      <c r="BG3" s="29">
        <f t="shared" ref="BG3:BG34" si="3">1-BA3/C3</f>
        <v>0.81833718123951293</v>
      </c>
    </row>
    <row r="4" spans="1:59" x14ac:dyDescent="0.25">
      <c r="A4" s="6" t="s">
        <v>2</v>
      </c>
      <c r="B4" s="32">
        <v>237883.75361017991</v>
      </c>
      <c r="C4" s="32">
        <v>30114.592667725901</v>
      </c>
      <c r="D4" s="34"/>
      <c r="F4" s="34" t="s">
        <v>2</v>
      </c>
      <c r="G4" s="32">
        <v>1783.30805448</v>
      </c>
      <c r="H4" s="32">
        <v>1551.6063593399999</v>
      </c>
      <c r="I4" s="32">
        <v>49.698228398799998</v>
      </c>
      <c r="J4" s="32">
        <v>61.938063923000001</v>
      </c>
      <c r="K4" s="32">
        <v>1189.75858507</v>
      </c>
      <c r="L4" s="32">
        <v>46.131824721500003</v>
      </c>
      <c r="M4" s="32">
        <v>479.30829533100001</v>
      </c>
      <c r="N4" s="32">
        <v>237194.16256900001</v>
      </c>
      <c r="O4" s="32">
        <v>30028.174060199999</v>
      </c>
      <c r="P4" s="32">
        <v>207165.98850899999</v>
      </c>
      <c r="Q4" s="32">
        <v>28454.1560813</v>
      </c>
      <c r="R4" s="32">
        <v>124.803810138</v>
      </c>
      <c r="S4" s="32">
        <v>34.717675457600002</v>
      </c>
      <c r="T4" s="32">
        <v>17457.992761699999</v>
      </c>
      <c r="U4" s="32">
        <v>58.004457756699999</v>
      </c>
      <c r="V4" s="32">
        <v>525.03281017699999</v>
      </c>
      <c r="W4" s="32">
        <v>13.7526573301</v>
      </c>
      <c r="X4" s="32">
        <v>20.7351433941</v>
      </c>
      <c r="Y4" s="32">
        <v>1312.87611898</v>
      </c>
      <c r="Z4" s="32">
        <v>5035.4280110500004</v>
      </c>
      <c r="AA4" s="32">
        <v>178.46865259</v>
      </c>
      <c r="AB4" s="32">
        <v>104.599185668</v>
      </c>
      <c r="AD4" s="32">
        <v>4</v>
      </c>
      <c r="AE4" s="32" t="s">
        <v>2</v>
      </c>
      <c r="AF4" s="32">
        <v>1210.1706819200001</v>
      </c>
      <c r="AG4" s="32">
        <v>1041.2252774000001</v>
      </c>
      <c r="AH4" s="32">
        <v>33.911670377199997</v>
      </c>
      <c r="AI4" s="32">
        <v>43.406689284000002</v>
      </c>
      <c r="AJ4" s="32">
        <v>803.122244744</v>
      </c>
      <c r="AK4" s="32">
        <v>31.087340887</v>
      </c>
      <c r="AL4" s="32">
        <v>323.85435796199999</v>
      </c>
      <c r="AM4" s="32">
        <v>138887.82037199999</v>
      </c>
      <c r="AN4" s="32">
        <v>19236.1322826</v>
      </c>
      <c r="AO4" s="32">
        <v>84.320045725300005</v>
      </c>
      <c r="AP4" s="32">
        <v>23.463961893299999</v>
      </c>
      <c r="AQ4" s="32">
        <v>11797.2518795</v>
      </c>
      <c r="AR4" s="32">
        <v>40.029646245599999</v>
      </c>
      <c r="AS4" s="32">
        <v>355.58224982199999</v>
      </c>
      <c r="AT4" s="32">
        <v>9.2801554633399999</v>
      </c>
      <c r="AU4" s="32">
        <v>13.8180474565</v>
      </c>
      <c r="AV4" s="32">
        <v>889.11398138599998</v>
      </c>
      <c r="AW4" s="32">
        <v>3412.1992318100001</v>
      </c>
      <c r="AX4" s="32">
        <v>120.254385918</v>
      </c>
      <c r="AY4" s="32">
        <v>70.626351893099994</v>
      </c>
      <c r="AZ4" s="32">
        <f t="shared" ref="AZ4:AZ51" si="4">+BA4+AM4</f>
        <v>159190.5457586445</v>
      </c>
      <c r="BA4" s="32">
        <f t="shared" ref="BA4:BA51" si="5">+AX4+AV4+AU4+AN4+AI4</f>
        <v>20302.725386644499</v>
      </c>
      <c r="BC4" s="32">
        <f t="shared" si="0"/>
        <v>-78693.207851535408</v>
      </c>
      <c r="BD4" s="32">
        <f t="shared" si="1"/>
        <v>-9811.8672810814023</v>
      </c>
      <c r="BF4" s="29">
        <f t="shared" si="2"/>
        <v>0.33080530577338196</v>
      </c>
      <c r="BG4" s="29">
        <f t="shared" si="3"/>
        <v>0.32581769872640098</v>
      </c>
    </row>
    <row r="5" spans="1:59" x14ac:dyDescent="0.25">
      <c r="A5" s="6" t="s">
        <v>3</v>
      </c>
      <c r="B5" s="32">
        <v>425553.01885076403</v>
      </c>
      <c r="C5" s="32">
        <v>59367.543104042605</v>
      </c>
      <c r="D5" s="34" t="s">
        <v>328</v>
      </c>
      <c r="F5" s="34" t="s">
        <v>3</v>
      </c>
      <c r="G5" s="32">
        <v>3926.9471125499999</v>
      </c>
      <c r="H5" s="32">
        <v>2784.0511564899998</v>
      </c>
      <c r="I5" s="32">
        <v>82.215748816399994</v>
      </c>
      <c r="J5" s="32">
        <v>80.338706074300006</v>
      </c>
      <c r="K5" s="32">
        <v>2882.7151043099998</v>
      </c>
      <c r="L5" s="32">
        <v>71.360022795800006</v>
      </c>
      <c r="M5" s="32">
        <v>1068.70967498</v>
      </c>
      <c r="N5" s="32">
        <v>425578.66549300001</v>
      </c>
      <c r="O5" s="32">
        <v>59236.145844699997</v>
      </c>
      <c r="P5" s="32">
        <v>366342.51964800002</v>
      </c>
      <c r="Q5" s="32">
        <v>56096.5586855</v>
      </c>
      <c r="R5" s="32">
        <v>223.02991176</v>
      </c>
      <c r="S5" s="32">
        <v>71.145457277199995</v>
      </c>
      <c r="T5" s="32">
        <v>32144.736475900001</v>
      </c>
      <c r="U5" s="32">
        <v>63.317562735300001</v>
      </c>
      <c r="V5" s="32">
        <v>1096.4830319099999</v>
      </c>
      <c r="W5" s="32">
        <v>32.518585933399997</v>
      </c>
      <c r="X5" s="32">
        <v>49.935846425999998</v>
      </c>
      <c r="Y5" s="32">
        <v>2744.4977222900002</v>
      </c>
      <c r="Z5" s="32">
        <v>11395.9798703</v>
      </c>
      <c r="AA5" s="32">
        <v>264.81488439499998</v>
      </c>
      <c r="AB5" s="32">
        <v>253.343133639</v>
      </c>
      <c r="AD5" s="32">
        <v>5</v>
      </c>
      <c r="AE5" s="32" t="s">
        <v>3</v>
      </c>
      <c r="AF5" s="32">
        <v>1335.5868620599999</v>
      </c>
      <c r="AG5" s="32">
        <v>728.26526029299998</v>
      </c>
      <c r="AH5" s="32">
        <v>25.0354891735</v>
      </c>
      <c r="AI5" s="32">
        <v>19.0307897406</v>
      </c>
      <c r="AJ5" s="32">
        <v>935.41362904200003</v>
      </c>
      <c r="AK5" s="32">
        <v>17.411450933400001</v>
      </c>
      <c r="AL5" s="32">
        <v>342.030733908</v>
      </c>
      <c r="AM5" s="32">
        <v>99640.125826899995</v>
      </c>
      <c r="AN5" s="32">
        <v>17332.7673727</v>
      </c>
      <c r="AO5" s="32">
        <v>51.255807005599998</v>
      </c>
      <c r="AP5" s="32">
        <v>22.370863468700001</v>
      </c>
      <c r="AQ5" s="32">
        <v>9665.43923421</v>
      </c>
      <c r="AR5" s="32">
        <v>21.393450830599999</v>
      </c>
      <c r="AS5" s="32">
        <v>303.64088191600001</v>
      </c>
      <c r="AT5" s="32">
        <v>10.0272593558</v>
      </c>
      <c r="AU5" s="32">
        <v>13.648554476399999</v>
      </c>
      <c r="AV5" s="32">
        <v>760.05477305900001</v>
      </c>
      <c r="AW5" s="32">
        <v>3791.91955525</v>
      </c>
      <c r="AX5" s="32">
        <v>62.521201547799997</v>
      </c>
      <c r="AY5" s="32">
        <v>83.039943044300003</v>
      </c>
      <c r="AZ5" s="32">
        <f t="shared" si="4"/>
        <v>117828.1485184238</v>
      </c>
      <c r="BA5" s="32">
        <f t="shared" si="5"/>
        <v>18188.022691523798</v>
      </c>
      <c r="BC5" s="32">
        <f t="shared" si="0"/>
        <v>-307724.87033234024</v>
      </c>
      <c r="BD5" s="32">
        <f t="shared" si="1"/>
        <v>-41179.520412518803</v>
      </c>
      <c r="BF5" s="29">
        <f t="shared" si="2"/>
        <v>0.72311758277117377</v>
      </c>
      <c r="BG5" s="29">
        <f t="shared" si="3"/>
        <v>0.69363693121595094</v>
      </c>
    </row>
    <row r="6" spans="1:59" x14ac:dyDescent="0.25">
      <c r="A6" s="6" t="s">
        <v>4</v>
      </c>
      <c r="B6" s="32">
        <v>256604.11496417201</v>
      </c>
      <c r="C6" s="32">
        <v>38789.635469576599</v>
      </c>
      <c r="D6" s="34"/>
      <c r="F6" s="34" t="s">
        <v>4</v>
      </c>
      <c r="G6" s="32">
        <v>2001.1367108100001</v>
      </c>
      <c r="H6" s="32">
        <v>2440.7511033599999</v>
      </c>
      <c r="I6" s="32">
        <v>50.857576459000001</v>
      </c>
      <c r="J6" s="32">
        <v>104.95926527899999</v>
      </c>
      <c r="K6" s="32">
        <v>1573.0726295100001</v>
      </c>
      <c r="L6" s="32">
        <v>72.511093183900002</v>
      </c>
      <c r="M6" s="32">
        <v>624.81290872299996</v>
      </c>
      <c r="N6" s="32">
        <v>256569.599438</v>
      </c>
      <c r="O6" s="32">
        <v>38700.941876500001</v>
      </c>
      <c r="P6" s="32">
        <v>217868.65756200001</v>
      </c>
      <c r="Q6" s="32">
        <v>36136.8804427</v>
      </c>
      <c r="R6" s="32">
        <v>137.90909206000001</v>
      </c>
      <c r="S6" s="32">
        <v>42.1237022217</v>
      </c>
      <c r="T6" s="32">
        <v>22117.057350899999</v>
      </c>
      <c r="U6" s="32">
        <v>44.780141429799997</v>
      </c>
      <c r="V6" s="32">
        <v>862.385025326</v>
      </c>
      <c r="W6" s="32">
        <v>22.7101945458</v>
      </c>
      <c r="X6" s="32">
        <v>24.135018794400001</v>
      </c>
      <c r="Y6" s="32">
        <v>2155.5481359400001</v>
      </c>
      <c r="Z6" s="32">
        <v>6003.8871285300002</v>
      </c>
      <c r="AA6" s="32">
        <v>279.41901381700001</v>
      </c>
      <c r="AB6" s="32">
        <v>142.86503983200001</v>
      </c>
      <c r="AD6" s="32">
        <v>6</v>
      </c>
      <c r="AE6" s="32" t="s">
        <v>4</v>
      </c>
      <c r="AF6" s="32">
        <v>1087.03548</v>
      </c>
      <c r="AG6" s="32">
        <v>1295.8762685500001</v>
      </c>
      <c r="AH6" s="32">
        <v>27.7040915627</v>
      </c>
      <c r="AI6" s="32">
        <v>58.0971642198</v>
      </c>
      <c r="AJ6" s="32">
        <v>845.30355530099996</v>
      </c>
      <c r="AK6" s="32">
        <v>38.628811669999997</v>
      </c>
      <c r="AL6" s="32">
        <v>336.10401512499999</v>
      </c>
      <c r="AM6" s="32">
        <v>116449.557889</v>
      </c>
      <c r="AN6" s="32">
        <v>19427.188100899999</v>
      </c>
      <c r="AO6" s="32">
        <v>73.001396244899993</v>
      </c>
      <c r="AP6" s="32">
        <v>22.628077788700001</v>
      </c>
      <c r="AQ6" s="32">
        <v>11875.497903900001</v>
      </c>
      <c r="AR6" s="32">
        <v>25.287357976599999</v>
      </c>
      <c r="AS6" s="32">
        <v>462.81437360299998</v>
      </c>
      <c r="AT6" s="32">
        <v>12.1699844544</v>
      </c>
      <c r="AU6" s="32">
        <v>12.582983223299999</v>
      </c>
      <c r="AV6" s="32">
        <v>1156.74706741</v>
      </c>
      <c r="AW6" s="32">
        <v>3248.2919250899999</v>
      </c>
      <c r="AX6" s="32">
        <v>148.783254438</v>
      </c>
      <c r="AY6" s="32">
        <v>76.850634435499998</v>
      </c>
      <c r="AZ6" s="32">
        <f t="shared" si="4"/>
        <v>137252.9564591911</v>
      </c>
      <c r="BA6" s="32">
        <f t="shared" si="5"/>
        <v>20803.398570191097</v>
      </c>
      <c r="BC6" s="32">
        <f t="shared" si="0"/>
        <v>-119351.15850498091</v>
      </c>
      <c r="BD6" s="32">
        <f t="shared" si="1"/>
        <v>-17986.236899385502</v>
      </c>
      <c r="BF6" s="29">
        <f t="shared" si="2"/>
        <v>0.46511786656907328</v>
      </c>
      <c r="BG6" s="29">
        <f t="shared" si="3"/>
        <v>0.4636866699480181</v>
      </c>
    </row>
    <row r="7" spans="1:59" x14ac:dyDescent="0.25">
      <c r="A7" s="6" t="s">
        <v>5</v>
      </c>
      <c r="B7" s="32">
        <v>247379.817942236</v>
      </c>
      <c r="C7" s="32">
        <v>40970.796525618403</v>
      </c>
      <c r="D7" s="34"/>
      <c r="F7" s="34" t="s">
        <v>5</v>
      </c>
      <c r="G7" s="32">
        <v>2751.5786885799998</v>
      </c>
      <c r="H7" s="32">
        <v>1928.53676582</v>
      </c>
      <c r="I7" s="32">
        <v>52.706102392600002</v>
      </c>
      <c r="J7" s="32">
        <v>52.513667289499999</v>
      </c>
      <c r="K7" s="32">
        <v>1995.0049803500001</v>
      </c>
      <c r="L7" s="32">
        <v>49.774058335399999</v>
      </c>
      <c r="M7" s="32">
        <v>741.65818504499998</v>
      </c>
      <c r="N7" s="32">
        <v>246244.12922599999</v>
      </c>
      <c r="O7" s="32">
        <v>40779.956670400003</v>
      </c>
      <c r="P7" s="32">
        <v>205464.172556</v>
      </c>
      <c r="Q7" s="32">
        <v>38679.847009800003</v>
      </c>
      <c r="R7" s="32">
        <v>111.32752982</v>
      </c>
      <c r="S7" s="32">
        <v>48.672599779499997</v>
      </c>
      <c r="T7" s="32">
        <v>22106.5427733</v>
      </c>
      <c r="U7" s="32">
        <v>42.878057703800003</v>
      </c>
      <c r="V7" s="32">
        <v>733.35761063099994</v>
      </c>
      <c r="W7" s="32">
        <v>23.363937330300001</v>
      </c>
      <c r="X7" s="32">
        <v>28.727133148099998</v>
      </c>
      <c r="Y7" s="32">
        <v>1834.84107784</v>
      </c>
      <c r="Z7" s="32">
        <v>7915.4897632800003</v>
      </c>
      <c r="AA7" s="32">
        <v>184.02778230499999</v>
      </c>
      <c r="AB7" s="32">
        <v>178.96294996099999</v>
      </c>
      <c r="AD7" s="32">
        <v>8</v>
      </c>
      <c r="AE7" s="32" t="s">
        <v>5</v>
      </c>
      <c r="AF7" s="32">
        <v>1417.77444479</v>
      </c>
      <c r="AG7" s="32">
        <v>846.97290037100004</v>
      </c>
      <c r="AH7" s="32">
        <v>25.605143233500002</v>
      </c>
      <c r="AI7" s="32">
        <v>20.3019029682</v>
      </c>
      <c r="AJ7" s="32">
        <v>999.70940068100003</v>
      </c>
      <c r="AK7" s="32">
        <v>20.9118210651</v>
      </c>
      <c r="AL7" s="32">
        <v>368.12062948699997</v>
      </c>
      <c r="AM7" s="32">
        <v>95854.141182299994</v>
      </c>
      <c r="AN7" s="32">
        <v>18805.2876454</v>
      </c>
      <c r="AO7" s="32">
        <v>45.484048388600002</v>
      </c>
      <c r="AP7" s="32">
        <v>23.9952225842</v>
      </c>
      <c r="AQ7" s="32">
        <v>10575.536208699999</v>
      </c>
      <c r="AR7" s="32">
        <v>21.942330332600001</v>
      </c>
      <c r="AS7" s="32">
        <v>330.89480902600002</v>
      </c>
      <c r="AT7" s="32">
        <v>11.2215057619</v>
      </c>
      <c r="AU7" s="32">
        <v>13.343171311700001</v>
      </c>
      <c r="AV7" s="32">
        <v>827.99702122400004</v>
      </c>
      <c r="AW7" s="32">
        <v>4027.2875168400001</v>
      </c>
      <c r="AX7" s="32">
        <v>75.911141494099994</v>
      </c>
      <c r="AY7" s="32">
        <v>89.856716783899998</v>
      </c>
      <c r="AZ7" s="32">
        <f t="shared" si="4"/>
        <v>115596.98206469799</v>
      </c>
      <c r="BA7" s="32">
        <f t="shared" si="5"/>
        <v>19742.840882397999</v>
      </c>
      <c r="BC7" s="32">
        <f t="shared" si="0"/>
        <v>-131782.83587753802</v>
      </c>
      <c r="BD7" s="32">
        <f t="shared" si="1"/>
        <v>-21227.955643220404</v>
      </c>
      <c r="BF7" s="29">
        <f t="shared" si="2"/>
        <v>0.53271458025047835</v>
      </c>
      <c r="BG7" s="29">
        <f t="shared" si="3"/>
        <v>0.51812406502633879</v>
      </c>
    </row>
    <row r="8" spans="1:59" x14ac:dyDescent="0.25">
      <c r="A8" s="6" t="s">
        <v>6</v>
      </c>
      <c r="B8" s="32">
        <v>29085.823627555001</v>
      </c>
      <c r="C8" s="32">
        <v>4396.5983750469986</v>
      </c>
      <c r="D8" s="34" t="s">
        <v>328</v>
      </c>
      <c r="F8" s="34" t="s">
        <v>6</v>
      </c>
      <c r="G8" s="32">
        <v>225.54425348699999</v>
      </c>
      <c r="H8" s="32">
        <v>251.574629982</v>
      </c>
      <c r="I8" s="32">
        <v>7.5078273781</v>
      </c>
      <c r="J8" s="32">
        <v>25.2486604166</v>
      </c>
      <c r="K8" s="32">
        <v>179.32215579000001</v>
      </c>
      <c r="L8" s="32">
        <v>8.03919961199</v>
      </c>
      <c r="M8" s="32">
        <v>70.914952738400004</v>
      </c>
      <c r="N8" s="32">
        <v>29121.9961573</v>
      </c>
      <c r="O8" s="32">
        <v>4407.5475151500004</v>
      </c>
      <c r="P8" s="32">
        <v>24714.4486421</v>
      </c>
      <c r="Q8" s="32">
        <v>4027.82718178</v>
      </c>
      <c r="R8" s="32">
        <v>24.383953107699998</v>
      </c>
      <c r="S8" s="32">
        <v>4.5214349223100001</v>
      </c>
      <c r="T8" s="32">
        <v>2404.5274289099998</v>
      </c>
      <c r="U8" s="32">
        <v>7.4857698043900003</v>
      </c>
      <c r="V8" s="32">
        <v>128.42254248</v>
      </c>
      <c r="W8" s="32">
        <v>2.69266949961</v>
      </c>
      <c r="X8" s="32">
        <v>2.75733266092</v>
      </c>
      <c r="Y8" s="32">
        <v>320.91019097499998</v>
      </c>
      <c r="Z8" s="32">
        <v>697.07540391400005</v>
      </c>
      <c r="AA8" s="32">
        <v>30.804149319</v>
      </c>
      <c r="AB8" s="32">
        <v>15.8149392902</v>
      </c>
      <c r="AD8" s="32">
        <v>9</v>
      </c>
      <c r="AE8" s="32" t="s">
        <v>6</v>
      </c>
      <c r="AF8" s="32">
        <v>24.3149874078</v>
      </c>
      <c r="AG8" s="32">
        <v>28.0250016896</v>
      </c>
      <c r="AH8" s="32">
        <v>0.80590037257699998</v>
      </c>
      <c r="AI8" s="32">
        <v>2.7473251045899998</v>
      </c>
      <c r="AJ8" s="32">
        <v>19.284838050400001</v>
      </c>
      <c r="AK8" s="32">
        <v>0.90040609882800005</v>
      </c>
      <c r="AL8" s="32">
        <v>7.6839881483100001</v>
      </c>
      <c r="AM8" s="32">
        <v>2710.5044929199998</v>
      </c>
      <c r="AN8" s="32">
        <v>439.877167864</v>
      </c>
      <c r="AO8" s="32">
        <v>2.5242610772599998</v>
      </c>
      <c r="AP8" s="32">
        <v>0.49034603237500002</v>
      </c>
      <c r="AQ8" s="32">
        <v>264.06514256000003</v>
      </c>
      <c r="AR8" s="32">
        <v>0.82213572942000002</v>
      </c>
      <c r="AS8" s="32">
        <v>13.940361535399999</v>
      </c>
      <c r="AT8" s="32">
        <v>0.29570071198699999</v>
      </c>
      <c r="AU8" s="32">
        <v>0.27888004349000001</v>
      </c>
      <c r="AV8" s="32">
        <v>34.830905234600003</v>
      </c>
      <c r="AW8" s="32">
        <v>75.009667775400004</v>
      </c>
      <c r="AX8" s="32">
        <v>3.4560052127900001</v>
      </c>
      <c r="AY8" s="32">
        <v>1.7147117138000001</v>
      </c>
      <c r="AZ8" s="32">
        <f t="shared" si="4"/>
        <v>3191.6947763794697</v>
      </c>
      <c r="BA8" s="32">
        <f t="shared" si="5"/>
        <v>481.19028345946998</v>
      </c>
      <c r="BC8" s="32">
        <f t="shared" si="0"/>
        <v>-25894.12885117553</v>
      </c>
      <c r="BD8" s="32">
        <f t="shared" si="1"/>
        <v>-3915.4080915875288</v>
      </c>
      <c r="BF8" s="29">
        <f t="shared" si="2"/>
        <v>0.89026630920790717</v>
      </c>
      <c r="BG8" s="29">
        <f t="shared" si="3"/>
        <v>0.89055395958146255</v>
      </c>
    </row>
    <row r="9" spans="1:59" x14ac:dyDescent="0.25">
      <c r="A9" s="6" t="s">
        <v>7</v>
      </c>
      <c r="B9" s="32">
        <v>11522.737639602999</v>
      </c>
      <c r="C9" s="32">
        <v>2056.1021911001999</v>
      </c>
      <c r="D9" s="34" t="s">
        <v>328</v>
      </c>
      <c r="F9" s="34" t="s">
        <v>7</v>
      </c>
      <c r="G9" s="32">
        <v>116.051296042</v>
      </c>
      <c r="H9" s="32">
        <v>108.494338641</v>
      </c>
      <c r="I9" s="32">
        <v>3.3265208309199998</v>
      </c>
      <c r="J9" s="32">
        <v>12.0717692643</v>
      </c>
      <c r="K9" s="32">
        <v>89.034415913000004</v>
      </c>
      <c r="L9" s="32">
        <v>3.4576064419099999</v>
      </c>
      <c r="M9" s="32">
        <v>34.600140654900002</v>
      </c>
      <c r="N9" s="32">
        <v>11489.0628774</v>
      </c>
      <c r="O9" s="32">
        <v>2054.6839932799999</v>
      </c>
      <c r="P9" s="32">
        <v>9434.3788841299993</v>
      </c>
      <c r="Q9" s="32">
        <v>1880.49672867</v>
      </c>
      <c r="R9" s="32">
        <v>8.6399315464900006</v>
      </c>
      <c r="S9" s="32">
        <v>2.11145521586</v>
      </c>
      <c r="T9" s="32">
        <v>1091.5670669199999</v>
      </c>
      <c r="U9" s="32">
        <v>3.5002244305199999</v>
      </c>
      <c r="V9" s="32">
        <v>59.295745630699997</v>
      </c>
      <c r="W9" s="32">
        <v>1.34260668993</v>
      </c>
      <c r="X9" s="32">
        <v>0.923788797213</v>
      </c>
      <c r="Y9" s="32">
        <v>148.12756538100001</v>
      </c>
      <c r="Z9" s="32">
        <v>351.01272794400001</v>
      </c>
      <c r="AA9" s="32">
        <v>13.0641411619</v>
      </c>
      <c r="AB9" s="32">
        <v>8.0628105623399993</v>
      </c>
      <c r="AD9" s="32">
        <v>10</v>
      </c>
      <c r="AE9" s="32" t="s">
        <v>7</v>
      </c>
      <c r="AF9" s="32">
        <v>35.014277023699997</v>
      </c>
      <c r="AG9" s="32">
        <v>32.908451627600002</v>
      </c>
      <c r="AH9" s="32">
        <v>0.97908876519300003</v>
      </c>
      <c r="AI9" s="32">
        <v>3.4549960283500001</v>
      </c>
      <c r="AJ9" s="32">
        <v>26.843957098699999</v>
      </c>
      <c r="AK9" s="32">
        <v>1.0394053917999999</v>
      </c>
      <c r="AL9" s="32">
        <v>10.426378850500001</v>
      </c>
      <c r="AM9" s="32">
        <v>2905.0844195700001</v>
      </c>
      <c r="AN9" s="32">
        <v>566.97528062000004</v>
      </c>
      <c r="AO9" s="32">
        <v>2.4964172467400001</v>
      </c>
      <c r="AP9" s="32">
        <v>0.63950054616999996</v>
      </c>
      <c r="AQ9" s="32">
        <v>329.67595948100001</v>
      </c>
      <c r="AR9" s="32">
        <v>1.01954850066</v>
      </c>
      <c r="AS9" s="32">
        <v>17.447159699699998</v>
      </c>
      <c r="AT9" s="32">
        <v>0.40258398981900001</v>
      </c>
      <c r="AU9" s="32">
        <v>0.28029033276300003</v>
      </c>
      <c r="AV9" s="32">
        <v>43.5860956872</v>
      </c>
      <c r="AW9" s="32">
        <v>105.646357076</v>
      </c>
      <c r="AX9" s="32">
        <v>3.9283129520300002</v>
      </c>
      <c r="AY9" s="32">
        <v>2.4356676051799999</v>
      </c>
      <c r="AZ9" s="32">
        <f t="shared" si="4"/>
        <v>3523.3093951903429</v>
      </c>
      <c r="BA9" s="32">
        <f t="shared" si="5"/>
        <v>618.224975620343</v>
      </c>
      <c r="BC9" s="32">
        <f t="shared" si="0"/>
        <v>-7999.4282444126566</v>
      </c>
      <c r="BD9" s="32">
        <f t="shared" si="1"/>
        <v>-1437.8772154798569</v>
      </c>
      <c r="BF9" s="29">
        <f t="shared" si="2"/>
        <v>0.69422983448994557</v>
      </c>
      <c r="BG9" s="29">
        <f t="shared" si="3"/>
        <v>0.69932186333134694</v>
      </c>
    </row>
    <row r="10" spans="1:59" x14ac:dyDescent="0.25">
      <c r="A10" s="6" t="s">
        <v>8</v>
      </c>
      <c r="B10" s="32">
        <v>2115.09285009</v>
      </c>
      <c r="C10" s="32">
        <v>337.27548752000001</v>
      </c>
      <c r="D10" s="34"/>
      <c r="F10" s="34" t="s">
        <v>8</v>
      </c>
      <c r="G10" s="32">
        <v>15.9547906987</v>
      </c>
      <c r="H10" s="32">
        <v>21.305832107000001</v>
      </c>
      <c r="I10" s="32">
        <v>0.52026874342100005</v>
      </c>
      <c r="J10" s="32">
        <v>2.1934888694099999</v>
      </c>
      <c r="K10" s="32">
        <v>13.2512208645</v>
      </c>
      <c r="L10" s="32">
        <v>0.70080501772000003</v>
      </c>
      <c r="M10" s="32">
        <v>5.3416663635299999</v>
      </c>
      <c r="N10" s="32">
        <v>2107.2219006400001</v>
      </c>
      <c r="O10" s="32">
        <v>337.27846958399999</v>
      </c>
      <c r="P10" s="32">
        <v>1769.9434310500001</v>
      </c>
      <c r="Q10" s="32">
        <v>305.88405110299999</v>
      </c>
      <c r="R10" s="32">
        <v>1.4586717152499999</v>
      </c>
      <c r="S10" s="32">
        <v>0.32633370260799999</v>
      </c>
      <c r="T10" s="32">
        <v>184.277160888</v>
      </c>
      <c r="U10" s="32">
        <v>0.53782844734000002</v>
      </c>
      <c r="V10" s="32">
        <v>10.563153822</v>
      </c>
      <c r="W10" s="32">
        <v>0.23007147384500001</v>
      </c>
      <c r="X10" s="32">
        <v>0.130485215254</v>
      </c>
      <c r="Y10" s="32">
        <v>26.3804811587</v>
      </c>
      <c r="Z10" s="32">
        <v>50.196183468599997</v>
      </c>
      <c r="AA10" s="32">
        <v>2.6899632379299998</v>
      </c>
      <c r="AB10" s="32">
        <v>1.2201047195400001</v>
      </c>
      <c r="AD10" s="32">
        <v>11</v>
      </c>
      <c r="AE10" s="32" t="s">
        <v>8</v>
      </c>
      <c r="AF10" s="32">
        <v>3.9248781757</v>
      </c>
      <c r="AG10" s="32">
        <v>5.2455605532299998</v>
      </c>
      <c r="AH10" s="32">
        <v>0.12791101241399999</v>
      </c>
      <c r="AI10" s="32">
        <v>0.53907112138500002</v>
      </c>
      <c r="AJ10" s="32">
        <v>3.2602866286799999</v>
      </c>
      <c r="AK10" s="32">
        <v>0.17250926656900001</v>
      </c>
      <c r="AL10" s="32">
        <v>1.3143221987</v>
      </c>
      <c r="AM10" s="32">
        <v>435.91573258599999</v>
      </c>
      <c r="AN10" s="32">
        <v>75.272367799400001</v>
      </c>
      <c r="AO10" s="32">
        <v>0.35848260833200002</v>
      </c>
      <c r="AP10" s="32">
        <v>8.0309043644100006E-2</v>
      </c>
      <c r="AQ10" s="32">
        <v>45.352851241099998</v>
      </c>
      <c r="AR10" s="32">
        <v>0.13217645512199999</v>
      </c>
      <c r="AS10" s="32">
        <v>2.59792564325</v>
      </c>
      <c r="AT10" s="32">
        <v>5.6612543235500003E-2</v>
      </c>
      <c r="AU10" s="32">
        <v>3.21065362987E-2</v>
      </c>
      <c r="AV10" s="32">
        <v>6.4880727433100001</v>
      </c>
      <c r="AW10" s="32">
        <v>12.3481900814</v>
      </c>
      <c r="AX10" s="32">
        <v>0.66217748961699996</v>
      </c>
      <c r="AY10" s="32">
        <v>0.30022256163400002</v>
      </c>
      <c r="AZ10" s="32">
        <f t="shared" si="4"/>
        <v>518.90952827601075</v>
      </c>
      <c r="BA10" s="32">
        <f t="shared" si="5"/>
        <v>82.993795690010714</v>
      </c>
      <c r="BC10" s="32">
        <f t="shared" si="0"/>
        <v>-1596.1833218139891</v>
      </c>
      <c r="BD10" s="32">
        <f t="shared" si="1"/>
        <v>-254.28169182998931</v>
      </c>
      <c r="BF10" s="29">
        <f t="shared" si="2"/>
        <v>0.75466347576470205</v>
      </c>
      <c r="BG10" s="29">
        <f t="shared" si="3"/>
        <v>0.75392876517571028</v>
      </c>
    </row>
    <row r="11" spans="1:59" x14ac:dyDescent="0.25">
      <c r="A11" s="6" t="s">
        <v>9</v>
      </c>
      <c r="B11" s="32">
        <v>293062.22414234886</v>
      </c>
      <c r="C11" s="32">
        <v>39689.535752733391</v>
      </c>
      <c r="D11" s="34" t="s">
        <v>328</v>
      </c>
      <c r="F11" s="34" t="s">
        <v>9</v>
      </c>
      <c r="G11" s="32">
        <v>2051.27180443</v>
      </c>
      <c r="H11" s="32">
        <v>2304.4715223500002</v>
      </c>
      <c r="I11" s="32">
        <v>65.267573813499993</v>
      </c>
      <c r="J11" s="32">
        <v>174.40407001899999</v>
      </c>
      <c r="K11" s="32">
        <v>1638.41607688</v>
      </c>
      <c r="L11" s="32">
        <v>70.376163483699997</v>
      </c>
      <c r="M11" s="32">
        <v>642.58334551400003</v>
      </c>
      <c r="N11" s="32">
        <v>293851.84618300002</v>
      </c>
      <c r="O11" s="32">
        <v>39807.239483899997</v>
      </c>
      <c r="P11" s="32">
        <v>254044.606699</v>
      </c>
      <c r="Q11" s="32">
        <v>36703.562706099998</v>
      </c>
      <c r="R11" s="32">
        <v>229.32220462199999</v>
      </c>
      <c r="S11" s="32">
        <v>42.618111520799999</v>
      </c>
      <c r="T11" s="32">
        <v>22073.714059400001</v>
      </c>
      <c r="U11" s="32">
        <v>58.641780904699999</v>
      </c>
      <c r="V11" s="32">
        <v>1050.9723484199999</v>
      </c>
      <c r="W11" s="32">
        <v>22.8132092241</v>
      </c>
      <c r="X11" s="32">
        <v>31.300147224700002</v>
      </c>
      <c r="Y11" s="32">
        <v>2627.5506531699998</v>
      </c>
      <c r="Z11" s="32">
        <v>6310.8263371900002</v>
      </c>
      <c r="AA11" s="32">
        <v>270.42190743899999</v>
      </c>
      <c r="AB11" s="32">
        <v>142.267225494</v>
      </c>
      <c r="AD11" s="32">
        <v>12</v>
      </c>
      <c r="AE11" s="32" t="s">
        <v>9</v>
      </c>
      <c r="AF11" s="32">
        <v>782.11007880399995</v>
      </c>
      <c r="AG11" s="32">
        <v>890.85506959400004</v>
      </c>
      <c r="AH11" s="32">
        <v>25.2936538332</v>
      </c>
      <c r="AI11" s="32">
        <v>70.677573729900004</v>
      </c>
      <c r="AJ11" s="32">
        <v>627.06783922299996</v>
      </c>
      <c r="AK11" s="32">
        <v>27.428312553600001</v>
      </c>
      <c r="AL11" s="32">
        <v>246.49827632700001</v>
      </c>
      <c r="AM11" s="32">
        <v>96537.438064300004</v>
      </c>
      <c r="AN11" s="32">
        <v>14098.8106988</v>
      </c>
      <c r="AO11" s="32">
        <v>88.714689375700004</v>
      </c>
      <c r="AP11" s="32">
        <v>16.268024972199999</v>
      </c>
      <c r="AQ11" s="32">
        <v>8481.7020308899992</v>
      </c>
      <c r="AR11" s="32">
        <v>23.002953207800001</v>
      </c>
      <c r="AS11" s="32">
        <v>412.85990301300001</v>
      </c>
      <c r="AT11" s="32">
        <v>8.8672757727599993</v>
      </c>
      <c r="AU11" s="32">
        <v>11.764006185</v>
      </c>
      <c r="AV11" s="32">
        <v>1032.1151658700001</v>
      </c>
      <c r="AW11" s="32">
        <v>2413.6161872100001</v>
      </c>
      <c r="AX11" s="32">
        <v>105.41781025900001</v>
      </c>
      <c r="AY11" s="32">
        <v>54.525329261000003</v>
      </c>
      <c r="AZ11" s="32">
        <f t="shared" si="4"/>
        <v>111856.2233191439</v>
      </c>
      <c r="BA11" s="32">
        <f t="shared" si="5"/>
        <v>15318.785254843899</v>
      </c>
      <c r="BC11" s="32">
        <f t="shared" si="0"/>
        <v>-181206.00082320496</v>
      </c>
      <c r="BD11" s="32">
        <f t="shared" si="1"/>
        <v>-24370.750497889494</v>
      </c>
      <c r="BF11" s="29">
        <f t="shared" si="2"/>
        <v>0.61831920287067743</v>
      </c>
      <c r="BG11" s="29">
        <f t="shared" si="3"/>
        <v>0.61403465764174614</v>
      </c>
    </row>
    <row r="12" spans="1:59" x14ac:dyDescent="0.25">
      <c r="A12" s="6" t="s">
        <v>10</v>
      </c>
      <c r="B12" s="32">
        <v>735394.73230448796</v>
      </c>
      <c r="C12" s="32">
        <v>90421.433030993896</v>
      </c>
      <c r="D12" s="34" t="s">
        <v>328</v>
      </c>
      <c r="F12" s="34" t="s">
        <v>10</v>
      </c>
      <c r="G12" s="32">
        <v>4910.8062726999997</v>
      </c>
      <c r="H12" s="32">
        <v>5152.9987012600004</v>
      </c>
      <c r="I12" s="32">
        <v>135.71905290500001</v>
      </c>
      <c r="J12" s="32">
        <v>247.61316871400001</v>
      </c>
      <c r="K12" s="32">
        <v>3816.0857140500002</v>
      </c>
      <c r="L12" s="32">
        <v>175.891376941</v>
      </c>
      <c r="M12" s="32">
        <v>1501.8091531499999</v>
      </c>
      <c r="N12" s="32">
        <v>737052.88215800002</v>
      </c>
      <c r="O12" s="32">
        <v>90506.315385399997</v>
      </c>
      <c r="P12" s="32">
        <v>646546.56677300006</v>
      </c>
      <c r="Q12" s="32">
        <v>84307.923705499998</v>
      </c>
      <c r="R12" s="32">
        <v>451.317539168</v>
      </c>
      <c r="S12" s="32">
        <v>103.154674603</v>
      </c>
      <c r="T12" s="32">
        <v>50806.122647999997</v>
      </c>
      <c r="U12" s="32">
        <v>107.084844139</v>
      </c>
      <c r="V12" s="32">
        <v>2028.8258473200001</v>
      </c>
      <c r="W12" s="32">
        <v>104.51169781500001</v>
      </c>
      <c r="X12" s="32">
        <v>245.73807764700001</v>
      </c>
      <c r="Y12" s="32">
        <v>5076.7003420499996</v>
      </c>
      <c r="Z12" s="32">
        <v>14684.656861699999</v>
      </c>
      <c r="AA12" s="32">
        <v>628.34009144799995</v>
      </c>
      <c r="AB12" s="32">
        <v>328.93785992900001</v>
      </c>
      <c r="AD12" s="32">
        <v>13</v>
      </c>
      <c r="AE12" s="32" t="s">
        <v>10</v>
      </c>
      <c r="AF12" s="32">
        <v>1060.2084782300001</v>
      </c>
      <c r="AG12" s="32">
        <v>959.84593416099995</v>
      </c>
      <c r="AH12" s="32">
        <v>26.9873003535</v>
      </c>
      <c r="AI12" s="32">
        <v>45.761698630799998</v>
      </c>
      <c r="AJ12" s="32">
        <v>796.34534789199995</v>
      </c>
      <c r="AK12" s="32">
        <v>32.282454020599999</v>
      </c>
      <c r="AL12" s="32">
        <v>309.31989763500002</v>
      </c>
      <c r="AM12" s="32">
        <v>122313.265409</v>
      </c>
      <c r="AN12" s="32">
        <v>16960.491147100001</v>
      </c>
      <c r="AO12" s="32">
        <v>80.721404782199997</v>
      </c>
      <c r="AP12" s="32">
        <v>20.982573461000001</v>
      </c>
      <c r="AQ12" s="32">
        <v>10056.6826955</v>
      </c>
      <c r="AR12" s="32">
        <v>22.308284771099999</v>
      </c>
      <c r="AS12" s="32">
        <v>387.15316166999997</v>
      </c>
      <c r="AT12" s="32">
        <v>20.364118717899999</v>
      </c>
      <c r="AU12" s="32">
        <v>46.497049332099998</v>
      </c>
      <c r="AV12" s="32">
        <v>968.78263561300002</v>
      </c>
      <c r="AW12" s="32">
        <v>3118.0855957899998</v>
      </c>
      <c r="AX12" s="32">
        <v>114.140186226</v>
      </c>
      <c r="AY12" s="32">
        <v>69.185964233000007</v>
      </c>
      <c r="AZ12" s="32">
        <f t="shared" si="4"/>
        <v>140448.93812590191</v>
      </c>
      <c r="BA12" s="32">
        <f t="shared" si="5"/>
        <v>18135.6727169019</v>
      </c>
      <c r="BC12" s="32">
        <f t="shared" si="0"/>
        <v>-594945.79417858599</v>
      </c>
      <c r="BD12" s="32">
        <f t="shared" si="1"/>
        <v>-72285.760314091996</v>
      </c>
      <c r="BF12" s="29">
        <f t="shared" si="2"/>
        <v>0.80901557768060073</v>
      </c>
      <c r="BG12" s="29">
        <f t="shared" si="3"/>
        <v>0.79943170430969057</v>
      </c>
    </row>
    <row r="13" spans="1:59" x14ac:dyDescent="0.25">
      <c r="A13" s="6" t="s">
        <v>12</v>
      </c>
      <c r="B13" s="32">
        <v>434629.43928123696</v>
      </c>
      <c r="C13" s="32">
        <v>49747.972609407196</v>
      </c>
      <c r="D13" s="34"/>
      <c r="F13" s="34" t="s">
        <v>12</v>
      </c>
      <c r="G13" s="32">
        <v>3024.5263138199998</v>
      </c>
      <c r="H13" s="32">
        <v>2637.7108817899998</v>
      </c>
      <c r="I13" s="32">
        <v>67.422672244400005</v>
      </c>
      <c r="J13" s="32">
        <v>53.018254854299997</v>
      </c>
      <c r="K13" s="32">
        <v>2332.4439192700002</v>
      </c>
      <c r="L13" s="32">
        <v>68.679172417999993</v>
      </c>
      <c r="M13" s="32">
        <v>871.11490103999995</v>
      </c>
      <c r="N13" s="32">
        <v>435642.25430199999</v>
      </c>
      <c r="O13" s="32">
        <v>49752.143707299998</v>
      </c>
      <c r="P13" s="32">
        <v>385890.11059400003</v>
      </c>
      <c r="Q13" s="32">
        <v>47028.076791699998</v>
      </c>
      <c r="R13" s="32">
        <v>226.17175713899999</v>
      </c>
      <c r="S13" s="32">
        <v>59.466539779599998</v>
      </c>
      <c r="T13" s="32">
        <v>27566.0967967</v>
      </c>
      <c r="U13" s="32">
        <v>42.718510436099997</v>
      </c>
      <c r="V13" s="32">
        <v>943.78984595199995</v>
      </c>
      <c r="W13" s="32">
        <v>26.763366942800001</v>
      </c>
      <c r="X13" s="32">
        <v>48.584542425199999</v>
      </c>
      <c r="Y13" s="32">
        <v>2363.0640609100001</v>
      </c>
      <c r="Z13" s="32">
        <v>8958.7804301199994</v>
      </c>
      <c r="AA13" s="32">
        <v>259.40005743</v>
      </c>
      <c r="AB13" s="32">
        <v>202.379252743</v>
      </c>
      <c r="AD13" s="32">
        <v>16</v>
      </c>
      <c r="AE13" s="32" t="s">
        <v>12</v>
      </c>
      <c r="AF13" s="32">
        <v>1052.02561148</v>
      </c>
      <c r="AG13" s="32">
        <v>833.31245862599997</v>
      </c>
      <c r="AH13" s="32">
        <v>22.487646885</v>
      </c>
      <c r="AI13" s="32">
        <v>17.5821001198</v>
      </c>
      <c r="AJ13" s="32">
        <v>794.04118805999997</v>
      </c>
      <c r="AK13" s="32">
        <v>21.377213274500001</v>
      </c>
      <c r="AL13" s="32">
        <v>294.967007233</v>
      </c>
      <c r="AM13" s="32">
        <v>124639.476446</v>
      </c>
      <c r="AN13" s="32">
        <v>15691.113174</v>
      </c>
      <c r="AO13" s="32">
        <v>69.263333431800007</v>
      </c>
      <c r="AP13" s="32">
        <v>19.9321647724</v>
      </c>
      <c r="AQ13" s="32">
        <v>9097.4385475100007</v>
      </c>
      <c r="AR13" s="32">
        <v>15.1912625737</v>
      </c>
      <c r="AS13" s="32">
        <v>306.91570219900001</v>
      </c>
      <c r="AT13" s="32">
        <v>8.9810589281199995</v>
      </c>
      <c r="AU13" s="32">
        <v>15.4125480292</v>
      </c>
      <c r="AV13" s="32">
        <v>768.42088036500002</v>
      </c>
      <c r="AW13" s="32">
        <v>3085.8747693099999</v>
      </c>
      <c r="AX13" s="32">
        <v>80.090248930900003</v>
      </c>
      <c r="AY13" s="32">
        <v>69.261908612300005</v>
      </c>
      <c r="AZ13" s="32">
        <f t="shared" si="4"/>
        <v>141212.09539744491</v>
      </c>
      <c r="BA13" s="32">
        <f t="shared" si="5"/>
        <v>16572.6189514449</v>
      </c>
      <c r="BC13" s="32">
        <f t="shared" si="0"/>
        <v>-293417.34388379205</v>
      </c>
      <c r="BD13" s="32">
        <f t="shared" si="1"/>
        <v>-33175.353657962296</v>
      </c>
      <c r="BF13" s="29">
        <f t="shared" si="2"/>
        <v>0.67509772087465436</v>
      </c>
      <c r="BG13" s="29">
        <f t="shared" si="3"/>
        <v>0.66686845549337892</v>
      </c>
    </row>
    <row r="14" spans="1:59" x14ac:dyDescent="0.25">
      <c r="A14" s="6" t="s">
        <v>13</v>
      </c>
      <c r="B14" s="32">
        <v>773815.07573961001</v>
      </c>
      <c r="C14" s="32">
        <v>125709.07844187401</v>
      </c>
      <c r="D14" s="34" t="s">
        <v>328</v>
      </c>
      <c r="F14" s="34" t="s">
        <v>13</v>
      </c>
      <c r="G14" s="32">
        <v>9002.44031989</v>
      </c>
      <c r="H14" s="32">
        <v>5349.7315779</v>
      </c>
      <c r="I14" s="32">
        <v>160.35944513000001</v>
      </c>
      <c r="J14" s="32">
        <v>133.68844798999999</v>
      </c>
      <c r="K14" s="32">
        <v>6323.0433595100003</v>
      </c>
      <c r="L14" s="32">
        <v>132.743491581</v>
      </c>
      <c r="M14" s="32">
        <v>2331.0574365799998</v>
      </c>
      <c r="N14" s="32">
        <v>769820.00043100002</v>
      </c>
      <c r="O14" s="32">
        <v>124889.50833900001</v>
      </c>
      <c r="P14" s="32">
        <v>644930.49209199997</v>
      </c>
      <c r="Q14" s="32">
        <v>118967.103231</v>
      </c>
      <c r="R14" s="32">
        <v>260.76263937300001</v>
      </c>
      <c r="S14" s="32">
        <v>151.396224012</v>
      </c>
      <c r="T14" s="32">
        <v>66861.702215500001</v>
      </c>
      <c r="U14" s="32">
        <v>140.81218566199999</v>
      </c>
      <c r="V14" s="32">
        <v>2089.2665881799999</v>
      </c>
      <c r="W14" s="32">
        <v>71.6235210018</v>
      </c>
      <c r="X14" s="32">
        <v>79.979239526699999</v>
      </c>
      <c r="Y14" s="32">
        <v>5227.2636598899999</v>
      </c>
      <c r="Z14" s="32">
        <v>25521.363890199998</v>
      </c>
      <c r="AA14" s="32">
        <v>481.47376025800003</v>
      </c>
      <c r="AB14" s="32">
        <v>570.79324359400005</v>
      </c>
      <c r="AD14" s="32">
        <v>17</v>
      </c>
      <c r="AE14" s="32" t="s">
        <v>13</v>
      </c>
      <c r="AF14" s="32">
        <v>3547.0294638199998</v>
      </c>
      <c r="AG14" s="32">
        <v>2018.46986083</v>
      </c>
      <c r="AH14" s="32">
        <v>62.009872003200002</v>
      </c>
      <c r="AI14" s="32">
        <v>46.8232810656</v>
      </c>
      <c r="AJ14" s="32">
        <v>2473.7114068000001</v>
      </c>
      <c r="AK14" s="32">
        <v>49.334444406499998</v>
      </c>
      <c r="AL14" s="32">
        <v>909.65822748200003</v>
      </c>
      <c r="AM14" s="32">
        <v>246518.88359099999</v>
      </c>
      <c r="AN14" s="32">
        <v>46174.137060699999</v>
      </c>
      <c r="AO14" s="32">
        <v>94.481000746099994</v>
      </c>
      <c r="AP14" s="32">
        <v>59.003252568199997</v>
      </c>
      <c r="AQ14" s="32">
        <v>25842.401822200001</v>
      </c>
      <c r="AR14" s="32">
        <v>55.0621123337</v>
      </c>
      <c r="AS14" s="32">
        <v>790.18362122600001</v>
      </c>
      <c r="AT14" s="32">
        <v>27.690493243100001</v>
      </c>
      <c r="AU14" s="32">
        <v>30.634352852799999</v>
      </c>
      <c r="AV14" s="32">
        <v>1977.1008489799999</v>
      </c>
      <c r="AW14" s="32">
        <v>10021.6796918</v>
      </c>
      <c r="AX14" s="32">
        <v>177.86974013</v>
      </c>
      <c r="AY14" s="32">
        <v>223.46166220200001</v>
      </c>
      <c r="AZ14" s="32">
        <f t="shared" si="4"/>
        <v>294925.4488747284</v>
      </c>
      <c r="BA14" s="32">
        <f t="shared" si="5"/>
        <v>48406.565283728392</v>
      </c>
      <c r="BC14" s="32">
        <f t="shared" si="0"/>
        <v>-478889.6268648816</v>
      </c>
      <c r="BD14" s="32">
        <f t="shared" si="1"/>
        <v>-77302.513158145623</v>
      </c>
      <c r="BF14" s="29">
        <f t="shared" si="2"/>
        <v>0.61886830830629713</v>
      </c>
      <c r="BG14" s="29">
        <f t="shared" si="3"/>
        <v>0.61493182605653374</v>
      </c>
    </row>
    <row r="15" spans="1:59" x14ac:dyDescent="0.25">
      <c r="A15" s="6" t="s">
        <v>14</v>
      </c>
      <c r="B15" s="32">
        <v>608460.68470919994</v>
      </c>
      <c r="C15" s="32">
        <v>86212.799378181298</v>
      </c>
      <c r="D15" s="34" t="s">
        <v>328</v>
      </c>
      <c r="F15" s="34" t="s">
        <v>14</v>
      </c>
      <c r="G15" s="32">
        <v>5741.4629882500003</v>
      </c>
      <c r="H15" s="32">
        <v>4008.3915081300001</v>
      </c>
      <c r="I15" s="32">
        <v>118.815152731</v>
      </c>
      <c r="J15" s="32">
        <v>121.24588808199999</v>
      </c>
      <c r="K15" s="32">
        <v>4168.57995613</v>
      </c>
      <c r="L15" s="32">
        <v>103.523564212</v>
      </c>
      <c r="M15" s="32">
        <v>1550.15758263</v>
      </c>
      <c r="N15" s="32">
        <v>607757.25460300001</v>
      </c>
      <c r="O15" s="32">
        <v>85944.830288800003</v>
      </c>
      <c r="P15" s="32">
        <v>521812.424314</v>
      </c>
      <c r="Q15" s="32">
        <v>81429.405263799999</v>
      </c>
      <c r="R15" s="32">
        <v>298.854486571</v>
      </c>
      <c r="S15" s="32">
        <v>102.916700353</v>
      </c>
      <c r="T15" s="32">
        <v>46668.103880100003</v>
      </c>
      <c r="U15" s="32">
        <v>96.750840875899996</v>
      </c>
      <c r="V15" s="32">
        <v>1575.2495610000001</v>
      </c>
      <c r="W15" s="32">
        <v>47.391746501500002</v>
      </c>
      <c r="X15" s="32">
        <v>68.038504119899997</v>
      </c>
      <c r="Y15" s="32">
        <v>3942.1839810000001</v>
      </c>
      <c r="Z15" s="32">
        <v>16580.7125199</v>
      </c>
      <c r="AA15" s="32">
        <v>383.956651841</v>
      </c>
      <c r="AB15" s="32">
        <v>368.49490159099997</v>
      </c>
      <c r="AD15" s="32">
        <v>18</v>
      </c>
      <c r="AE15" s="32" t="s">
        <v>14</v>
      </c>
      <c r="AF15" s="32">
        <v>1720.2664772600001</v>
      </c>
      <c r="AG15" s="32">
        <v>1099.9083618100001</v>
      </c>
      <c r="AH15" s="32">
        <v>34.136125155099997</v>
      </c>
      <c r="AI15" s="32">
        <v>31.5821970985</v>
      </c>
      <c r="AJ15" s="32">
        <v>1227.9737628800001</v>
      </c>
      <c r="AK15" s="32">
        <v>27.8011367758</v>
      </c>
      <c r="AL15" s="32">
        <v>454.42040651500002</v>
      </c>
      <c r="AM15" s="32">
        <v>144997.22810400001</v>
      </c>
      <c r="AN15" s="32">
        <v>23584.2848792</v>
      </c>
      <c r="AO15" s="32">
        <v>77.680120886500006</v>
      </c>
      <c r="AP15" s="32">
        <v>30.000124155000002</v>
      </c>
      <c r="AQ15" s="32">
        <v>13395.098995799999</v>
      </c>
      <c r="AR15" s="32">
        <v>28.759727897499999</v>
      </c>
      <c r="AS15" s="32">
        <v>437.666818826</v>
      </c>
      <c r="AT15" s="32">
        <v>13.704014345999999</v>
      </c>
      <c r="AU15" s="32">
        <v>18.857227373600001</v>
      </c>
      <c r="AV15" s="32">
        <v>1095.31758567</v>
      </c>
      <c r="AW15" s="32">
        <v>4927.7771651100002</v>
      </c>
      <c r="AX15" s="32">
        <v>102.132748949</v>
      </c>
      <c r="AY15" s="32">
        <v>108.959879609</v>
      </c>
      <c r="AZ15" s="32">
        <f t="shared" si="4"/>
        <v>169829.4027422911</v>
      </c>
      <c r="BA15" s="32">
        <f t="shared" si="5"/>
        <v>24832.174638291101</v>
      </c>
      <c r="BC15" s="32">
        <f t="shared" si="0"/>
        <v>-438631.28196690883</v>
      </c>
      <c r="BD15" s="32">
        <f t="shared" si="1"/>
        <v>-61380.624739890198</v>
      </c>
      <c r="BF15" s="29">
        <f t="shared" si="2"/>
        <v>0.72088680992847176</v>
      </c>
      <c r="BG15" s="29">
        <f t="shared" si="3"/>
        <v>0.71196649665251888</v>
      </c>
    </row>
    <row r="16" spans="1:59" x14ac:dyDescent="0.25">
      <c r="A16" s="6" t="s">
        <v>15</v>
      </c>
      <c r="B16" s="32">
        <v>599555.55878219299</v>
      </c>
      <c r="C16" s="32">
        <v>97875.8566619138</v>
      </c>
      <c r="D16" s="34" t="s">
        <v>328</v>
      </c>
      <c r="F16" s="34" t="s">
        <v>15</v>
      </c>
      <c r="G16" s="32">
        <v>7488.08071827</v>
      </c>
      <c r="H16" s="32">
        <v>3557.1840518700001</v>
      </c>
      <c r="I16" s="32">
        <v>133.527955808</v>
      </c>
      <c r="J16" s="32">
        <v>86.361906810600004</v>
      </c>
      <c r="K16" s="32">
        <v>5129.9509005299997</v>
      </c>
      <c r="L16" s="32">
        <v>81.227655395499994</v>
      </c>
      <c r="M16" s="32">
        <v>1864.8076375799999</v>
      </c>
      <c r="N16" s="32">
        <v>597094.790973</v>
      </c>
      <c r="O16" s="32">
        <v>97272.972481300007</v>
      </c>
      <c r="P16" s="32">
        <v>499821.81849199999</v>
      </c>
      <c r="Q16" s="32">
        <v>92999.610899299994</v>
      </c>
      <c r="R16" s="32">
        <v>227.604985422</v>
      </c>
      <c r="S16" s="32">
        <v>121.04116822899999</v>
      </c>
      <c r="T16" s="32">
        <v>51184.829883300001</v>
      </c>
      <c r="U16" s="32">
        <v>120.45350292400001</v>
      </c>
      <c r="V16" s="32">
        <v>1531.58112656</v>
      </c>
      <c r="W16" s="32">
        <v>53.629963028500001</v>
      </c>
      <c r="X16" s="32">
        <v>68.322806924700004</v>
      </c>
      <c r="Y16" s="32">
        <v>3833.8581567199999</v>
      </c>
      <c r="Z16" s="32">
        <v>21048.143443199999</v>
      </c>
      <c r="AA16" s="32">
        <v>284.81871150900002</v>
      </c>
      <c r="AB16" s="32">
        <v>457.54165159299998</v>
      </c>
      <c r="AD16" s="32">
        <v>19</v>
      </c>
      <c r="AE16" s="32" t="s">
        <v>15</v>
      </c>
      <c r="AF16" s="32">
        <v>3263.6911147400001</v>
      </c>
      <c r="AG16" s="32">
        <v>1507.25661259</v>
      </c>
      <c r="AH16" s="32">
        <v>57.585688611899997</v>
      </c>
      <c r="AI16" s="32">
        <v>35.502568281000002</v>
      </c>
      <c r="AJ16" s="32">
        <v>2226.9038625899998</v>
      </c>
      <c r="AK16" s="32">
        <v>34.023717786500001</v>
      </c>
      <c r="AL16" s="32">
        <v>808.47932742299997</v>
      </c>
      <c r="AM16" s="32">
        <v>213121.81112</v>
      </c>
      <c r="AN16" s="32">
        <v>40188.053415800001</v>
      </c>
      <c r="AO16" s="32">
        <v>94.301199740499996</v>
      </c>
      <c r="AP16" s="32">
        <v>52.405260526299998</v>
      </c>
      <c r="AQ16" s="32">
        <v>22059.752397699998</v>
      </c>
      <c r="AR16" s="32">
        <v>52.399423127600002</v>
      </c>
      <c r="AS16" s="32">
        <v>652.67583899099998</v>
      </c>
      <c r="AT16" s="32">
        <v>23.155265800999999</v>
      </c>
      <c r="AU16" s="32">
        <v>29.157801127300001</v>
      </c>
      <c r="AV16" s="32">
        <v>1633.8050328700001</v>
      </c>
      <c r="AW16" s="32">
        <v>9156.7004603200003</v>
      </c>
      <c r="AX16" s="32">
        <v>118.610474911</v>
      </c>
      <c r="AY16" s="32">
        <v>198.78315424100001</v>
      </c>
      <c r="AZ16" s="32">
        <f t="shared" si="4"/>
        <v>255126.94041298929</v>
      </c>
      <c r="BA16" s="32">
        <f t="shared" si="5"/>
        <v>42005.129292989302</v>
      </c>
      <c r="BC16" s="32">
        <f t="shared" si="0"/>
        <v>-344428.6183692037</v>
      </c>
      <c r="BD16" s="32">
        <f t="shared" si="1"/>
        <v>-55870.727368924498</v>
      </c>
      <c r="BF16" s="29">
        <f t="shared" si="2"/>
        <v>0.57447322991851035</v>
      </c>
      <c r="BG16" s="29">
        <f t="shared" si="3"/>
        <v>0.57083257582015468</v>
      </c>
    </row>
    <row r="17" spans="1:59" x14ac:dyDescent="0.25">
      <c r="A17" s="6" t="s">
        <v>16</v>
      </c>
      <c r="B17" s="32">
        <v>759622.59706119902</v>
      </c>
      <c r="C17" s="32">
        <v>121096.60164612001</v>
      </c>
      <c r="D17" s="34" t="s">
        <v>328</v>
      </c>
      <c r="F17" s="34" t="s">
        <v>16</v>
      </c>
      <c r="G17" s="32">
        <v>9157.7971777500006</v>
      </c>
      <c r="H17" s="32">
        <v>4553.0064721099998</v>
      </c>
      <c r="I17" s="32">
        <v>162.37300644300001</v>
      </c>
      <c r="J17" s="32">
        <v>92.355359976200006</v>
      </c>
      <c r="K17" s="32">
        <v>6323.50730028</v>
      </c>
      <c r="L17" s="32">
        <v>104.429205564</v>
      </c>
      <c r="M17" s="32">
        <v>2299.9093033899999</v>
      </c>
      <c r="N17" s="32">
        <v>756759.01867799996</v>
      </c>
      <c r="O17" s="32">
        <v>120372.33906</v>
      </c>
      <c r="P17" s="32">
        <v>636386.67961800005</v>
      </c>
      <c r="Q17" s="32">
        <v>115092.40465500001</v>
      </c>
      <c r="R17" s="32">
        <v>286.53050590599997</v>
      </c>
      <c r="S17" s="32">
        <v>149.78320307300001</v>
      </c>
      <c r="T17" s="32">
        <v>63589.552993899997</v>
      </c>
      <c r="U17" s="32">
        <v>141.28556121400001</v>
      </c>
      <c r="V17" s="32">
        <v>1890.2953964200001</v>
      </c>
      <c r="W17" s="32">
        <v>66.442991793299996</v>
      </c>
      <c r="X17" s="32">
        <v>86.752689440400005</v>
      </c>
      <c r="Y17" s="32">
        <v>4732.1475982299999</v>
      </c>
      <c r="Z17" s="32">
        <v>25803.705959399998</v>
      </c>
      <c r="AA17" s="32">
        <v>368.678757034</v>
      </c>
      <c r="AB17" s="32">
        <v>563.79070509300004</v>
      </c>
      <c r="AD17" s="32">
        <v>20</v>
      </c>
      <c r="AE17" s="32" t="s">
        <v>16</v>
      </c>
      <c r="AF17" s="32">
        <v>5061.3845801099997</v>
      </c>
      <c r="AG17" s="32">
        <v>2373.9142845000001</v>
      </c>
      <c r="AH17" s="32">
        <v>88.099256734600004</v>
      </c>
      <c r="AI17" s="32">
        <v>45.7999626724</v>
      </c>
      <c r="AJ17" s="32">
        <v>3465.9338744800002</v>
      </c>
      <c r="AK17" s="32">
        <v>53.2373982971</v>
      </c>
      <c r="AL17" s="32">
        <v>1257.27772762</v>
      </c>
      <c r="AM17" s="32">
        <v>336224.75208800001</v>
      </c>
      <c r="AN17" s="32">
        <v>62497.863118100002</v>
      </c>
      <c r="AO17" s="32">
        <v>144.471583436</v>
      </c>
      <c r="AP17" s="32">
        <v>81.644409902099994</v>
      </c>
      <c r="AQ17" s="32">
        <v>34338.8470332</v>
      </c>
      <c r="AR17" s="32">
        <v>78.1739335595</v>
      </c>
      <c r="AS17" s="32">
        <v>1000.6921857</v>
      </c>
      <c r="AT17" s="32">
        <v>36.0035170648</v>
      </c>
      <c r="AU17" s="32">
        <v>46.057060568700003</v>
      </c>
      <c r="AV17" s="32">
        <v>2505.20298736</v>
      </c>
      <c r="AW17" s="32">
        <v>14208.771316</v>
      </c>
      <c r="AX17" s="32">
        <v>185.81901976099999</v>
      </c>
      <c r="AY17" s="32">
        <v>309.415744717</v>
      </c>
      <c r="AZ17" s="32">
        <f t="shared" si="4"/>
        <v>401505.49423646211</v>
      </c>
      <c r="BA17" s="32">
        <f t="shared" si="5"/>
        <v>65280.742148462101</v>
      </c>
      <c r="BC17" s="32">
        <f t="shared" si="0"/>
        <v>-358117.10282473691</v>
      </c>
      <c r="BD17" s="32">
        <f t="shared" si="1"/>
        <v>-55815.859497657904</v>
      </c>
      <c r="BF17" s="29">
        <f t="shared" si="2"/>
        <v>0.47144082365401929</v>
      </c>
      <c r="BG17" s="29">
        <f t="shared" si="3"/>
        <v>0.46092011451129167</v>
      </c>
    </row>
    <row r="18" spans="1:59" x14ac:dyDescent="0.25">
      <c r="A18" s="6" t="s">
        <v>17</v>
      </c>
      <c r="B18" s="32">
        <v>201194.69411561289</v>
      </c>
      <c r="C18" s="32">
        <v>29786.232431358098</v>
      </c>
      <c r="D18" s="34" t="s">
        <v>328</v>
      </c>
      <c r="F18" s="34" t="s">
        <v>17</v>
      </c>
      <c r="G18" s="32">
        <v>1923.61994003</v>
      </c>
      <c r="H18" s="32">
        <v>1394.85706366</v>
      </c>
      <c r="I18" s="32">
        <v>44.7885126595</v>
      </c>
      <c r="J18" s="32">
        <v>73.985904264300004</v>
      </c>
      <c r="K18" s="32">
        <v>1369.6802020499999</v>
      </c>
      <c r="L18" s="32">
        <v>38.841953958700003</v>
      </c>
      <c r="M18" s="32">
        <v>520.01821415699999</v>
      </c>
      <c r="N18" s="32">
        <v>200749.161933</v>
      </c>
      <c r="O18" s="32">
        <v>29700.246560200001</v>
      </c>
      <c r="P18" s="32">
        <v>171048.91537199999</v>
      </c>
      <c r="Q18" s="32">
        <v>27967.934398400001</v>
      </c>
      <c r="R18" s="32">
        <v>108.94247149100001</v>
      </c>
      <c r="S18" s="32">
        <v>34.391830832700002</v>
      </c>
      <c r="T18" s="32">
        <v>16206.003322299999</v>
      </c>
      <c r="U18" s="32">
        <v>43.814002694000003</v>
      </c>
      <c r="V18" s="32">
        <v>596.79429744799995</v>
      </c>
      <c r="W18" s="32">
        <v>16.331206348199999</v>
      </c>
      <c r="X18" s="32">
        <v>20.308794799299999</v>
      </c>
      <c r="Y18" s="32">
        <v>1492.5070264599999</v>
      </c>
      <c r="Z18" s="32">
        <v>5548.2877611499998</v>
      </c>
      <c r="AA18" s="32">
        <v>145.51043623999999</v>
      </c>
      <c r="AB18" s="32">
        <v>121.563333036</v>
      </c>
      <c r="AD18" s="32">
        <v>21</v>
      </c>
      <c r="AE18" s="32" t="s">
        <v>17</v>
      </c>
      <c r="AF18" s="32">
        <v>409.920351504</v>
      </c>
      <c r="AG18" s="32">
        <v>272.98080806199999</v>
      </c>
      <c r="AH18" s="32">
        <v>8.6855406279499991</v>
      </c>
      <c r="AI18" s="32">
        <v>13.015375281400001</v>
      </c>
      <c r="AJ18" s="32">
        <v>290.96339627399999</v>
      </c>
      <c r="AK18" s="32">
        <v>7.3372766646100001</v>
      </c>
      <c r="AL18" s="32">
        <v>109.02641188699999</v>
      </c>
      <c r="AM18" s="32">
        <v>33414.752948499998</v>
      </c>
      <c r="AN18" s="32">
        <v>5722.3913737900002</v>
      </c>
      <c r="AO18" s="32">
        <v>18.783924631000001</v>
      </c>
      <c r="AP18" s="32">
        <v>7.1124478501299997</v>
      </c>
      <c r="AQ18" s="32">
        <v>3266.7431478499998</v>
      </c>
      <c r="AR18" s="32">
        <v>8.2179063362000004</v>
      </c>
      <c r="AS18" s="32">
        <v>116.972106999</v>
      </c>
      <c r="AT18" s="32">
        <v>3.4268103834399999</v>
      </c>
      <c r="AU18" s="32">
        <v>3.9820079213400001</v>
      </c>
      <c r="AV18" s="32">
        <v>292.55524479500002</v>
      </c>
      <c r="AW18" s="32">
        <v>1176.2407601299999</v>
      </c>
      <c r="AX18" s="32">
        <v>27.145446616600001</v>
      </c>
      <c r="AY18" s="32">
        <v>26.010406628999998</v>
      </c>
      <c r="AZ18" s="32">
        <f t="shared" si="4"/>
        <v>39473.842396904336</v>
      </c>
      <c r="BA18" s="32">
        <f t="shared" si="5"/>
        <v>6059.0894484043401</v>
      </c>
      <c r="BC18" s="32">
        <f t="shared" si="0"/>
        <v>-161720.85171870855</v>
      </c>
      <c r="BD18" s="32">
        <f t="shared" si="1"/>
        <v>-23727.142982953759</v>
      </c>
      <c r="BF18" s="29">
        <f t="shared" si="2"/>
        <v>0.80380276641777937</v>
      </c>
      <c r="BG18" s="29">
        <f t="shared" si="3"/>
        <v>0.79658087130128274</v>
      </c>
    </row>
    <row r="19" spans="1:59" x14ac:dyDescent="0.25">
      <c r="A19" s="6" t="s">
        <v>18</v>
      </c>
      <c r="B19" s="32">
        <v>238501.986716229</v>
      </c>
      <c r="C19" s="32">
        <v>36072.875303676701</v>
      </c>
      <c r="D19" s="34" t="s">
        <v>328</v>
      </c>
      <c r="F19" s="34" t="s">
        <v>18</v>
      </c>
      <c r="G19" s="32">
        <v>2378.9632761799999</v>
      </c>
      <c r="H19" s="32">
        <v>1615.1853499599999</v>
      </c>
      <c r="I19" s="32">
        <v>56.715898047300001</v>
      </c>
      <c r="J19" s="32">
        <v>75.136306762100006</v>
      </c>
      <c r="K19" s="32">
        <v>1640.89619791</v>
      </c>
      <c r="L19" s="32">
        <v>44.446330087</v>
      </c>
      <c r="M19" s="32">
        <v>625.75699884799997</v>
      </c>
      <c r="N19" s="32">
        <v>238189.83479399999</v>
      </c>
      <c r="O19" s="32">
        <v>35971.141853599998</v>
      </c>
      <c r="P19" s="32">
        <v>202218.69294099999</v>
      </c>
      <c r="Q19" s="32">
        <v>34039.419932600002</v>
      </c>
      <c r="R19" s="32">
        <v>139.481062705</v>
      </c>
      <c r="S19" s="32">
        <v>42.3959556099</v>
      </c>
      <c r="T19" s="32">
        <v>19831.935056999999</v>
      </c>
      <c r="U19" s="32">
        <v>58.4202023733</v>
      </c>
      <c r="V19" s="32">
        <v>664.99676725300003</v>
      </c>
      <c r="W19" s="32">
        <v>18.330999814799998</v>
      </c>
      <c r="X19" s="32">
        <v>26.222884730200001</v>
      </c>
      <c r="Y19" s="32">
        <v>1663.5003903300001</v>
      </c>
      <c r="Z19" s="32">
        <v>6777.6480094999997</v>
      </c>
      <c r="AA19" s="32">
        <v>166.86233908200001</v>
      </c>
      <c r="AB19" s="32">
        <v>144.24893606000001</v>
      </c>
      <c r="AD19" s="32">
        <v>22</v>
      </c>
      <c r="AE19" s="32" t="s">
        <v>18</v>
      </c>
      <c r="AF19" s="32">
        <v>824.172385459</v>
      </c>
      <c r="AG19" s="32">
        <v>491.28972550600002</v>
      </c>
      <c r="AH19" s="32">
        <v>18.084801776799999</v>
      </c>
      <c r="AI19" s="32">
        <v>21.140835024899999</v>
      </c>
      <c r="AJ19" s="32">
        <v>560.20338664200005</v>
      </c>
      <c r="AK19" s="32">
        <v>13.0155326213</v>
      </c>
      <c r="AL19" s="32">
        <v>210.969680264</v>
      </c>
      <c r="AM19" s="32">
        <v>62934.637803400001</v>
      </c>
      <c r="AN19" s="32">
        <v>11194.7400741</v>
      </c>
      <c r="AO19" s="32">
        <v>38.909036006599997</v>
      </c>
      <c r="AP19" s="32">
        <v>14.1094863418</v>
      </c>
      <c r="AQ19" s="32">
        <v>6416.3916201499997</v>
      </c>
      <c r="AR19" s="32">
        <v>18.747852409</v>
      </c>
      <c r="AS19" s="32">
        <v>206.02082529200001</v>
      </c>
      <c r="AT19" s="32">
        <v>6.10564201602</v>
      </c>
      <c r="AU19" s="32">
        <v>8.1433961212600003</v>
      </c>
      <c r="AV19" s="32">
        <v>515.40136408299998</v>
      </c>
      <c r="AW19" s="32">
        <v>2327.1340893500001</v>
      </c>
      <c r="AX19" s="32">
        <v>48.1259112113</v>
      </c>
      <c r="AY19" s="32">
        <v>49.589107892599998</v>
      </c>
      <c r="AZ19" s="32">
        <f t="shared" si="4"/>
        <v>74722.189383940466</v>
      </c>
      <c r="BA19" s="32">
        <f t="shared" si="5"/>
        <v>11787.551580540461</v>
      </c>
      <c r="BC19" s="32">
        <f t="shared" si="0"/>
        <v>-163779.79733228852</v>
      </c>
      <c r="BD19" s="32">
        <f t="shared" si="1"/>
        <v>-24285.32372313624</v>
      </c>
      <c r="BF19" s="29">
        <f t="shared" si="2"/>
        <v>0.68670202536784175</v>
      </c>
      <c r="BG19" s="29">
        <f t="shared" si="3"/>
        <v>0.67322949775120855</v>
      </c>
    </row>
    <row r="20" spans="1:59" x14ac:dyDescent="0.25">
      <c r="A20" s="6" t="s">
        <v>19</v>
      </c>
      <c r="B20" s="32">
        <v>50636.156672852492</v>
      </c>
      <c r="C20" s="32">
        <v>7033.2836801335006</v>
      </c>
      <c r="D20" s="34" t="s">
        <v>328</v>
      </c>
      <c r="F20" s="34" t="s">
        <v>19</v>
      </c>
      <c r="G20" s="32">
        <v>374.351783705</v>
      </c>
      <c r="H20" s="32">
        <v>394.70673445900002</v>
      </c>
      <c r="I20" s="32">
        <v>11.687189999799999</v>
      </c>
      <c r="J20" s="32">
        <v>31.454260817800002</v>
      </c>
      <c r="K20" s="32">
        <v>300.96782552600001</v>
      </c>
      <c r="L20" s="32">
        <v>11.8985371341</v>
      </c>
      <c r="M20" s="32">
        <v>116.25531617</v>
      </c>
      <c r="N20" s="32">
        <v>50842.794881000002</v>
      </c>
      <c r="O20" s="32">
        <v>7059.4731560600003</v>
      </c>
      <c r="P20" s="32">
        <v>43783.321724900001</v>
      </c>
      <c r="Q20" s="32">
        <v>6502.7822602899996</v>
      </c>
      <c r="R20" s="32">
        <v>42.326942685299997</v>
      </c>
      <c r="S20" s="32">
        <v>7.6198643385900002</v>
      </c>
      <c r="T20" s="32">
        <v>3858.2800777100001</v>
      </c>
      <c r="U20" s="32">
        <v>9.9907649266699998</v>
      </c>
      <c r="V20" s="32">
        <v>189.51485849100001</v>
      </c>
      <c r="W20" s="32">
        <v>4.09637964693</v>
      </c>
      <c r="X20" s="32">
        <v>5.8779797725899998</v>
      </c>
      <c r="Y20" s="32">
        <v>473.87760897700002</v>
      </c>
      <c r="Z20" s="32">
        <v>1155.1194216199999</v>
      </c>
      <c r="AA20" s="32">
        <v>45.481046203399998</v>
      </c>
      <c r="AB20" s="32">
        <v>25.964723402600001</v>
      </c>
      <c r="AD20" s="32">
        <v>23</v>
      </c>
      <c r="AE20" s="32" t="s">
        <v>19</v>
      </c>
      <c r="AF20" s="32">
        <v>48.738685281400002</v>
      </c>
      <c r="AG20" s="32">
        <v>53.7850453159</v>
      </c>
      <c r="AH20" s="32">
        <v>1.5436281134900001</v>
      </c>
      <c r="AI20" s="32">
        <v>4.1386326677599996</v>
      </c>
      <c r="AJ20" s="32">
        <v>39.6910096792</v>
      </c>
      <c r="AK20" s="32">
        <v>1.62161656909</v>
      </c>
      <c r="AL20" s="32">
        <v>15.3682877663</v>
      </c>
      <c r="AM20" s="32">
        <v>5974.1447074600001</v>
      </c>
      <c r="AN20" s="32">
        <v>864.98879989600005</v>
      </c>
      <c r="AO20" s="32">
        <v>5.7311403507999996</v>
      </c>
      <c r="AP20" s="32">
        <v>1.0118090185199999</v>
      </c>
      <c r="AQ20" s="32">
        <v>515.66957703399999</v>
      </c>
      <c r="AR20" s="32">
        <v>1.2875364679700001</v>
      </c>
      <c r="AS20" s="32">
        <v>25.320083725500002</v>
      </c>
      <c r="AT20" s="32">
        <v>0.54475462989500001</v>
      </c>
      <c r="AU20" s="32">
        <v>0.79978559428100005</v>
      </c>
      <c r="AV20" s="32">
        <v>63.3140780007</v>
      </c>
      <c r="AW20" s="32">
        <v>151.25707343100001</v>
      </c>
      <c r="AX20" s="32">
        <v>6.2120083192199997</v>
      </c>
      <c r="AY20" s="32">
        <v>3.41867843647</v>
      </c>
      <c r="AZ20" s="32">
        <f t="shared" si="4"/>
        <v>6913.598011937961</v>
      </c>
      <c r="BA20" s="32">
        <f t="shared" si="5"/>
        <v>939.45330447796107</v>
      </c>
      <c r="BC20" s="32">
        <f t="shared" si="0"/>
        <v>-43722.558660914532</v>
      </c>
      <c r="BD20" s="32">
        <f t="shared" si="1"/>
        <v>-6093.8303756555397</v>
      </c>
      <c r="BF20" s="29">
        <f t="shared" si="2"/>
        <v>0.8634651903657502</v>
      </c>
      <c r="BG20" s="29">
        <f t="shared" si="3"/>
        <v>0.86642749714026479</v>
      </c>
    </row>
    <row r="21" spans="1:59" x14ac:dyDescent="0.25">
      <c r="A21" s="6" t="s">
        <v>20</v>
      </c>
      <c r="B21" s="32">
        <v>49595.353584999903</v>
      </c>
      <c r="C21" s="32">
        <v>8434.7746349999907</v>
      </c>
      <c r="D21" s="34" t="s">
        <v>328</v>
      </c>
      <c r="F21" s="34" t="s">
        <v>20</v>
      </c>
      <c r="G21" s="32">
        <v>535.60805315300001</v>
      </c>
      <c r="H21" s="32">
        <v>393.21344665100003</v>
      </c>
      <c r="I21" s="32">
        <v>13.227706983699999</v>
      </c>
      <c r="J21" s="32">
        <v>34.880225576900003</v>
      </c>
      <c r="K21" s="32">
        <v>378.587320998</v>
      </c>
      <c r="L21" s="32">
        <v>11.854979745</v>
      </c>
      <c r="M21" s="32">
        <v>145.706984683</v>
      </c>
      <c r="N21" s="32">
        <v>49315.709536800001</v>
      </c>
      <c r="O21" s="32">
        <v>8402.60435865</v>
      </c>
      <c r="P21" s="32">
        <v>40913.105178099999</v>
      </c>
      <c r="Q21" s="32">
        <v>7828.09864449</v>
      </c>
      <c r="R21" s="32">
        <v>27.427204991299998</v>
      </c>
      <c r="S21" s="32">
        <v>9.2272481467399992</v>
      </c>
      <c r="T21" s="32">
        <v>4512.1957729699998</v>
      </c>
      <c r="U21" s="32">
        <v>14.814966958199999</v>
      </c>
      <c r="V21" s="32">
        <v>196.64981641</v>
      </c>
      <c r="W21" s="32">
        <v>5.0184114596300002</v>
      </c>
      <c r="X21" s="32">
        <v>3.88975584142</v>
      </c>
      <c r="Y21" s="32">
        <v>491.35827973300002</v>
      </c>
      <c r="Z21" s="32">
        <v>1550.2642754200001</v>
      </c>
      <c r="AA21" s="32">
        <v>44.377453011199997</v>
      </c>
      <c r="AB21" s="32">
        <v>34.302678604699999</v>
      </c>
      <c r="AD21" s="32">
        <v>24</v>
      </c>
      <c r="AE21" s="32" t="s">
        <v>20</v>
      </c>
      <c r="AF21" s="32">
        <v>137.89950621700001</v>
      </c>
      <c r="AG21" s="32">
        <v>93.789488750000004</v>
      </c>
      <c r="AH21" s="32">
        <v>3.2922216496600001</v>
      </c>
      <c r="AI21" s="32">
        <v>8.1012513951200003</v>
      </c>
      <c r="AJ21" s="32">
        <v>96.153469719699999</v>
      </c>
      <c r="AK21" s="32">
        <v>2.7791125181899998</v>
      </c>
      <c r="AL21" s="32">
        <v>36.778320829000002</v>
      </c>
      <c r="AM21" s="32">
        <v>10042.671585399999</v>
      </c>
      <c r="AN21" s="32">
        <v>1957.4149765499999</v>
      </c>
      <c r="AO21" s="32">
        <v>6.5125480411899996</v>
      </c>
      <c r="AP21" s="32">
        <v>2.3334888396200002</v>
      </c>
      <c r="AQ21" s="32">
        <v>1120.82169746</v>
      </c>
      <c r="AR21" s="32">
        <v>3.70444209409</v>
      </c>
      <c r="AS21" s="32">
        <v>47.111454543800001</v>
      </c>
      <c r="AT21" s="32">
        <v>1.2350915813100001</v>
      </c>
      <c r="AU21" s="32">
        <v>0.986190038203</v>
      </c>
      <c r="AV21" s="32">
        <v>117.724968524</v>
      </c>
      <c r="AW21" s="32">
        <v>396.30565415699999</v>
      </c>
      <c r="AX21" s="32">
        <v>10.344594580900001</v>
      </c>
      <c r="AY21" s="32">
        <v>8.7014666966400007</v>
      </c>
      <c r="AZ21" s="32">
        <f t="shared" si="4"/>
        <v>12137.243566488221</v>
      </c>
      <c r="BA21" s="32">
        <f t="shared" si="5"/>
        <v>2094.5719810882229</v>
      </c>
      <c r="BC21" s="32">
        <f t="shared" si="0"/>
        <v>-37458.110018511681</v>
      </c>
      <c r="BD21" s="32">
        <f t="shared" si="1"/>
        <v>-6340.2026539117678</v>
      </c>
      <c r="BF21" s="29">
        <f t="shared" si="2"/>
        <v>0.75527458342067089</v>
      </c>
      <c r="BG21" s="29">
        <f t="shared" si="3"/>
        <v>0.75167422109930204</v>
      </c>
    </row>
    <row r="22" spans="1:59" x14ac:dyDescent="0.25">
      <c r="A22" s="6" t="s">
        <v>21</v>
      </c>
      <c r="B22" s="32">
        <v>205587.72004101198</v>
      </c>
      <c r="C22" s="32">
        <v>22448.861044391</v>
      </c>
      <c r="D22" s="34" t="s">
        <v>328</v>
      </c>
      <c r="F22" s="34" t="s">
        <v>129</v>
      </c>
      <c r="G22" s="32">
        <v>1042.6069647300001</v>
      </c>
      <c r="H22" s="32">
        <v>1507.9278165999999</v>
      </c>
      <c r="I22" s="32">
        <v>31.5745312367</v>
      </c>
      <c r="J22" s="32">
        <v>49.821289615700003</v>
      </c>
      <c r="K22" s="32">
        <v>927.53409249499998</v>
      </c>
      <c r="L22" s="32">
        <v>42.960671715300002</v>
      </c>
      <c r="M22" s="32">
        <v>359.78593969299999</v>
      </c>
      <c r="N22" s="32">
        <v>206642.684683</v>
      </c>
      <c r="O22" s="32">
        <v>22561.938230200001</v>
      </c>
      <c r="P22" s="32">
        <v>184080.746453</v>
      </c>
      <c r="Q22" s="32">
        <v>20982.938724799998</v>
      </c>
      <c r="R22" s="32">
        <v>143.24576354300001</v>
      </c>
      <c r="S22" s="32">
        <v>25.2516849595</v>
      </c>
      <c r="T22" s="32">
        <v>12935.897697799999</v>
      </c>
      <c r="U22" s="32">
        <v>16.3561756422</v>
      </c>
      <c r="V22" s="32">
        <v>534.52413884700002</v>
      </c>
      <c r="W22" s="32">
        <v>12.3774002161</v>
      </c>
      <c r="X22" s="32">
        <v>24.794056515499999</v>
      </c>
      <c r="Y22" s="32">
        <v>1337.7586304900001</v>
      </c>
      <c r="Z22" s="32">
        <v>3324.11631674</v>
      </c>
      <c r="AA22" s="32">
        <v>166.62552875099999</v>
      </c>
      <c r="AB22" s="32">
        <v>78.782643981099994</v>
      </c>
      <c r="AD22" s="32">
        <v>25</v>
      </c>
      <c r="AE22" s="32" t="s">
        <v>129</v>
      </c>
      <c r="AF22" s="32">
        <v>141.44898213499999</v>
      </c>
      <c r="AG22" s="32">
        <v>206.08198237299999</v>
      </c>
      <c r="AH22" s="32">
        <v>4.2966047393600002</v>
      </c>
      <c r="AI22" s="32">
        <v>7.4321939262900001</v>
      </c>
      <c r="AJ22" s="32">
        <v>125.661219166</v>
      </c>
      <c r="AK22" s="32">
        <v>5.9231137446000002</v>
      </c>
      <c r="AL22" s="32">
        <v>48.908505159400001</v>
      </c>
      <c r="AM22" s="32">
        <v>24681.202244799999</v>
      </c>
      <c r="AN22" s="32">
        <v>2855.0335233800001</v>
      </c>
      <c r="AO22" s="32">
        <v>19.035979471200001</v>
      </c>
      <c r="AP22" s="32">
        <v>3.4113398727600002</v>
      </c>
      <c r="AQ22" s="32">
        <v>1760.52768016</v>
      </c>
      <c r="AR22" s="32">
        <v>2.34315557581</v>
      </c>
      <c r="AS22" s="32">
        <v>73.989057940799995</v>
      </c>
      <c r="AT22" s="32">
        <v>1.7113574334899999</v>
      </c>
      <c r="AU22" s="32">
        <v>3.2430431685099999</v>
      </c>
      <c r="AV22" s="32">
        <v>185.14256843199999</v>
      </c>
      <c r="AW22" s="32">
        <v>450.960264182</v>
      </c>
      <c r="AX22" s="32">
        <v>22.9683053963</v>
      </c>
      <c r="AY22" s="32">
        <v>10.734113154699999</v>
      </c>
      <c r="AZ22" s="32">
        <f t="shared" si="4"/>
        <v>27755.0218791031</v>
      </c>
      <c r="BA22" s="32">
        <f t="shared" si="5"/>
        <v>3073.8196343031</v>
      </c>
      <c r="BC22" s="32">
        <f t="shared" si="0"/>
        <v>-177832.69816190889</v>
      </c>
      <c r="BD22" s="32">
        <f t="shared" si="1"/>
        <v>-19375.041410087899</v>
      </c>
      <c r="BF22" s="29">
        <f t="shared" si="2"/>
        <v>0.86499669399725654</v>
      </c>
      <c r="BG22" s="29">
        <f t="shared" si="3"/>
        <v>0.86307458413035554</v>
      </c>
    </row>
    <row r="23" spans="1:59" x14ac:dyDescent="0.25">
      <c r="A23" s="6" t="s">
        <v>22</v>
      </c>
      <c r="B23" s="32">
        <v>464937.74684859801</v>
      </c>
      <c r="C23" s="32">
        <v>62492.084728122398</v>
      </c>
      <c r="D23" s="34" t="s">
        <v>328</v>
      </c>
      <c r="F23" s="34" t="s">
        <v>22</v>
      </c>
      <c r="G23" s="32">
        <v>3801.9350232900001</v>
      </c>
      <c r="H23" s="32">
        <v>3203.0174100099998</v>
      </c>
      <c r="I23" s="32">
        <v>91.510611804600003</v>
      </c>
      <c r="J23" s="32">
        <v>136.82796934500001</v>
      </c>
      <c r="K23" s="32">
        <v>2892.8433025200002</v>
      </c>
      <c r="L23" s="32">
        <v>87.213489233199994</v>
      </c>
      <c r="M23" s="32">
        <v>1087.8150321000001</v>
      </c>
      <c r="N23" s="32">
        <v>465793.46952599997</v>
      </c>
      <c r="O23" s="32">
        <v>62499.559313899998</v>
      </c>
      <c r="P23" s="32">
        <v>403293.91021200002</v>
      </c>
      <c r="Q23" s="32">
        <v>58687.285511000002</v>
      </c>
      <c r="R23" s="32">
        <v>291.322834317</v>
      </c>
      <c r="S23" s="32">
        <v>72.731710724899997</v>
      </c>
      <c r="T23" s="32">
        <v>34217.341951399998</v>
      </c>
      <c r="U23" s="32">
        <v>70.479461201399999</v>
      </c>
      <c r="V23" s="32">
        <v>1315.50308724</v>
      </c>
      <c r="W23" s="32">
        <v>34.544100072200003</v>
      </c>
      <c r="X23" s="32">
        <v>54.8702170814</v>
      </c>
      <c r="Y23" s="32">
        <v>3291.7296354099999</v>
      </c>
      <c r="Z23" s="32">
        <v>11269.1031396</v>
      </c>
      <c r="AA23" s="32">
        <v>328.84598105100002</v>
      </c>
      <c r="AB23" s="32">
        <v>251.923505944</v>
      </c>
      <c r="AD23" s="32">
        <v>26</v>
      </c>
      <c r="AE23" s="32" t="s">
        <v>22</v>
      </c>
      <c r="AF23" s="32">
        <v>930.08921261</v>
      </c>
      <c r="AG23" s="32">
        <v>749.60252717100002</v>
      </c>
      <c r="AH23" s="32">
        <v>21.780287845499998</v>
      </c>
      <c r="AI23" s="32">
        <v>31.4316671003</v>
      </c>
      <c r="AJ23" s="32">
        <v>701.21167193700001</v>
      </c>
      <c r="AK23" s="32">
        <v>20.219736134600002</v>
      </c>
      <c r="AL23" s="32">
        <v>262.80595234200001</v>
      </c>
      <c r="AM23" s="32">
        <v>94812.987270600002</v>
      </c>
      <c r="AN23" s="32">
        <v>14074.155643100001</v>
      </c>
      <c r="AO23" s="32">
        <v>66.847538343699995</v>
      </c>
      <c r="AP23" s="32">
        <v>17.508705190600001</v>
      </c>
      <c r="AQ23" s="32">
        <v>8164.7200917199998</v>
      </c>
      <c r="AR23" s="32">
        <v>16.9544238768</v>
      </c>
      <c r="AS23" s="32">
        <v>309.45423784299999</v>
      </c>
      <c r="AT23" s="32">
        <v>8.29235556201</v>
      </c>
      <c r="AU23" s="32">
        <v>12.904076740900001</v>
      </c>
      <c r="AV23" s="32">
        <v>774.34585999599994</v>
      </c>
      <c r="AW23" s="32">
        <v>2743.4920732999999</v>
      </c>
      <c r="AX23" s="32">
        <v>75.956905894499997</v>
      </c>
      <c r="AY23" s="32">
        <v>61.218244383699997</v>
      </c>
      <c r="AZ23" s="32">
        <f t="shared" si="4"/>
        <v>109781.7814234317</v>
      </c>
      <c r="BA23" s="32">
        <f t="shared" si="5"/>
        <v>14968.794152831701</v>
      </c>
      <c r="BC23" s="32">
        <f t="shared" si="0"/>
        <v>-355155.9654251663</v>
      </c>
      <c r="BD23" s="32">
        <f t="shared" si="1"/>
        <v>-47523.290575290695</v>
      </c>
      <c r="BF23" s="29">
        <f t="shared" si="2"/>
        <v>0.76387853606736522</v>
      </c>
      <c r="BG23" s="29">
        <f t="shared" si="3"/>
        <v>0.7604689583016021</v>
      </c>
    </row>
    <row r="24" spans="1:59" x14ac:dyDescent="0.25">
      <c r="A24" s="6" t="s">
        <v>23</v>
      </c>
      <c r="B24" s="32">
        <v>343989.53401749092</v>
      </c>
      <c r="C24" s="32">
        <v>65693.094572525893</v>
      </c>
      <c r="D24" s="34" t="s">
        <v>328</v>
      </c>
      <c r="F24" s="34" t="s">
        <v>23</v>
      </c>
      <c r="G24" s="32">
        <v>5461.6141039599997</v>
      </c>
      <c r="H24" s="32">
        <v>1887.9660880599999</v>
      </c>
      <c r="I24" s="32">
        <v>92.674164702900001</v>
      </c>
      <c r="J24" s="32">
        <v>67.707376775399993</v>
      </c>
      <c r="K24" s="32">
        <v>3566.5568718599998</v>
      </c>
      <c r="L24" s="32">
        <v>39.414262286099998</v>
      </c>
      <c r="M24" s="32">
        <v>1288.08920986</v>
      </c>
      <c r="N24" s="32">
        <v>341067.75498799997</v>
      </c>
      <c r="O24" s="32">
        <v>65121.352886799999</v>
      </c>
      <c r="P24" s="32">
        <v>275946.40210100001</v>
      </c>
      <c r="Q24" s="32">
        <v>62506.747811599998</v>
      </c>
      <c r="R24" s="32">
        <v>96.016829786599999</v>
      </c>
      <c r="S24" s="32">
        <v>82.009067303799995</v>
      </c>
      <c r="T24" s="32">
        <v>33515.253866200001</v>
      </c>
      <c r="U24" s="32">
        <v>98.179636404899995</v>
      </c>
      <c r="V24" s="32">
        <v>951.791856016</v>
      </c>
      <c r="W24" s="32">
        <v>35.957475050799999</v>
      </c>
      <c r="X24" s="32">
        <v>36.824415535999997</v>
      </c>
      <c r="Y24" s="32">
        <v>2381.80420675</v>
      </c>
      <c r="Z24" s="32">
        <v>15070.087035099999</v>
      </c>
      <c r="AA24" s="32">
        <v>128.26907614199999</v>
      </c>
      <c r="AB24" s="32">
        <v>321.13599959200002</v>
      </c>
      <c r="AD24" s="32">
        <v>27</v>
      </c>
      <c r="AE24" s="32" t="s">
        <v>23</v>
      </c>
      <c r="AF24" s="32">
        <v>2010.8570377200001</v>
      </c>
      <c r="AG24" s="32">
        <v>665.09247152099999</v>
      </c>
      <c r="AH24" s="32">
        <v>33.126636221200002</v>
      </c>
      <c r="AI24" s="32">
        <v>20.412723059499999</v>
      </c>
      <c r="AJ24" s="32">
        <v>1311.9696758299999</v>
      </c>
      <c r="AK24" s="32">
        <v>13.281841673300001</v>
      </c>
      <c r="AL24" s="32">
        <v>471.95029070200002</v>
      </c>
      <c r="AM24" s="32">
        <v>98804.431128600001</v>
      </c>
      <c r="AN24" s="32">
        <v>22731.499493399999</v>
      </c>
      <c r="AO24" s="32">
        <v>31.003131618099999</v>
      </c>
      <c r="AP24" s="32">
        <v>29.979536480899998</v>
      </c>
      <c r="AQ24" s="32">
        <v>12121.9706738</v>
      </c>
      <c r="AR24" s="32">
        <v>34.689991212899997</v>
      </c>
      <c r="AS24" s="32">
        <v>335.57787326900001</v>
      </c>
      <c r="AT24" s="32">
        <v>13.1089816268</v>
      </c>
      <c r="AU24" s="32">
        <v>13.3840751149</v>
      </c>
      <c r="AV24" s="32">
        <v>839.86499095099998</v>
      </c>
      <c r="AW24" s="32">
        <v>5540.7938141499999</v>
      </c>
      <c r="AX24" s="32">
        <v>42.234439091699997</v>
      </c>
      <c r="AY24" s="32">
        <v>118.233106169</v>
      </c>
      <c r="AZ24" s="32">
        <f t="shared" si="4"/>
        <v>122451.8268502171</v>
      </c>
      <c r="BA24" s="32">
        <f t="shared" si="5"/>
        <v>23647.3957216171</v>
      </c>
      <c r="BC24" s="32">
        <f t="shared" si="0"/>
        <v>-221537.70716727382</v>
      </c>
      <c r="BD24" s="32">
        <f t="shared" si="1"/>
        <v>-42045.698850908797</v>
      </c>
      <c r="BF24" s="29">
        <f t="shared" si="2"/>
        <v>0.64402455673552339</v>
      </c>
      <c r="BG24" s="29">
        <f t="shared" si="3"/>
        <v>0.64003224577112716</v>
      </c>
    </row>
    <row r="25" spans="1:59" x14ac:dyDescent="0.25">
      <c r="A25" s="6" t="s">
        <v>24</v>
      </c>
      <c r="B25" s="32">
        <v>959086.79156154208</v>
      </c>
      <c r="C25" s="32">
        <v>108441.98892450529</v>
      </c>
      <c r="D25" s="34" t="s">
        <v>328</v>
      </c>
      <c r="F25" s="34" t="s">
        <v>24</v>
      </c>
      <c r="G25" s="32">
        <v>5710.7417999600002</v>
      </c>
      <c r="H25" s="32">
        <v>6678.7342451599998</v>
      </c>
      <c r="I25" s="32">
        <v>146.23282642500001</v>
      </c>
      <c r="J25" s="32">
        <v>147.30538619999999</v>
      </c>
      <c r="K25" s="32">
        <v>4775.1215944899996</v>
      </c>
      <c r="L25" s="32">
        <v>181.61517201000001</v>
      </c>
      <c r="M25" s="32">
        <v>1813.73690416</v>
      </c>
      <c r="N25" s="32">
        <v>963119.98059399996</v>
      </c>
      <c r="O25" s="32">
        <v>108759.35685500001</v>
      </c>
      <c r="P25" s="32">
        <v>854360.62373899994</v>
      </c>
      <c r="Q25" s="32">
        <v>102065.697398</v>
      </c>
      <c r="R25" s="32">
        <v>605.350178078</v>
      </c>
      <c r="S25" s="32">
        <v>126.461523669</v>
      </c>
      <c r="T25" s="32">
        <v>61621.333472300001</v>
      </c>
      <c r="U25" s="32">
        <v>74.316970750199999</v>
      </c>
      <c r="V25" s="32">
        <v>2288.8340394699999</v>
      </c>
      <c r="W25" s="32">
        <v>58.749534383799997</v>
      </c>
      <c r="X25" s="32">
        <v>117.942512464</v>
      </c>
      <c r="Y25" s="32">
        <v>5730.4310613600001</v>
      </c>
      <c r="Z25" s="32">
        <v>17575.602542100001</v>
      </c>
      <c r="AA25" s="32">
        <v>697.98049725199996</v>
      </c>
      <c r="AB25" s="32">
        <v>408.86475724399997</v>
      </c>
      <c r="AD25" s="32">
        <v>28</v>
      </c>
      <c r="AE25" s="32" t="s">
        <v>24</v>
      </c>
      <c r="AF25" s="32">
        <v>1262.2322083700001</v>
      </c>
      <c r="AG25" s="32">
        <v>1182.61145695</v>
      </c>
      <c r="AH25" s="32">
        <v>28.7989319759</v>
      </c>
      <c r="AI25" s="32">
        <v>25.280608149999999</v>
      </c>
      <c r="AJ25" s="32">
        <v>991.71799673700002</v>
      </c>
      <c r="AK25" s="32">
        <v>31.2158488691</v>
      </c>
      <c r="AL25" s="32">
        <v>371.79952713400002</v>
      </c>
      <c r="AM25" s="32">
        <v>153862.915889</v>
      </c>
      <c r="AN25" s="32">
        <v>20236.646508099999</v>
      </c>
      <c r="AO25" s="32">
        <v>100.69189910999999</v>
      </c>
      <c r="AP25" s="32">
        <v>25.4208300214</v>
      </c>
      <c r="AQ25" s="32">
        <v>11936.844488700001</v>
      </c>
      <c r="AR25" s="32">
        <v>17.381691546999999</v>
      </c>
      <c r="AS25" s="32">
        <v>419.89507855199997</v>
      </c>
      <c r="AT25" s="32">
        <v>11.659532095399999</v>
      </c>
      <c r="AU25" s="32">
        <v>21.157426320900001</v>
      </c>
      <c r="AV25" s="32">
        <v>1051.24990953</v>
      </c>
      <c r="AW25" s="32">
        <v>3770.34742856</v>
      </c>
      <c r="AX25" s="32">
        <v>118.406200119</v>
      </c>
      <c r="AY25" s="32">
        <v>86.008841697999998</v>
      </c>
      <c r="AZ25" s="32">
        <f t="shared" si="4"/>
        <v>175315.65654121988</v>
      </c>
      <c r="BA25" s="32">
        <f t="shared" si="5"/>
        <v>21452.740652219898</v>
      </c>
      <c r="BC25" s="32">
        <f t="shared" si="0"/>
        <v>-783771.13502032217</v>
      </c>
      <c r="BD25" s="32">
        <f t="shared" si="1"/>
        <v>-86989.248272285389</v>
      </c>
      <c r="BF25" s="29">
        <f t="shared" si="2"/>
        <v>0.81720563969421489</v>
      </c>
      <c r="BG25" s="29">
        <f t="shared" si="3"/>
        <v>0.80217311702799199</v>
      </c>
    </row>
    <row r="26" spans="1:59" x14ac:dyDescent="0.25">
      <c r="A26" s="6" t="s">
        <v>25</v>
      </c>
      <c r="B26" s="32">
        <v>1069111.5210838609</v>
      </c>
      <c r="C26" s="32">
        <v>131987.90479778079</v>
      </c>
      <c r="D26" s="34" t="s">
        <v>328</v>
      </c>
      <c r="F26" s="34" t="s">
        <v>25</v>
      </c>
      <c r="G26" s="32">
        <v>7649.8427422200002</v>
      </c>
      <c r="H26" s="32">
        <v>7370.7913727599998</v>
      </c>
      <c r="I26" s="32">
        <v>179.121482851</v>
      </c>
      <c r="J26" s="32">
        <v>192.10257316900001</v>
      </c>
      <c r="K26" s="32">
        <v>6053.0541082600002</v>
      </c>
      <c r="L26" s="32">
        <v>197.315619846</v>
      </c>
      <c r="M26" s="32">
        <v>2276.12168135</v>
      </c>
      <c r="N26" s="32">
        <v>1071841.64445</v>
      </c>
      <c r="O26" s="32">
        <v>132087.07019999999</v>
      </c>
      <c r="P26" s="32">
        <v>939754.57424800005</v>
      </c>
      <c r="Q26" s="32">
        <v>124309.942272</v>
      </c>
      <c r="R26" s="32">
        <v>631.58315569599995</v>
      </c>
      <c r="S26" s="32">
        <v>155.04000155400001</v>
      </c>
      <c r="T26" s="32">
        <v>73455.487094399999</v>
      </c>
      <c r="U26" s="32">
        <v>110.423474793</v>
      </c>
      <c r="V26" s="32">
        <v>2679.4574898199999</v>
      </c>
      <c r="W26" s="32">
        <v>72.614115158399997</v>
      </c>
      <c r="X26" s="32">
        <v>128.28207226800001</v>
      </c>
      <c r="Y26" s="32">
        <v>6707.2084104100004</v>
      </c>
      <c r="Z26" s="32">
        <v>22953.785172</v>
      </c>
      <c r="AA26" s="32">
        <v>749.53487127799997</v>
      </c>
      <c r="AB26" s="32">
        <v>525.30991231099995</v>
      </c>
      <c r="AD26" s="32">
        <v>29</v>
      </c>
      <c r="AE26" s="32" t="s">
        <v>25</v>
      </c>
      <c r="AF26" s="32">
        <v>2254.06519609</v>
      </c>
      <c r="AG26" s="32">
        <v>1928.2488596600001</v>
      </c>
      <c r="AH26" s="32">
        <v>49.788490027999998</v>
      </c>
      <c r="AI26" s="32">
        <v>49.4411189275</v>
      </c>
      <c r="AJ26" s="32">
        <v>1730.68221999</v>
      </c>
      <c r="AK26" s="32">
        <v>50.670321919199999</v>
      </c>
      <c r="AL26" s="32">
        <v>646.43929988900004</v>
      </c>
      <c r="AM26" s="32">
        <v>248518.040752</v>
      </c>
      <c r="AN26" s="32">
        <v>34700.089508600002</v>
      </c>
      <c r="AO26" s="32">
        <v>158.67243232300001</v>
      </c>
      <c r="AP26" s="32">
        <v>43.609739355099997</v>
      </c>
      <c r="AQ26" s="32">
        <v>20249.9489856</v>
      </c>
      <c r="AR26" s="32">
        <v>33.149487969200003</v>
      </c>
      <c r="AS26" s="32">
        <v>715.63314883500004</v>
      </c>
      <c r="AT26" s="32">
        <v>20.260884058599999</v>
      </c>
      <c r="AU26" s="32">
        <v>33.832838625199997</v>
      </c>
      <c r="AV26" s="32">
        <v>1791.3577424699999</v>
      </c>
      <c r="AW26" s="32">
        <v>6667.6876513999996</v>
      </c>
      <c r="AX26" s="32">
        <v>190.86447765099999</v>
      </c>
      <c r="AY26" s="32">
        <v>151.12697996599999</v>
      </c>
      <c r="AZ26" s="32">
        <f t="shared" si="4"/>
        <v>285283.6264382737</v>
      </c>
      <c r="BA26" s="32">
        <f t="shared" si="5"/>
        <v>36765.585686273698</v>
      </c>
      <c r="BC26" s="32">
        <f t="shared" si="0"/>
        <v>-783827.89464558719</v>
      </c>
      <c r="BD26" s="32">
        <f t="shared" si="1"/>
        <v>-95222.319111507095</v>
      </c>
      <c r="BF26" s="29">
        <f t="shared" si="2"/>
        <v>0.73315821519811675</v>
      </c>
      <c r="BG26" s="29">
        <f t="shared" si="3"/>
        <v>0.72144731183813848</v>
      </c>
    </row>
    <row r="27" spans="1:59" x14ac:dyDescent="0.25">
      <c r="A27" s="6" t="s">
        <v>26</v>
      </c>
      <c r="B27" s="32">
        <v>388235.181555396</v>
      </c>
      <c r="C27" s="32">
        <v>51121.756149986802</v>
      </c>
      <c r="D27" s="34"/>
      <c r="F27" s="34" t="s">
        <v>26</v>
      </c>
      <c r="G27" s="32">
        <v>3288.3305679700002</v>
      </c>
      <c r="H27" s="32">
        <v>2493.2388780699998</v>
      </c>
      <c r="I27" s="32">
        <v>71.696598554900007</v>
      </c>
      <c r="J27" s="32">
        <v>55.2209923996</v>
      </c>
      <c r="K27" s="32">
        <v>2417.44898306</v>
      </c>
      <c r="L27" s="32">
        <v>64.410595545600003</v>
      </c>
      <c r="M27" s="32">
        <v>903.53944763200002</v>
      </c>
      <c r="N27" s="32">
        <v>388545.032396</v>
      </c>
      <c r="O27" s="32">
        <v>51045.707930099998</v>
      </c>
      <c r="P27" s="32">
        <v>337499.32446600002</v>
      </c>
      <c r="Q27" s="32">
        <v>48413.538455399997</v>
      </c>
      <c r="R27" s="32">
        <v>208.82207694100001</v>
      </c>
      <c r="S27" s="32">
        <v>61.4935543908</v>
      </c>
      <c r="T27" s="32">
        <v>28147.333123699998</v>
      </c>
      <c r="U27" s="32">
        <v>55.0491255146</v>
      </c>
      <c r="V27" s="32">
        <v>914.54082199300001</v>
      </c>
      <c r="W27" s="32">
        <v>26.829658063099998</v>
      </c>
      <c r="X27" s="32">
        <v>45.829405016599999</v>
      </c>
      <c r="Y27" s="32">
        <v>2289.5712195400001</v>
      </c>
      <c r="Z27" s="32">
        <v>9549.8666861799993</v>
      </c>
      <c r="AA27" s="32">
        <v>241.54785768100001</v>
      </c>
      <c r="AB27" s="32">
        <v>210.948233117</v>
      </c>
      <c r="AD27" s="32">
        <v>30</v>
      </c>
      <c r="AE27" s="32" t="s">
        <v>26</v>
      </c>
      <c r="AF27" s="32">
        <v>1225.8624794</v>
      </c>
      <c r="AG27" s="32">
        <v>732.82626916100003</v>
      </c>
      <c r="AH27" s="32">
        <v>24.4786321568</v>
      </c>
      <c r="AI27" s="32">
        <v>14.7114883724</v>
      </c>
      <c r="AJ27" s="32">
        <v>856.94481035900003</v>
      </c>
      <c r="AK27" s="32">
        <v>18.005612016000001</v>
      </c>
      <c r="AL27" s="32">
        <v>316.97277348699998</v>
      </c>
      <c r="AM27" s="32">
        <v>103403.060633</v>
      </c>
      <c r="AN27" s="32">
        <v>16507.662728800002</v>
      </c>
      <c r="AO27" s="32">
        <v>56.478782475499997</v>
      </c>
      <c r="AP27" s="32">
        <v>21.275611289499999</v>
      </c>
      <c r="AQ27" s="32">
        <v>9387.5108421799996</v>
      </c>
      <c r="AR27" s="32">
        <v>21.316475858299999</v>
      </c>
      <c r="AS27" s="32">
        <v>280.49719637200002</v>
      </c>
      <c r="AT27" s="32">
        <v>9.0351011338799996</v>
      </c>
      <c r="AU27" s="32">
        <v>13.962164492499999</v>
      </c>
      <c r="AV27" s="32">
        <v>702.25039387100003</v>
      </c>
      <c r="AW27" s="32">
        <v>3480.9867062600001</v>
      </c>
      <c r="AX27" s="32">
        <v>65.988336998600005</v>
      </c>
      <c r="AY27" s="32">
        <v>75.4792638805</v>
      </c>
      <c r="AZ27" s="32">
        <f t="shared" si="4"/>
        <v>120707.6357455345</v>
      </c>
      <c r="BA27" s="32">
        <f t="shared" si="5"/>
        <v>17304.575112534501</v>
      </c>
      <c r="BC27" s="32">
        <f t="shared" si="0"/>
        <v>-267527.54580986151</v>
      </c>
      <c r="BD27" s="32">
        <f t="shared" si="1"/>
        <v>-33817.181037452305</v>
      </c>
      <c r="BF27" s="29">
        <f t="shared" si="2"/>
        <v>0.68908630263249049</v>
      </c>
      <c r="BG27" s="29">
        <f t="shared" si="3"/>
        <v>0.66150272573257496</v>
      </c>
    </row>
    <row r="28" spans="1:59" x14ac:dyDescent="0.25">
      <c r="A28" s="6" t="s">
        <v>27</v>
      </c>
      <c r="B28" s="32">
        <v>597859.18648684095</v>
      </c>
      <c r="C28" s="32">
        <v>86485.9273593978</v>
      </c>
      <c r="D28" s="34" t="s">
        <v>328</v>
      </c>
      <c r="F28" s="34" t="s">
        <v>27</v>
      </c>
      <c r="G28" s="32">
        <v>6067.2905580400002</v>
      </c>
      <c r="H28" s="32">
        <v>3740.0768731799999</v>
      </c>
      <c r="I28" s="32">
        <v>116.66317618799999</v>
      </c>
      <c r="J28" s="32">
        <v>76.356061764700002</v>
      </c>
      <c r="K28" s="32">
        <v>4350.28695393</v>
      </c>
      <c r="L28" s="32">
        <v>90.923510287300005</v>
      </c>
      <c r="M28" s="32">
        <v>1596.04259903</v>
      </c>
      <c r="N28" s="32">
        <v>597237.47658999998</v>
      </c>
      <c r="O28" s="32">
        <v>86168.948055999994</v>
      </c>
      <c r="P28" s="32">
        <v>511068.52853399998</v>
      </c>
      <c r="Q28" s="32">
        <v>82030.918455999999</v>
      </c>
      <c r="R28" s="32">
        <v>277.50308010999998</v>
      </c>
      <c r="S28" s="32">
        <v>105.682914102</v>
      </c>
      <c r="T28" s="32">
        <v>46318.092581299999</v>
      </c>
      <c r="U28" s="32">
        <v>90.798017926900002</v>
      </c>
      <c r="V28" s="32">
        <v>1461.5726753599999</v>
      </c>
      <c r="W28" s="32">
        <v>47.109231892099999</v>
      </c>
      <c r="X28" s="32">
        <v>70.737874542699998</v>
      </c>
      <c r="Y28" s="32">
        <v>3659.1966703600001</v>
      </c>
      <c r="Z28" s="32">
        <v>17384.864930899999</v>
      </c>
      <c r="AA28" s="32">
        <v>331.73899332600001</v>
      </c>
      <c r="AB28" s="32">
        <v>384.002949586</v>
      </c>
      <c r="AD28" s="32">
        <v>31</v>
      </c>
      <c r="AE28" s="32" t="s">
        <v>27</v>
      </c>
      <c r="AF28" s="32">
        <v>2901.3174926199999</v>
      </c>
      <c r="AG28" s="32">
        <v>1723.1022922</v>
      </c>
      <c r="AH28" s="32">
        <v>54.996704630499998</v>
      </c>
      <c r="AI28" s="32">
        <v>34.290524528100001</v>
      </c>
      <c r="AJ28" s="32">
        <v>2066.5886552400002</v>
      </c>
      <c r="AK28" s="32">
        <v>41.444233470299999</v>
      </c>
      <c r="AL28" s="32">
        <v>756.79381270099998</v>
      </c>
      <c r="AM28" s="32">
        <v>237016.67708699999</v>
      </c>
      <c r="AN28" s="32">
        <v>38711.920706199999</v>
      </c>
      <c r="AO28" s="32">
        <v>125.776388248</v>
      </c>
      <c r="AP28" s="32">
        <v>49.997452529</v>
      </c>
      <c r="AQ28" s="32">
        <v>21776.265228799999</v>
      </c>
      <c r="AR28" s="32">
        <v>43.4972639629</v>
      </c>
      <c r="AS28" s="32">
        <v>678.77598771999999</v>
      </c>
      <c r="AT28" s="32">
        <v>22.210757160699998</v>
      </c>
      <c r="AU28" s="32">
        <v>32.8600271448</v>
      </c>
      <c r="AV28" s="32">
        <v>1699.40901706</v>
      </c>
      <c r="AW28" s="32">
        <v>8288.38261771</v>
      </c>
      <c r="AX28" s="32">
        <v>150.47260978899999</v>
      </c>
      <c r="AY28" s="32">
        <v>182.64317243299999</v>
      </c>
      <c r="AZ28" s="32">
        <f t="shared" si="4"/>
        <v>277645.62997172191</v>
      </c>
      <c r="BA28" s="32">
        <f t="shared" si="5"/>
        <v>40628.952884721897</v>
      </c>
      <c r="BC28" s="32">
        <f t="shared" si="0"/>
        <v>-320213.55651511904</v>
      </c>
      <c r="BD28" s="32">
        <f t="shared" si="1"/>
        <v>-45856.974474675902</v>
      </c>
      <c r="BF28" s="29">
        <f t="shared" si="2"/>
        <v>0.53560029477303517</v>
      </c>
      <c r="BG28" s="29">
        <f t="shared" si="3"/>
        <v>0.53022469521676419</v>
      </c>
    </row>
    <row r="29" spans="1:59" x14ac:dyDescent="0.25">
      <c r="A29" s="6" t="s">
        <v>28</v>
      </c>
      <c r="B29" s="32">
        <v>152206.92817196291</v>
      </c>
      <c r="C29" s="32">
        <v>19541.383271945291</v>
      </c>
      <c r="D29" s="34"/>
      <c r="F29" s="34" t="s">
        <v>28</v>
      </c>
      <c r="G29" s="32">
        <v>1204.37411873</v>
      </c>
      <c r="H29" s="32">
        <v>875.98400987699995</v>
      </c>
      <c r="I29" s="32">
        <v>38.852258106100003</v>
      </c>
      <c r="J29" s="32">
        <v>47.267404002500001</v>
      </c>
      <c r="K29" s="32">
        <v>689.62711751200004</v>
      </c>
      <c r="L29" s="32">
        <v>27.8301582478</v>
      </c>
      <c r="M29" s="32">
        <v>293.908087325</v>
      </c>
      <c r="N29" s="32">
        <v>151558.37677500001</v>
      </c>
      <c r="O29" s="32">
        <v>19474.1031793</v>
      </c>
      <c r="P29" s="32">
        <v>132084.27359500001</v>
      </c>
      <c r="Q29" s="32">
        <v>18562.586604299999</v>
      </c>
      <c r="R29" s="32">
        <v>89.678893544299996</v>
      </c>
      <c r="S29" s="32">
        <v>22.471346803599999</v>
      </c>
      <c r="T29" s="32">
        <v>11653.4353102</v>
      </c>
      <c r="U29" s="32">
        <v>55.638938606799996</v>
      </c>
      <c r="V29" s="32">
        <v>297.32877252200001</v>
      </c>
      <c r="W29" s="32">
        <v>6.7732862260699997</v>
      </c>
      <c r="X29" s="32">
        <v>11.9260946499</v>
      </c>
      <c r="Y29" s="32">
        <v>743.13742963100003</v>
      </c>
      <c r="Z29" s="32">
        <v>3247.25681123</v>
      </c>
      <c r="AA29" s="32">
        <v>109.185646709</v>
      </c>
      <c r="AB29" s="32">
        <v>59.473794540299998</v>
      </c>
      <c r="AD29" s="32">
        <v>32</v>
      </c>
      <c r="AE29" s="32" t="s">
        <v>28</v>
      </c>
      <c r="AF29" s="32">
        <v>874.37996923100002</v>
      </c>
      <c r="AG29" s="32">
        <v>643.27891990700004</v>
      </c>
      <c r="AH29" s="32">
        <v>28.4328888766</v>
      </c>
      <c r="AI29" s="32">
        <v>39.072864996</v>
      </c>
      <c r="AJ29" s="32">
        <v>507.24348843299998</v>
      </c>
      <c r="AK29" s="32">
        <v>20.578531893800001</v>
      </c>
      <c r="AL29" s="32">
        <v>215.47404086700001</v>
      </c>
      <c r="AM29" s="32">
        <v>94286.984038499999</v>
      </c>
      <c r="AN29" s="32">
        <v>13527.882031200001</v>
      </c>
      <c r="AO29" s="32">
        <v>66.462703014200002</v>
      </c>
      <c r="AP29" s="32">
        <v>16.279849789499998</v>
      </c>
      <c r="AQ29" s="32">
        <v>8463.7786844500006</v>
      </c>
      <c r="AR29" s="32">
        <v>40.419679544600001</v>
      </c>
      <c r="AS29" s="32">
        <v>230.95056593000001</v>
      </c>
      <c r="AT29" s="32">
        <v>5.1601680439399997</v>
      </c>
      <c r="AU29" s="32">
        <v>8.5413462415700003</v>
      </c>
      <c r="AV29" s="32">
        <v>577.179441064</v>
      </c>
      <c r="AW29" s="32">
        <v>2371.6221347599999</v>
      </c>
      <c r="AX29" s="32">
        <v>80.583817631100004</v>
      </c>
      <c r="AY29" s="32">
        <v>43.818697146799998</v>
      </c>
      <c r="AZ29" s="32">
        <f t="shared" si="4"/>
        <v>108520.24353963268</v>
      </c>
      <c r="BA29" s="32">
        <f t="shared" si="5"/>
        <v>14233.25950113267</v>
      </c>
      <c r="BC29" s="32">
        <f t="shared" si="0"/>
        <v>-43686.684632330231</v>
      </c>
      <c r="BD29" s="32">
        <f t="shared" si="1"/>
        <v>-5308.1237708126209</v>
      </c>
      <c r="BF29" s="29">
        <f t="shared" si="2"/>
        <v>0.28702165635307453</v>
      </c>
      <c r="BG29" s="29">
        <f t="shared" si="3"/>
        <v>0.27163500643443506</v>
      </c>
    </row>
    <row r="30" spans="1:59" x14ac:dyDescent="0.25">
      <c r="A30" s="6" t="s">
        <v>29</v>
      </c>
      <c r="B30" s="32">
        <v>25575.929449850002</v>
      </c>
      <c r="C30" s="32">
        <v>3772.7170778169902</v>
      </c>
      <c r="D30" s="34" t="s">
        <v>328</v>
      </c>
      <c r="F30" s="34" t="s">
        <v>29</v>
      </c>
      <c r="G30" s="32">
        <v>200.80568406699999</v>
      </c>
      <c r="H30" s="32">
        <v>207.665316666</v>
      </c>
      <c r="I30" s="32">
        <v>6.5257902081700001</v>
      </c>
      <c r="J30" s="32">
        <v>19.955500697200002</v>
      </c>
      <c r="K30" s="32">
        <v>158.535954739</v>
      </c>
      <c r="L30" s="32">
        <v>6.4802117208699999</v>
      </c>
      <c r="M30" s="32">
        <v>61.8466151887</v>
      </c>
      <c r="N30" s="32">
        <v>25653.4533219</v>
      </c>
      <c r="O30" s="32">
        <v>3785.04445369</v>
      </c>
      <c r="P30" s="32">
        <v>21868.4088682</v>
      </c>
      <c r="Q30" s="32">
        <v>3471.0998264999998</v>
      </c>
      <c r="R30" s="32">
        <v>22.203117666200001</v>
      </c>
      <c r="S30" s="32">
        <v>3.9862980538700001</v>
      </c>
      <c r="T30" s="32">
        <v>2056.5388991200002</v>
      </c>
      <c r="U30" s="32">
        <v>6.2145991280699997</v>
      </c>
      <c r="V30" s="32">
        <v>106.61046655299999</v>
      </c>
      <c r="W30" s="32">
        <v>2.2404161003500001</v>
      </c>
      <c r="X30" s="32">
        <v>2.74435701649</v>
      </c>
      <c r="Y30" s="32">
        <v>266.484103683</v>
      </c>
      <c r="Z30" s="32">
        <v>617.65906204400005</v>
      </c>
      <c r="AA30" s="32">
        <v>24.760665795800001</v>
      </c>
      <c r="AB30" s="32">
        <v>13.7878391949</v>
      </c>
      <c r="AD30" s="32">
        <v>33</v>
      </c>
      <c r="AE30" s="32" t="s">
        <v>29</v>
      </c>
      <c r="AF30" s="32">
        <v>13.125910403000001</v>
      </c>
      <c r="AG30" s="32">
        <v>14.0049825409</v>
      </c>
      <c r="AH30" s="32">
        <v>0.42963695926000001</v>
      </c>
      <c r="AI30" s="32">
        <v>1.34431587891</v>
      </c>
      <c r="AJ30" s="32">
        <v>10.4581389855</v>
      </c>
      <c r="AK30" s="32">
        <v>0.43845893355100002</v>
      </c>
      <c r="AL30" s="32">
        <v>4.0875976452599998</v>
      </c>
      <c r="AM30" s="32">
        <v>1454.6524197900001</v>
      </c>
      <c r="AN30" s="32">
        <v>229.94877368100001</v>
      </c>
      <c r="AO30" s="32">
        <v>1.4686835814700001</v>
      </c>
      <c r="AP30" s="32">
        <v>0.26280972966900001</v>
      </c>
      <c r="AQ30" s="32">
        <v>136.50615737199999</v>
      </c>
      <c r="AR30" s="32">
        <v>0.406421511249</v>
      </c>
      <c r="AS30" s="32">
        <v>7.1538803090899998</v>
      </c>
      <c r="AT30" s="32">
        <v>0.15013707804500001</v>
      </c>
      <c r="AU30" s="32">
        <v>0.17971230728599999</v>
      </c>
      <c r="AV30" s="32">
        <v>17.8811703499</v>
      </c>
      <c r="AW30" s="32">
        <v>40.546192367400003</v>
      </c>
      <c r="AX30" s="32">
        <v>1.6767883801300001</v>
      </c>
      <c r="AY30" s="32">
        <v>0.91139158460699998</v>
      </c>
      <c r="AZ30" s="32">
        <f t="shared" si="4"/>
        <v>1705.683180387226</v>
      </c>
      <c r="BA30" s="32">
        <f t="shared" si="5"/>
        <v>251.03076059722602</v>
      </c>
      <c r="BC30" s="32">
        <f t="shared" si="0"/>
        <v>-23870.246269462776</v>
      </c>
      <c r="BD30" s="32">
        <f t="shared" si="1"/>
        <v>-3521.6863172197641</v>
      </c>
      <c r="BF30" s="29">
        <f t="shared" si="2"/>
        <v>0.93330904420377847</v>
      </c>
      <c r="BG30" s="29">
        <f t="shared" si="3"/>
        <v>0.9334615463021998</v>
      </c>
    </row>
    <row r="31" spans="1:59" x14ac:dyDescent="0.25">
      <c r="A31" s="6" t="s">
        <v>30</v>
      </c>
      <c r="B31" s="32">
        <v>24279.739413471001</v>
      </c>
      <c r="C31" s="32">
        <v>5413.6454632001896</v>
      </c>
      <c r="D31" s="34" t="s">
        <v>328</v>
      </c>
      <c r="F31" s="34" t="s">
        <v>30</v>
      </c>
      <c r="G31" s="32">
        <v>285.10983790500001</v>
      </c>
      <c r="H31" s="32">
        <v>247.996756119</v>
      </c>
      <c r="I31" s="32">
        <v>11.2254890458</v>
      </c>
      <c r="J31" s="32">
        <v>52.885854373699999</v>
      </c>
      <c r="K31" s="32">
        <v>219.28226569</v>
      </c>
      <c r="L31" s="32">
        <v>14.682304634699999</v>
      </c>
      <c r="M31" s="32">
        <v>86.222105193499999</v>
      </c>
      <c r="N31" s="32">
        <v>24408.048986199999</v>
      </c>
      <c r="O31" s="32">
        <v>5443.7603277899998</v>
      </c>
      <c r="P31" s="32">
        <v>18964.288658400001</v>
      </c>
      <c r="Q31" s="32">
        <v>4835.60872182</v>
      </c>
      <c r="R31" s="32">
        <v>35.460536605000001</v>
      </c>
      <c r="S31" s="32">
        <v>4.9784373529100003</v>
      </c>
      <c r="T31" s="32">
        <v>2806.6634055899999</v>
      </c>
      <c r="U31" s="32">
        <v>13.0899075822</v>
      </c>
      <c r="V31" s="32">
        <v>198.087646621</v>
      </c>
      <c r="W31" s="32">
        <v>3.4968395861900001</v>
      </c>
      <c r="X31" s="32">
        <v>2.7943324349499998</v>
      </c>
      <c r="Y31" s="32">
        <v>494.760416894</v>
      </c>
      <c r="Z31" s="32">
        <v>890.14377431299999</v>
      </c>
      <c r="AA31" s="32">
        <v>57.7110022763</v>
      </c>
      <c r="AB31" s="32">
        <v>19.1695120069</v>
      </c>
      <c r="AD31" s="32">
        <v>34</v>
      </c>
      <c r="AE31" s="32" t="s">
        <v>30</v>
      </c>
      <c r="AF31" s="32">
        <v>60.927361478500003</v>
      </c>
      <c r="AG31" s="32">
        <v>52.960845444</v>
      </c>
      <c r="AH31" s="32">
        <v>2.4094395457400002</v>
      </c>
      <c r="AI31" s="32">
        <v>11.3954214679</v>
      </c>
      <c r="AJ31" s="32">
        <v>46.957067205400001</v>
      </c>
      <c r="AK31" s="32">
        <v>2.91274443482</v>
      </c>
      <c r="AL31" s="32">
        <v>18.4600199349</v>
      </c>
      <c r="AM31" s="32">
        <v>3901.62537587</v>
      </c>
      <c r="AN31" s="32">
        <v>1027.8970907800001</v>
      </c>
      <c r="AO31" s="32">
        <v>7.5948671743</v>
      </c>
      <c r="AP31" s="32">
        <v>1.05961262008</v>
      </c>
      <c r="AQ31" s="32">
        <v>593.71110934800004</v>
      </c>
      <c r="AR31" s="32">
        <v>2.8163134151799998</v>
      </c>
      <c r="AS31" s="32">
        <v>42.677919426199999</v>
      </c>
      <c r="AT31" s="32">
        <v>0.75426381949599997</v>
      </c>
      <c r="AU31" s="32">
        <v>0.56506093613999997</v>
      </c>
      <c r="AV31" s="32">
        <v>106.593079039</v>
      </c>
      <c r="AW31" s="32">
        <v>190.53375370000001</v>
      </c>
      <c r="AX31" s="32">
        <v>11.3872614842</v>
      </c>
      <c r="AY31" s="32">
        <v>4.10925761796</v>
      </c>
      <c r="AZ31" s="32">
        <f t="shared" si="4"/>
        <v>5059.4632895772402</v>
      </c>
      <c r="BA31" s="32">
        <f t="shared" si="5"/>
        <v>1157.83791370724</v>
      </c>
      <c r="BC31" s="32">
        <f t="shared" si="0"/>
        <v>-19220.27612389376</v>
      </c>
      <c r="BD31" s="32">
        <f t="shared" si="1"/>
        <v>-4255.8075494929499</v>
      </c>
      <c r="BF31" s="29">
        <f t="shared" si="2"/>
        <v>0.79161789163313157</v>
      </c>
      <c r="BG31" s="29">
        <f t="shared" si="3"/>
        <v>0.78612601774945146</v>
      </c>
    </row>
    <row r="32" spans="1:59" x14ac:dyDescent="0.25">
      <c r="A32" s="6" t="s">
        <v>31</v>
      </c>
      <c r="B32" s="32">
        <v>924971.73353602295</v>
      </c>
      <c r="C32" s="32">
        <v>95965.824900815001</v>
      </c>
      <c r="D32" s="34"/>
      <c r="F32" s="34" t="s">
        <v>31</v>
      </c>
      <c r="G32" s="32">
        <v>4511.2158313899999</v>
      </c>
      <c r="H32" s="32">
        <v>6508.0486212799997</v>
      </c>
      <c r="I32" s="32">
        <v>128.10772471999999</v>
      </c>
      <c r="J32" s="32">
        <v>116.275751583</v>
      </c>
      <c r="K32" s="32">
        <v>4015.3850715100002</v>
      </c>
      <c r="L32" s="32">
        <v>179.75958586199999</v>
      </c>
      <c r="M32" s="32">
        <v>1547.3170494399999</v>
      </c>
      <c r="N32" s="32">
        <v>929981.91673499998</v>
      </c>
      <c r="O32" s="32">
        <v>96445.9650043</v>
      </c>
      <c r="P32" s="32">
        <v>833535.95173099998</v>
      </c>
      <c r="Q32" s="32">
        <v>90295.384943500001</v>
      </c>
      <c r="R32" s="32">
        <v>607.00116426099999</v>
      </c>
      <c r="S32" s="32">
        <v>110.981270854</v>
      </c>
      <c r="T32" s="32">
        <v>55862.766446200003</v>
      </c>
      <c r="U32" s="32">
        <v>52.307438394599998</v>
      </c>
      <c r="V32" s="32">
        <v>2085.2553472599998</v>
      </c>
      <c r="W32" s="32">
        <v>50.904189145499998</v>
      </c>
      <c r="X32" s="32">
        <v>114.688560702</v>
      </c>
      <c r="Y32" s="32">
        <v>5221.52172909</v>
      </c>
      <c r="Z32" s="32">
        <v>14297.219332299999</v>
      </c>
      <c r="AA32" s="32">
        <v>698.09401941199997</v>
      </c>
      <c r="AB32" s="32">
        <v>339.10861963100001</v>
      </c>
      <c r="AD32" s="32">
        <v>35</v>
      </c>
      <c r="AE32" s="32" t="s">
        <v>31</v>
      </c>
      <c r="AF32" s="32">
        <v>2803.3773481100002</v>
      </c>
      <c r="AG32" s="32">
        <v>4004.6465876699999</v>
      </c>
      <c r="AH32" s="32">
        <v>79.232562813200005</v>
      </c>
      <c r="AI32" s="32">
        <v>71.778553997200007</v>
      </c>
      <c r="AJ32" s="32">
        <v>2484.3623375100001</v>
      </c>
      <c r="AK32" s="32">
        <v>110.580320941</v>
      </c>
      <c r="AL32" s="32">
        <v>957.21001757700003</v>
      </c>
      <c r="AM32" s="32">
        <v>513116.04867500003</v>
      </c>
      <c r="AN32" s="32">
        <v>55805.211365499999</v>
      </c>
      <c r="AO32" s="32">
        <v>372.38341116100003</v>
      </c>
      <c r="AP32" s="32">
        <v>68.609927674000005</v>
      </c>
      <c r="AQ32" s="32">
        <v>34500.189251299998</v>
      </c>
      <c r="AR32" s="32">
        <v>33.038554947599998</v>
      </c>
      <c r="AS32" s="32">
        <v>1284.11457997</v>
      </c>
      <c r="AT32" s="32">
        <v>31.438790383000001</v>
      </c>
      <c r="AU32" s="32">
        <v>70.464213098200005</v>
      </c>
      <c r="AV32" s="32">
        <v>3215.42165411</v>
      </c>
      <c r="AW32" s="32">
        <v>8866.0541237800007</v>
      </c>
      <c r="AX32" s="32">
        <v>429.31259530400001</v>
      </c>
      <c r="AY32" s="32">
        <v>209.98441971899999</v>
      </c>
      <c r="AZ32" s="32">
        <f t="shared" si="4"/>
        <v>572708.23705700948</v>
      </c>
      <c r="BA32" s="32">
        <f t="shared" si="5"/>
        <v>59592.188382009401</v>
      </c>
      <c r="BC32" s="32">
        <f t="shared" si="0"/>
        <v>-352263.49647901347</v>
      </c>
      <c r="BD32" s="32">
        <f t="shared" si="1"/>
        <v>-36373.636518805601</v>
      </c>
      <c r="BF32" s="29">
        <f t="shared" si="2"/>
        <v>0.38083703934645108</v>
      </c>
      <c r="BG32" s="29">
        <f t="shared" si="3"/>
        <v>0.37902697711815003</v>
      </c>
    </row>
    <row r="33" spans="1:59" x14ac:dyDescent="0.25">
      <c r="A33" s="6" t="s">
        <v>32</v>
      </c>
      <c r="B33" s="32">
        <v>275101.89267509</v>
      </c>
      <c r="C33" s="32">
        <v>37690.649875692703</v>
      </c>
      <c r="D33" s="34" t="s">
        <v>328</v>
      </c>
      <c r="F33" s="34" t="s">
        <v>32</v>
      </c>
      <c r="G33" s="32">
        <v>2132.1550695800001</v>
      </c>
      <c r="H33" s="32">
        <v>2051.1895484400002</v>
      </c>
      <c r="I33" s="32">
        <v>58.171638100300001</v>
      </c>
      <c r="J33" s="32">
        <v>126.606886721</v>
      </c>
      <c r="K33" s="32">
        <v>1663.5038110200001</v>
      </c>
      <c r="L33" s="32">
        <v>59.3949364132</v>
      </c>
      <c r="M33" s="32">
        <v>636.43306029099995</v>
      </c>
      <c r="N33" s="32">
        <v>275693.12189100002</v>
      </c>
      <c r="O33" s="32">
        <v>37743.834010699997</v>
      </c>
      <c r="P33" s="32">
        <v>237949.28787999999</v>
      </c>
      <c r="Q33" s="32">
        <v>35099.996524200003</v>
      </c>
      <c r="R33" s="32">
        <v>193.590364016</v>
      </c>
      <c r="S33" s="32">
        <v>42.104739507399998</v>
      </c>
      <c r="T33" s="32">
        <v>20709.891426599999</v>
      </c>
      <c r="U33" s="32">
        <v>48.326615761900001</v>
      </c>
      <c r="V33" s="32">
        <v>903.78423298400003</v>
      </c>
      <c r="W33" s="32">
        <v>21.5446686497</v>
      </c>
      <c r="X33" s="32">
        <v>30.946268801799999</v>
      </c>
      <c r="Y33" s="32">
        <v>2260.3493639100002</v>
      </c>
      <c r="Z33" s="32">
        <v>6434.9082509099999</v>
      </c>
      <c r="AA33" s="32">
        <v>225.934967102</v>
      </c>
      <c r="AB33" s="32">
        <v>144.99888634600001</v>
      </c>
      <c r="AD33" s="32">
        <v>36</v>
      </c>
      <c r="AE33" s="32" t="s">
        <v>32</v>
      </c>
      <c r="AF33" s="32">
        <v>315.04383828700003</v>
      </c>
      <c r="AG33" s="32">
        <v>294.78119196900002</v>
      </c>
      <c r="AH33" s="32">
        <v>8.7148053014299993</v>
      </c>
      <c r="AI33" s="32">
        <v>22.316417876999999</v>
      </c>
      <c r="AJ33" s="32">
        <v>243.61695080999999</v>
      </c>
      <c r="AK33" s="32">
        <v>8.7482545596599994</v>
      </c>
      <c r="AL33" s="32">
        <v>93.468864624600002</v>
      </c>
      <c r="AM33" s="32">
        <v>32296.6229915</v>
      </c>
      <c r="AN33" s="32">
        <v>5124.5445814699997</v>
      </c>
      <c r="AO33" s="32">
        <v>27.227574484800002</v>
      </c>
      <c r="AP33" s="32">
        <v>6.0558250464999999</v>
      </c>
      <c r="AQ33" s="32">
        <v>3005.1690333699999</v>
      </c>
      <c r="AR33" s="32">
        <v>7.8230658610699999</v>
      </c>
      <c r="AS33" s="32">
        <v>139.39630330099999</v>
      </c>
      <c r="AT33" s="32">
        <v>3.26540781948</v>
      </c>
      <c r="AU33" s="32">
        <v>4.0167464059100002</v>
      </c>
      <c r="AV33" s="32">
        <v>348.51304041100002</v>
      </c>
      <c r="AW33" s="32">
        <v>949.81211513899996</v>
      </c>
      <c r="AX33" s="32">
        <v>33.185778809399999</v>
      </c>
      <c r="AY33" s="32">
        <v>21.4204657525</v>
      </c>
      <c r="AZ33" s="32">
        <f t="shared" si="4"/>
        <v>37829.199556473308</v>
      </c>
      <c r="BA33" s="32">
        <f t="shared" si="5"/>
        <v>5532.5765649733103</v>
      </c>
      <c r="BC33" s="32">
        <f t="shared" si="0"/>
        <v>-237272.69311861671</v>
      </c>
      <c r="BD33" s="32">
        <f t="shared" si="1"/>
        <v>-32158.073310719392</v>
      </c>
      <c r="BF33" s="29">
        <f t="shared" si="2"/>
        <v>0.862490224299723</v>
      </c>
      <c r="BG33" s="29">
        <f t="shared" si="3"/>
        <v>0.85321090023068669</v>
      </c>
    </row>
    <row r="34" spans="1:59" x14ac:dyDescent="0.25">
      <c r="A34" s="6" t="s">
        <v>33</v>
      </c>
      <c r="B34" s="32">
        <v>188354.31782593491</v>
      </c>
      <c r="C34" s="32">
        <v>33749.380349361898</v>
      </c>
      <c r="D34" s="34" t="s">
        <v>328</v>
      </c>
      <c r="F34" s="34" t="s">
        <v>33</v>
      </c>
      <c r="G34" s="32">
        <v>2210.8476036299999</v>
      </c>
      <c r="H34" s="32">
        <v>1474.14713493</v>
      </c>
      <c r="I34" s="32">
        <v>54.691384601800003</v>
      </c>
      <c r="J34" s="32">
        <v>147.73638465100001</v>
      </c>
      <c r="K34" s="32">
        <v>1580.0185421900001</v>
      </c>
      <c r="L34" s="32">
        <v>43.648098293099999</v>
      </c>
      <c r="M34" s="32">
        <v>597.46732221100001</v>
      </c>
      <c r="N34" s="32">
        <v>187751.11977399999</v>
      </c>
      <c r="O34" s="32">
        <v>33667.5283136</v>
      </c>
      <c r="P34" s="32">
        <v>154083.59146</v>
      </c>
      <c r="Q34" s="32">
        <v>31297.141891200001</v>
      </c>
      <c r="R34" s="32">
        <v>125.984318788</v>
      </c>
      <c r="S34" s="32">
        <v>37.296119758400003</v>
      </c>
      <c r="T34" s="32">
        <v>17696.530066300002</v>
      </c>
      <c r="U34" s="32">
        <v>58.091430689399999</v>
      </c>
      <c r="V34" s="32">
        <v>817.51531980799996</v>
      </c>
      <c r="W34" s="32">
        <v>20.345058850200001</v>
      </c>
      <c r="X34" s="32">
        <v>17.958876332799999</v>
      </c>
      <c r="Y34" s="32">
        <v>2043.1683652199999</v>
      </c>
      <c r="Z34" s="32">
        <v>6439.1136935699997</v>
      </c>
      <c r="AA34" s="32">
        <v>161.52279616600001</v>
      </c>
      <c r="AB34" s="32">
        <v>141.44674221899999</v>
      </c>
      <c r="AD34" s="32">
        <v>37</v>
      </c>
      <c r="AE34" s="32" t="s">
        <v>33</v>
      </c>
      <c r="AF34" s="32">
        <v>499.16486249000002</v>
      </c>
      <c r="AG34" s="32">
        <v>305.00690016200002</v>
      </c>
      <c r="AH34" s="32">
        <v>11.6180657733</v>
      </c>
      <c r="AI34" s="32">
        <v>28.859104865300001</v>
      </c>
      <c r="AJ34" s="32">
        <v>352.43678623199997</v>
      </c>
      <c r="AK34" s="32">
        <v>8.7609303654099993</v>
      </c>
      <c r="AL34" s="32">
        <v>132.13170845900001</v>
      </c>
      <c r="AM34" s="32">
        <v>32854.125559300002</v>
      </c>
      <c r="AN34" s="32">
        <v>6824.8787006399998</v>
      </c>
      <c r="AO34" s="32">
        <v>24.856175646699999</v>
      </c>
      <c r="AP34" s="32">
        <v>8.2484389583300004</v>
      </c>
      <c r="AQ34" s="32">
        <v>3823.6856476399998</v>
      </c>
      <c r="AR34" s="32">
        <v>12.255733429499999</v>
      </c>
      <c r="AS34" s="32">
        <v>168.607005848</v>
      </c>
      <c r="AT34" s="32">
        <v>4.3958175547099998</v>
      </c>
      <c r="AU34" s="32">
        <v>3.9139929332699999</v>
      </c>
      <c r="AV34" s="32">
        <v>421.435803099</v>
      </c>
      <c r="AW34" s="32">
        <v>1442.1028765200001</v>
      </c>
      <c r="AX34" s="32">
        <v>32.108156922200003</v>
      </c>
      <c r="AY34" s="32">
        <v>31.6004485974</v>
      </c>
      <c r="AZ34" s="32">
        <f t="shared" si="4"/>
        <v>40165.321317759772</v>
      </c>
      <c r="BA34" s="32">
        <f t="shared" si="5"/>
        <v>7311.1957584597694</v>
      </c>
      <c r="BC34" s="32">
        <f t="shared" si="0"/>
        <v>-148188.99650817513</v>
      </c>
      <c r="BD34" s="32">
        <f t="shared" si="1"/>
        <v>-26438.184590902129</v>
      </c>
      <c r="BF34" s="29">
        <f t="shared" si="2"/>
        <v>0.78675656719015064</v>
      </c>
      <c r="BG34" s="29">
        <f t="shared" si="3"/>
        <v>0.78336800015950503</v>
      </c>
    </row>
    <row r="35" spans="1:59" x14ac:dyDescent="0.25">
      <c r="A35" s="6" t="s">
        <v>34</v>
      </c>
      <c r="B35" s="32">
        <v>360028.79495966499</v>
      </c>
      <c r="C35" s="32">
        <v>60297.187012388997</v>
      </c>
      <c r="D35" s="34" t="s">
        <v>328</v>
      </c>
      <c r="F35" s="34" t="s">
        <v>34</v>
      </c>
      <c r="G35" s="32">
        <v>4758.7806592899997</v>
      </c>
      <c r="H35" s="32">
        <v>2034.50460116</v>
      </c>
      <c r="I35" s="32">
        <v>82.9859834433</v>
      </c>
      <c r="J35" s="32">
        <v>40.206052944</v>
      </c>
      <c r="K35" s="32">
        <v>3197.0798969299999</v>
      </c>
      <c r="L35" s="32">
        <v>44.4940642758</v>
      </c>
      <c r="M35" s="32">
        <v>1159.33883375</v>
      </c>
      <c r="N35" s="32">
        <v>358222.215746</v>
      </c>
      <c r="O35" s="32">
        <v>59876.748777499997</v>
      </c>
      <c r="P35" s="32">
        <v>298345.466969</v>
      </c>
      <c r="Q35" s="32">
        <v>57436.282738100002</v>
      </c>
      <c r="R35" s="32">
        <v>125.332164443</v>
      </c>
      <c r="S35" s="32">
        <v>75.364977860099998</v>
      </c>
      <c r="T35" s="32">
        <v>31415.7764909</v>
      </c>
      <c r="U35" s="32">
        <v>78.525422962199997</v>
      </c>
      <c r="V35" s="32">
        <v>881.25167744199996</v>
      </c>
      <c r="W35" s="32">
        <v>32.382150222900002</v>
      </c>
      <c r="X35" s="32">
        <v>41.004936170699999</v>
      </c>
      <c r="Y35" s="32">
        <v>2206.2452292500002</v>
      </c>
      <c r="Z35" s="32">
        <v>13265.0857538</v>
      </c>
      <c r="AA35" s="32">
        <v>153.009821007</v>
      </c>
      <c r="AB35" s="32">
        <v>285.37434503399999</v>
      </c>
      <c r="AD35" s="32">
        <v>38</v>
      </c>
      <c r="AE35" s="32" t="s">
        <v>34</v>
      </c>
      <c r="AF35" s="32">
        <v>1867.4233068399999</v>
      </c>
      <c r="AG35" s="32">
        <v>775.79924327699996</v>
      </c>
      <c r="AH35" s="32">
        <v>32.245167348000003</v>
      </c>
      <c r="AI35" s="32">
        <v>14.7827796081</v>
      </c>
      <c r="AJ35" s="32">
        <v>1249.5675956</v>
      </c>
      <c r="AK35" s="32">
        <v>16.752543178900002</v>
      </c>
      <c r="AL35" s="32">
        <v>452.64436862999997</v>
      </c>
      <c r="AM35" s="32">
        <v>114512.870542</v>
      </c>
      <c r="AN35" s="32">
        <v>22357.712419200001</v>
      </c>
      <c r="AO35" s="32">
        <v>46.422182088600003</v>
      </c>
      <c r="AP35" s="32">
        <v>29.3845539199</v>
      </c>
      <c r="AQ35" s="32">
        <v>12198.2396618</v>
      </c>
      <c r="AR35" s="32">
        <v>30.815131049200001</v>
      </c>
      <c r="AS35" s="32">
        <v>338.110733246</v>
      </c>
      <c r="AT35" s="32">
        <v>12.5958049321</v>
      </c>
      <c r="AU35" s="32">
        <v>15.722056296</v>
      </c>
      <c r="AV35" s="32">
        <v>846.47965044600005</v>
      </c>
      <c r="AW35" s="32">
        <v>5195.9824900900003</v>
      </c>
      <c r="AX35" s="32">
        <v>57.205440465499997</v>
      </c>
      <c r="AY35" s="32">
        <v>111.64442925500001</v>
      </c>
      <c r="AZ35" s="32">
        <f t="shared" si="4"/>
        <v>137804.77288801561</v>
      </c>
      <c r="BA35" s="32">
        <f t="shared" si="5"/>
        <v>23291.902346015602</v>
      </c>
      <c r="BC35" s="32">
        <f t="shared" ref="BC35:BC51" si="6">AZ35-B35</f>
        <v>-222224.02207164938</v>
      </c>
      <c r="BD35" s="32">
        <f t="shared" ref="BD35:BD51" si="7">BA35-C35</f>
        <v>-37005.284666373394</v>
      </c>
      <c r="BF35" s="29">
        <f t="shared" ref="BF35:BF51" si="8">1-AZ35/B35</f>
        <v>0.61723957967458065</v>
      </c>
      <c r="BG35" s="29">
        <f t="shared" ref="BG35:BG51" si="9">1-BA35/C35</f>
        <v>0.61371494260205006</v>
      </c>
    </row>
    <row r="36" spans="1:59" x14ac:dyDescent="0.25">
      <c r="A36" s="6" t="s">
        <v>35</v>
      </c>
      <c r="B36" s="32">
        <v>419169.94284470705</v>
      </c>
      <c r="C36" s="32">
        <v>65462.494199589899</v>
      </c>
      <c r="D36" s="34" t="s">
        <v>328</v>
      </c>
      <c r="F36" s="34" t="s">
        <v>35</v>
      </c>
      <c r="G36" s="32">
        <v>4484.7219552799997</v>
      </c>
      <c r="H36" s="32">
        <v>2843.5825538300001</v>
      </c>
      <c r="I36" s="32">
        <v>94.413859499400004</v>
      </c>
      <c r="J36" s="32">
        <v>141.187592233</v>
      </c>
      <c r="K36" s="32">
        <v>3189.2885127099998</v>
      </c>
      <c r="L36" s="32">
        <v>75.1818569311</v>
      </c>
      <c r="M36" s="32">
        <v>1186.3981204500001</v>
      </c>
      <c r="N36" s="32">
        <v>418078.26907899999</v>
      </c>
      <c r="O36" s="32">
        <v>65215.042646800001</v>
      </c>
      <c r="P36" s="32">
        <v>352863.226432</v>
      </c>
      <c r="Q36" s="32">
        <v>61582.978927900003</v>
      </c>
      <c r="R36" s="32">
        <v>210.76954259600001</v>
      </c>
      <c r="S36" s="32">
        <v>77.003732325800001</v>
      </c>
      <c r="T36" s="32">
        <v>34863.196106900003</v>
      </c>
      <c r="U36" s="32">
        <v>87.130221553499993</v>
      </c>
      <c r="V36" s="32">
        <v>1267.27984502</v>
      </c>
      <c r="W36" s="32">
        <v>36.991895611099999</v>
      </c>
      <c r="X36" s="32">
        <v>44.658342036100002</v>
      </c>
      <c r="Y36" s="32">
        <v>3169.9513723199998</v>
      </c>
      <c r="Z36" s="32">
        <v>12883.0754096</v>
      </c>
      <c r="AA36" s="32">
        <v>276.26641236400002</v>
      </c>
      <c r="AB36" s="32">
        <v>283.943367593</v>
      </c>
      <c r="AD36" s="32">
        <v>39</v>
      </c>
      <c r="AE36" s="32" t="s">
        <v>35</v>
      </c>
      <c r="AF36" s="32">
        <v>1116.4882951300001</v>
      </c>
      <c r="AG36" s="32">
        <v>636.43115331299998</v>
      </c>
      <c r="AH36" s="32">
        <v>22.095853917399999</v>
      </c>
      <c r="AI36" s="32">
        <v>28.842698652399999</v>
      </c>
      <c r="AJ36" s="32">
        <v>780.377488675</v>
      </c>
      <c r="AK36" s="32">
        <v>16.255212863400001</v>
      </c>
      <c r="AL36" s="32">
        <v>288.21936001</v>
      </c>
      <c r="AM36" s="32">
        <v>80689.800846500002</v>
      </c>
      <c r="AN36" s="32">
        <v>14732.255016200001</v>
      </c>
      <c r="AO36" s="32">
        <v>43.197574273900003</v>
      </c>
      <c r="AP36" s="32">
        <v>18.616879628900001</v>
      </c>
      <c r="AQ36" s="32">
        <v>8248.6358582499997</v>
      </c>
      <c r="AR36" s="32">
        <v>20.750048336100001</v>
      </c>
      <c r="AS36" s="32">
        <v>284.98238940700003</v>
      </c>
      <c r="AT36" s="32">
        <v>8.8158982258100007</v>
      </c>
      <c r="AU36" s="32">
        <v>10.212889990200001</v>
      </c>
      <c r="AV36" s="32">
        <v>712.90437851399997</v>
      </c>
      <c r="AW36" s="32">
        <v>3177.6846672400002</v>
      </c>
      <c r="AX36" s="32">
        <v>58.915030746600003</v>
      </c>
      <c r="AY36" s="32">
        <v>69.763791745600003</v>
      </c>
      <c r="AZ36" s="32">
        <f t="shared" si="4"/>
        <v>96232.930860603199</v>
      </c>
      <c r="BA36" s="32">
        <f t="shared" si="5"/>
        <v>15543.130014103201</v>
      </c>
      <c r="BC36" s="32">
        <f t="shared" si="6"/>
        <v>-322937.01198410382</v>
      </c>
      <c r="BD36" s="32">
        <f t="shared" si="7"/>
        <v>-49919.364185486702</v>
      </c>
      <c r="BF36" s="29">
        <f t="shared" si="8"/>
        <v>0.77042024958298283</v>
      </c>
      <c r="BG36" s="29">
        <f t="shared" si="9"/>
        <v>0.76256434765969283</v>
      </c>
    </row>
    <row r="37" spans="1:59" x14ac:dyDescent="0.25">
      <c r="A37" s="6" t="s">
        <v>36</v>
      </c>
      <c r="B37" s="32">
        <v>736889.61199270491</v>
      </c>
      <c r="C37" s="32">
        <v>88492.071193258802</v>
      </c>
      <c r="D37" s="34" t="s">
        <v>328</v>
      </c>
      <c r="F37" s="34" t="s">
        <v>36</v>
      </c>
      <c r="G37" s="32">
        <v>5068.8312563600002</v>
      </c>
      <c r="H37" s="32">
        <v>5025.4792024799999</v>
      </c>
      <c r="I37" s="32">
        <v>119.126055799</v>
      </c>
      <c r="J37" s="32">
        <v>108.17885044400001</v>
      </c>
      <c r="K37" s="32">
        <v>4027.9639369000001</v>
      </c>
      <c r="L37" s="32">
        <v>134.07012440700001</v>
      </c>
      <c r="M37" s="32">
        <v>1517.5483650000001</v>
      </c>
      <c r="N37" s="32">
        <v>738924.04407499998</v>
      </c>
      <c r="O37" s="32">
        <v>88575.521446500003</v>
      </c>
      <c r="P37" s="32">
        <v>650348.52262900001</v>
      </c>
      <c r="Q37" s="32">
        <v>83465.767276900006</v>
      </c>
      <c r="R37" s="32">
        <v>431.427023926</v>
      </c>
      <c r="S37" s="32">
        <v>104.39716723700001</v>
      </c>
      <c r="T37" s="32">
        <v>49586.827060299998</v>
      </c>
      <c r="U37" s="32">
        <v>70.712059282300004</v>
      </c>
      <c r="V37" s="32">
        <v>1758.35902126</v>
      </c>
      <c r="W37" s="32">
        <v>47.920301713500002</v>
      </c>
      <c r="X37" s="32">
        <v>88.736117781900006</v>
      </c>
      <c r="Y37" s="32">
        <v>4402.1337071300004</v>
      </c>
      <c r="Z37" s="32">
        <v>15224.546562899999</v>
      </c>
      <c r="AA37" s="32">
        <v>510.70549424900003</v>
      </c>
      <c r="AB37" s="32">
        <v>348.56106108500001</v>
      </c>
      <c r="AD37" s="32">
        <v>40</v>
      </c>
      <c r="AE37" s="32" t="s">
        <v>36</v>
      </c>
      <c r="AF37" s="32">
        <v>2629.4771495999998</v>
      </c>
      <c r="AG37" s="32">
        <v>2347.82334227</v>
      </c>
      <c r="AH37" s="32">
        <v>58.641458367200002</v>
      </c>
      <c r="AI37" s="32">
        <v>49.329935223900002</v>
      </c>
      <c r="AJ37" s="32">
        <v>2034.09899993</v>
      </c>
      <c r="AK37" s="32">
        <v>61.6313899385</v>
      </c>
      <c r="AL37" s="32">
        <v>761.68625033599994</v>
      </c>
      <c r="AM37" s="32">
        <v>306660.57301599998</v>
      </c>
      <c r="AN37" s="32">
        <v>41245.0195675</v>
      </c>
      <c r="AO37" s="32">
        <v>194.720373271</v>
      </c>
      <c r="AP37" s="32">
        <v>51.932117441800003</v>
      </c>
      <c r="AQ37" s="32">
        <v>24233.237164400001</v>
      </c>
      <c r="AR37" s="32">
        <v>37.350800282100003</v>
      </c>
      <c r="AS37" s="32">
        <v>835.86676097999998</v>
      </c>
      <c r="AT37" s="32">
        <v>23.688122808100001</v>
      </c>
      <c r="AU37" s="32">
        <v>41.7669506545</v>
      </c>
      <c r="AV37" s="32">
        <v>2092.6237488500001</v>
      </c>
      <c r="AW37" s="32">
        <v>7797.8425591699997</v>
      </c>
      <c r="AX37" s="32">
        <v>233.109281971</v>
      </c>
      <c r="AY37" s="32">
        <v>177.01679025499999</v>
      </c>
      <c r="AZ37" s="32">
        <f t="shared" si="4"/>
        <v>350322.42250019941</v>
      </c>
      <c r="BA37" s="32">
        <f t="shared" si="5"/>
        <v>43661.849484199396</v>
      </c>
      <c r="BC37" s="32">
        <f t="shared" si="6"/>
        <v>-386567.18949250551</v>
      </c>
      <c r="BD37" s="32">
        <f t="shared" si="7"/>
        <v>-44830.221709059406</v>
      </c>
      <c r="BF37" s="29">
        <f t="shared" si="8"/>
        <v>0.52459307771641162</v>
      </c>
      <c r="BG37" s="29">
        <f t="shared" si="9"/>
        <v>0.50660156446281146</v>
      </c>
    </row>
    <row r="38" spans="1:59" x14ac:dyDescent="0.25">
      <c r="A38" s="6" t="s">
        <v>37</v>
      </c>
      <c r="B38" s="32">
        <v>348809.66988167749</v>
      </c>
      <c r="C38" s="32">
        <v>40738.827025149789</v>
      </c>
      <c r="D38" s="34"/>
      <c r="F38" s="34" t="s">
        <v>37</v>
      </c>
      <c r="G38" s="32">
        <v>2113.4969327099998</v>
      </c>
      <c r="H38" s="32">
        <v>2508.4800402300002</v>
      </c>
      <c r="I38" s="32">
        <v>57.098392323500001</v>
      </c>
      <c r="J38" s="32">
        <v>82.351996604899995</v>
      </c>
      <c r="K38" s="32">
        <v>1765.1848876500001</v>
      </c>
      <c r="L38" s="32">
        <v>70.042662356600005</v>
      </c>
      <c r="M38" s="32">
        <v>675.35745288999999</v>
      </c>
      <c r="N38" s="32">
        <v>350248.99775500002</v>
      </c>
      <c r="O38" s="32">
        <v>40869.793160100002</v>
      </c>
      <c r="P38" s="32">
        <v>309379.20459500002</v>
      </c>
      <c r="Q38" s="32">
        <v>38188.861932400003</v>
      </c>
      <c r="R38" s="32">
        <v>230.133823167</v>
      </c>
      <c r="S38" s="32">
        <v>46.604376913199999</v>
      </c>
      <c r="T38" s="32">
        <v>23073.217010199998</v>
      </c>
      <c r="U38" s="32">
        <v>33.636115819799997</v>
      </c>
      <c r="V38" s="32">
        <v>913.95578443199997</v>
      </c>
      <c r="W38" s="32">
        <v>22.489866807799999</v>
      </c>
      <c r="X38" s="32">
        <v>41.850443007800003</v>
      </c>
      <c r="Y38" s="32">
        <v>2287.3739982500001</v>
      </c>
      <c r="Z38" s="32">
        <v>6527.5600682300001</v>
      </c>
      <c r="AA38" s="32">
        <v>269.35478992700001</v>
      </c>
      <c r="AB38" s="32">
        <v>151.618108589</v>
      </c>
      <c r="AD38" s="32">
        <v>41</v>
      </c>
      <c r="AE38" s="32" t="s">
        <v>37</v>
      </c>
      <c r="AF38" s="32">
        <v>602.24556149800003</v>
      </c>
      <c r="AG38" s="32">
        <v>549.31145476899997</v>
      </c>
      <c r="AH38" s="32">
        <v>14.058421034</v>
      </c>
      <c r="AI38" s="32">
        <v>16.505771935799999</v>
      </c>
      <c r="AJ38" s="32">
        <v>467.67253050599999</v>
      </c>
      <c r="AK38" s="32">
        <v>14.754410097499999</v>
      </c>
      <c r="AL38" s="32">
        <v>175.91169510200001</v>
      </c>
      <c r="AM38" s="32">
        <v>69731.8715237</v>
      </c>
      <c r="AN38" s="32">
        <v>9563.6455960700005</v>
      </c>
      <c r="AO38" s="32">
        <v>46.870784319999999</v>
      </c>
      <c r="AP38" s="32">
        <v>11.9134627037</v>
      </c>
      <c r="AQ38" s="32">
        <v>5625.1417207100003</v>
      </c>
      <c r="AR38" s="32">
        <v>9.54789075429</v>
      </c>
      <c r="AS38" s="32">
        <v>205.80319452000001</v>
      </c>
      <c r="AT38" s="32">
        <v>5.5869671736899997</v>
      </c>
      <c r="AU38" s="32">
        <v>9.4254081727700001</v>
      </c>
      <c r="AV38" s="32">
        <v>515.09763763700005</v>
      </c>
      <c r="AW38" s="32">
        <v>1794.1048717900001</v>
      </c>
      <c r="AX38" s="32">
        <v>55.889766401000003</v>
      </c>
      <c r="AY38" s="32">
        <v>40.7157806588</v>
      </c>
      <c r="AZ38" s="32">
        <f t="shared" si="4"/>
        <v>79892.435703916562</v>
      </c>
      <c r="BA38" s="32">
        <f t="shared" si="5"/>
        <v>10160.56418021657</v>
      </c>
      <c r="BC38" s="32">
        <f t="shared" si="6"/>
        <v>-268917.2341777609</v>
      </c>
      <c r="BD38" s="32">
        <f t="shared" si="7"/>
        <v>-30578.262844933219</v>
      </c>
      <c r="BF38" s="29">
        <f t="shared" si="8"/>
        <v>0.77095693553731603</v>
      </c>
      <c r="BG38" s="29">
        <f t="shared" si="9"/>
        <v>0.75059261834063051</v>
      </c>
    </row>
    <row r="39" spans="1:59" x14ac:dyDescent="0.25">
      <c r="A39" s="6" t="s">
        <v>38</v>
      </c>
      <c r="B39" s="32">
        <v>209697.67863472481</v>
      </c>
      <c r="C39" s="32">
        <v>30634.4603316598</v>
      </c>
      <c r="D39" s="34" t="s">
        <v>328</v>
      </c>
      <c r="F39" s="34" t="s">
        <v>130</v>
      </c>
      <c r="G39" s="32">
        <v>1916.1976967200001</v>
      </c>
      <c r="H39" s="32">
        <v>1519.19509692</v>
      </c>
      <c r="I39" s="32">
        <v>44.186137262000003</v>
      </c>
      <c r="J39" s="32">
        <v>80.111212012999999</v>
      </c>
      <c r="K39" s="32">
        <v>1419.2872662100001</v>
      </c>
      <c r="L39" s="32">
        <v>42.299326850600004</v>
      </c>
      <c r="M39" s="32">
        <v>536.14686693500005</v>
      </c>
      <c r="N39" s="32">
        <v>209416.91093000001</v>
      </c>
      <c r="O39" s="32">
        <v>30568.813364599999</v>
      </c>
      <c r="P39" s="32">
        <v>178848.097565</v>
      </c>
      <c r="Q39" s="32">
        <v>28679.762793599999</v>
      </c>
      <c r="R39" s="32">
        <v>115.841249988</v>
      </c>
      <c r="S39" s="32">
        <v>35.056507484100003</v>
      </c>
      <c r="T39" s="32">
        <v>16604.235836799999</v>
      </c>
      <c r="U39" s="32">
        <v>38.921695822799997</v>
      </c>
      <c r="V39" s="32">
        <v>651.20513489500001</v>
      </c>
      <c r="W39" s="32">
        <v>17.608248934900001</v>
      </c>
      <c r="X39" s="32">
        <v>21.692139771899999</v>
      </c>
      <c r="Y39" s="32">
        <v>1628.6079992499999</v>
      </c>
      <c r="Z39" s="32">
        <v>5613.4735199500001</v>
      </c>
      <c r="AA39" s="32">
        <v>158.63921995000001</v>
      </c>
      <c r="AB39" s="32">
        <v>126.107208144</v>
      </c>
      <c r="AD39" s="32">
        <v>42</v>
      </c>
      <c r="AE39" s="32" t="s">
        <v>130</v>
      </c>
      <c r="AF39" s="32">
        <v>272.04922675400002</v>
      </c>
      <c r="AG39" s="32">
        <v>205.851289756</v>
      </c>
      <c r="AH39" s="32">
        <v>5.97444032804</v>
      </c>
      <c r="AI39" s="32">
        <v>10.146221688500001</v>
      </c>
      <c r="AJ39" s="32">
        <v>198.44814694999999</v>
      </c>
      <c r="AK39" s="32">
        <v>5.6750496124099996</v>
      </c>
      <c r="AL39" s="32">
        <v>74.856385583000005</v>
      </c>
      <c r="AM39" s="32">
        <v>24246.6663295</v>
      </c>
      <c r="AN39" s="32">
        <v>3980.2583659100001</v>
      </c>
      <c r="AO39" s="32">
        <v>14.0884485594</v>
      </c>
      <c r="AP39" s="32">
        <v>4.8834241789200004</v>
      </c>
      <c r="AQ39" s="32">
        <v>2296.1227545299998</v>
      </c>
      <c r="AR39" s="32">
        <v>5.4132169831099999</v>
      </c>
      <c r="AS39" s="32">
        <v>86.567282804599998</v>
      </c>
      <c r="AT39" s="32">
        <v>2.44310635733</v>
      </c>
      <c r="AU39" s="32">
        <v>2.8159374800800001</v>
      </c>
      <c r="AV39" s="32">
        <v>216.48614368599999</v>
      </c>
      <c r="AW39" s="32">
        <v>790.14673082900003</v>
      </c>
      <c r="AX39" s="32">
        <v>21.203331892600001</v>
      </c>
      <c r="AY39" s="32">
        <v>17.754481905999999</v>
      </c>
      <c r="AZ39" s="32">
        <f t="shared" si="4"/>
        <v>28477.576330157179</v>
      </c>
      <c r="BA39" s="32">
        <f t="shared" si="5"/>
        <v>4230.9100006571798</v>
      </c>
      <c r="BC39" s="32">
        <f t="shared" si="6"/>
        <v>-181220.10230456764</v>
      </c>
      <c r="BD39" s="32">
        <f t="shared" si="7"/>
        <v>-26403.550331002622</v>
      </c>
      <c r="BF39" s="29">
        <f t="shared" si="8"/>
        <v>0.86419698818048118</v>
      </c>
      <c r="BG39" s="29">
        <f t="shared" si="9"/>
        <v>0.86189049995162925</v>
      </c>
    </row>
    <row r="40" spans="1:59" x14ac:dyDescent="0.25">
      <c r="A40" s="6" t="s">
        <v>39</v>
      </c>
      <c r="B40" s="32">
        <v>4766.3681575350893</v>
      </c>
      <c r="C40" s="32">
        <v>731.05300112249893</v>
      </c>
      <c r="D40" s="34" t="s">
        <v>328</v>
      </c>
      <c r="F40" s="34" t="s">
        <v>39</v>
      </c>
      <c r="G40" s="32">
        <v>36.506493824300001</v>
      </c>
      <c r="H40" s="32">
        <v>43.709719186299999</v>
      </c>
      <c r="I40" s="32">
        <v>1.1838990470499999</v>
      </c>
      <c r="J40" s="32">
        <v>4.2519009683800002</v>
      </c>
      <c r="K40" s="32">
        <v>28.607411828899998</v>
      </c>
      <c r="L40" s="32">
        <v>1.4242865788100001</v>
      </c>
      <c r="M40" s="32">
        <v>11.558031404799999</v>
      </c>
      <c r="N40" s="32">
        <v>4751.6682766399999</v>
      </c>
      <c r="O40" s="32">
        <v>730.94942436899998</v>
      </c>
      <c r="P40" s="32">
        <v>4020.7188522699998</v>
      </c>
      <c r="Q40" s="32">
        <v>668.24774869500004</v>
      </c>
      <c r="R40" s="32">
        <v>3.3031999537000001</v>
      </c>
      <c r="S40" s="32">
        <v>0.73256796684199998</v>
      </c>
      <c r="T40" s="32">
        <v>403.95321417399998</v>
      </c>
      <c r="U40" s="32">
        <v>1.2867053655</v>
      </c>
      <c r="V40" s="32">
        <v>21.075700656399999</v>
      </c>
      <c r="W40" s="32">
        <v>0.45950905603600001</v>
      </c>
      <c r="X40" s="32">
        <v>0.33208089419499998</v>
      </c>
      <c r="Y40" s="32">
        <v>52.6426737655</v>
      </c>
      <c r="Z40" s="32">
        <v>111.85005947000001</v>
      </c>
      <c r="AA40" s="32">
        <v>5.47502004553</v>
      </c>
      <c r="AB40" s="32">
        <v>2.59701333245</v>
      </c>
      <c r="AD40" s="32">
        <v>44</v>
      </c>
      <c r="AE40" s="32" t="s">
        <v>39</v>
      </c>
      <c r="AF40" s="32">
        <v>7.9498884906600003</v>
      </c>
      <c r="AG40" s="32">
        <v>10.691397953399999</v>
      </c>
      <c r="AH40" s="32">
        <v>0.24528375242700001</v>
      </c>
      <c r="AI40" s="32">
        <v>0.89444580386600003</v>
      </c>
      <c r="AJ40" s="32">
        <v>6.4930681719500001</v>
      </c>
      <c r="AK40" s="32">
        <v>0.34313405916700002</v>
      </c>
      <c r="AL40" s="32">
        <v>2.6261434455699999</v>
      </c>
      <c r="AM40" s="32">
        <v>970.70498973500003</v>
      </c>
      <c r="AN40" s="32">
        <v>152.43920792</v>
      </c>
      <c r="AO40" s="32">
        <v>0.67703692578100005</v>
      </c>
      <c r="AP40" s="32">
        <v>0.16639816655600001</v>
      </c>
      <c r="AQ40" s="32">
        <v>92.880503623199999</v>
      </c>
      <c r="AR40" s="32">
        <v>0.24796599760800001</v>
      </c>
      <c r="AS40" s="32">
        <v>4.7559581049300004</v>
      </c>
      <c r="AT40" s="32">
        <v>0.108332415478</v>
      </c>
      <c r="AU40" s="32">
        <v>7.3983450435299997E-2</v>
      </c>
      <c r="AV40" s="32">
        <v>11.8792382058</v>
      </c>
      <c r="AW40" s="32">
        <v>24.656946549800001</v>
      </c>
      <c r="AX40" s="32">
        <v>1.3213937170100001</v>
      </c>
      <c r="AY40" s="32">
        <v>0.59693997150599998</v>
      </c>
      <c r="AZ40" s="32">
        <f t="shared" si="4"/>
        <v>1137.3132588321114</v>
      </c>
      <c r="BA40" s="32">
        <f t="shared" si="5"/>
        <v>166.6082690971113</v>
      </c>
      <c r="BC40" s="32">
        <f t="shared" si="6"/>
        <v>-3629.0548987029779</v>
      </c>
      <c r="BD40" s="32">
        <f t="shared" si="7"/>
        <v>-564.44473202538757</v>
      </c>
      <c r="BF40" s="29">
        <f t="shared" si="8"/>
        <v>0.76138786991639584</v>
      </c>
      <c r="BG40" s="29">
        <f t="shared" si="9"/>
        <v>0.77209823522878396</v>
      </c>
    </row>
    <row r="41" spans="1:59" x14ac:dyDescent="0.25">
      <c r="A41" s="6" t="s">
        <v>40</v>
      </c>
      <c r="B41" s="32">
        <v>259924.04994822689</v>
      </c>
      <c r="C41" s="32">
        <v>31608.66886517089</v>
      </c>
      <c r="D41" s="34" t="s">
        <v>328</v>
      </c>
      <c r="F41" s="34" t="s">
        <v>40</v>
      </c>
      <c r="G41" s="32">
        <v>1665.4878706100001</v>
      </c>
      <c r="H41" s="32">
        <v>1889.6584525799999</v>
      </c>
      <c r="I41" s="32">
        <v>46.166067792100002</v>
      </c>
      <c r="J41" s="32">
        <v>80.586060671200002</v>
      </c>
      <c r="K41" s="32">
        <v>1374.75462612</v>
      </c>
      <c r="L41" s="32">
        <v>53.450954777699998</v>
      </c>
      <c r="M41" s="32">
        <v>525.81924502699997</v>
      </c>
      <c r="N41" s="32">
        <v>260967.155581</v>
      </c>
      <c r="O41" s="32">
        <v>31707.373822900001</v>
      </c>
      <c r="P41" s="32">
        <v>229259.781759</v>
      </c>
      <c r="Q41" s="32">
        <v>29542.483270600002</v>
      </c>
      <c r="R41" s="32">
        <v>180.537390609</v>
      </c>
      <c r="S41" s="32">
        <v>35.8127295094</v>
      </c>
      <c r="T41" s="32">
        <v>17731.676930500002</v>
      </c>
      <c r="U41" s="32">
        <v>30.247724686800002</v>
      </c>
      <c r="V41" s="32">
        <v>738.58836091900002</v>
      </c>
      <c r="W41" s="32">
        <v>17.671827378100001</v>
      </c>
      <c r="X41" s="32">
        <v>31.1675442385</v>
      </c>
      <c r="Y41" s="32">
        <v>1848.09617531</v>
      </c>
      <c r="Z41" s="32">
        <v>5134.43348281</v>
      </c>
      <c r="AA41" s="32">
        <v>205.04077216900001</v>
      </c>
      <c r="AB41" s="32">
        <v>118.180414028</v>
      </c>
      <c r="AD41" s="32">
        <v>45</v>
      </c>
      <c r="AE41" s="32" t="s">
        <v>40</v>
      </c>
      <c r="AF41" s="32">
        <v>402.14052978400002</v>
      </c>
      <c r="AG41" s="32">
        <v>442.37267349400003</v>
      </c>
      <c r="AH41" s="32">
        <v>10.892750124799999</v>
      </c>
      <c r="AI41" s="32">
        <v>18.542849755700001</v>
      </c>
      <c r="AJ41" s="32">
        <v>329.07008236299998</v>
      </c>
      <c r="AK41" s="32">
        <v>12.4501367862</v>
      </c>
      <c r="AL41" s="32">
        <v>125.55605848800001</v>
      </c>
      <c r="AM41" s="32">
        <v>53809.067527200001</v>
      </c>
      <c r="AN41" s="32">
        <v>7017.1971261999997</v>
      </c>
      <c r="AO41" s="32">
        <v>41.691812222899998</v>
      </c>
      <c r="AP41" s="32">
        <v>8.5307633494499999</v>
      </c>
      <c r="AQ41" s="32">
        <v>4197.9414048500003</v>
      </c>
      <c r="AR41" s="32">
        <v>7.1984284697999996</v>
      </c>
      <c r="AS41" s="32">
        <v>172.96836275199999</v>
      </c>
      <c r="AT41" s="32">
        <v>4.1983749459200004</v>
      </c>
      <c r="AU41" s="32">
        <v>7.30275998817</v>
      </c>
      <c r="AV41" s="32">
        <v>432.80540295700001</v>
      </c>
      <c r="AW41" s="32">
        <v>1233.83980107</v>
      </c>
      <c r="AX41" s="32">
        <v>47.677423662899997</v>
      </c>
      <c r="AY41" s="32">
        <v>28.353180952599999</v>
      </c>
      <c r="AZ41" s="32">
        <f t="shared" si="4"/>
        <v>61332.593089763774</v>
      </c>
      <c r="BA41" s="32">
        <f t="shared" si="5"/>
        <v>7523.5255625637701</v>
      </c>
      <c r="BC41" s="32">
        <f t="shared" si="6"/>
        <v>-198591.45685846312</v>
      </c>
      <c r="BD41" s="32">
        <f t="shared" si="7"/>
        <v>-24085.143302607121</v>
      </c>
      <c r="BF41" s="29">
        <f t="shared" si="8"/>
        <v>0.76403648257258094</v>
      </c>
      <c r="BG41" s="29">
        <f t="shared" si="9"/>
        <v>0.76197904458881438</v>
      </c>
    </row>
    <row r="42" spans="1:59" x14ac:dyDescent="0.25">
      <c r="A42" s="6" t="s">
        <v>41</v>
      </c>
      <c r="B42" s="32">
        <v>267474.68730534788</v>
      </c>
      <c r="C42" s="32">
        <v>45495.269042677406</v>
      </c>
      <c r="D42" s="34" t="s">
        <v>328</v>
      </c>
      <c r="F42" s="34" t="s">
        <v>41</v>
      </c>
      <c r="G42" s="32">
        <v>3597.2102606399999</v>
      </c>
      <c r="H42" s="32">
        <v>1531.07423249</v>
      </c>
      <c r="I42" s="32">
        <v>62.152805403499997</v>
      </c>
      <c r="J42" s="32">
        <v>34.653081609600001</v>
      </c>
      <c r="K42" s="32">
        <v>2427.97345481</v>
      </c>
      <c r="L42" s="32">
        <v>33.418477543199998</v>
      </c>
      <c r="M42" s="32">
        <v>878.49262333499996</v>
      </c>
      <c r="N42" s="32">
        <v>266109.088858</v>
      </c>
      <c r="O42" s="32">
        <v>45177.759095699999</v>
      </c>
      <c r="P42" s="32">
        <v>220931.32976299999</v>
      </c>
      <c r="Q42" s="32">
        <v>43295.504226800003</v>
      </c>
      <c r="R42" s="32">
        <v>92.508385048299999</v>
      </c>
      <c r="S42" s="32">
        <v>56.746357016499999</v>
      </c>
      <c r="T42" s="32">
        <v>23590.425675099999</v>
      </c>
      <c r="U42" s="32">
        <v>58.012893125399998</v>
      </c>
      <c r="V42" s="32">
        <v>680.14473806299998</v>
      </c>
      <c r="W42" s="32">
        <v>24.840374818800001</v>
      </c>
      <c r="X42" s="32">
        <v>30.552561164499998</v>
      </c>
      <c r="Y42" s="32">
        <v>1702.6458861199999</v>
      </c>
      <c r="Z42" s="32">
        <v>10045.5002124</v>
      </c>
      <c r="AA42" s="32">
        <v>114.403340024</v>
      </c>
      <c r="AB42" s="32">
        <v>217.000659138</v>
      </c>
      <c r="AD42" s="32">
        <v>46</v>
      </c>
      <c r="AE42" s="32" t="s">
        <v>41</v>
      </c>
      <c r="AF42" s="32">
        <v>1509.7363727500001</v>
      </c>
      <c r="AG42" s="32">
        <v>620.25123047099999</v>
      </c>
      <c r="AH42" s="32">
        <v>25.7346599346</v>
      </c>
      <c r="AI42" s="32">
        <v>13.510346029700001</v>
      </c>
      <c r="AJ42" s="32">
        <v>1014.94988386</v>
      </c>
      <c r="AK42" s="32">
        <v>13.303746584100001</v>
      </c>
      <c r="AL42" s="32">
        <v>366.59397630400002</v>
      </c>
      <c r="AM42" s="32">
        <v>90158.448910499996</v>
      </c>
      <c r="AN42" s="32">
        <v>17988.392637500001</v>
      </c>
      <c r="AO42" s="32">
        <v>36.206304328800002</v>
      </c>
      <c r="AP42" s="32">
        <v>23.629713463200002</v>
      </c>
      <c r="AQ42" s="32">
        <v>9766.4239281800001</v>
      </c>
      <c r="AR42" s="32">
        <v>24.208785421599998</v>
      </c>
      <c r="AS42" s="32">
        <v>278.19972506900001</v>
      </c>
      <c r="AT42" s="32">
        <v>10.326485299</v>
      </c>
      <c r="AU42" s="32">
        <v>12.496396654</v>
      </c>
      <c r="AV42" s="32">
        <v>696.44620703800001</v>
      </c>
      <c r="AW42" s="32">
        <v>4208.0356699699996</v>
      </c>
      <c r="AX42" s="32">
        <v>45.105691175399997</v>
      </c>
      <c r="AY42" s="32">
        <v>90.806223249799999</v>
      </c>
      <c r="AZ42" s="32">
        <f t="shared" si="4"/>
        <v>108914.4001888971</v>
      </c>
      <c r="BA42" s="32">
        <f t="shared" si="5"/>
        <v>18755.9512783971</v>
      </c>
      <c r="BC42" s="32">
        <f t="shared" si="6"/>
        <v>-158560.28711645078</v>
      </c>
      <c r="BD42" s="32">
        <f t="shared" si="7"/>
        <v>-26739.317764280306</v>
      </c>
      <c r="BF42" s="29">
        <f t="shared" si="8"/>
        <v>0.59280483216506796</v>
      </c>
      <c r="BG42" s="29">
        <f t="shared" si="9"/>
        <v>0.58773842482824212</v>
      </c>
    </row>
    <row r="43" spans="1:59" x14ac:dyDescent="0.25">
      <c r="A43" s="6" t="s">
        <v>42</v>
      </c>
      <c r="B43" s="32">
        <v>141351.17436760879</v>
      </c>
      <c r="C43" s="32">
        <v>25680.811334178892</v>
      </c>
      <c r="D43" s="34" t="s">
        <v>328</v>
      </c>
      <c r="F43" s="34" t="s">
        <v>42</v>
      </c>
      <c r="G43" s="32">
        <v>1770.8185267599999</v>
      </c>
      <c r="H43" s="32">
        <v>1058.4330291000001</v>
      </c>
      <c r="I43" s="32">
        <v>39.796362197299999</v>
      </c>
      <c r="J43" s="32">
        <v>88.971494094400001</v>
      </c>
      <c r="K43" s="32">
        <v>1242.35856027</v>
      </c>
      <c r="L43" s="32">
        <v>29.716243952399999</v>
      </c>
      <c r="M43" s="32">
        <v>464.679439188</v>
      </c>
      <c r="N43" s="32">
        <v>140729.04350999999</v>
      </c>
      <c r="O43" s="32">
        <v>25583.048026500001</v>
      </c>
      <c r="P43" s="32">
        <v>115145.995484</v>
      </c>
      <c r="Q43" s="32">
        <v>23971.049881899999</v>
      </c>
      <c r="R43" s="32">
        <v>82.304681536800004</v>
      </c>
      <c r="S43" s="32">
        <v>29.261201481499999</v>
      </c>
      <c r="T43" s="32">
        <v>13435.3887662</v>
      </c>
      <c r="U43" s="32">
        <v>41.5268376406</v>
      </c>
      <c r="V43" s="32">
        <v>560.10949508600004</v>
      </c>
      <c r="W43" s="32">
        <v>15.139895509700001</v>
      </c>
      <c r="X43" s="32">
        <v>14.1668959429</v>
      </c>
      <c r="Y43" s="32">
        <v>1400.1815926199999</v>
      </c>
      <c r="Z43" s="32">
        <v>5090.1182294700002</v>
      </c>
      <c r="AA43" s="32">
        <v>108.67816196299999</v>
      </c>
      <c r="AB43" s="32">
        <v>111.397327171</v>
      </c>
      <c r="AD43" s="32">
        <v>47</v>
      </c>
      <c r="AE43" s="32" t="s">
        <v>42</v>
      </c>
      <c r="AF43" s="32">
        <v>431.69928035100003</v>
      </c>
      <c r="AG43" s="32">
        <v>229.118772971</v>
      </c>
      <c r="AH43" s="32">
        <v>8.9222281130599992</v>
      </c>
      <c r="AI43" s="32">
        <v>16.798189245700001</v>
      </c>
      <c r="AJ43" s="32">
        <v>297.785677029</v>
      </c>
      <c r="AK43" s="32">
        <v>6.1098232001100001</v>
      </c>
      <c r="AL43" s="32">
        <v>110.26585892600001</v>
      </c>
      <c r="AM43" s="32">
        <v>26280.1443249</v>
      </c>
      <c r="AN43" s="32">
        <v>5591.7067687600002</v>
      </c>
      <c r="AO43" s="32">
        <v>16.060151531700001</v>
      </c>
      <c r="AP43" s="32">
        <v>6.9533017191299997</v>
      </c>
      <c r="AQ43" s="32">
        <v>3098.7661380099998</v>
      </c>
      <c r="AR43" s="32">
        <v>9.2606443905799996</v>
      </c>
      <c r="AS43" s="32">
        <v>119.076685708</v>
      </c>
      <c r="AT43" s="32">
        <v>3.4757404313500002</v>
      </c>
      <c r="AU43" s="32">
        <v>3.27679609633</v>
      </c>
      <c r="AV43" s="32">
        <v>297.72648154299998</v>
      </c>
      <c r="AW43" s="32">
        <v>1227.45979835</v>
      </c>
      <c r="AX43" s="32">
        <v>21.9822337224</v>
      </c>
      <c r="AY43" s="32">
        <v>26.7715115377</v>
      </c>
      <c r="AZ43" s="32">
        <f t="shared" si="4"/>
        <v>32211.634794267429</v>
      </c>
      <c r="BA43" s="32">
        <f t="shared" si="5"/>
        <v>5931.4904693674298</v>
      </c>
      <c r="BC43" s="32">
        <f t="shared" si="6"/>
        <v>-109139.53957334136</v>
      </c>
      <c r="BD43" s="32">
        <f t="shared" si="7"/>
        <v>-19749.320864811463</v>
      </c>
      <c r="BF43" s="29">
        <f t="shared" si="8"/>
        <v>0.77211625627888059</v>
      </c>
      <c r="BG43" s="29">
        <f t="shared" si="9"/>
        <v>0.76903025406081549</v>
      </c>
    </row>
    <row r="44" spans="1:59" x14ac:dyDescent="0.25">
      <c r="A44" s="6" t="s">
        <v>43</v>
      </c>
      <c r="B44" s="32">
        <v>2713915.878638132</v>
      </c>
      <c r="C44" s="32">
        <v>320487.78115397069</v>
      </c>
      <c r="D44" s="34" t="s">
        <v>328</v>
      </c>
      <c r="F44" s="34" t="s">
        <v>43</v>
      </c>
      <c r="G44" s="32">
        <v>17250.947407799998</v>
      </c>
      <c r="H44" s="32">
        <v>19428.843486900001</v>
      </c>
      <c r="I44" s="32">
        <v>423.85804870300001</v>
      </c>
      <c r="J44" s="32">
        <v>504.20841631000002</v>
      </c>
      <c r="K44" s="32">
        <v>14094.0599296</v>
      </c>
      <c r="L44" s="32">
        <v>534.68043569099996</v>
      </c>
      <c r="M44" s="32">
        <v>5375.9089886299998</v>
      </c>
      <c r="N44" s="32">
        <v>2720208.7194400001</v>
      </c>
      <c r="O44" s="32">
        <v>320857.38640100003</v>
      </c>
      <c r="P44" s="32">
        <v>2399351.3330399999</v>
      </c>
      <c r="Q44" s="32">
        <v>301125.63261899998</v>
      </c>
      <c r="R44" s="32">
        <v>1569.1714277000001</v>
      </c>
      <c r="S44" s="32">
        <v>369.71027182199998</v>
      </c>
      <c r="T44" s="32">
        <v>181184.85748899999</v>
      </c>
      <c r="U44" s="32">
        <v>248.98345032399999</v>
      </c>
      <c r="V44" s="32">
        <v>6740.0905155600003</v>
      </c>
      <c r="W44" s="32">
        <v>178.14395494499999</v>
      </c>
      <c r="X44" s="32">
        <v>309.28878427900003</v>
      </c>
      <c r="Y44" s="32">
        <v>16868.565538999999</v>
      </c>
      <c r="Z44" s="32">
        <v>52499.900319699998</v>
      </c>
      <c r="AA44" s="32">
        <v>2049.6910430299999</v>
      </c>
      <c r="AB44" s="32">
        <v>1226.5113842799999</v>
      </c>
      <c r="AD44" s="32">
        <v>48</v>
      </c>
      <c r="AE44" s="32" t="s">
        <v>43</v>
      </c>
      <c r="AF44" s="32">
        <v>9399.5609182999997</v>
      </c>
      <c r="AG44" s="32">
        <v>9712.8752276199994</v>
      </c>
      <c r="AH44" s="32">
        <v>221.09995201800001</v>
      </c>
      <c r="AI44" s="32">
        <v>254.67373363600001</v>
      </c>
      <c r="AJ44" s="32">
        <v>7492.9032022600004</v>
      </c>
      <c r="AK44" s="32">
        <v>264.77941969300002</v>
      </c>
      <c r="AL44" s="32">
        <v>2843.4700990599999</v>
      </c>
      <c r="AM44" s="32">
        <v>1204587.67</v>
      </c>
      <c r="AN44" s="32">
        <v>157220.989875</v>
      </c>
      <c r="AO44" s="32">
        <v>761.77393827699996</v>
      </c>
      <c r="AP44" s="32">
        <v>194.01129905100001</v>
      </c>
      <c r="AQ44" s="32">
        <v>93745.501561199999</v>
      </c>
      <c r="AR44" s="32">
        <v>138.82134160999999</v>
      </c>
      <c r="AS44" s="32">
        <v>3423.11029624</v>
      </c>
      <c r="AT44" s="32">
        <v>93.081928527200006</v>
      </c>
      <c r="AU44" s="32">
        <v>154.54483546399999</v>
      </c>
      <c r="AV44" s="32">
        <v>8566.8577706800006</v>
      </c>
      <c r="AW44" s="32">
        <v>28274.806531900002</v>
      </c>
      <c r="AX44" s="32">
        <v>1010.1654715</v>
      </c>
      <c r="AY44" s="32">
        <v>655.17632227299998</v>
      </c>
      <c r="AZ44" s="32">
        <f t="shared" si="4"/>
        <v>1371794.90168628</v>
      </c>
      <c r="BA44" s="32">
        <f t="shared" si="5"/>
        <v>167207.23168628002</v>
      </c>
      <c r="BC44" s="32">
        <f t="shared" si="6"/>
        <v>-1342120.976951852</v>
      </c>
      <c r="BD44" s="32">
        <f t="shared" si="7"/>
        <v>-153280.54946769067</v>
      </c>
      <c r="BF44" s="29">
        <f t="shared" si="8"/>
        <v>0.49453300580021686</v>
      </c>
      <c r="BG44" s="29">
        <f t="shared" si="9"/>
        <v>0.47827267833980447</v>
      </c>
    </row>
    <row r="45" spans="1:59" x14ac:dyDescent="0.25">
      <c r="A45" s="6" t="s">
        <v>44</v>
      </c>
      <c r="B45" s="32">
        <v>196703.73298425</v>
      </c>
      <c r="C45" s="32">
        <v>21617.995620273388</v>
      </c>
      <c r="D45" s="34"/>
      <c r="F45" s="34" t="s">
        <v>44</v>
      </c>
      <c r="G45" s="32">
        <v>1032.00784989</v>
      </c>
      <c r="H45" s="32">
        <v>1455.4241279299999</v>
      </c>
      <c r="I45" s="32">
        <v>28.248908667999999</v>
      </c>
      <c r="J45" s="32">
        <v>35.674567734299998</v>
      </c>
      <c r="K45" s="32">
        <v>884.18371919699996</v>
      </c>
      <c r="L45" s="32">
        <v>41.330833457300002</v>
      </c>
      <c r="M45" s="32">
        <v>345.90133534</v>
      </c>
      <c r="N45" s="32">
        <v>197219.20012600001</v>
      </c>
      <c r="O45" s="32">
        <v>21669.335626</v>
      </c>
      <c r="P45" s="32">
        <v>175549.8645</v>
      </c>
      <c r="Q45" s="32">
        <v>20274.514006199999</v>
      </c>
      <c r="R45" s="32">
        <v>114.416865358</v>
      </c>
      <c r="S45" s="32">
        <v>24.408892078200001</v>
      </c>
      <c r="T45" s="32">
        <v>12561.2838402</v>
      </c>
      <c r="U45" s="32">
        <v>15.9207978086</v>
      </c>
      <c r="V45" s="32">
        <v>470.52155932900001</v>
      </c>
      <c r="W45" s="32">
        <v>11.867054422200001</v>
      </c>
      <c r="X45" s="32">
        <v>21.3847349218</v>
      </c>
      <c r="Y45" s="32">
        <v>1177.4176628800001</v>
      </c>
      <c r="Z45" s="32">
        <v>3212.2457836100002</v>
      </c>
      <c r="AA45" s="32">
        <v>160.34465428799999</v>
      </c>
      <c r="AB45" s="32">
        <v>76.756131582899997</v>
      </c>
      <c r="AD45" s="32">
        <v>49</v>
      </c>
      <c r="AE45" s="32" t="s">
        <v>44</v>
      </c>
      <c r="AF45" s="32">
        <v>440.77899017700003</v>
      </c>
      <c r="AG45" s="32">
        <v>605.03272538299996</v>
      </c>
      <c r="AH45" s="32">
        <v>12.133656865200001</v>
      </c>
      <c r="AI45" s="32">
        <v>15.332657172699999</v>
      </c>
      <c r="AJ45" s="32">
        <v>374.14274617299998</v>
      </c>
      <c r="AK45" s="32">
        <v>17.165228898799999</v>
      </c>
      <c r="AL45" s="32">
        <v>146.19443908700001</v>
      </c>
      <c r="AM45" s="32">
        <v>73647.1543504</v>
      </c>
      <c r="AN45" s="32">
        <v>8552.4085956399995</v>
      </c>
      <c r="AO45" s="32">
        <v>48.876497604199997</v>
      </c>
      <c r="AP45" s="32">
        <v>10.3197510031</v>
      </c>
      <c r="AQ45" s="32">
        <v>5288.1345788199997</v>
      </c>
      <c r="AR45" s="32">
        <v>7.1057346922200004</v>
      </c>
      <c r="AS45" s="32">
        <v>197.78815754799999</v>
      </c>
      <c r="AT45" s="32">
        <v>4.9607934284699997</v>
      </c>
      <c r="AU45" s="32">
        <v>9.0666133714299999</v>
      </c>
      <c r="AV45" s="32">
        <v>494.95154787000001</v>
      </c>
      <c r="AW45" s="32">
        <v>1367.37268924</v>
      </c>
      <c r="AX45" s="32">
        <v>66.560944978699993</v>
      </c>
      <c r="AY45" s="32">
        <v>32.399375994400003</v>
      </c>
      <c r="AZ45" s="32">
        <f t="shared" si="4"/>
        <v>82785.474709432834</v>
      </c>
      <c r="BA45" s="32">
        <f t="shared" si="5"/>
        <v>9138.3203590328285</v>
      </c>
      <c r="BC45" s="32">
        <f t="shared" si="6"/>
        <v>-113918.25827481717</v>
      </c>
      <c r="BD45" s="32">
        <f t="shared" si="7"/>
        <v>-12479.67526124056</v>
      </c>
      <c r="BF45" s="29">
        <f t="shared" si="8"/>
        <v>0.57913622963087619</v>
      </c>
      <c r="BG45" s="29">
        <f t="shared" si="9"/>
        <v>0.57728179246817413</v>
      </c>
    </row>
    <row r="46" spans="1:59" x14ac:dyDescent="0.25">
      <c r="A46" s="6" t="s">
        <v>45</v>
      </c>
      <c r="B46" s="32">
        <v>67758.830287628894</v>
      </c>
      <c r="C46" s="32">
        <v>7576.7197580319998</v>
      </c>
      <c r="D46" s="34" t="s">
        <v>328</v>
      </c>
      <c r="F46" s="34" t="s">
        <v>45</v>
      </c>
      <c r="G46" s="32">
        <v>374.52425469999997</v>
      </c>
      <c r="H46" s="32">
        <v>484.00947998499998</v>
      </c>
      <c r="I46" s="32">
        <v>10.786409773100001</v>
      </c>
      <c r="J46" s="32">
        <v>15.237552880599999</v>
      </c>
      <c r="K46" s="32">
        <v>321.01894376600001</v>
      </c>
      <c r="L46" s="32">
        <v>13.593217921400001</v>
      </c>
      <c r="M46" s="32">
        <v>123.52373022</v>
      </c>
      <c r="N46" s="32">
        <v>68094.141746900001</v>
      </c>
      <c r="O46" s="32">
        <v>7609.7077077900003</v>
      </c>
      <c r="P46" s="32">
        <v>60484.434039100001</v>
      </c>
      <c r="Q46" s="32">
        <v>7100.5814026899998</v>
      </c>
      <c r="R46" s="32">
        <v>46.813409723500001</v>
      </c>
      <c r="S46" s="32">
        <v>8.6481904793400002</v>
      </c>
      <c r="T46" s="32">
        <v>4334.8718234999997</v>
      </c>
      <c r="U46" s="32">
        <v>5.98370027062</v>
      </c>
      <c r="V46" s="32">
        <v>173.00851987199999</v>
      </c>
      <c r="W46" s="32">
        <v>4.1056732199099999</v>
      </c>
      <c r="X46" s="32">
        <v>8.31390607208</v>
      </c>
      <c r="Y46" s="32">
        <v>433.042010285</v>
      </c>
      <c r="Z46" s="32">
        <v>1172.4176670700001</v>
      </c>
      <c r="AA46" s="32">
        <v>52.532835860399999</v>
      </c>
      <c r="AB46" s="32">
        <v>27.277401687600001</v>
      </c>
      <c r="AD46" s="32">
        <v>50</v>
      </c>
      <c r="AE46" s="32" t="s">
        <v>45</v>
      </c>
      <c r="AF46" s="32">
        <v>35.923787121099998</v>
      </c>
      <c r="AG46" s="32">
        <v>44.3224113777</v>
      </c>
      <c r="AH46" s="32">
        <v>0.99340206527499997</v>
      </c>
      <c r="AI46" s="32">
        <v>1.3054941172000001</v>
      </c>
      <c r="AJ46" s="32">
        <v>30.286565271499999</v>
      </c>
      <c r="AK46" s="32">
        <v>1.2355026949800001</v>
      </c>
      <c r="AL46" s="32">
        <v>11.6196333455</v>
      </c>
      <c r="AM46" s="32">
        <v>5566.8803751400001</v>
      </c>
      <c r="AN46" s="32">
        <v>663.32616818600002</v>
      </c>
      <c r="AO46" s="32">
        <v>4.1637644659299999</v>
      </c>
      <c r="AP46" s="32">
        <v>0.81146478301799996</v>
      </c>
      <c r="AQ46" s="32">
        <v>403.32052664399998</v>
      </c>
      <c r="AR46" s="32">
        <v>0.56222930874699995</v>
      </c>
      <c r="AS46" s="32">
        <v>15.6966455302</v>
      </c>
      <c r="AT46" s="32">
        <v>0.38271269698799998</v>
      </c>
      <c r="AU46" s="32">
        <v>0.75864510888100001</v>
      </c>
      <c r="AV46" s="32">
        <v>39.289666202799999</v>
      </c>
      <c r="AW46" s="32">
        <v>111.421179559</v>
      </c>
      <c r="AX46" s="32">
        <v>4.7652133937899999</v>
      </c>
      <c r="AY46" s="32">
        <v>2.5854049030600001</v>
      </c>
      <c r="AZ46" s="32">
        <f t="shared" si="4"/>
        <v>6276.3255621486715</v>
      </c>
      <c r="BA46" s="32">
        <f t="shared" si="5"/>
        <v>709.44518700867104</v>
      </c>
      <c r="BC46" s="32">
        <f t="shared" si="6"/>
        <v>-61482.504725480219</v>
      </c>
      <c r="BD46" s="32">
        <f t="shared" si="7"/>
        <v>-6867.2745710233285</v>
      </c>
      <c r="BF46" s="29">
        <f t="shared" si="8"/>
        <v>0.90737258102735319</v>
      </c>
      <c r="BG46" s="29">
        <f t="shared" si="9"/>
        <v>0.90636512769835575</v>
      </c>
    </row>
    <row r="47" spans="1:59" x14ac:dyDescent="0.25">
      <c r="A47" s="6" t="s">
        <v>46</v>
      </c>
      <c r="B47" s="32">
        <v>132171.463351599</v>
      </c>
      <c r="C47" s="32">
        <v>19448.689130499901</v>
      </c>
      <c r="D47" s="34" t="s">
        <v>328</v>
      </c>
      <c r="F47" s="34" t="s">
        <v>46</v>
      </c>
      <c r="G47" s="32">
        <v>1089.4514409000001</v>
      </c>
      <c r="H47" s="32">
        <v>1034.50560862</v>
      </c>
      <c r="I47" s="32">
        <v>32.346178490500002</v>
      </c>
      <c r="J47" s="32">
        <v>88.253178834500005</v>
      </c>
      <c r="K47" s="32">
        <v>833.34432520400003</v>
      </c>
      <c r="L47" s="32">
        <v>31.542279108500001</v>
      </c>
      <c r="M47" s="32">
        <v>323.38699319699998</v>
      </c>
      <c r="N47" s="32">
        <v>132343.41558199999</v>
      </c>
      <c r="O47" s="32">
        <v>19476.400943299999</v>
      </c>
      <c r="P47" s="32">
        <v>112867.01463799999</v>
      </c>
      <c r="Q47" s="32">
        <v>17989.873967399999</v>
      </c>
      <c r="R47" s="32">
        <v>101.51889760900001</v>
      </c>
      <c r="S47" s="32">
        <v>21.013395105299999</v>
      </c>
      <c r="T47" s="32">
        <v>10616.1648558</v>
      </c>
      <c r="U47" s="32">
        <v>31.260200276700001</v>
      </c>
      <c r="V47" s="32">
        <v>505.84554474599997</v>
      </c>
      <c r="W47" s="32">
        <v>11.3161449471</v>
      </c>
      <c r="X47" s="32">
        <v>13.6646246058</v>
      </c>
      <c r="Y47" s="32">
        <v>1264.49865088</v>
      </c>
      <c r="Z47" s="32">
        <v>3285.1385103100001</v>
      </c>
      <c r="AA47" s="32">
        <v>120.110521604</v>
      </c>
      <c r="AB47" s="32">
        <v>73.039572835800001</v>
      </c>
      <c r="AD47" s="32">
        <v>51</v>
      </c>
      <c r="AE47" s="32" t="s">
        <v>46</v>
      </c>
      <c r="AF47" s="32">
        <v>195.902059259</v>
      </c>
      <c r="AG47" s="32">
        <v>185.436055014</v>
      </c>
      <c r="AH47" s="32">
        <v>5.7488197447599996</v>
      </c>
      <c r="AI47" s="32">
        <v>16.485528140500001</v>
      </c>
      <c r="AJ47" s="32">
        <v>150.92638492899999</v>
      </c>
      <c r="AK47" s="32">
        <v>5.6663621725700004</v>
      </c>
      <c r="AL47" s="32">
        <v>58.372351184700001</v>
      </c>
      <c r="AM47" s="32">
        <v>19676.440048199998</v>
      </c>
      <c r="AN47" s="32">
        <v>3221.54557798</v>
      </c>
      <c r="AO47" s="32">
        <v>17.829346925999999</v>
      </c>
      <c r="AP47" s="32">
        <v>3.7476367289799999</v>
      </c>
      <c r="AQ47" s="32">
        <v>1891.8366748599999</v>
      </c>
      <c r="AR47" s="32">
        <v>5.5079823004300001</v>
      </c>
      <c r="AS47" s="32">
        <v>92.7183941503</v>
      </c>
      <c r="AT47" s="32">
        <v>2.08155100311</v>
      </c>
      <c r="AU47" s="32">
        <v>2.3667806537099998</v>
      </c>
      <c r="AV47" s="32">
        <v>231.75944280900001</v>
      </c>
      <c r="AW47" s="32">
        <v>592.49205803699999</v>
      </c>
      <c r="AX47" s="32">
        <v>21.528382738800001</v>
      </c>
      <c r="AY47" s="32">
        <v>13.2812409602</v>
      </c>
      <c r="AZ47" s="32">
        <f t="shared" si="4"/>
        <v>23170.125760522009</v>
      </c>
      <c r="BA47" s="32">
        <f t="shared" si="5"/>
        <v>3493.6857123220097</v>
      </c>
      <c r="BC47" s="32">
        <f t="shared" si="6"/>
        <v>-109001.337591077</v>
      </c>
      <c r="BD47" s="32">
        <f t="shared" si="7"/>
        <v>-15955.00341817789</v>
      </c>
      <c r="BF47" s="29">
        <f t="shared" si="8"/>
        <v>0.8246964573670077</v>
      </c>
      <c r="BG47" s="29">
        <f t="shared" si="9"/>
        <v>0.82036394901067511</v>
      </c>
    </row>
    <row r="48" spans="1:59" x14ac:dyDescent="0.25">
      <c r="A48" s="6" t="s">
        <v>47</v>
      </c>
      <c r="B48" s="32">
        <v>177003.362781612</v>
      </c>
      <c r="C48" s="32">
        <v>28405.646441871198</v>
      </c>
      <c r="D48" s="34"/>
      <c r="F48" s="34" t="s">
        <v>47</v>
      </c>
      <c r="G48" s="32">
        <v>1998.6553587200001</v>
      </c>
      <c r="H48" s="32">
        <v>1194.46099417</v>
      </c>
      <c r="I48" s="32">
        <v>39.913763786899999</v>
      </c>
      <c r="J48" s="32">
        <v>55.175072636800003</v>
      </c>
      <c r="K48" s="32">
        <v>1398.10927066</v>
      </c>
      <c r="L48" s="32">
        <v>31.160945738700001</v>
      </c>
      <c r="M48" s="32">
        <v>519.37371217600003</v>
      </c>
      <c r="N48" s="32">
        <v>176244.82084100001</v>
      </c>
      <c r="O48" s="32">
        <v>28263.451633799999</v>
      </c>
      <c r="P48" s="32">
        <v>147981.36920700001</v>
      </c>
      <c r="Q48" s="32">
        <v>26766.762805400002</v>
      </c>
      <c r="R48" s="32">
        <v>75.905772703500006</v>
      </c>
      <c r="S48" s="32">
        <v>33.581414214299997</v>
      </c>
      <c r="T48" s="32">
        <v>15081.184789299999</v>
      </c>
      <c r="U48" s="32">
        <v>38.264784342799999</v>
      </c>
      <c r="V48" s="32">
        <v>523.77452008099999</v>
      </c>
      <c r="W48" s="32">
        <v>16.1098142319</v>
      </c>
      <c r="X48" s="32">
        <v>17.737552025199999</v>
      </c>
      <c r="Y48" s="32">
        <v>1310.0485241700001</v>
      </c>
      <c r="Z48" s="32">
        <v>5690.7968502599997</v>
      </c>
      <c r="AA48" s="32">
        <v>113.727679591</v>
      </c>
      <c r="AB48" s="32">
        <v>125.469615602</v>
      </c>
      <c r="AD48" s="32">
        <v>53</v>
      </c>
      <c r="AE48" s="32" t="s">
        <v>47</v>
      </c>
      <c r="AF48" s="32">
        <v>982.67622257799997</v>
      </c>
      <c r="AG48" s="32">
        <v>472.55514252500001</v>
      </c>
      <c r="AH48" s="32">
        <v>17.529568064300001</v>
      </c>
      <c r="AI48" s="32">
        <v>14.7365132926</v>
      </c>
      <c r="AJ48" s="32">
        <v>670.20272226400004</v>
      </c>
      <c r="AK48" s="32">
        <v>11.1251976598</v>
      </c>
      <c r="AL48" s="32">
        <v>244.6809542</v>
      </c>
      <c r="AM48" s="32">
        <v>63606.471903500002</v>
      </c>
      <c r="AN48" s="32">
        <v>12227.356062700001</v>
      </c>
      <c r="AO48" s="32">
        <v>26.696507693400001</v>
      </c>
      <c r="AP48" s="32">
        <v>15.7727074283</v>
      </c>
      <c r="AQ48" s="32">
        <v>6737.0303340500004</v>
      </c>
      <c r="AR48" s="32">
        <v>16.620550128000001</v>
      </c>
      <c r="AS48" s="32">
        <v>206.88575459500001</v>
      </c>
      <c r="AT48" s="32">
        <v>7.1890199776800001</v>
      </c>
      <c r="AU48" s="32">
        <v>8.1539624176000007</v>
      </c>
      <c r="AV48" s="32">
        <v>517.69350313500001</v>
      </c>
      <c r="AW48" s="32">
        <v>2758.2723503000002</v>
      </c>
      <c r="AX48" s="32">
        <v>39.166538811499997</v>
      </c>
      <c r="AY48" s="32">
        <v>60.180048001499998</v>
      </c>
      <c r="AZ48" s="32">
        <f t="shared" si="4"/>
        <v>76413.578483856705</v>
      </c>
      <c r="BA48" s="32">
        <f t="shared" si="5"/>
        <v>12807.106580356702</v>
      </c>
      <c r="BC48" s="32">
        <f t="shared" si="6"/>
        <v>-100589.78429775529</v>
      </c>
      <c r="BD48" s="32">
        <f t="shared" si="7"/>
        <v>-15598.539861514497</v>
      </c>
      <c r="BF48" s="29">
        <f t="shared" si="8"/>
        <v>0.56829306922187506</v>
      </c>
      <c r="BG48" s="29">
        <f t="shared" si="9"/>
        <v>0.54913518315575272</v>
      </c>
    </row>
    <row r="49" spans="1:64" x14ac:dyDescent="0.25">
      <c r="A49" s="6" t="s">
        <v>48</v>
      </c>
      <c r="B49" s="32">
        <v>86008.351100800006</v>
      </c>
      <c r="C49" s="32">
        <v>10662.171717449901</v>
      </c>
      <c r="D49" s="34" t="s">
        <v>328</v>
      </c>
      <c r="F49" s="34" t="s">
        <v>48</v>
      </c>
      <c r="G49" s="32">
        <v>585.84161786200002</v>
      </c>
      <c r="H49" s="32">
        <v>587.88634324899999</v>
      </c>
      <c r="I49" s="32">
        <v>17.8862013426</v>
      </c>
      <c r="J49" s="32">
        <v>28.550076390200001</v>
      </c>
      <c r="K49" s="32">
        <v>410.568021848</v>
      </c>
      <c r="L49" s="32">
        <v>17.7612785044</v>
      </c>
      <c r="M49" s="32">
        <v>166.650957412</v>
      </c>
      <c r="N49" s="32">
        <v>85930.732579500007</v>
      </c>
      <c r="O49" s="32">
        <v>10655.8569733</v>
      </c>
      <c r="P49" s="32">
        <v>75274.875606200003</v>
      </c>
      <c r="Q49" s="32">
        <v>10017.1633377</v>
      </c>
      <c r="R49" s="32">
        <v>52.7835422984</v>
      </c>
      <c r="S49" s="32">
        <v>11.9641883883</v>
      </c>
      <c r="T49" s="32">
        <v>6196.9552362499999</v>
      </c>
      <c r="U49" s="32">
        <v>19.7409385329</v>
      </c>
      <c r="V49" s="32">
        <v>213.22140897400001</v>
      </c>
      <c r="W49" s="32">
        <v>5.0076764750300002</v>
      </c>
      <c r="X49" s="32">
        <v>7.9948081097000001</v>
      </c>
      <c r="Y49" s="32">
        <v>533.15099610300001</v>
      </c>
      <c r="Z49" s="32">
        <v>1695.20213044</v>
      </c>
      <c r="AA49" s="32">
        <v>68.997755033399997</v>
      </c>
      <c r="AB49" s="32">
        <v>35.693384711999997</v>
      </c>
      <c r="AD49" s="32">
        <v>54</v>
      </c>
      <c r="AE49" s="32" t="s">
        <v>48</v>
      </c>
      <c r="AF49" s="32">
        <v>39.828942284699998</v>
      </c>
      <c r="AG49" s="32">
        <v>46.194949963299997</v>
      </c>
      <c r="AH49" s="32">
        <v>1.14078428659</v>
      </c>
      <c r="AI49" s="32">
        <v>2.0615501370399998</v>
      </c>
      <c r="AJ49" s="32">
        <v>30.227182137900002</v>
      </c>
      <c r="AK49" s="32">
        <v>1.3791003246</v>
      </c>
      <c r="AL49" s="32">
        <v>12.113619010700001</v>
      </c>
      <c r="AM49" s="32">
        <v>5451.9014534300004</v>
      </c>
      <c r="AN49" s="32">
        <v>715.75674873800006</v>
      </c>
      <c r="AO49" s="32">
        <v>3.48721684154</v>
      </c>
      <c r="AP49" s="32">
        <v>0.84473906544999999</v>
      </c>
      <c r="AQ49" s="32">
        <v>441.37110005</v>
      </c>
      <c r="AR49" s="32">
        <v>1.0896206961999999</v>
      </c>
      <c r="AS49" s="32">
        <v>16.5181957725</v>
      </c>
      <c r="AT49" s="32">
        <v>0.40558929095500001</v>
      </c>
      <c r="AU49" s="32">
        <v>0.562552656564</v>
      </c>
      <c r="AV49" s="32">
        <v>41.299885324599998</v>
      </c>
      <c r="AW49" s="32">
        <v>118.479918054</v>
      </c>
      <c r="AX49" s="32">
        <v>5.3406540751599998</v>
      </c>
      <c r="AY49" s="32">
        <v>2.6722427542</v>
      </c>
      <c r="AZ49" s="32">
        <f t="shared" si="4"/>
        <v>6216.9228443613647</v>
      </c>
      <c r="BA49" s="32">
        <f t="shared" si="5"/>
        <v>765.02139093136395</v>
      </c>
      <c r="BC49" s="32">
        <f t="shared" si="6"/>
        <v>-79791.428256438638</v>
      </c>
      <c r="BD49" s="32">
        <f t="shared" si="7"/>
        <v>-9897.1503265185365</v>
      </c>
      <c r="BF49" s="29">
        <f t="shared" si="8"/>
        <v>0.9277172185631688</v>
      </c>
      <c r="BG49" s="29">
        <f t="shared" si="9"/>
        <v>0.92824900862557702</v>
      </c>
    </row>
    <row r="50" spans="1:64" x14ac:dyDescent="0.25">
      <c r="A50" s="6" t="s">
        <v>49</v>
      </c>
      <c r="B50" s="32">
        <v>243414.78283136399</v>
      </c>
      <c r="C50" s="32">
        <v>42381.598126241297</v>
      </c>
      <c r="D50" s="34" t="s">
        <v>328</v>
      </c>
      <c r="F50" s="34" t="s">
        <v>49</v>
      </c>
      <c r="G50" s="32">
        <v>3150.6740759600002</v>
      </c>
      <c r="H50" s="32">
        <v>1592.99464012</v>
      </c>
      <c r="I50" s="32">
        <v>60.1820616523</v>
      </c>
      <c r="J50" s="32">
        <v>83.430167826800002</v>
      </c>
      <c r="K50" s="32">
        <v>2168.1696767499998</v>
      </c>
      <c r="L50" s="32">
        <v>39.878039947799998</v>
      </c>
      <c r="M50" s="32">
        <v>795.82672478100005</v>
      </c>
      <c r="N50" s="32">
        <v>242119.01418500001</v>
      </c>
      <c r="O50" s="32">
        <v>42130.931411600002</v>
      </c>
      <c r="P50" s="32">
        <v>199988.08277400001</v>
      </c>
      <c r="Q50" s="32">
        <v>39963.776937299997</v>
      </c>
      <c r="R50" s="32">
        <v>101.097374472</v>
      </c>
      <c r="S50" s="32">
        <v>50.664083696299997</v>
      </c>
      <c r="T50" s="32">
        <v>22050.0669504</v>
      </c>
      <c r="U50" s="32">
        <v>59.057734782899999</v>
      </c>
      <c r="V50" s="32">
        <v>766.24674096199999</v>
      </c>
      <c r="W50" s="32">
        <v>24.2921793107</v>
      </c>
      <c r="X50" s="32">
        <v>25.277938796400001</v>
      </c>
      <c r="Y50" s="32">
        <v>1916.57965663</v>
      </c>
      <c r="Z50" s="32">
        <v>8909.8495692699998</v>
      </c>
      <c r="AA50" s="32">
        <v>141.86671097999999</v>
      </c>
      <c r="AB50" s="32">
        <v>194.77250186000001</v>
      </c>
      <c r="AD50" s="32">
        <v>55</v>
      </c>
      <c r="AE50" s="32" t="s">
        <v>49</v>
      </c>
      <c r="AF50" s="32">
        <v>1004.40949001</v>
      </c>
      <c r="AG50" s="32">
        <v>503.22448373499998</v>
      </c>
      <c r="AH50" s="32">
        <v>18.840031386300002</v>
      </c>
      <c r="AI50" s="32">
        <v>24.569457242199999</v>
      </c>
      <c r="AJ50" s="32">
        <v>689.556660394</v>
      </c>
      <c r="AK50" s="32">
        <v>12.4859563455</v>
      </c>
      <c r="AL50" s="32">
        <v>252.92561016100001</v>
      </c>
      <c r="AM50" s="32">
        <v>63523.651081900003</v>
      </c>
      <c r="AN50" s="32">
        <v>12683.510082500001</v>
      </c>
      <c r="AO50" s="32">
        <v>30.1983485184</v>
      </c>
      <c r="AP50" s="32">
        <v>16.115451888399999</v>
      </c>
      <c r="AQ50" s="32">
        <v>6994.5955663900004</v>
      </c>
      <c r="AR50" s="32">
        <v>18.4725072815</v>
      </c>
      <c r="AS50" s="32">
        <v>237.89801961000001</v>
      </c>
      <c r="AT50" s="32">
        <v>7.6949205360599997</v>
      </c>
      <c r="AU50" s="32">
        <v>7.9376788811500001</v>
      </c>
      <c r="AV50" s="32">
        <v>595.05961508799999</v>
      </c>
      <c r="AW50" s="32">
        <v>2835.0765662700001</v>
      </c>
      <c r="AX50" s="32">
        <v>44.330164291099997</v>
      </c>
      <c r="AY50" s="32">
        <v>62.0396336843</v>
      </c>
      <c r="AZ50" s="32">
        <f t="shared" si="4"/>
        <v>76879.058079902461</v>
      </c>
      <c r="BA50" s="32">
        <f t="shared" si="5"/>
        <v>13355.406998002451</v>
      </c>
      <c r="BC50" s="32">
        <f t="shared" si="6"/>
        <v>-166535.72475146153</v>
      </c>
      <c r="BD50" s="32">
        <f t="shared" si="7"/>
        <v>-29026.191128238846</v>
      </c>
      <c r="BF50" s="29">
        <f t="shared" si="8"/>
        <v>0.68416438317485539</v>
      </c>
      <c r="BG50" s="29">
        <f t="shared" si="9"/>
        <v>0.684877220575285</v>
      </c>
    </row>
    <row r="51" spans="1:64" x14ac:dyDescent="0.25">
      <c r="A51" s="6" t="s">
        <v>50</v>
      </c>
      <c r="B51" s="32">
        <v>434404.60713606712</v>
      </c>
      <c r="C51" s="32">
        <v>45412.684793480694</v>
      </c>
      <c r="D51" s="32"/>
      <c r="E51" s="32"/>
      <c r="F51" s="34" t="s">
        <v>50</v>
      </c>
      <c r="G51" s="32">
        <v>2145.6601605000001</v>
      </c>
      <c r="H51" s="32">
        <v>3074.5506284799999</v>
      </c>
      <c r="I51" s="32">
        <v>59.990114464000001</v>
      </c>
      <c r="J51" s="32">
        <v>55.5691593556</v>
      </c>
      <c r="K51" s="32">
        <v>1919.40885916</v>
      </c>
      <c r="L51" s="32">
        <v>84.619250208099999</v>
      </c>
      <c r="M51" s="32">
        <v>736.65299150700002</v>
      </c>
      <c r="N51" s="32">
        <v>436802.69408400002</v>
      </c>
      <c r="O51" s="32">
        <v>45640.804516199998</v>
      </c>
      <c r="P51" s="32">
        <v>391161.88956799998</v>
      </c>
      <c r="Q51" s="32">
        <v>42712.705223500001</v>
      </c>
      <c r="R51" s="32">
        <v>285.79543599200002</v>
      </c>
      <c r="S51" s="32">
        <v>52.542140886399999</v>
      </c>
      <c r="T51" s="32">
        <v>26336.895402999999</v>
      </c>
      <c r="U51" s="32">
        <v>22.845744241799999</v>
      </c>
      <c r="V51" s="32">
        <v>994.39285261600003</v>
      </c>
      <c r="W51" s="32">
        <v>24.400760715800001</v>
      </c>
      <c r="X51" s="32">
        <v>54.356074031200002</v>
      </c>
      <c r="Y51" s="32">
        <v>2489.9944915299998</v>
      </c>
      <c r="Z51" s="32">
        <v>6812.6180540900004</v>
      </c>
      <c r="AA51" s="32">
        <v>328.17956778400003</v>
      </c>
      <c r="AB51" s="32">
        <v>162.29720001999999</v>
      </c>
      <c r="AD51" s="32">
        <v>56</v>
      </c>
      <c r="AE51" s="32" t="s">
        <v>50</v>
      </c>
      <c r="AF51" s="32">
        <v>855.37553155600006</v>
      </c>
      <c r="AG51" s="32">
        <v>1193.4715217999999</v>
      </c>
      <c r="AH51" s="32">
        <v>23.560295125</v>
      </c>
      <c r="AI51" s="32">
        <v>22.014739999</v>
      </c>
      <c r="AJ51" s="32">
        <v>757.84766513099999</v>
      </c>
      <c r="AK51" s="32">
        <v>32.799853258200002</v>
      </c>
      <c r="AL51" s="32">
        <v>290.46749271099998</v>
      </c>
      <c r="AM51" s="32">
        <v>151755.22706800001</v>
      </c>
      <c r="AN51" s="32">
        <v>16772.872559300002</v>
      </c>
      <c r="AO51" s="32">
        <v>110.062589698</v>
      </c>
      <c r="AP51" s="32">
        <v>20.648921057900001</v>
      </c>
      <c r="AQ51" s="32">
        <v>10313.9486841</v>
      </c>
      <c r="AR51" s="32">
        <v>9.3536131494399992</v>
      </c>
      <c r="AS51" s="32">
        <v>388.23386876900003</v>
      </c>
      <c r="AT51" s="32">
        <v>9.6020322809999996</v>
      </c>
      <c r="AU51" s="32">
        <v>21.030529898699999</v>
      </c>
      <c r="AV51" s="32">
        <v>972.125247199</v>
      </c>
      <c r="AW51" s="32">
        <v>2703.2117032400001</v>
      </c>
      <c r="AX51" s="32">
        <v>127.063629842</v>
      </c>
      <c r="AY51" s="32">
        <v>64.231734190699996</v>
      </c>
      <c r="AZ51" s="32">
        <f t="shared" si="4"/>
        <v>169670.33377423871</v>
      </c>
      <c r="BA51" s="32">
        <f t="shared" si="5"/>
        <v>17915.106706238701</v>
      </c>
      <c r="BC51" s="32">
        <f t="shared" si="6"/>
        <v>-264734.27336182841</v>
      </c>
      <c r="BD51" s="32">
        <f t="shared" si="7"/>
        <v>-27497.578087241993</v>
      </c>
      <c r="BF51" s="29">
        <f t="shared" si="8"/>
        <v>0.60941865950078788</v>
      </c>
      <c r="BG51" s="29">
        <f t="shared" si="9"/>
        <v>0.60550434778939688</v>
      </c>
    </row>
    <row r="52" spans="1:64" s="34" customFormat="1" x14ac:dyDescent="0.25">
      <c r="B52" s="32"/>
      <c r="C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F52" s="29"/>
      <c r="BG52" s="29"/>
    </row>
    <row r="53" spans="1:64" s="34" customFormat="1" x14ac:dyDescent="0.25">
      <c r="B53" s="32"/>
      <c r="C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F53" s="29"/>
      <c r="BG53" s="29"/>
    </row>
    <row r="54" spans="1:64" s="34" customFormat="1" x14ac:dyDescent="0.25">
      <c r="A54" s="32" t="s">
        <v>314</v>
      </c>
      <c r="B54" s="32">
        <v>15461.8513038529</v>
      </c>
      <c r="C54" s="32">
        <v>2117.1620691052899</v>
      </c>
      <c r="D54"/>
      <c r="F54" s="34" t="s">
        <v>51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/>
      <c r="BF54" s="29"/>
      <c r="BG54" s="29"/>
      <c r="BH54"/>
    </row>
    <row r="55" spans="1:64" s="34" customFormat="1" x14ac:dyDescent="0.25">
      <c r="A55" s="32" t="s">
        <v>1</v>
      </c>
      <c r="B55" s="32">
        <v>155471.43693875501</v>
      </c>
      <c r="C55" s="32">
        <v>15867.516234297589</v>
      </c>
      <c r="D55"/>
      <c r="F55" t="s">
        <v>1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>
        <f>AM55-B55</f>
        <v>-155471.43693875501</v>
      </c>
      <c r="BD55" s="32">
        <f>AN55-C55</f>
        <v>-15867.516234297589</v>
      </c>
      <c r="BE55"/>
      <c r="BF55" s="29">
        <f>BC55/B55</f>
        <v>-1</v>
      </c>
      <c r="BG55" s="29">
        <f>BD55/C55</f>
        <v>-1</v>
      </c>
      <c r="BH55"/>
    </row>
    <row r="56" spans="1:64" s="34" customFormat="1" x14ac:dyDescent="0.25">
      <c r="A56" s="32" t="s">
        <v>11</v>
      </c>
      <c r="B56" s="32">
        <v>33318.847821785501</v>
      </c>
      <c r="C56" s="32">
        <v>3039.8098345214999</v>
      </c>
      <c r="D56"/>
      <c r="F56" t="s">
        <v>11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>
        <f>AM56-B56</f>
        <v>-33318.847821785501</v>
      </c>
      <c r="BD56" s="32">
        <f>AN56-C56</f>
        <v>-3039.8098345214999</v>
      </c>
      <c r="BE56"/>
      <c r="BF56" s="29">
        <f>BC56/B56</f>
        <v>-1</v>
      </c>
      <c r="BG56" s="29">
        <f>BD56/C56</f>
        <v>-1</v>
      </c>
      <c r="BH56"/>
      <c r="BI56"/>
      <c r="BJ56"/>
      <c r="BK56"/>
      <c r="BL56"/>
    </row>
    <row r="57" spans="1:64" x14ac:dyDescent="0.25">
      <c r="A57" s="32" t="s">
        <v>58</v>
      </c>
    </row>
    <row r="58" spans="1:64" x14ac:dyDescent="0.25">
      <c r="A58" s="32" t="s">
        <v>177</v>
      </c>
      <c r="BF58" s="29"/>
      <c r="BG58" s="29"/>
    </row>
    <row r="59" spans="1:64" x14ac:dyDescent="0.25">
      <c r="A59" s="32" t="s">
        <v>315</v>
      </c>
    </row>
    <row r="60" spans="1:64" s="34" customFormat="1" x14ac:dyDescent="0.25">
      <c r="A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</row>
    <row r="61" spans="1:64" x14ac:dyDescent="0.25">
      <c r="A61" s="2"/>
    </row>
    <row r="62" spans="1:64" x14ac:dyDescent="0.25">
      <c r="A62" s="2" t="s">
        <v>56</v>
      </c>
      <c r="B62" s="1">
        <f>SUM(B3:B56)-B55-B56-B54</f>
        <v>18753026.185750347</v>
      </c>
      <c r="C62" s="1">
        <f>SUM(C3:C56)-C55-C56-C54</f>
        <v>2525359.8189824391</v>
      </c>
      <c r="G62" s="1">
        <f t="shared" ref="G62:AB62" si="10">SUM(G3:G56)-G55-G56-G54</f>
        <v>156495.89093387403</v>
      </c>
      <c r="H62" s="1">
        <f t="shared" si="10"/>
        <v>128820.19006928233</v>
      </c>
      <c r="I62" s="1">
        <f t="shared" si="10"/>
        <v>3534.6572537178599</v>
      </c>
      <c r="J62" s="1">
        <f t="shared" si="10"/>
        <v>4365.927611528391</v>
      </c>
      <c r="K62" s="1">
        <f t="shared" si="10"/>
        <v>117387.10026079138</v>
      </c>
      <c r="L62" s="1">
        <f t="shared" si="10"/>
        <v>3491.3952059604003</v>
      </c>
      <c r="M62" s="1">
        <f t="shared" si="10"/>
        <v>44167.469261783815</v>
      </c>
      <c r="N62" s="1">
        <f t="shared" si="10"/>
        <v>18762054.54009128</v>
      </c>
      <c r="O62" s="1">
        <f t="shared" si="10"/>
        <v>2522083.1407404635</v>
      </c>
      <c r="P62" s="1">
        <f t="shared" si="10"/>
        <v>16239971.399351448</v>
      </c>
      <c r="Q62" s="1">
        <f t="shared" si="10"/>
        <v>2377895.3629988376</v>
      </c>
      <c r="R62" s="1">
        <f t="shared" si="10"/>
        <v>10344.498934412339</v>
      </c>
      <c r="S62" s="1">
        <f t="shared" si="10"/>
        <v>2964.5353151422701</v>
      </c>
      <c r="T62" s="1">
        <f t="shared" si="10"/>
        <v>1387223.1522443315</v>
      </c>
      <c r="U62" s="1">
        <f t="shared" si="10"/>
        <v>2737.1355575248099</v>
      </c>
      <c r="V62" s="1">
        <f t="shared" si="10"/>
        <v>49724.425354698091</v>
      </c>
      <c r="W62" s="1">
        <f t="shared" si="10"/>
        <v>1444.5195389502308</v>
      </c>
      <c r="X62" s="1">
        <f t="shared" si="10"/>
        <v>2288.8720436248122</v>
      </c>
      <c r="Y62" s="1">
        <f t="shared" si="10"/>
        <v>124430.00018418622</v>
      </c>
      <c r="Z62" s="1">
        <f t="shared" si="10"/>
        <v>459254.22453111346</v>
      </c>
      <c r="AA62" s="1">
        <f t="shared" si="10"/>
        <v>13102.97790169086</v>
      </c>
      <c r="AB62" s="1">
        <f t="shared" si="10"/>
        <v>10306.162163705332</v>
      </c>
      <c r="AF62" s="1">
        <f t="shared" ref="AF62:BA62" si="11">SUM(AF3:AF56)-AF55-AF56-AF54</f>
        <v>60564.582223883554</v>
      </c>
      <c r="AG62" s="1">
        <f t="shared" si="11"/>
        <v>46161.415612697616</v>
      </c>
      <c r="AH62" s="1">
        <f t="shared" si="11"/>
        <v>1302.9363259618265</v>
      </c>
      <c r="AI62" s="1">
        <f t="shared" si="11"/>
        <v>1390.3641227090113</v>
      </c>
      <c r="AJ62" s="1">
        <f t="shared" si="11"/>
        <v>44609.029333295934</v>
      </c>
      <c r="AK62" s="1">
        <f t="shared" si="11"/>
        <v>1221.5116602154649</v>
      </c>
      <c r="AL62" s="1">
        <f t="shared" si="11"/>
        <v>16699.878367542438</v>
      </c>
      <c r="AM62" s="1">
        <f t="shared" si="11"/>
        <v>5907184.7495212015</v>
      </c>
      <c r="AN62" s="1">
        <f t="shared" si="11"/>
        <v>889859.94329520431</v>
      </c>
      <c r="AO62" s="1">
        <f t="shared" si="11"/>
        <v>3527.0978743095434</v>
      </c>
      <c r="AP62" s="1">
        <f t="shared" si="11"/>
        <v>1118.1003964437621</v>
      </c>
      <c r="AQ62" s="1">
        <f t="shared" si="11"/>
        <v>515422.71467367338</v>
      </c>
      <c r="AR62" s="1">
        <f t="shared" si="11"/>
        <v>1034.8587505551857</v>
      </c>
      <c r="AS62" s="1">
        <f t="shared" si="11"/>
        <v>17665.520486687266</v>
      </c>
      <c r="AT62" s="1">
        <f t="shared" si="11"/>
        <v>526.48261992814855</v>
      </c>
      <c r="AU62" s="1">
        <f t="shared" si="11"/>
        <v>800.666861923792</v>
      </c>
      <c r="AV62" s="1">
        <f t="shared" si="11"/>
        <v>44208.841562958922</v>
      </c>
      <c r="AW62" s="1">
        <f t="shared" si="11"/>
        <v>176074.10377804795</v>
      </c>
      <c r="AX62" s="1">
        <f t="shared" si="11"/>
        <v>4563.1552455415476</v>
      </c>
      <c r="AY62" s="1">
        <f t="shared" si="11"/>
        <v>3931.7016356652566</v>
      </c>
      <c r="AZ62" s="1">
        <f t="shared" si="11"/>
        <v>6848007.7206095383</v>
      </c>
      <c r="BA62" s="1">
        <f t="shared" si="11"/>
        <v>940822.97108833783</v>
      </c>
      <c r="BC62" s="1">
        <f>AM62-B62</f>
        <v>-12845841.436229145</v>
      </c>
      <c r="BD62" s="1">
        <f>AN62-C62</f>
        <v>-1635499.8756872348</v>
      </c>
      <c r="BF62" s="30">
        <f>BC62/B62</f>
        <v>-0.68500098645359819</v>
      </c>
      <c r="BG62" s="30">
        <f>BD62/C62</f>
        <v>-0.6476304340449347</v>
      </c>
    </row>
    <row r="63" spans="1:64" x14ac:dyDescent="0.25">
      <c r="A63" s="34" t="s">
        <v>329</v>
      </c>
      <c r="B63" s="32">
        <f>+B3+B5+B8+B9+B11+B12+B14+B15+B16+B17+B18+B19+B20+B21+B22+B23+B24+B25+B26+B28+B30+B31+B33+B34+B35+B36+B37+B39+B40+B41+B42+B43+B44+B46+B47+B49+B50</f>
        <v>14952078.751055451</v>
      </c>
      <c r="C63" s="32">
        <f>+C3+C5+C8+C9+C11+C12+C14+C15+C16+C17+C18+C19+C20+C21+C22+C23+C24+C25+C26+C28+C30+C31+C33+C34+C35+C36+C37+C39+C40+C41+C42+C43+C44+C46+C47+C49+C50</f>
        <v>2062595.4280190682</v>
      </c>
      <c r="G63" s="32">
        <f t="shared" ref="G63:AY63" si="12">+G3+G5+G8+G9+G11+G12+G14+G15+G16+G17+G18+G19+G20+G21+G22+G23+G24+G25+G26+G28+G30+G31+G33+G34+G35+G36+G37+G39+G40+G41+G42+G43+G44+G46+G47+G49+G50</f>
        <v>130625.64555557531</v>
      </c>
      <c r="H63" s="32">
        <f t="shared" si="12"/>
        <v>102130.09182682831</v>
      </c>
      <c r="I63" s="32">
        <f t="shared" si="12"/>
        <v>2889.5446448562407</v>
      </c>
      <c r="J63" s="32">
        <f t="shared" si="12"/>
        <v>3643.7699269964801</v>
      </c>
      <c r="K63" s="32">
        <f t="shared" si="12"/>
        <v>97194.221016977899</v>
      </c>
      <c r="L63" s="32">
        <f t="shared" si="12"/>
        <v>2754.4442208677801</v>
      </c>
      <c r="M63" s="32">
        <f t="shared" si="12"/>
        <v>36423.183228971291</v>
      </c>
      <c r="N63" s="32">
        <f t="shared" si="12"/>
        <v>14953696.133943636</v>
      </c>
      <c r="O63" s="32">
        <f t="shared" si="12"/>
        <v>2059075.4849066788</v>
      </c>
      <c r="P63" s="32">
        <f t="shared" si="12"/>
        <v>12894620.6490374</v>
      </c>
      <c r="Q63" s="32">
        <f t="shared" si="12"/>
        <v>1942076.1646515357</v>
      </c>
      <c r="R63" s="32">
        <f t="shared" si="12"/>
        <v>8131.0740415732898</v>
      </c>
      <c r="S63" s="32">
        <f t="shared" si="12"/>
        <v>2427.1454680607617</v>
      </c>
      <c r="T63" s="32">
        <f t="shared" si="12"/>
        <v>1125075.0694780438</v>
      </c>
      <c r="U63" s="32">
        <f t="shared" si="12"/>
        <v>2274.5536170220698</v>
      </c>
      <c r="V63" s="32">
        <f t="shared" si="12"/>
        <v>40449.527250557097</v>
      </c>
      <c r="W63" s="32">
        <f t="shared" si="12"/>
        <v>1198.3246817150157</v>
      </c>
      <c r="X63" s="32">
        <f t="shared" si="12"/>
        <v>1858.7868562932586</v>
      </c>
      <c r="Y63" s="32">
        <f t="shared" si="12"/>
        <v>101218.22525426652</v>
      </c>
      <c r="Z63" s="32">
        <f t="shared" si="12"/>
        <v>381952.87942876486</v>
      </c>
      <c r="AA63" s="32">
        <f t="shared" si="12"/>
        <v>10278.538216918931</v>
      </c>
      <c r="AB63" s="32">
        <f t="shared" si="12"/>
        <v>8550.4639276995877</v>
      </c>
      <c r="AF63" s="32">
        <f t="shared" si="12"/>
        <v>48008.955024967865</v>
      </c>
      <c r="AG63" s="32">
        <f t="shared" si="12"/>
        <v>33937.660525982399</v>
      </c>
      <c r="AH63" s="32">
        <f t="shared" si="12"/>
        <v>993.67383795591229</v>
      </c>
      <c r="AI63" s="32">
        <f t="shared" si="12"/>
        <v>1056.2846052301261</v>
      </c>
      <c r="AJ63" s="32">
        <f t="shared" si="12"/>
        <v>35045.176357505254</v>
      </c>
      <c r="AK63" s="32">
        <f t="shared" si="12"/>
        <v>884.3248092871961</v>
      </c>
      <c r="AL63" s="32">
        <f t="shared" si="12"/>
        <v>13028.606622505744</v>
      </c>
      <c r="AM63" s="32">
        <f t="shared" si="12"/>
        <v>4361371.019707215</v>
      </c>
      <c r="AN63" s="32">
        <f t="shared" si="12"/>
        <v>683667.91078529507</v>
      </c>
      <c r="AO63" s="32">
        <f t="shared" si="12"/>
        <v>2526.8392919443113</v>
      </c>
      <c r="AP63" s="32">
        <f t="shared" si="12"/>
        <v>863.18042941551778</v>
      </c>
      <c r="AQ63" s="32">
        <f t="shared" si="12"/>
        <v>391715.9031872123</v>
      </c>
      <c r="AR63" s="32">
        <f t="shared" si="12"/>
        <v>794.87347789711384</v>
      </c>
      <c r="AS63" s="32">
        <f t="shared" si="12"/>
        <v>13412.44210869002</v>
      </c>
      <c r="AT63" s="32">
        <f t="shared" si="12"/>
        <v>411.80043035549301</v>
      </c>
      <c r="AU63" s="32">
        <f t="shared" si="12"/>
        <v>604.83376767402319</v>
      </c>
      <c r="AV63" s="32">
        <f t="shared" si="12"/>
        <v>33565.355114944607</v>
      </c>
      <c r="AW63" s="32">
        <f t="shared" si="12"/>
        <v>138946.47756554661</v>
      </c>
      <c r="AX63" s="32">
        <f t="shared" si="12"/>
        <v>3272.8884073040294</v>
      </c>
      <c r="AY63" s="32">
        <f t="shared" si="12"/>
        <v>3097.9964817871228</v>
      </c>
      <c r="AZ63" s="32">
        <f>+AZ3+AZ5+AZ8+AZ9+AZ11+AZ12+AZ14+AZ15+AZ16+AZ17+AZ18+AZ19+AZ20+AZ21+AZ22+AZ23+AZ24+AZ25+AZ26+AZ28+AZ30+AZ31+AZ33+AZ34+AZ35+AZ36+AZ37+AZ39+AZ40+AZ41+AZ42+AZ43+AZ44+AZ46+AZ47+AZ49+AZ50</f>
        <v>5083538.2923876615</v>
      </c>
      <c r="BA63" s="32">
        <f>+BA3+BA5+BA8+BA9+BA11+BA12+BA14+BA15+BA16+BA17+BA18+BA19+BA20+BA21+BA22+BA23+BA24+BA25+BA26+BA28+BA30+BA31+BA33+BA34+BA35+BA36+BA37+BA39+BA40+BA41+BA42+BA43+BA44+BA46+BA47+BA49+BA50</f>
        <v>722167.2726804479</v>
      </c>
      <c r="BC63" s="1">
        <f>AM63-B63</f>
        <v>-10590707.731348235</v>
      </c>
      <c r="BD63" s="1">
        <f>AN63-C63</f>
        <v>-1378927.5172337731</v>
      </c>
      <c r="BE63" s="34"/>
      <c r="BF63" s="30">
        <f>BC63/B63</f>
        <v>-0.70831005559013982</v>
      </c>
      <c r="BG63" s="30">
        <f>BD63/C63</f>
        <v>-0.66853998535141967</v>
      </c>
    </row>
    <row r="64" spans="1:64" x14ac:dyDescent="0.25"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2:6" x14ac:dyDescent="0.25">
      <c r="B65" s="32"/>
      <c r="C65" s="32"/>
      <c r="D65" s="34"/>
    </row>
    <row r="66" spans="2:6" x14ac:dyDescent="0.25">
      <c r="B66" s="34"/>
      <c r="C66" s="34"/>
      <c r="D66" s="34"/>
    </row>
    <row r="67" spans="2:6" x14ac:dyDescent="0.25">
      <c r="B67" s="34"/>
      <c r="C67" s="34"/>
      <c r="D67" s="34"/>
      <c r="F67" s="34"/>
    </row>
    <row r="68" spans="2:6" x14ac:dyDescent="0.25">
      <c r="B68" s="34"/>
      <c r="C68" s="34"/>
      <c r="D68" s="34"/>
      <c r="F68" s="34"/>
    </row>
    <row r="69" spans="2:6" x14ac:dyDescent="0.25">
      <c r="B69" s="34"/>
      <c r="C69" s="34"/>
      <c r="D69" s="34"/>
      <c r="F69" s="34"/>
    </row>
    <row r="70" spans="2:6" x14ac:dyDescent="0.25">
      <c r="B70" s="34"/>
      <c r="C70" s="34"/>
      <c r="D70" s="34"/>
      <c r="F70" s="34"/>
    </row>
    <row r="71" spans="2:6" x14ac:dyDescent="0.25">
      <c r="B71" s="34"/>
      <c r="C71" s="34"/>
      <c r="D71" s="34"/>
      <c r="F71" s="34"/>
    </row>
    <row r="72" spans="2:6" x14ac:dyDescent="0.25">
      <c r="B72" s="34"/>
      <c r="C72" s="34"/>
      <c r="D72" s="34"/>
      <c r="F72" s="34"/>
    </row>
    <row r="73" spans="2:6" x14ac:dyDescent="0.25">
      <c r="B73" s="34"/>
      <c r="C73" s="34"/>
      <c r="D73" s="34"/>
      <c r="F73" s="34"/>
    </row>
    <row r="74" spans="2:6" x14ac:dyDescent="0.25">
      <c r="B74" s="34"/>
      <c r="C74" s="34"/>
      <c r="D74" s="34"/>
      <c r="F74" s="34"/>
    </row>
    <row r="75" spans="2:6" x14ac:dyDescent="0.25">
      <c r="B75" s="34"/>
      <c r="C75" s="34"/>
      <c r="D75" s="34"/>
      <c r="F75" s="34"/>
    </row>
    <row r="76" spans="2:6" x14ac:dyDescent="0.25">
      <c r="B76" s="34"/>
      <c r="C76" s="34"/>
      <c r="D76" s="34"/>
      <c r="F76" s="34"/>
    </row>
    <row r="77" spans="2:6" x14ac:dyDescent="0.25">
      <c r="B77" s="34"/>
      <c r="C77" s="34"/>
      <c r="D77" s="34"/>
      <c r="F77" s="34"/>
    </row>
    <row r="78" spans="2:6" x14ac:dyDescent="0.25">
      <c r="B78" s="34"/>
      <c r="C78" s="34"/>
      <c r="D78" s="34"/>
      <c r="F78" s="34"/>
    </row>
    <row r="79" spans="2:6" x14ac:dyDescent="0.25">
      <c r="B79" s="34"/>
      <c r="C79" s="34"/>
      <c r="D79" s="34"/>
      <c r="F79" s="34"/>
    </row>
    <row r="80" spans="2:6" x14ac:dyDescent="0.25">
      <c r="B80" s="34"/>
      <c r="C80" s="34"/>
      <c r="D80" s="34"/>
      <c r="F80" s="34"/>
    </row>
    <row r="81" spans="2:6" x14ac:dyDescent="0.25">
      <c r="B81" s="34"/>
      <c r="C81" s="34"/>
      <c r="D81" s="34"/>
      <c r="F81" s="34"/>
    </row>
    <row r="82" spans="2:6" x14ac:dyDescent="0.25">
      <c r="B82" s="34"/>
      <c r="C82" s="34"/>
      <c r="D82" s="34"/>
      <c r="F82" s="34"/>
    </row>
    <row r="83" spans="2:6" x14ac:dyDescent="0.25">
      <c r="B83" s="34"/>
      <c r="C83" s="34"/>
      <c r="D83" s="34"/>
      <c r="F83" s="34"/>
    </row>
    <row r="84" spans="2:6" x14ac:dyDescent="0.25">
      <c r="B84" s="34"/>
      <c r="C84" s="34"/>
      <c r="D84" s="34"/>
      <c r="F84" s="34"/>
    </row>
    <row r="85" spans="2:6" x14ac:dyDescent="0.25">
      <c r="B85" s="34"/>
      <c r="C85" s="34"/>
      <c r="D85" s="34"/>
      <c r="F85" s="34"/>
    </row>
    <row r="86" spans="2:6" x14ac:dyDescent="0.25">
      <c r="B86" s="34"/>
      <c r="C86" s="34"/>
      <c r="D86" s="34"/>
      <c r="F86" s="34"/>
    </row>
    <row r="87" spans="2:6" x14ac:dyDescent="0.25">
      <c r="B87" s="34"/>
      <c r="C87" s="34"/>
      <c r="D87" s="34"/>
      <c r="F87" s="34"/>
    </row>
    <row r="88" spans="2:6" x14ac:dyDescent="0.25">
      <c r="B88" s="34"/>
      <c r="C88" s="34"/>
      <c r="D88" s="34"/>
      <c r="F88" s="34"/>
    </row>
    <row r="89" spans="2:6" x14ac:dyDescent="0.25">
      <c r="B89" s="34"/>
      <c r="C89" s="34"/>
      <c r="D89" s="34"/>
      <c r="F89" s="34"/>
    </row>
    <row r="90" spans="2:6" x14ac:dyDescent="0.25">
      <c r="B90" s="34"/>
      <c r="C90" s="34"/>
      <c r="D90" s="34"/>
      <c r="F90" s="34"/>
    </row>
    <row r="91" spans="2:6" x14ac:dyDescent="0.25">
      <c r="B91" s="34"/>
      <c r="C91" s="34"/>
      <c r="D91" s="34"/>
      <c r="F91" s="34"/>
    </row>
    <row r="92" spans="2:6" x14ac:dyDescent="0.25">
      <c r="B92" s="34"/>
      <c r="C92" s="34"/>
      <c r="D92" s="34"/>
      <c r="F92" s="34"/>
    </row>
    <row r="93" spans="2:6" x14ac:dyDescent="0.25">
      <c r="B93" s="34"/>
      <c r="C93" s="34"/>
      <c r="D93" s="34"/>
      <c r="F93" s="34"/>
    </row>
    <row r="94" spans="2:6" x14ac:dyDescent="0.25">
      <c r="B94" s="34"/>
      <c r="C94" s="34"/>
      <c r="D94" s="34"/>
      <c r="F94" s="34"/>
    </row>
    <row r="95" spans="2:6" x14ac:dyDescent="0.25">
      <c r="B95" s="34"/>
      <c r="C95" s="34"/>
      <c r="D95" s="34"/>
      <c r="F95" s="34"/>
    </row>
    <row r="96" spans="2:6" x14ac:dyDescent="0.25">
      <c r="B96" s="34"/>
      <c r="C96" s="34"/>
      <c r="D96" s="34"/>
      <c r="F96" s="34"/>
    </row>
    <row r="97" spans="2:6" x14ac:dyDescent="0.25">
      <c r="B97" s="34"/>
      <c r="C97" s="34"/>
      <c r="D97" s="34"/>
      <c r="F97" s="34"/>
    </row>
    <row r="98" spans="2:6" x14ac:dyDescent="0.25">
      <c r="B98" s="34"/>
      <c r="C98" s="34"/>
      <c r="D98" s="34"/>
      <c r="F98" s="34"/>
    </row>
    <row r="99" spans="2:6" x14ac:dyDescent="0.25">
      <c r="B99" s="34"/>
      <c r="C99" s="34"/>
      <c r="D99" s="34"/>
      <c r="F99" s="34"/>
    </row>
    <row r="100" spans="2:6" x14ac:dyDescent="0.25">
      <c r="B100" s="34"/>
      <c r="C100" s="34"/>
      <c r="D100" s="34"/>
      <c r="F100" s="34"/>
    </row>
    <row r="101" spans="2:6" x14ac:dyDescent="0.25">
      <c r="B101" s="34"/>
      <c r="C101" s="34"/>
      <c r="D101" s="34"/>
      <c r="F101" s="34"/>
    </row>
    <row r="102" spans="2:6" x14ac:dyDescent="0.25">
      <c r="B102" s="34"/>
      <c r="C102" s="34"/>
      <c r="D102" s="34"/>
      <c r="F102" s="34"/>
    </row>
    <row r="103" spans="2:6" x14ac:dyDescent="0.25">
      <c r="B103" s="34"/>
      <c r="C103" s="34"/>
      <c r="D103" s="34"/>
      <c r="F103" s="34"/>
    </row>
    <row r="104" spans="2:6" x14ac:dyDescent="0.25">
      <c r="B104" s="34"/>
      <c r="C104" s="34"/>
      <c r="D104" s="34"/>
      <c r="F104" s="34"/>
    </row>
    <row r="105" spans="2:6" x14ac:dyDescent="0.25">
      <c r="B105" s="34"/>
      <c r="C105" s="34"/>
      <c r="D105" s="34"/>
      <c r="F105" s="34"/>
    </row>
    <row r="106" spans="2:6" x14ac:dyDescent="0.25">
      <c r="B106" s="34"/>
      <c r="C106" s="34"/>
      <c r="D106" s="34"/>
      <c r="F106" s="34"/>
    </row>
    <row r="107" spans="2:6" x14ac:dyDescent="0.25">
      <c r="B107" s="34"/>
      <c r="C107" s="34"/>
      <c r="D107" s="34"/>
      <c r="F107" s="34"/>
    </row>
    <row r="108" spans="2:6" x14ac:dyDescent="0.25">
      <c r="B108" s="34"/>
      <c r="C108" s="34"/>
      <c r="D108" s="34"/>
      <c r="F108" s="34"/>
    </row>
    <row r="109" spans="2:6" x14ac:dyDescent="0.25">
      <c r="B109" s="34"/>
      <c r="C109" s="34"/>
      <c r="D109" s="34"/>
      <c r="F109" s="34"/>
    </row>
    <row r="110" spans="2:6" x14ac:dyDescent="0.25">
      <c r="B110" s="34"/>
      <c r="C110" s="34"/>
      <c r="D110" s="34"/>
      <c r="F110" s="34"/>
    </row>
    <row r="111" spans="2:6" x14ac:dyDescent="0.25">
      <c r="B111" s="34"/>
      <c r="C111" s="34"/>
      <c r="D111" s="34"/>
      <c r="F111" s="34"/>
    </row>
    <row r="112" spans="2:6" x14ac:dyDescent="0.25">
      <c r="B112" s="34"/>
      <c r="C112" s="34"/>
      <c r="D112" s="34"/>
      <c r="F112" s="34"/>
    </row>
    <row r="113" spans="2:6" x14ac:dyDescent="0.25">
      <c r="B113" s="34"/>
      <c r="C113" s="34"/>
      <c r="D113" s="34"/>
      <c r="F113" s="34"/>
    </row>
    <row r="114" spans="2:6" x14ac:dyDescent="0.25">
      <c r="B114" s="34"/>
      <c r="C114" s="34"/>
      <c r="D114" s="34"/>
      <c r="F114" s="34"/>
    </row>
    <row r="115" spans="2:6" x14ac:dyDescent="0.25">
      <c r="B115" s="34"/>
      <c r="C115" s="34"/>
      <c r="D115" s="34"/>
      <c r="F115" s="34"/>
    </row>
    <row r="116" spans="2:6" x14ac:dyDescent="0.25">
      <c r="B116" s="34"/>
      <c r="C116" s="34"/>
      <c r="D116" s="34"/>
      <c r="F116" s="34"/>
    </row>
    <row r="117" spans="2:6" x14ac:dyDescent="0.25">
      <c r="B117" s="34"/>
      <c r="C117" s="34"/>
      <c r="D117" s="34"/>
      <c r="F117" s="3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2.75" x14ac:dyDescent="0.2"/>
  <cols>
    <col min="1" max="1" width="13.42578125" style="53" customWidth="1"/>
    <col min="2" max="9" width="9.42578125" style="53" bestFit="1" customWidth="1"/>
    <col min="10" max="10" width="9.85546875" style="53" bestFit="1" customWidth="1"/>
    <col min="11" max="11" width="10" style="53" bestFit="1" customWidth="1"/>
    <col min="12" max="17" width="9.42578125" style="53" bestFit="1" customWidth="1"/>
    <col min="18" max="16384" width="9.140625" style="53"/>
  </cols>
  <sheetData>
    <row r="1" spans="1:17" x14ac:dyDescent="0.2">
      <c r="A1" s="53" t="s">
        <v>337</v>
      </c>
    </row>
    <row r="2" spans="1:17" x14ac:dyDescent="0.2">
      <c r="A2" s="54" t="s">
        <v>52</v>
      </c>
      <c r="B2" s="54" t="s">
        <v>131</v>
      </c>
      <c r="C2" s="54" t="s">
        <v>133</v>
      </c>
      <c r="D2" s="54" t="s">
        <v>59</v>
      </c>
      <c r="E2" s="54" t="s">
        <v>136</v>
      </c>
      <c r="F2" s="54" t="s">
        <v>137</v>
      </c>
      <c r="G2" s="54" t="s">
        <v>138</v>
      </c>
      <c r="H2" s="54" t="s">
        <v>139</v>
      </c>
      <c r="I2" s="54" t="s">
        <v>142</v>
      </c>
      <c r="J2" s="54" t="s">
        <v>143</v>
      </c>
      <c r="K2" s="54" t="s">
        <v>144</v>
      </c>
      <c r="L2" s="54" t="s">
        <v>145</v>
      </c>
      <c r="M2" s="54" t="s">
        <v>325</v>
      </c>
      <c r="N2" s="54" t="s">
        <v>148</v>
      </c>
      <c r="O2" s="54" t="s">
        <v>150</v>
      </c>
      <c r="P2" s="54" t="s">
        <v>324</v>
      </c>
      <c r="Q2" s="54" t="s">
        <v>171</v>
      </c>
    </row>
    <row r="3" spans="1:17" x14ac:dyDescent="0.2">
      <c r="A3" s="54" t="s">
        <v>0</v>
      </c>
      <c r="B3" s="54">
        <v>18040.2958</v>
      </c>
      <c r="C3" s="54">
        <v>4464.5582999999997</v>
      </c>
      <c r="D3" s="54">
        <v>172499.03299999988</v>
      </c>
      <c r="E3" s="54">
        <v>25905.590199999995</v>
      </c>
      <c r="F3" s="54">
        <v>6308.6699999999983</v>
      </c>
      <c r="G3" s="54">
        <v>42558.658099999993</v>
      </c>
      <c r="H3" s="54">
        <v>24600.850400000003</v>
      </c>
      <c r="I3" s="54">
        <v>65556.331000000006</v>
      </c>
      <c r="J3" s="54">
        <v>845580.83769999992</v>
      </c>
      <c r="K3" s="54">
        <v>89094.736699999994</v>
      </c>
      <c r="L3" s="54">
        <v>11415.025099999999</v>
      </c>
      <c r="M3" s="54">
        <v>32933.012900000009</v>
      </c>
      <c r="N3" s="54">
        <v>37580.856500000024</v>
      </c>
      <c r="O3" s="54">
        <v>133431.66199999995</v>
      </c>
      <c r="P3" s="54">
        <v>32644.523999999987</v>
      </c>
      <c r="Q3" s="54">
        <v>356462.46500000014</v>
      </c>
    </row>
    <row r="4" spans="1:17" x14ac:dyDescent="0.2">
      <c r="A4" s="54" t="s">
        <v>2</v>
      </c>
      <c r="B4" s="54">
        <v>37656.475399999996</v>
      </c>
      <c r="C4" s="54">
        <v>9319.1108000000077</v>
      </c>
      <c r="D4" s="54">
        <v>359526.19699999999</v>
      </c>
      <c r="E4" s="54">
        <v>53941.36</v>
      </c>
      <c r="F4" s="54">
        <v>12879.117399999999</v>
      </c>
      <c r="G4" s="54">
        <v>88616.942999999897</v>
      </c>
      <c r="H4" s="54">
        <v>51350.643000000025</v>
      </c>
      <c r="I4" s="54">
        <v>136839.07699999999</v>
      </c>
      <c r="J4" s="54">
        <v>350221.7040000002</v>
      </c>
      <c r="K4" s="54">
        <v>221216.66699999999</v>
      </c>
      <c r="L4" s="54">
        <v>18595.701999999979</v>
      </c>
      <c r="M4" s="54">
        <v>67566.267999999996</v>
      </c>
      <c r="N4" s="54">
        <v>87628.949999999983</v>
      </c>
      <c r="O4" s="54">
        <v>296430.92499999999</v>
      </c>
      <c r="P4" s="54">
        <v>37873.022199999985</v>
      </c>
      <c r="Q4" s="54">
        <v>356300.50800000003</v>
      </c>
    </row>
    <row r="5" spans="1:17" x14ac:dyDescent="0.2">
      <c r="A5" s="54" t="s">
        <v>3</v>
      </c>
      <c r="B5" s="54">
        <v>16492.372900000006</v>
      </c>
      <c r="C5" s="54">
        <v>4081.4825000000005</v>
      </c>
      <c r="D5" s="54">
        <v>157639.18699999989</v>
      </c>
      <c r="E5" s="54">
        <v>23667.973599999998</v>
      </c>
      <c r="F5" s="54">
        <v>5735.580899999999</v>
      </c>
      <c r="G5" s="54">
        <v>38882.644199999988</v>
      </c>
      <c r="H5" s="54">
        <v>22490.055900000003</v>
      </c>
      <c r="I5" s="54">
        <v>59931.548700000043</v>
      </c>
      <c r="J5" s="54">
        <v>652128.01750000031</v>
      </c>
      <c r="K5" s="54">
        <v>82504.006799999974</v>
      </c>
      <c r="L5" s="54">
        <v>19059.697900000021</v>
      </c>
      <c r="M5" s="54">
        <v>29977.983399999976</v>
      </c>
      <c r="N5" s="54">
        <v>28407.468000000008</v>
      </c>
      <c r="O5" s="54">
        <v>113808.87399999997</v>
      </c>
      <c r="P5" s="54">
        <v>31357.390300000003</v>
      </c>
      <c r="Q5" s="54">
        <v>224997.24100000004</v>
      </c>
    </row>
    <row r="6" spans="1:17" x14ac:dyDescent="0.2">
      <c r="A6" s="54" t="s">
        <v>4</v>
      </c>
      <c r="B6" s="54">
        <v>41329.48200000004</v>
      </c>
      <c r="C6" s="54">
        <v>10228.09809999999</v>
      </c>
      <c r="D6" s="54">
        <v>394657.7</v>
      </c>
      <c r="E6" s="54">
        <v>59299.757000000041</v>
      </c>
      <c r="F6" s="54">
        <v>14168.888100000006</v>
      </c>
      <c r="G6" s="54">
        <v>97419.852000000057</v>
      </c>
      <c r="H6" s="54">
        <v>56359.313000000046</v>
      </c>
      <c r="I6" s="54">
        <v>150186.4469999999</v>
      </c>
      <c r="J6" s="54">
        <v>755752.61400000018</v>
      </c>
      <c r="K6" s="54">
        <v>203816.63299999991</v>
      </c>
      <c r="L6" s="54">
        <v>36557.820000000022</v>
      </c>
      <c r="M6" s="54">
        <v>74293.11000000003</v>
      </c>
      <c r="N6" s="54">
        <v>175914.04299999992</v>
      </c>
      <c r="O6" s="54">
        <v>444968.41999999981</v>
      </c>
      <c r="P6" s="54">
        <v>38975.129999999954</v>
      </c>
      <c r="Q6" s="54">
        <v>468762.24999999983</v>
      </c>
    </row>
    <row r="7" spans="1:17" x14ac:dyDescent="0.2">
      <c r="A7" s="54" t="s">
        <v>5</v>
      </c>
      <c r="B7" s="54">
        <v>15996.4576</v>
      </c>
      <c r="C7" s="54">
        <v>3958.7564999999981</v>
      </c>
      <c r="D7" s="54">
        <v>152725.66699999996</v>
      </c>
      <c r="E7" s="54">
        <v>22913.01089999999</v>
      </c>
      <c r="F7" s="54">
        <v>5470.443400000001</v>
      </c>
      <c r="G7" s="54">
        <v>37642.44170000001</v>
      </c>
      <c r="H7" s="54">
        <v>21813.757999999987</v>
      </c>
      <c r="I7" s="54">
        <v>58129.24</v>
      </c>
      <c r="J7" s="54">
        <v>184997.15690000015</v>
      </c>
      <c r="K7" s="54">
        <v>79259.496599999999</v>
      </c>
      <c r="L7" s="54">
        <v>26089.027361000026</v>
      </c>
      <c r="M7" s="54">
        <v>28699.700199999999</v>
      </c>
      <c r="N7" s="54">
        <v>61421.252700000019</v>
      </c>
      <c r="O7" s="54">
        <v>162233.16699999999</v>
      </c>
      <c r="P7" s="54">
        <v>15539.919030000014</v>
      </c>
      <c r="Q7" s="54">
        <v>158925.34300000008</v>
      </c>
    </row>
    <row r="8" spans="1:17" x14ac:dyDescent="0.2">
      <c r="A8" s="54" t="s">
        <v>6</v>
      </c>
      <c r="B8" s="54">
        <v>786.89464000000032</v>
      </c>
      <c r="C8" s="54">
        <v>194.73859000000002</v>
      </c>
      <c r="D8" s="54">
        <v>7524.0673999999999</v>
      </c>
      <c r="E8" s="54">
        <v>1129.9368100000002</v>
      </c>
      <c r="F8" s="54">
        <v>275.10888</v>
      </c>
      <c r="G8" s="54">
        <v>1856.3056000000001</v>
      </c>
      <c r="H8" s="54">
        <v>1073.0573700000004</v>
      </c>
      <c r="I8" s="54">
        <v>2859.4774000000002</v>
      </c>
      <c r="J8" s="54">
        <v>20694.308063999997</v>
      </c>
      <c r="K8" s="54">
        <v>2732.8848260000004</v>
      </c>
      <c r="L8" s="54">
        <v>455.98235220999987</v>
      </c>
      <c r="M8" s="54">
        <v>1436.2214000000006</v>
      </c>
      <c r="N8" s="54">
        <v>1382.7871999999998</v>
      </c>
      <c r="O8" s="54">
        <v>5526.8129999999965</v>
      </c>
      <c r="P8" s="54">
        <v>630.8109179999999</v>
      </c>
      <c r="Q8" s="54">
        <v>8122.3491000000022</v>
      </c>
    </row>
    <row r="9" spans="1:17" x14ac:dyDescent="0.2">
      <c r="A9" s="54" t="s">
        <v>7</v>
      </c>
      <c r="B9" s="54">
        <v>387.34848000000005</v>
      </c>
      <c r="C9" s="54">
        <v>95.859735999999998</v>
      </c>
      <c r="D9" s="54">
        <v>3703.4215000000027</v>
      </c>
      <c r="E9" s="54">
        <v>556.13670000000002</v>
      </c>
      <c r="F9" s="54">
        <v>135.26174</v>
      </c>
      <c r="G9" s="54">
        <v>913.64253000000053</v>
      </c>
      <c r="H9" s="54">
        <v>528.21259000000009</v>
      </c>
      <c r="I9" s="54">
        <v>1407.5822000000005</v>
      </c>
      <c r="J9" s="54">
        <v>13206.969478999992</v>
      </c>
      <c r="K9" s="54">
        <v>2005.3191040000008</v>
      </c>
      <c r="L9" s="54">
        <v>794.09630000000027</v>
      </c>
      <c r="M9" s="54">
        <v>706.32515999999987</v>
      </c>
      <c r="N9" s="54">
        <v>672.96653000000015</v>
      </c>
      <c r="O9" s="54">
        <v>2690.1439000000041</v>
      </c>
      <c r="P9" s="54">
        <v>625.95866099999989</v>
      </c>
      <c r="Q9" s="54">
        <v>4431.0064000000002</v>
      </c>
    </row>
    <row r="10" spans="1:17" x14ac:dyDescent="0.2">
      <c r="A10" s="54" t="s">
        <v>8</v>
      </c>
      <c r="B10" s="54">
        <v>15.528399</v>
      </c>
      <c r="C10" s="54">
        <v>3.8430793000000021</v>
      </c>
      <c r="D10" s="54">
        <v>148.56986999999995</v>
      </c>
      <c r="E10" s="54">
        <v>22.320147000000016</v>
      </c>
      <c r="F10" s="54">
        <v>5.4756119000000005</v>
      </c>
      <c r="G10" s="54">
        <v>36.66875799999999</v>
      </c>
      <c r="H10" s="54">
        <v>21.175992000000011</v>
      </c>
      <c r="I10" s="54">
        <v>56.429848999999997</v>
      </c>
      <c r="J10" s="54">
        <v>738.85402585999987</v>
      </c>
      <c r="K10" s="54">
        <v>78.527146200000018</v>
      </c>
      <c r="L10" s="54">
        <v>16.060664000000006</v>
      </c>
      <c r="M10" s="54">
        <v>28.532318000000007</v>
      </c>
      <c r="N10" s="54">
        <v>36.454335000000007</v>
      </c>
      <c r="O10" s="54">
        <v>122.70151999999996</v>
      </c>
      <c r="P10" s="54">
        <v>19.703014</v>
      </c>
      <c r="Q10" s="54">
        <v>179.17288000000005</v>
      </c>
    </row>
    <row r="11" spans="1:17" x14ac:dyDescent="0.2">
      <c r="A11" s="54" t="s">
        <v>9</v>
      </c>
      <c r="B11" s="54">
        <v>24003.708999999984</v>
      </c>
      <c r="C11" s="54">
        <v>5940.3647999999985</v>
      </c>
      <c r="D11" s="54">
        <v>229319.20000000004</v>
      </c>
      <c r="E11" s="54">
        <v>34418.692999999999</v>
      </c>
      <c r="F11" s="54">
        <v>8286.3347999999969</v>
      </c>
      <c r="G11" s="54">
        <v>56544.359999999986</v>
      </c>
      <c r="H11" s="54">
        <v>32732.932999999997</v>
      </c>
      <c r="I11" s="54">
        <v>87226.610999999946</v>
      </c>
      <c r="J11" s="54">
        <v>674781.9599999995</v>
      </c>
      <c r="K11" s="54">
        <v>127019.33800000009</v>
      </c>
      <c r="L11" s="54">
        <v>33994.293000000012</v>
      </c>
      <c r="M11" s="54">
        <v>43381.279999999999</v>
      </c>
      <c r="N11" s="54">
        <v>54648.783999999985</v>
      </c>
      <c r="O11" s="54">
        <v>186883.16399999993</v>
      </c>
      <c r="P11" s="54">
        <v>37887.815600000009</v>
      </c>
      <c r="Q11" s="54">
        <v>368007.19999999995</v>
      </c>
    </row>
    <row r="12" spans="1:17" x14ac:dyDescent="0.2">
      <c r="A12" s="54" t="s">
        <v>10</v>
      </c>
      <c r="B12" s="54">
        <v>22094.956000000002</v>
      </c>
      <c r="C12" s="54">
        <v>5467.9889999999959</v>
      </c>
      <c r="D12" s="54">
        <v>211209.09900000005</v>
      </c>
      <c r="E12" s="54">
        <v>31713.114399999969</v>
      </c>
      <c r="F12" s="54">
        <v>7694.7566000000033</v>
      </c>
      <c r="G12" s="54">
        <v>52099.504000000008</v>
      </c>
      <c r="H12" s="54">
        <v>30129.980699999986</v>
      </c>
      <c r="I12" s="54">
        <v>80290.400999999983</v>
      </c>
      <c r="J12" s="54">
        <v>962018.2494000002</v>
      </c>
      <c r="K12" s="54">
        <v>119535.07040000004</v>
      </c>
      <c r="L12" s="54">
        <v>18303.609000000008</v>
      </c>
      <c r="M12" s="54">
        <v>40205.525000000038</v>
      </c>
      <c r="N12" s="54">
        <v>45495.346199999971</v>
      </c>
      <c r="O12" s="54">
        <v>162956.72399999999</v>
      </c>
      <c r="P12" s="54">
        <v>40599.076899999985</v>
      </c>
      <c r="Q12" s="54">
        <v>466428.08000000025</v>
      </c>
    </row>
    <row r="13" spans="1:17" x14ac:dyDescent="0.2">
      <c r="A13" s="54" t="s">
        <v>12</v>
      </c>
      <c r="B13" s="54">
        <v>17531.946400000001</v>
      </c>
      <c r="C13" s="54">
        <v>4338.7641999999987</v>
      </c>
      <c r="D13" s="54">
        <v>167368.20300000013</v>
      </c>
      <c r="E13" s="54">
        <v>25108.19479999999</v>
      </c>
      <c r="F13" s="54">
        <v>5985.9759000000031</v>
      </c>
      <c r="G13" s="54">
        <v>41248.70900000001</v>
      </c>
      <c r="H13" s="54">
        <v>23907.653199999997</v>
      </c>
      <c r="I13" s="54">
        <v>63709.190999999992</v>
      </c>
      <c r="J13" s="54">
        <v>85756.415000000023</v>
      </c>
      <c r="K13" s="54">
        <v>60715.024599999997</v>
      </c>
      <c r="L13" s="54">
        <v>11754.175499999994</v>
      </c>
      <c r="M13" s="54">
        <v>31415.696700000008</v>
      </c>
      <c r="N13" s="54">
        <v>75352.35209999996</v>
      </c>
      <c r="O13" s="54">
        <v>189800.60400000002</v>
      </c>
      <c r="P13" s="54">
        <v>10608.926500000003</v>
      </c>
      <c r="Q13" s="54">
        <v>239739.18300000011</v>
      </c>
    </row>
    <row r="14" spans="1:17" x14ac:dyDescent="0.2">
      <c r="A14" s="54" t="s">
        <v>13</v>
      </c>
      <c r="B14" s="54">
        <v>9437.6521000000012</v>
      </c>
      <c r="C14" s="54">
        <v>2335.6037300000012</v>
      </c>
      <c r="D14" s="54">
        <v>90196.3128</v>
      </c>
      <c r="E14" s="54">
        <v>13540.978700000012</v>
      </c>
      <c r="F14" s="54">
        <v>3276.0007100000021</v>
      </c>
      <c r="G14" s="54">
        <v>22245.649899999993</v>
      </c>
      <c r="H14" s="54">
        <v>12869.741300000002</v>
      </c>
      <c r="I14" s="54">
        <v>34295.338199999991</v>
      </c>
      <c r="J14" s="54">
        <v>201961.19679999998</v>
      </c>
      <c r="K14" s="54">
        <v>52826.497660000001</v>
      </c>
      <c r="L14" s="54">
        <v>34905.292640000021</v>
      </c>
      <c r="M14" s="54">
        <v>17129.703099999981</v>
      </c>
      <c r="N14" s="54">
        <v>16261.003500000003</v>
      </c>
      <c r="O14" s="54">
        <v>65825.747000000032</v>
      </c>
      <c r="P14" s="54">
        <v>16681.458000000013</v>
      </c>
      <c r="Q14" s="54">
        <v>27015.482600000014</v>
      </c>
    </row>
    <row r="15" spans="1:17" x14ac:dyDescent="0.2">
      <c r="A15" s="54" t="s">
        <v>14</v>
      </c>
      <c r="B15" s="54">
        <v>6024.6271999999999</v>
      </c>
      <c r="C15" s="54">
        <v>1490.9604799999991</v>
      </c>
      <c r="D15" s="54">
        <v>57601.73290000001</v>
      </c>
      <c r="E15" s="54">
        <v>8649.990200000002</v>
      </c>
      <c r="F15" s="54">
        <v>2104.0611199999998</v>
      </c>
      <c r="G15" s="54">
        <v>14210.552599999999</v>
      </c>
      <c r="H15" s="54">
        <v>8215.5548999999974</v>
      </c>
      <c r="I15" s="54">
        <v>21892.846000000001</v>
      </c>
      <c r="J15" s="54">
        <v>131363.01326999997</v>
      </c>
      <c r="K15" s="54">
        <v>31374.397629999985</v>
      </c>
      <c r="L15" s="54">
        <v>20063.414329999978</v>
      </c>
      <c r="M15" s="54">
        <v>10986.930299999995</v>
      </c>
      <c r="N15" s="54">
        <v>10514.557199999994</v>
      </c>
      <c r="O15" s="54">
        <v>42227.909800000009</v>
      </c>
      <c r="P15" s="54">
        <v>9668.9497399999982</v>
      </c>
      <c r="Q15" s="54">
        <v>27023.126899999992</v>
      </c>
    </row>
    <row r="16" spans="1:17" x14ac:dyDescent="0.2">
      <c r="A16" s="54" t="s">
        <v>15</v>
      </c>
      <c r="B16" s="54">
        <v>7792.5712000000012</v>
      </c>
      <c r="C16" s="54">
        <v>1928.4840300000017</v>
      </c>
      <c r="D16" s="54">
        <v>74456.312000000064</v>
      </c>
      <c r="E16" s="54">
        <v>11176.168900000017</v>
      </c>
      <c r="F16" s="54">
        <v>2695.3771499999998</v>
      </c>
      <c r="G16" s="54">
        <v>18360.625899999992</v>
      </c>
      <c r="H16" s="54">
        <v>10626.415300000006</v>
      </c>
      <c r="I16" s="54">
        <v>28317.326799999999</v>
      </c>
      <c r="J16" s="54">
        <v>116007.31086800002</v>
      </c>
      <c r="K16" s="54">
        <v>43197.694900000024</v>
      </c>
      <c r="L16" s="54">
        <v>32994.282605999993</v>
      </c>
      <c r="M16" s="54">
        <v>14104.853700000009</v>
      </c>
      <c r="N16" s="54">
        <v>13280.369500000003</v>
      </c>
      <c r="O16" s="54">
        <v>54129.82799999998</v>
      </c>
      <c r="P16" s="54">
        <v>13342.739207000006</v>
      </c>
      <c r="Q16" s="54">
        <v>15900.911499999998</v>
      </c>
    </row>
    <row r="17" spans="1:17" x14ac:dyDescent="0.2">
      <c r="A17" s="54" t="s">
        <v>16</v>
      </c>
      <c r="B17" s="54">
        <v>16310.331799999998</v>
      </c>
      <c r="C17" s="54">
        <v>4036.4370000000008</v>
      </c>
      <c r="D17" s="54">
        <v>155757.81090000001</v>
      </c>
      <c r="E17" s="54">
        <v>23371.514399999985</v>
      </c>
      <c r="F17" s="54">
        <v>5596.7737000000006</v>
      </c>
      <c r="G17" s="54">
        <v>38395.618600000016</v>
      </c>
      <c r="H17" s="54">
        <v>22241.737399999998</v>
      </c>
      <c r="I17" s="54">
        <v>59269.900000000016</v>
      </c>
      <c r="J17" s="54">
        <v>127084.29179999999</v>
      </c>
      <c r="K17" s="54">
        <v>101090.68409999993</v>
      </c>
      <c r="L17" s="54">
        <v>55495.425399999978</v>
      </c>
      <c r="M17" s="54">
        <v>29340.071500000024</v>
      </c>
      <c r="N17" s="54">
        <v>28224.189400000007</v>
      </c>
      <c r="O17" s="54">
        <v>113890.30580000003</v>
      </c>
      <c r="P17" s="54">
        <v>39739.065559999988</v>
      </c>
      <c r="Q17" s="54">
        <v>30163.707100000018</v>
      </c>
    </row>
    <row r="18" spans="1:17" x14ac:dyDescent="0.2">
      <c r="A18" s="54" t="s">
        <v>17</v>
      </c>
      <c r="B18" s="54">
        <v>8365.0128000000041</v>
      </c>
      <c r="C18" s="54">
        <v>2070.1468000000009</v>
      </c>
      <c r="D18" s="54">
        <v>80037.705199999997</v>
      </c>
      <c r="E18" s="54">
        <v>12025.128500000004</v>
      </c>
      <c r="F18" s="54">
        <v>2953.2959999999998</v>
      </c>
      <c r="G18" s="54">
        <v>19755.364500000003</v>
      </c>
      <c r="H18" s="54">
        <v>11407.039900000003</v>
      </c>
      <c r="I18" s="54">
        <v>30397.442499999997</v>
      </c>
      <c r="J18" s="54">
        <v>281440.54346999992</v>
      </c>
      <c r="K18" s="54">
        <v>40322.46390000001</v>
      </c>
      <c r="L18" s="54">
        <v>14783.105100000002</v>
      </c>
      <c r="M18" s="54">
        <v>15384.652899999992</v>
      </c>
      <c r="N18" s="54">
        <v>14355.332399999996</v>
      </c>
      <c r="O18" s="54">
        <v>58269.518799999998</v>
      </c>
      <c r="P18" s="54">
        <v>12487.470539999998</v>
      </c>
      <c r="Q18" s="54">
        <v>64766.610500000017</v>
      </c>
    </row>
    <row r="19" spans="1:17" x14ac:dyDescent="0.2">
      <c r="A19" s="54" t="s">
        <v>18</v>
      </c>
      <c r="B19" s="54">
        <v>16163.989299999996</v>
      </c>
      <c r="C19" s="54">
        <v>4000.2198000000021</v>
      </c>
      <c r="D19" s="54">
        <v>154508.00100000002</v>
      </c>
      <c r="E19" s="54">
        <v>23198.642799999987</v>
      </c>
      <c r="F19" s="54">
        <v>5625.6325000000024</v>
      </c>
      <c r="G19" s="54">
        <v>38111.744099999989</v>
      </c>
      <c r="H19" s="54">
        <v>22042.218700000009</v>
      </c>
      <c r="I19" s="54">
        <v>58738.08499999997</v>
      </c>
      <c r="J19" s="54">
        <v>623123.35369999986</v>
      </c>
      <c r="K19" s="54">
        <v>85430.597799999989</v>
      </c>
      <c r="L19" s="54">
        <v>18031.027000000009</v>
      </c>
      <c r="M19" s="54">
        <v>29398.412299999993</v>
      </c>
      <c r="N19" s="54">
        <v>31841.019500000013</v>
      </c>
      <c r="O19" s="54">
        <v>117021.06300000002</v>
      </c>
      <c r="P19" s="54">
        <v>34138.171300000002</v>
      </c>
      <c r="Q19" s="54">
        <v>260051.774</v>
      </c>
    </row>
    <row r="20" spans="1:17" x14ac:dyDescent="0.2">
      <c r="A20" s="54" t="s">
        <v>19</v>
      </c>
      <c r="B20" s="54">
        <v>7170.388799999997</v>
      </c>
      <c r="C20" s="54">
        <v>1774.5036999999993</v>
      </c>
      <c r="D20" s="54">
        <v>68496.085799999972</v>
      </c>
      <c r="E20" s="54">
        <v>10280.068899999995</v>
      </c>
      <c r="F20" s="54">
        <v>2471.9094</v>
      </c>
      <c r="G20" s="54">
        <v>16888.481</v>
      </c>
      <c r="H20" s="54">
        <v>9777.9899000000005</v>
      </c>
      <c r="I20" s="54">
        <v>26056.430099999998</v>
      </c>
      <c r="J20" s="54">
        <v>36161.530920000005</v>
      </c>
      <c r="K20" s="54">
        <v>16540.214730000007</v>
      </c>
      <c r="L20" s="54">
        <v>1942.9038486000004</v>
      </c>
      <c r="M20" s="54">
        <v>12945.086100000002</v>
      </c>
      <c r="N20" s="54">
        <v>12275.0898</v>
      </c>
      <c r="O20" s="54">
        <v>49828.513099999996</v>
      </c>
      <c r="P20" s="54">
        <v>4296.4221500000021</v>
      </c>
      <c r="Q20" s="54">
        <v>126689.56899999999</v>
      </c>
    </row>
    <row r="21" spans="1:17" x14ac:dyDescent="0.2">
      <c r="A21" s="54" t="s">
        <v>20</v>
      </c>
      <c r="B21" s="54">
        <v>1964.6412999999984</v>
      </c>
      <c r="C21" s="54">
        <v>486.20429999999976</v>
      </c>
      <c r="D21" s="54">
        <v>18787.502999999975</v>
      </c>
      <c r="E21" s="54">
        <v>2821.6439999999984</v>
      </c>
      <c r="F21" s="54">
        <v>688.00041999999985</v>
      </c>
      <c r="G21" s="54">
        <v>4635.5172000000048</v>
      </c>
      <c r="H21" s="54">
        <v>2679.1076999999991</v>
      </c>
      <c r="I21" s="54">
        <v>7139.282400000001</v>
      </c>
      <c r="J21" s="54">
        <v>77186.514819999895</v>
      </c>
      <c r="K21" s="54">
        <v>9165.5566300000028</v>
      </c>
      <c r="L21" s="54">
        <v>2821.9369999999999</v>
      </c>
      <c r="M21" s="54">
        <v>3590.4341999999974</v>
      </c>
      <c r="N21" s="54">
        <v>3412.9668999999994</v>
      </c>
      <c r="O21" s="54">
        <v>13660.063199999991</v>
      </c>
      <c r="P21" s="54">
        <v>2739.6117199999999</v>
      </c>
      <c r="Q21" s="54">
        <v>23239.489199999982</v>
      </c>
    </row>
    <row r="22" spans="1:17" x14ac:dyDescent="0.2">
      <c r="A22" s="54" t="s">
        <v>129</v>
      </c>
      <c r="B22" s="54">
        <v>1215.1840000000002</v>
      </c>
      <c r="C22" s="54">
        <v>300.73041000000012</v>
      </c>
      <c r="D22" s="54">
        <v>11618.010600000003</v>
      </c>
      <c r="E22" s="54">
        <v>1744.6236999999996</v>
      </c>
      <c r="F22" s="54">
        <v>424.17491000000012</v>
      </c>
      <c r="G22" s="54">
        <v>2866.1392999999998</v>
      </c>
      <c r="H22" s="54">
        <v>1657.1018000000001</v>
      </c>
      <c r="I22" s="54">
        <v>4415.843499999999</v>
      </c>
      <c r="J22" s="54">
        <v>31299.053020000003</v>
      </c>
      <c r="K22" s="54">
        <v>4268.7768199999991</v>
      </c>
      <c r="L22" s="54">
        <v>939.46295730000043</v>
      </c>
      <c r="M22" s="54">
        <v>2215.1972000000001</v>
      </c>
      <c r="N22" s="54">
        <v>2178.9117999999999</v>
      </c>
      <c r="O22" s="54">
        <v>8598.2939000000006</v>
      </c>
      <c r="P22" s="54">
        <v>1007.5230060000002</v>
      </c>
      <c r="Q22" s="54">
        <v>15987.647600000008</v>
      </c>
    </row>
    <row r="23" spans="1:17" x14ac:dyDescent="0.2">
      <c r="A23" s="54" t="s">
        <v>22</v>
      </c>
      <c r="B23" s="54">
        <v>9251.6172000000079</v>
      </c>
      <c r="C23" s="54">
        <v>2289.5585999999989</v>
      </c>
      <c r="D23" s="54">
        <v>88429.778999999966</v>
      </c>
      <c r="E23" s="54">
        <v>13277.709600000002</v>
      </c>
      <c r="F23" s="54">
        <v>3217.5448000000001</v>
      </c>
      <c r="G23" s="54">
        <v>21813.189399999999</v>
      </c>
      <c r="H23" s="54">
        <v>12616.058000000003</v>
      </c>
      <c r="I23" s="54">
        <v>33619.326599999971</v>
      </c>
      <c r="J23" s="54">
        <v>196506.95090000005</v>
      </c>
      <c r="K23" s="54">
        <v>35615.100100000011</v>
      </c>
      <c r="L23" s="54">
        <v>13932.211888346197</v>
      </c>
      <c r="M23" s="54">
        <v>16816.900300000001</v>
      </c>
      <c r="N23" s="54">
        <v>22793.18580000001</v>
      </c>
      <c r="O23" s="54">
        <v>74769.910400000008</v>
      </c>
      <c r="P23" s="54">
        <v>9037.6317700000018</v>
      </c>
      <c r="Q23" s="54">
        <v>103676.43199999999</v>
      </c>
    </row>
    <row r="24" spans="1:17" x14ac:dyDescent="0.2">
      <c r="A24" s="54" t="s">
        <v>23</v>
      </c>
      <c r="B24" s="54">
        <v>12185.207499999995</v>
      </c>
      <c r="C24" s="54">
        <v>3015.5602000000017</v>
      </c>
      <c r="D24" s="54">
        <v>116454.9280999999</v>
      </c>
      <c r="E24" s="54">
        <v>17483.205299999991</v>
      </c>
      <c r="F24" s="54">
        <v>4229.7604999999976</v>
      </c>
      <c r="G24" s="54">
        <v>28722.049700000021</v>
      </c>
      <c r="H24" s="54">
        <v>16616.498000000007</v>
      </c>
      <c r="I24" s="54">
        <v>44279.601500000004</v>
      </c>
      <c r="J24" s="54">
        <v>341189.40175999998</v>
      </c>
      <c r="K24" s="54">
        <v>49584.775639999963</v>
      </c>
      <c r="L24" s="54">
        <v>27088.201027800005</v>
      </c>
      <c r="M24" s="54">
        <v>22116.77410000001</v>
      </c>
      <c r="N24" s="54">
        <v>27959.558599999989</v>
      </c>
      <c r="O24" s="54">
        <v>95394.787099999972</v>
      </c>
      <c r="P24" s="54">
        <v>13655.395520000007</v>
      </c>
      <c r="Q24" s="54">
        <v>108002.41700000002</v>
      </c>
    </row>
    <row r="25" spans="1:17" x14ac:dyDescent="0.2">
      <c r="A25" s="54" t="s">
        <v>24</v>
      </c>
      <c r="B25" s="54">
        <v>16599.479100000004</v>
      </c>
      <c r="C25" s="54">
        <v>4107.9957000000004</v>
      </c>
      <c r="D25" s="54">
        <v>158704.63699999999</v>
      </c>
      <c r="E25" s="54">
        <v>23832.109100000001</v>
      </c>
      <c r="F25" s="54">
        <v>5795.2376999999988</v>
      </c>
      <c r="G25" s="54">
        <v>39152.327000000019</v>
      </c>
      <c r="H25" s="54">
        <v>22636.051599999999</v>
      </c>
      <c r="I25" s="54">
        <v>60320.626000000026</v>
      </c>
      <c r="J25" s="54">
        <v>749743.68249999953</v>
      </c>
      <c r="K25" s="54">
        <v>82926.600999999966</v>
      </c>
      <c r="L25" s="54">
        <v>14279.403100000007</v>
      </c>
      <c r="M25" s="54">
        <v>30263.862300000004</v>
      </c>
      <c r="N25" s="54">
        <v>32405.970799999988</v>
      </c>
      <c r="O25" s="54">
        <v>119572.35800000002</v>
      </c>
      <c r="P25" s="54">
        <v>31205.939799999996</v>
      </c>
      <c r="Q25" s="54">
        <v>298308.25299999979</v>
      </c>
    </row>
    <row r="26" spans="1:17" x14ac:dyDescent="0.2">
      <c r="A26" s="54" t="s">
        <v>25</v>
      </c>
      <c r="B26" s="54">
        <v>14531.248699999989</v>
      </c>
      <c r="C26" s="54">
        <v>3596.1526000000013</v>
      </c>
      <c r="D26" s="54">
        <v>138953.64309999996</v>
      </c>
      <c r="E26" s="54">
        <v>20868.54440000001</v>
      </c>
      <c r="F26" s="54">
        <v>5085.5696999999991</v>
      </c>
      <c r="G26" s="54">
        <v>34283.666300000012</v>
      </c>
      <c r="H26" s="54">
        <v>19815.756899999993</v>
      </c>
      <c r="I26" s="54">
        <v>52804.84500000003</v>
      </c>
      <c r="J26" s="54">
        <v>702862.45539000025</v>
      </c>
      <c r="K26" s="54">
        <v>77941.167699999976</v>
      </c>
      <c r="L26" s="54">
        <v>28310.986499999988</v>
      </c>
      <c r="M26" s="54">
        <v>26543.474999999988</v>
      </c>
      <c r="N26" s="54">
        <v>24995.184600000004</v>
      </c>
      <c r="O26" s="54">
        <v>101297.77960000001</v>
      </c>
      <c r="P26" s="54">
        <v>24007.486389999991</v>
      </c>
      <c r="Q26" s="54">
        <v>83628.081299999962</v>
      </c>
    </row>
    <row r="27" spans="1:17" x14ac:dyDescent="0.2">
      <c r="A27" s="54" t="s">
        <v>26</v>
      </c>
      <c r="B27" s="54">
        <v>23952.304499999995</v>
      </c>
      <c r="C27" s="54">
        <v>5927.6424000000052</v>
      </c>
      <c r="D27" s="54">
        <v>228650.48299999975</v>
      </c>
      <c r="E27" s="54">
        <v>34300.575299999982</v>
      </c>
      <c r="F27" s="54">
        <v>8173.3652999999986</v>
      </c>
      <c r="G27" s="54">
        <v>56350.242699999988</v>
      </c>
      <c r="H27" s="54">
        <v>32662.769800000005</v>
      </c>
      <c r="I27" s="54">
        <v>87039.704000000012</v>
      </c>
      <c r="J27" s="54">
        <v>75261.970199999982</v>
      </c>
      <c r="K27" s="54">
        <v>97383.754299999957</v>
      </c>
      <c r="L27" s="54">
        <v>42065.369848000009</v>
      </c>
      <c r="M27" s="54">
        <v>42901.054699999971</v>
      </c>
      <c r="N27" s="54">
        <v>120190.80579999987</v>
      </c>
      <c r="O27" s="54">
        <v>285212.30999999994</v>
      </c>
      <c r="P27" s="54">
        <v>19426.369699999985</v>
      </c>
      <c r="Q27" s="54">
        <v>260627.08199999997</v>
      </c>
    </row>
    <row r="28" spans="1:17" x14ac:dyDescent="0.2">
      <c r="A28" s="54" t="s">
        <v>27</v>
      </c>
      <c r="B28" s="54">
        <v>11072.847300000001</v>
      </c>
      <c r="C28" s="54">
        <v>2740.2776000000013</v>
      </c>
      <c r="D28" s="54">
        <v>105745.19039999989</v>
      </c>
      <c r="E28" s="54">
        <v>15867.357300000007</v>
      </c>
      <c r="F28" s="54">
        <v>3801.4269000000013</v>
      </c>
      <c r="G28" s="54">
        <v>26067.588200000009</v>
      </c>
      <c r="H28" s="54">
        <v>15099.623399999999</v>
      </c>
      <c r="I28" s="54">
        <v>40237.330900000023</v>
      </c>
      <c r="J28" s="54">
        <v>100484.26055999997</v>
      </c>
      <c r="K28" s="54">
        <v>63926.764199999954</v>
      </c>
      <c r="L28" s="54">
        <v>44438.830617000036</v>
      </c>
      <c r="M28" s="54">
        <v>19926.055699999986</v>
      </c>
      <c r="N28" s="54">
        <v>29476.743799999986</v>
      </c>
      <c r="O28" s="54">
        <v>92794.39559999996</v>
      </c>
      <c r="P28" s="54">
        <v>19268.661599999999</v>
      </c>
      <c r="Q28" s="54">
        <v>27688.341700000001</v>
      </c>
    </row>
    <row r="29" spans="1:17" x14ac:dyDescent="0.2">
      <c r="A29" s="54" t="s">
        <v>28</v>
      </c>
      <c r="B29" s="54">
        <v>20431.5713</v>
      </c>
      <c r="C29" s="54">
        <v>5056.3494000000037</v>
      </c>
      <c r="D29" s="54">
        <v>195032.98400000005</v>
      </c>
      <c r="E29" s="54">
        <v>29313.454200000011</v>
      </c>
      <c r="F29" s="54">
        <v>6967.1673000000001</v>
      </c>
      <c r="G29" s="54">
        <v>48157.231999999982</v>
      </c>
      <c r="H29" s="54">
        <v>27861.700200000003</v>
      </c>
      <c r="I29" s="54">
        <v>74245.943000000043</v>
      </c>
      <c r="J29" s="54">
        <v>102539.39320000005</v>
      </c>
      <c r="K29" s="54">
        <v>114094.30620000008</v>
      </c>
      <c r="L29" s="54">
        <v>9496.1290999999983</v>
      </c>
      <c r="M29" s="54">
        <v>36575.62539999999</v>
      </c>
      <c r="N29" s="54">
        <v>38185.383500000011</v>
      </c>
      <c r="O29" s="54">
        <v>146782.98500000002</v>
      </c>
      <c r="P29" s="54">
        <v>12980.501900000008</v>
      </c>
      <c r="Q29" s="54">
        <v>232201.60800000001</v>
      </c>
    </row>
    <row r="30" spans="1:17" x14ac:dyDescent="0.2">
      <c r="A30" s="54" t="s">
        <v>29</v>
      </c>
      <c r="B30" s="54">
        <v>1729.193600000001</v>
      </c>
      <c r="C30" s="54">
        <v>427.93663999999995</v>
      </c>
      <c r="D30" s="54">
        <v>16528.900300000001</v>
      </c>
      <c r="E30" s="54">
        <v>2481.7358999999992</v>
      </c>
      <c r="F30" s="54">
        <v>601.77630999999997</v>
      </c>
      <c r="G30" s="54">
        <v>4077.0836000000008</v>
      </c>
      <c r="H30" s="54">
        <v>2358.0366999999997</v>
      </c>
      <c r="I30" s="54">
        <v>6283.6950999999999</v>
      </c>
      <c r="J30" s="54">
        <v>21968.633753000002</v>
      </c>
      <c r="K30" s="54">
        <v>5031.8457399999998</v>
      </c>
      <c r="L30" s="54">
        <v>459.41505253595028</v>
      </c>
      <c r="M30" s="54">
        <v>3144.8</v>
      </c>
      <c r="N30" s="54">
        <v>2957.7597000000005</v>
      </c>
      <c r="O30" s="54">
        <v>12018.02</v>
      </c>
      <c r="P30" s="54">
        <v>1259.2390200000002</v>
      </c>
      <c r="Q30" s="54">
        <v>31600.445800000005</v>
      </c>
    </row>
    <row r="31" spans="1:17" x14ac:dyDescent="0.2">
      <c r="A31" s="54" t="s">
        <v>30</v>
      </c>
      <c r="B31" s="54">
        <v>1484.8019000000004</v>
      </c>
      <c r="C31" s="54">
        <v>367.45460000000008</v>
      </c>
      <c r="D31" s="54">
        <v>14199.465999999993</v>
      </c>
      <c r="E31" s="54">
        <v>2132.6515999999997</v>
      </c>
      <c r="F31" s="54">
        <v>520.29682999999977</v>
      </c>
      <c r="G31" s="54">
        <v>3503.6078999999995</v>
      </c>
      <c r="H31" s="54">
        <v>2024.7637</v>
      </c>
      <c r="I31" s="54">
        <v>5395.5999000000002</v>
      </c>
      <c r="J31" s="54">
        <v>68292.819290000043</v>
      </c>
      <c r="K31" s="54">
        <v>6307.3165999999983</v>
      </c>
      <c r="L31" s="54">
        <v>1539.0254600000007</v>
      </c>
      <c r="M31" s="54">
        <v>2714.8671000000008</v>
      </c>
      <c r="N31" s="54">
        <v>2704.3451000000005</v>
      </c>
      <c r="O31" s="54">
        <v>10571.080999999998</v>
      </c>
      <c r="P31" s="54">
        <v>1737.0338600000009</v>
      </c>
      <c r="Q31" s="54">
        <v>19667.003699999994</v>
      </c>
    </row>
    <row r="32" spans="1:17" x14ac:dyDescent="0.2">
      <c r="A32" s="54" t="s">
        <v>31</v>
      </c>
      <c r="B32" s="54">
        <v>28857.049699999978</v>
      </c>
      <c r="C32" s="54">
        <v>7141.4583000000021</v>
      </c>
      <c r="D32" s="54">
        <v>275468.28000000009</v>
      </c>
      <c r="E32" s="54">
        <v>41325.62460000001</v>
      </c>
      <c r="F32" s="54">
        <v>9845.2931000000044</v>
      </c>
      <c r="G32" s="54">
        <v>67891.233599999992</v>
      </c>
      <c r="H32" s="54">
        <v>39351.254600000022</v>
      </c>
      <c r="I32" s="54">
        <v>104863.1060000001</v>
      </c>
      <c r="J32" s="54">
        <v>190593.77180000005</v>
      </c>
      <c r="K32" s="54">
        <v>173337.14099999995</v>
      </c>
      <c r="L32" s="54">
        <v>28739.035300000018</v>
      </c>
      <c r="M32" s="54">
        <v>51678.815799999975</v>
      </c>
      <c r="N32" s="54">
        <v>73167.688999999955</v>
      </c>
      <c r="O32" s="54">
        <v>236187.48700000014</v>
      </c>
      <c r="P32" s="54">
        <v>28056.384299999987</v>
      </c>
      <c r="Q32" s="54">
        <v>271184.3189999999</v>
      </c>
    </row>
    <row r="33" spans="1:17" x14ac:dyDescent="0.2">
      <c r="A33" s="54" t="s">
        <v>32</v>
      </c>
      <c r="B33" s="54">
        <v>7186.9342999999972</v>
      </c>
      <c r="C33" s="54">
        <v>1778.6001999999996</v>
      </c>
      <c r="D33" s="54">
        <v>68724.636299999998</v>
      </c>
      <c r="E33" s="54">
        <v>10321.338600000005</v>
      </c>
      <c r="F33" s="54">
        <v>2515.3957000000014</v>
      </c>
      <c r="G33" s="54">
        <v>16956.2968</v>
      </c>
      <c r="H33" s="54">
        <v>9800.5334000000094</v>
      </c>
      <c r="I33" s="54">
        <v>26116.496099999986</v>
      </c>
      <c r="J33" s="54">
        <v>83318.046690000061</v>
      </c>
      <c r="K33" s="54">
        <v>25265.355499999991</v>
      </c>
      <c r="L33" s="54">
        <v>7597.1872900000026</v>
      </c>
      <c r="M33" s="54">
        <v>13128.611400000007</v>
      </c>
      <c r="N33" s="54">
        <v>12552.050900000009</v>
      </c>
      <c r="O33" s="54">
        <v>50365.447400000005</v>
      </c>
      <c r="P33" s="54">
        <v>6271.0120400000014</v>
      </c>
      <c r="Q33" s="54">
        <v>80001.012499999953</v>
      </c>
    </row>
    <row r="34" spans="1:17" x14ac:dyDescent="0.2">
      <c r="A34" s="54" t="s">
        <v>33</v>
      </c>
      <c r="B34" s="54">
        <v>13762.441799999995</v>
      </c>
      <c r="C34" s="54">
        <v>3405.8860000000018</v>
      </c>
      <c r="D34" s="54">
        <v>131579.299</v>
      </c>
      <c r="E34" s="54">
        <v>19758.716300000015</v>
      </c>
      <c r="F34" s="54">
        <v>4804.3013000000001</v>
      </c>
      <c r="G34" s="54">
        <v>32460.381199999996</v>
      </c>
      <c r="H34" s="54">
        <v>18767.317600000017</v>
      </c>
      <c r="I34" s="54">
        <v>50011.081599999998</v>
      </c>
      <c r="J34" s="54">
        <v>505314.20499999978</v>
      </c>
      <c r="K34" s="54">
        <v>66913.728600000002</v>
      </c>
      <c r="L34" s="54">
        <v>12436.850699999997</v>
      </c>
      <c r="M34" s="54">
        <v>25089.502800000017</v>
      </c>
      <c r="N34" s="54">
        <v>26464.076199999981</v>
      </c>
      <c r="O34" s="54">
        <v>98852.756999999954</v>
      </c>
      <c r="P34" s="54">
        <v>21343.780499999997</v>
      </c>
      <c r="Q34" s="54">
        <v>247478.45199999996</v>
      </c>
    </row>
    <row r="35" spans="1:17" x14ac:dyDescent="0.2">
      <c r="A35" s="54" t="s">
        <v>34</v>
      </c>
      <c r="B35" s="54">
        <v>7280.9560000000038</v>
      </c>
      <c r="C35" s="54">
        <v>1801.8741999999997</v>
      </c>
      <c r="D35" s="54">
        <v>69531.053100000019</v>
      </c>
      <c r="E35" s="54">
        <v>10433.1836</v>
      </c>
      <c r="F35" s="54">
        <v>2498.6302999999975</v>
      </c>
      <c r="G35" s="54">
        <v>17140.044300000005</v>
      </c>
      <c r="H35" s="54">
        <v>9928.7695999999978</v>
      </c>
      <c r="I35" s="54">
        <v>26458.1921</v>
      </c>
      <c r="J35" s="54">
        <v>49407.63040499996</v>
      </c>
      <c r="K35" s="54">
        <v>35838.650439999976</v>
      </c>
      <c r="L35" s="54">
        <v>32937.846216900012</v>
      </c>
      <c r="M35" s="54">
        <v>13098.348300000005</v>
      </c>
      <c r="N35" s="54">
        <v>13002.808699999985</v>
      </c>
      <c r="O35" s="54">
        <v>51452.960999999996</v>
      </c>
      <c r="P35" s="54">
        <v>9704.1250799999889</v>
      </c>
      <c r="Q35" s="54">
        <v>10440.435200000005</v>
      </c>
    </row>
    <row r="36" spans="1:17" x14ac:dyDescent="0.2">
      <c r="A36" s="54" t="s">
        <v>35</v>
      </c>
      <c r="B36" s="54">
        <v>6342.5571000000027</v>
      </c>
      <c r="C36" s="54">
        <v>1569.6382900000001</v>
      </c>
      <c r="D36" s="54">
        <v>60659.928400000019</v>
      </c>
      <c r="E36" s="54">
        <v>9111.1096000000034</v>
      </c>
      <c r="F36" s="54">
        <v>2225.0417899999998</v>
      </c>
      <c r="G36" s="54">
        <v>14968.057299999997</v>
      </c>
      <c r="H36" s="54">
        <v>8649.0856999999996</v>
      </c>
      <c r="I36" s="54">
        <v>23048.132999999998</v>
      </c>
      <c r="J36" s="54">
        <v>115656.83544999998</v>
      </c>
      <c r="K36" s="54">
        <v>30886.957619999994</v>
      </c>
      <c r="L36" s="54">
        <v>16474.755488000003</v>
      </c>
      <c r="M36" s="54">
        <v>11607.173199999994</v>
      </c>
      <c r="N36" s="54">
        <v>11025.362299999999</v>
      </c>
      <c r="O36" s="54">
        <v>44393.101800000026</v>
      </c>
      <c r="P36" s="54">
        <v>8954.9904699999988</v>
      </c>
      <c r="Q36" s="54">
        <v>35363.083499999986</v>
      </c>
    </row>
    <row r="37" spans="1:17" x14ac:dyDescent="0.2">
      <c r="A37" s="54" t="s">
        <v>36</v>
      </c>
      <c r="B37" s="54">
        <v>18252.57889999999</v>
      </c>
      <c r="C37" s="54">
        <v>4517.0908000000027</v>
      </c>
      <c r="D37" s="54">
        <v>174381.78399999999</v>
      </c>
      <c r="E37" s="54">
        <v>26173.706300000002</v>
      </c>
      <c r="F37" s="54">
        <v>6304.3385000000035</v>
      </c>
      <c r="G37" s="54">
        <v>42999.268100000016</v>
      </c>
      <c r="H37" s="54">
        <v>24890.333999999999</v>
      </c>
      <c r="I37" s="54">
        <v>66327.677500000049</v>
      </c>
      <c r="J37" s="54">
        <v>495936.18810000038</v>
      </c>
      <c r="K37" s="54">
        <v>106566.22150000001</v>
      </c>
      <c r="L37" s="54">
        <v>40463.567399999978</v>
      </c>
      <c r="M37" s="54">
        <v>33001.03790000001</v>
      </c>
      <c r="N37" s="54">
        <v>31726.366799999996</v>
      </c>
      <c r="O37" s="54">
        <v>127499.66979999989</v>
      </c>
      <c r="P37" s="54">
        <v>47784.992300000013</v>
      </c>
      <c r="Q37" s="54">
        <v>95648.882599999997</v>
      </c>
    </row>
    <row r="38" spans="1:17" x14ac:dyDescent="0.2">
      <c r="A38" s="54" t="s">
        <v>37</v>
      </c>
      <c r="B38" s="54">
        <v>21848.435000000009</v>
      </c>
      <c r="C38" s="54">
        <v>5406.9989000000014</v>
      </c>
      <c r="D38" s="54">
        <v>208584.45000000013</v>
      </c>
      <c r="E38" s="54">
        <v>31293.748999999993</v>
      </c>
      <c r="F38" s="54">
        <v>7464.4304000000011</v>
      </c>
      <c r="G38" s="54">
        <v>51410.618000000009</v>
      </c>
      <c r="H38" s="54">
        <v>29793.917000000005</v>
      </c>
      <c r="I38" s="54">
        <v>79394.841</v>
      </c>
      <c r="J38" s="54">
        <v>55548.098600000019</v>
      </c>
      <c r="K38" s="54">
        <v>69906.112799999959</v>
      </c>
      <c r="L38" s="54">
        <v>11129.927599999985</v>
      </c>
      <c r="M38" s="54">
        <v>39169.379999999997</v>
      </c>
      <c r="N38" s="54">
        <v>119780.96799999998</v>
      </c>
      <c r="O38" s="54">
        <v>275341.8730000002</v>
      </c>
      <c r="P38" s="54">
        <v>11839.987399999998</v>
      </c>
      <c r="Q38" s="54">
        <v>299920.2699999999</v>
      </c>
    </row>
    <row r="39" spans="1:17" x14ac:dyDescent="0.2">
      <c r="A39" s="54" t="s">
        <v>130</v>
      </c>
      <c r="B39" s="54">
        <v>6909.9181000000008</v>
      </c>
      <c r="C39" s="54">
        <v>1710.0515000000009</v>
      </c>
      <c r="D39" s="54">
        <v>66102.562200000059</v>
      </c>
      <c r="E39" s="54">
        <v>9930.2473000000045</v>
      </c>
      <c r="F39" s="54">
        <v>2432.8930000000005</v>
      </c>
      <c r="G39" s="54">
        <v>16313.774800000008</v>
      </c>
      <c r="H39" s="54">
        <v>9422.786300000007</v>
      </c>
      <c r="I39" s="54">
        <v>25109.870399999985</v>
      </c>
      <c r="J39" s="54">
        <v>200315.65558999998</v>
      </c>
      <c r="K39" s="54">
        <v>27132.255400000013</v>
      </c>
      <c r="L39" s="54">
        <v>8243.6104400000004</v>
      </c>
      <c r="M39" s="54">
        <v>12681.337999999996</v>
      </c>
      <c r="N39" s="54">
        <v>12035.686799999998</v>
      </c>
      <c r="O39" s="54">
        <v>48393.713499999976</v>
      </c>
      <c r="P39" s="54">
        <v>7166.4362199999978</v>
      </c>
      <c r="Q39" s="54">
        <v>59705.777199999982</v>
      </c>
    </row>
    <row r="40" spans="1:17" x14ac:dyDescent="0.2">
      <c r="A40" s="54" t="s">
        <v>39</v>
      </c>
      <c r="B40" s="54">
        <v>177.65285</v>
      </c>
      <c r="C40" s="54">
        <v>43.965427999999996</v>
      </c>
      <c r="D40" s="54">
        <v>1698.2660000000012</v>
      </c>
      <c r="E40" s="54">
        <v>255.01663000000005</v>
      </c>
      <c r="F40" s="54">
        <v>61.894163999999996</v>
      </c>
      <c r="G40" s="54">
        <v>418.95008999999999</v>
      </c>
      <c r="H40" s="54">
        <v>242.25835000000012</v>
      </c>
      <c r="I40" s="54">
        <v>645.56951000000004</v>
      </c>
      <c r="J40" s="54">
        <v>6291.8147849999978</v>
      </c>
      <c r="K40" s="54">
        <v>626.18562799999995</v>
      </c>
      <c r="L40" s="54">
        <v>144.41266599999997</v>
      </c>
      <c r="M40" s="54">
        <v>323.37035000000009</v>
      </c>
      <c r="N40" s="54">
        <v>319.52942999999999</v>
      </c>
      <c r="O40" s="54">
        <v>1258.5938999999992</v>
      </c>
      <c r="P40" s="54">
        <v>136.95767659999999</v>
      </c>
      <c r="Q40" s="54">
        <v>1693.1154000000008</v>
      </c>
    </row>
    <row r="41" spans="1:17" x14ac:dyDescent="0.2">
      <c r="A41" s="54" t="s">
        <v>40</v>
      </c>
      <c r="B41" s="54">
        <v>10450.490499999998</v>
      </c>
      <c r="C41" s="54">
        <v>2586.2569000000021</v>
      </c>
      <c r="D41" s="54">
        <v>99896.933999999936</v>
      </c>
      <c r="E41" s="54">
        <v>14999.358200000001</v>
      </c>
      <c r="F41" s="54">
        <v>3638.7250999999997</v>
      </c>
      <c r="G41" s="54">
        <v>24641.480500000001</v>
      </c>
      <c r="H41" s="54">
        <v>14250.922400000014</v>
      </c>
      <c r="I41" s="54">
        <v>37975.879299999993</v>
      </c>
      <c r="J41" s="54">
        <v>455141.81049999996</v>
      </c>
      <c r="K41" s="54">
        <v>54250.864000000031</v>
      </c>
      <c r="L41" s="54">
        <v>8871.7572000000018</v>
      </c>
      <c r="M41" s="54">
        <v>19013.403600000016</v>
      </c>
      <c r="N41" s="54">
        <v>21460.975800000004</v>
      </c>
      <c r="O41" s="54">
        <v>76520.168000000049</v>
      </c>
      <c r="P41" s="54">
        <v>20035.336800000016</v>
      </c>
      <c r="Q41" s="54">
        <v>206103.67399999994</v>
      </c>
    </row>
    <row r="42" spans="1:17" x14ac:dyDescent="0.2">
      <c r="A42" s="54" t="s">
        <v>41</v>
      </c>
      <c r="B42" s="54">
        <v>10004.135999999999</v>
      </c>
      <c r="C42" s="54">
        <v>2475.7996999999996</v>
      </c>
      <c r="D42" s="54">
        <v>95535.262999999875</v>
      </c>
      <c r="E42" s="54">
        <v>14334.962699999998</v>
      </c>
      <c r="F42" s="54">
        <v>3432.4082000000021</v>
      </c>
      <c r="G42" s="54">
        <v>23550.064100000018</v>
      </c>
      <c r="H42" s="54">
        <v>13642.294100000006</v>
      </c>
      <c r="I42" s="54">
        <v>36353.871500000016</v>
      </c>
      <c r="J42" s="54">
        <v>74141.42895000003</v>
      </c>
      <c r="K42" s="54">
        <v>55153.270600000054</v>
      </c>
      <c r="L42" s="54">
        <v>36640.182595999962</v>
      </c>
      <c r="M42" s="54">
        <v>17994.260800000015</v>
      </c>
      <c r="N42" s="54">
        <v>37040.063400000035</v>
      </c>
      <c r="O42" s="54">
        <v>99440.496800000095</v>
      </c>
      <c r="P42" s="54">
        <v>15700.633669999999</v>
      </c>
      <c r="Q42" s="54">
        <v>41295.466099999954</v>
      </c>
    </row>
    <row r="43" spans="1:17" x14ac:dyDescent="0.2">
      <c r="A43" s="54" t="s">
        <v>42</v>
      </c>
      <c r="B43" s="54">
        <v>10177.734799999997</v>
      </c>
      <c r="C43" s="54">
        <v>2518.7547000000013</v>
      </c>
      <c r="D43" s="54">
        <v>97371.12069999997</v>
      </c>
      <c r="E43" s="54">
        <v>14628.250499999998</v>
      </c>
      <c r="F43" s="54">
        <v>3587.379899999999</v>
      </c>
      <c r="G43" s="54">
        <v>24031.859100000001</v>
      </c>
      <c r="H43" s="54">
        <v>13878.974400000006</v>
      </c>
      <c r="I43" s="54">
        <v>36984.734299999989</v>
      </c>
      <c r="J43" s="54">
        <v>474208.31144000025</v>
      </c>
      <c r="K43" s="54">
        <v>49347.470399999998</v>
      </c>
      <c r="L43" s="54">
        <v>12929.035400000008</v>
      </c>
      <c r="M43" s="54">
        <v>18694.562499999993</v>
      </c>
      <c r="N43" s="54">
        <v>17513.205900000004</v>
      </c>
      <c r="O43" s="54">
        <v>70831.437600000005</v>
      </c>
      <c r="P43" s="54">
        <v>15321.066300000004</v>
      </c>
      <c r="Q43" s="54">
        <v>102054.39099999996</v>
      </c>
    </row>
    <row r="44" spans="1:17" x14ac:dyDescent="0.2">
      <c r="A44" s="54" t="s">
        <v>43</v>
      </c>
      <c r="B44" s="54">
        <v>95877.48699999995</v>
      </c>
      <c r="C44" s="54">
        <v>23727.477399999989</v>
      </c>
      <c r="D44" s="54">
        <v>915572.10000000044</v>
      </c>
      <c r="E44" s="54">
        <v>137379.13999999998</v>
      </c>
      <c r="F44" s="54">
        <v>32886.51969999999</v>
      </c>
      <c r="G44" s="54">
        <v>225691.40500000009</v>
      </c>
      <c r="H44" s="54">
        <v>130744.31500000002</v>
      </c>
      <c r="I44" s="54">
        <v>348406.9090000001</v>
      </c>
      <c r="J44" s="54">
        <v>1169238.0273999998</v>
      </c>
      <c r="K44" s="54">
        <v>602236.99820000015</v>
      </c>
      <c r="L44" s="54">
        <v>199168.62700000009</v>
      </c>
      <c r="M44" s="54">
        <v>172416.77799999996</v>
      </c>
      <c r="N44" s="54">
        <v>170765.78399999996</v>
      </c>
      <c r="O44" s="54">
        <v>674868.22999999952</v>
      </c>
      <c r="P44" s="54">
        <v>235232.09079999992</v>
      </c>
      <c r="Q44" s="54">
        <v>467922.83999999997</v>
      </c>
    </row>
    <row r="45" spans="1:17" x14ac:dyDescent="0.2">
      <c r="A45" s="54" t="s">
        <v>44</v>
      </c>
      <c r="B45" s="54">
        <v>15053.907400000004</v>
      </c>
      <c r="C45" s="54">
        <v>3725.5005000000015</v>
      </c>
      <c r="D45" s="54">
        <v>143712.18200000006</v>
      </c>
      <c r="E45" s="54">
        <v>21590.396900000014</v>
      </c>
      <c r="F45" s="54">
        <v>5140.4598000000005</v>
      </c>
      <c r="G45" s="54">
        <v>35469.534199999987</v>
      </c>
      <c r="H45" s="54">
        <v>20528.391899999995</v>
      </c>
      <c r="I45" s="54">
        <v>54704.143900000003</v>
      </c>
      <c r="J45" s="54">
        <v>121072.12050000002</v>
      </c>
      <c r="K45" s="54">
        <v>79540.675800000041</v>
      </c>
      <c r="L45" s="54">
        <v>8527.3134999999966</v>
      </c>
      <c r="M45" s="54">
        <v>26977.542099999999</v>
      </c>
      <c r="N45" s="54">
        <v>31852.374299999981</v>
      </c>
      <c r="O45" s="54">
        <v>113737.32300000006</v>
      </c>
      <c r="P45" s="54">
        <v>9646.7043500000054</v>
      </c>
      <c r="Q45" s="54">
        <v>162644.94099999993</v>
      </c>
    </row>
    <row r="46" spans="1:17" x14ac:dyDescent="0.2">
      <c r="A46" s="54" t="s">
        <v>45</v>
      </c>
      <c r="B46" s="54">
        <v>1743.835</v>
      </c>
      <c r="C46" s="54">
        <v>431.55988000000019</v>
      </c>
      <c r="D46" s="54">
        <v>16672.168100000003</v>
      </c>
      <c r="E46" s="54">
        <v>2503.5613000000008</v>
      </c>
      <c r="F46" s="54">
        <v>608.6233400000001</v>
      </c>
      <c r="G46" s="54">
        <v>4112.9469000000017</v>
      </c>
      <c r="H46" s="54">
        <v>2378.0008000000003</v>
      </c>
      <c r="I46" s="54">
        <v>6336.8896999999997</v>
      </c>
      <c r="J46" s="54">
        <v>8512.5292580000023</v>
      </c>
      <c r="K46" s="54">
        <v>5120.0231600000025</v>
      </c>
      <c r="L46" s="54">
        <v>1000.5228293699997</v>
      </c>
      <c r="M46" s="54">
        <v>3178.5675999999994</v>
      </c>
      <c r="N46" s="54">
        <v>2979.295000000001</v>
      </c>
      <c r="O46" s="54">
        <v>12117.410799999998</v>
      </c>
      <c r="P46" s="54">
        <v>1365.0120090000005</v>
      </c>
      <c r="Q46" s="54">
        <v>27813.423599999991</v>
      </c>
    </row>
    <row r="47" spans="1:17" x14ac:dyDescent="0.2">
      <c r="A47" s="54" t="s">
        <v>46</v>
      </c>
      <c r="B47" s="54">
        <v>9112.7003999999979</v>
      </c>
      <c r="C47" s="54">
        <v>2255.1817000000019</v>
      </c>
      <c r="D47" s="54">
        <v>87150.537999999899</v>
      </c>
      <c r="E47" s="54">
        <v>13089.68479999999</v>
      </c>
      <c r="F47" s="54">
        <v>3195.2662</v>
      </c>
      <c r="G47" s="54">
        <v>21504.257000000001</v>
      </c>
      <c r="H47" s="54">
        <v>12426.629699999989</v>
      </c>
      <c r="I47" s="54">
        <v>33114.530000000013</v>
      </c>
      <c r="J47" s="54">
        <v>398900.88317999995</v>
      </c>
      <c r="K47" s="54">
        <v>41680.289299999975</v>
      </c>
      <c r="L47" s="54">
        <v>7931.150099999998</v>
      </c>
      <c r="M47" s="54">
        <v>16670.345099999991</v>
      </c>
      <c r="N47" s="54">
        <v>15708.25060000001</v>
      </c>
      <c r="O47" s="54">
        <v>63061.98629999996</v>
      </c>
      <c r="P47" s="54">
        <v>12264.6482</v>
      </c>
      <c r="Q47" s="54">
        <v>130323.50200000001</v>
      </c>
    </row>
    <row r="48" spans="1:17" x14ac:dyDescent="0.2">
      <c r="A48" s="54" t="s">
        <v>47</v>
      </c>
      <c r="B48" s="54">
        <v>15316.456800000005</v>
      </c>
      <c r="C48" s="54">
        <v>3790.4766000000004</v>
      </c>
      <c r="D48" s="54">
        <v>146218.96899999998</v>
      </c>
      <c r="E48" s="54">
        <v>21935.641000000011</v>
      </c>
      <c r="F48" s="54">
        <v>5230.0547000000006</v>
      </c>
      <c r="G48" s="54">
        <v>36036.586000000003</v>
      </c>
      <c r="H48" s="54">
        <v>20886.469199999981</v>
      </c>
      <c r="I48" s="54">
        <v>55658.193000000014</v>
      </c>
      <c r="J48" s="54">
        <v>20733.097299999994</v>
      </c>
      <c r="K48" s="54">
        <v>41335.859900000018</v>
      </c>
      <c r="L48" s="54">
        <v>12108.712600000003</v>
      </c>
      <c r="M48" s="54">
        <v>27447.783000000018</v>
      </c>
      <c r="N48" s="54">
        <v>52171.126000000011</v>
      </c>
      <c r="O48" s="54">
        <v>145325.31299999997</v>
      </c>
      <c r="P48" s="54">
        <v>8632.9855000000007</v>
      </c>
      <c r="Q48" s="54">
        <v>178380.27299999999</v>
      </c>
    </row>
    <row r="49" spans="1:17" x14ac:dyDescent="0.2">
      <c r="A49" s="54" t="s">
        <v>48</v>
      </c>
      <c r="B49" s="54">
        <v>4280.1311000000014</v>
      </c>
      <c r="C49" s="54">
        <v>1059.23587</v>
      </c>
      <c r="D49" s="54">
        <v>40987.247999999978</v>
      </c>
      <c r="E49" s="54">
        <v>6161.4707000000044</v>
      </c>
      <c r="F49" s="54">
        <v>1529.4867500000005</v>
      </c>
      <c r="G49" s="54">
        <v>10122.318600000001</v>
      </c>
      <c r="H49" s="54">
        <v>5836.6497000000027</v>
      </c>
      <c r="I49" s="54">
        <v>15553.5275</v>
      </c>
      <c r="J49" s="54">
        <v>195547.41541999998</v>
      </c>
      <c r="K49" s="54">
        <v>16849.392130000011</v>
      </c>
      <c r="L49" s="54">
        <v>2791.3412000000021</v>
      </c>
      <c r="M49" s="54">
        <v>7946.6029000000044</v>
      </c>
      <c r="N49" s="54">
        <v>7358.4446000000007</v>
      </c>
      <c r="O49" s="54">
        <v>29848.774200000014</v>
      </c>
      <c r="P49" s="54">
        <v>5071.7802200000024</v>
      </c>
      <c r="Q49" s="54">
        <v>42813.424699999967</v>
      </c>
    </row>
    <row r="50" spans="1:17" x14ac:dyDescent="0.2">
      <c r="A50" s="54" t="s">
        <v>49</v>
      </c>
      <c r="B50" s="54">
        <v>7932.0587000000005</v>
      </c>
      <c r="C50" s="54">
        <v>1963.0015999999989</v>
      </c>
      <c r="D50" s="54">
        <v>75830.577200000014</v>
      </c>
      <c r="E50" s="54">
        <v>11386.667199999993</v>
      </c>
      <c r="F50" s="54">
        <v>2765.8990000000013</v>
      </c>
      <c r="G50" s="54">
        <v>18706.4728</v>
      </c>
      <c r="H50" s="54">
        <v>10816.632800000001</v>
      </c>
      <c r="I50" s="54">
        <v>28824.125599999992</v>
      </c>
      <c r="J50" s="54">
        <v>214995.29345999993</v>
      </c>
      <c r="K50" s="54">
        <v>35434.725250000003</v>
      </c>
      <c r="L50" s="54">
        <v>18229.688786400002</v>
      </c>
      <c r="M50" s="54">
        <v>14447.894399999997</v>
      </c>
      <c r="N50" s="54">
        <v>17065.625000000011</v>
      </c>
      <c r="O50" s="54">
        <v>60405.640800000045</v>
      </c>
      <c r="P50" s="54">
        <v>9511.8536999999924</v>
      </c>
      <c r="Q50" s="54">
        <v>68860.15330000002</v>
      </c>
    </row>
    <row r="51" spans="1:17" x14ac:dyDescent="0.2">
      <c r="A51" s="54" t="s">
        <v>50</v>
      </c>
      <c r="B51" s="54">
        <v>12777.844899999989</v>
      </c>
      <c r="C51" s="54">
        <v>3162.2200000000007</v>
      </c>
      <c r="D51" s="54">
        <v>121982.08299999998</v>
      </c>
      <c r="E51" s="54">
        <v>18301.946799999983</v>
      </c>
      <c r="F51" s="54">
        <v>4362.2975000000006</v>
      </c>
      <c r="G51" s="54">
        <v>30067.134400000003</v>
      </c>
      <c r="H51" s="54">
        <v>17424.663900000007</v>
      </c>
      <c r="I51" s="54">
        <v>46433.146899999978</v>
      </c>
      <c r="J51" s="54">
        <v>98207.029400000014</v>
      </c>
      <c r="K51" s="54">
        <v>63284.659399999975</v>
      </c>
      <c r="L51" s="54">
        <v>10703.938154000001</v>
      </c>
      <c r="M51" s="54">
        <v>22894.768699999997</v>
      </c>
      <c r="N51" s="54">
        <v>46379.193699999982</v>
      </c>
      <c r="O51" s="54">
        <v>125547.14000000003</v>
      </c>
      <c r="P51" s="54">
        <v>7469.7706999999982</v>
      </c>
      <c r="Q51" s="54">
        <v>149406.60699999999</v>
      </c>
    </row>
    <row r="52" spans="1:17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1:17" x14ac:dyDescent="0.2">
      <c r="A53" s="54" t="s">
        <v>56</v>
      </c>
      <c r="B53" s="54">
        <f t="shared" ref="B53:Q53" si="0">SUM(B3:B51)</f>
        <v>683363.44256900006</v>
      </c>
      <c r="C53" s="54">
        <f t="shared" si="0"/>
        <v>169116.81206330002</v>
      </c>
      <c r="D53" s="54">
        <f t="shared" si="0"/>
        <v>6528139.2718700012</v>
      </c>
      <c r="E53" s="54">
        <f t="shared" si="0"/>
        <v>979955.96238699986</v>
      </c>
      <c r="F53" s="54">
        <f t="shared" si="0"/>
        <v>235702.32302590011</v>
      </c>
      <c r="G53" s="54">
        <f t="shared" si="0"/>
        <v>1609909.0915780005</v>
      </c>
      <c r="H53" s="54">
        <f t="shared" si="0"/>
        <v>931875.99880200042</v>
      </c>
      <c r="I53" s="54">
        <f t="shared" si="0"/>
        <v>2483262.4205589993</v>
      </c>
      <c r="J53" s="54">
        <f t="shared" si="0"/>
        <v>13463433.655517863</v>
      </c>
      <c r="K53" s="54">
        <f t="shared" si="0"/>
        <v>3485713.0564541998</v>
      </c>
      <c r="L53" s="54">
        <f t="shared" si="0"/>
        <v>1017691.375119462</v>
      </c>
      <c r="M53" s="54">
        <f t="shared" si="0"/>
        <v>1234202.4974280002</v>
      </c>
      <c r="N53" s="54">
        <f t="shared" si="0"/>
        <v>1722922.5146949992</v>
      </c>
      <c r="O53" s="54">
        <f t="shared" si="0"/>
        <v>5566167.5926199984</v>
      </c>
      <c r="P53" s="54">
        <f t="shared" si="0"/>
        <v>994952.49614159972</v>
      </c>
      <c r="Q53" s="54">
        <f t="shared" si="0"/>
        <v>7087646.8243800001</v>
      </c>
    </row>
    <row r="54" spans="1:17" x14ac:dyDescent="0.2">
      <c r="A54" s="54" t="s">
        <v>323</v>
      </c>
      <c r="B54" s="54">
        <v>242919.29051015317</v>
      </c>
      <c r="C54" s="54">
        <v>85544.959917886212</v>
      </c>
      <c r="D54" s="54">
        <v>1789756.6352803046</v>
      </c>
      <c r="E54" s="54">
        <v>497116.58709817834</v>
      </c>
      <c r="F54" s="54">
        <v>64915.181548354332</v>
      </c>
      <c r="G54" s="54">
        <v>424970.31194236572</v>
      </c>
      <c r="H54" s="54">
        <v>251707.49403533572</v>
      </c>
      <c r="I54" s="54">
        <v>70612.520518212114</v>
      </c>
      <c r="J54" s="54">
        <v>3568352.3385881837</v>
      </c>
      <c r="K54" s="54">
        <v>924135.40755560761</v>
      </c>
      <c r="L54" s="54">
        <v>839781.15232276765</v>
      </c>
      <c r="M54" s="54">
        <v>54432.408450693823</v>
      </c>
      <c r="N54" s="54">
        <v>531298.61858981918</v>
      </c>
      <c r="O54" s="54">
        <v>1320656.0622868855</v>
      </c>
      <c r="P54" s="54">
        <v>58847.684027948417</v>
      </c>
      <c r="Q54" s="54">
        <v>2156084.1681775181</v>
      </c>
    </row>
    <row r="55" spans="1:17" x14ac:dyDescent="0.2">
      <c r="A55" s="54" t="s">
        <v>322</v>
      </c>
      <c r="B55" s="54">
        <f t="shared" ref="B55:Q55" si="1">+B53+B54</f>
        <v>926282.73307915323</v>
      </c>
      <c r="C55" s="54">
        <f t="shared" si="1"/>
        <v>254661.77198118623</v>
      </c>
      <c r="D55" s="54">
        <f t="shared" si="1"/>
        <v>8317895.9071503058</v>
      </c>
      <c r="E55" s="54">
        <f t="shared" si="1"/>
        <v>1477072.5494851782</v>
      </c>
      <c r="F55" s="54">
        <f t="shared" si="1"/>
        <v>300617.50457425445</v>
      </c>
      <c r="G55" s="54">
        <f t="shared" si="1"/>
        <v>2034879.4035203662</v>
      </c>
      <c r="H55" s="54">
        <f t="shared" si="1"/>
        <v>1183583.4928373361</v>
      </c>
      <c r="I55" s="54">
        <f t="shared" si="1"/>
        <v>2553874.9410772114</v>
      </c>
      <c r="J55" s="54">
        <f t="shared" si="1"/>
        <v>17031785.994106047</v>
      </c>
      <c r="K55" s="54">
        <f t="shared" si="1"/>
        <v>4409848.4640098074</v>
      </c>
      <c r="L55" s="54">
        <f t="shared" si="1"/>
        <v>1857472.5274422297</v>
      </c>
      <c r="M55" s="54">
        <f t="shared" si="1"/>
        <v>1288634.905878694</v>
      </c>
      <c r="N55" s="54">
        <f t="shared" si="1"/>
        <v>2254221.1332848184</v>
      </c>
      <c r="O55" s="54">
        <f t="shared" si="1"/>
        <v>6886823.6549068838</v>
      </c>
      <c r="P55" s="54">
        <f t="shared" si="1"/>
        <v>1053800.1801695481</v>
      </c>
      <c r="Q55" s="54">
        <f t="shared" si="1"/>
        <v>9243730.9925575182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7.7109375" customWidth="1"/>
    <col min="2" max="2" width="9.28515625" bestFit="1" customWidth="1"/>
    <col min="4" max="4" width="14.140625" bestFit="1" customWidth="1"/>
    <col min="5" max="6" width="12" bestFit="1" customWidth="1"/>
  </cols>
  <sheetData>
    <row r="1" spans="1:6" x14ac:dyDescent="0.25">
      <c r="B1" s="34" t="s">
        <v>426</v>
      </c>
      <c r="D1" s="34" t="s">
        <v>427</v>
      </c>
    </row>
    <row r="2" spans="1:6" x14ac:dyDescent="0.25">
      <c r="A2" s="8" t="s">
        <v>52</v>
      </c>
      <c r="B2" s="8" t="s">
        <v>57</v>
      </c>
      <c r="D2" s="23" t="s">
        <v>305</v>
      </c>
      <c r="E2" t="s">
        <v>57</v>
      </c>
      <c r="F2" t="s">
        <v>128</v>
      </c>
    </row>
    <row r="3" spans="1:6" x14ac:dyDescent="0.25">
      <c r="A3" s="8" t="s">
        <v>0</v>
      </c>
      <c r="B3" s="32">
        <v>65918.733657381497</v>
      </c>
      <c r="C3" s="32"/>
      <c r="D3" s="32" t="s">
        <v>0</v>
      </c>
      <c r="E3" s="32">
        <v>66048.744200999994</v>
      </c>
      <c r="F3" s="32">
        <v>4749.0335441799998</v>
      </c>
    </row>
    <row r="4" spans="1:6" x14ac:dyDescent="0.25">
      <c r="A4" s="8" t="s">
        <v>2</v>
      </c>
      <c r="B4" s="32">
        <v>33792.271445980601</v>
      </c>
      <c r="C4" s="32"/>
      <c r="D4" s="32" t="s">
        <v>2</v>
      </c>
      <c r="E4" s="32">
        <v>33889.6510518</v>
      </c>
      <c r="F4" s="32">
        <v>6619.8490167299997</v>
      </c>
    </row>
    <row r="5" spans="1:6" x14ac:dyDescent="0.25">
      <c r="A5" s="8" t="s">
        <v>3</v>
      </c>
      <c r="B5" s="32">
        <v>125928.45699440299</v>
      </c>
      <c r="C5" s="32"/>
      <c r="D5" s="32" t="s">
        <v>3</v>
      </c>
      <c r="E5" s="32">
        <v>125968.223315</v>
      </c>
      <c r="F5" s="32">
        <v>42367.312992200001</v>
      </c>
    </row>
    <row r="6" spans="1:6" x14ac:dyDescent="0.25">
      <c r="A6" s="8" t="s">
        <v>4</v>
      </c>
      <c r="B6" s="32">
        <v>205469.021902799</v>
      </c>
      <c r="C6" s="32"/>
      <c r="D6" s="32" t="s">
        <v>4</v>
      </c>
      <c r="E6" s="32">
        <v>205720.90368700001</v>
      </c>
      <c r="F6" s="32">
        <v>72190.519006100003</v>
      </c>
    </row>
    <row r="7" spans="1:6" x14ac:dyDescent="0.25">
      <c r="A7" s="8" t="s">
        <v>5</v>
      </c>
      <c r="B7" s="32">
        <v>70088.758098859296</v>
      </c>
      <c r="C7" s="32"/>
      <c r="D7" s="32" t="s">
        <v>5</v>
      </c>
      <c r="E7" s="32">
        <v>70252.356092700007</v>
      </c>
      <c r="F7" s="32">
        <v>15950.282666499999</v>
      </c>
    </row>
    <row r="8" spans="1:6" x14ac:dyDescent="0.25">
      <c r="A8" s="8" t="s">
        <v>6</v>
      </c>
      <c r="B8" s="32">
        <v>2544.1577830371202</v>
      </c>
      <c r="C8" s="32"/>
      <c r="D8" s="32" t="s">
        <v>6</v>
      </c>
      <c r="E8" s="32">
        <v>2549.1691479900001</v>
      </c>
      <c r="F8" s="32">
        <v>421.05225739000002</v>
      </c>
    </row>
    <row r="9" spans="1:6" x14ac:dyDescent="0.25">
      <c r="A9" s="8" t="s">
        <v>7</v>
      </c>
      <c r="B9" s="32">
        <v>14292.745871634401</v>
      </c>
      <c r="C9" s="32"/>
      <c r="D9" s="32" t="s">
        <v>7</v>
      </c>
      <c r="E9" s="32">
        <v>14300.133928400001</v>
      </c>
      <c r="F9" s="32">
        <v>2692.0835344699999</v>
      </c>
    </row>
    <row r="10" spans="1:6" s="34" customFormat="1" x14ac:dyDescent="0.25">
      <c r="A10" s="34" t="s">
        <v>8</v>
      </c>
      <c r="B10" s="32"/>
      <c r="C10" s="32"/>
      <c r="D10" s="32"/>
      <c r="E10" s="32"/>
      <c r="F10" s="32"/>
    </row>
    <row r="11" spans="1:6" x14ac:dyDescent="0.25">
      <c r="A11" s="8" t="s">
        <v>9</v>
      </c>
      <c r="B11" s="32">
        <v>39417.286873069701</v>
      </c>
      <c r="C11" s="32"/>
      <c r="D11" s="32" t="s">
        <v>9</v>
      </c>
      <c r="E11" s="32">
        <v>39456.554480500003</v>
      </c>
      <c r="F11" s="32">
        <v>12360.2909261</v>
      </c>
    </row>
    <row r="12" spans="1:6" x14ac:dyDescent="0.25">
      <c r="A12" s="8" t="s">
        <v>10</v>
      </c>
      <c r="B12" s="32">
        <v>99715.608413220194</v>
      </c>
      <c r="C12" s="32"/>
      <c r="D12" s="32" t="s">
        <v>10</v>
      </c>
      <c r="E12" s="32">
        <v>99795.967052000007</v>
      </c>
      <c r="F12" s="32">
        <v>17811.107949000001</v>
      </c>
    </row>
    <row r="13" spans="1:6" x14ac:dyDescent="0.25">
      <c r="A13" s="8" t="s">
        <v>12</v>
      </c>
      <c r="B13" s="32">
        <v>61281.3209907165</v>
      </c>
      <c r="C13" s="32"/>
      <c r="D13" s="32" t="s">
        <v>12</v>
      </c>
      <c r="E13" s="32">
        <v>61365.6576585</v>
      </c>
      <c r="F13" s="32">
        <v>15204.2664785</v>
      </c>
    </row>
    <row r="14" spans="1:6" x14ac:dyDescent="0.25">
      <c r="A14" s="8" t="s">
        <v>13</v>
      </c>
      <c r="B14" s="32">
        <v>113523.109161177</v>
      </c>
      <c r="C14" s="32"/>
      <c r="D14" s="32" t="s">
        <v>13</v>
      </c>
      <c r="E14" s="32">
        <v>113632.88029</v>
      </c>
      <c r="F14" s="32">
        <v>65115.000970599998</v>
      </c>
    </row>
    <row r="15" spans="1:6" x14ac:dyDescent="0.25">
      <c r="A15" s="8" t="s">
        <v>14</v>
      </c>
      <c r="B15" s="32">
        <v>114552.246995337</v>
      </c>
      <c r="C15" s="32"/>
      <c r="D15" s="32" t="s">
        <v>14</v>
      </c>
      <c r="E15" s="32">
        <v>114675.232686</v>
      </c>
      <c r="F15" s="32">
        <v>51854.154752399998</v>
      </c>
    </row>
    <row r="16" spans="1:6" x14ac:dyDescent="0.25">
      <c r="A16" s="8" t="s">
        <v>15</v>
      </c>
      <c r="B16" s="32">
        <v>300222.705810224</v>
      </c>
      <c r="C16" s="32"/>
      <c r="D16" s="32" t="s">
        <v>15</v>
      </c>
      <c r="E16" s="32">
        <v>300841.644791</v>
      </c>
      <c r="F16" s="32">
        <v>78956.781106199996</v>
      </c>
    </row>
    <row r="17" spans="1:6" x14ac:dyDescent="0.25">
      <c r="A17" s="8" t="s">
        <v>16</v>
      </c>
      <c r="B17" s="32">
        <v>174951.017533215</v>
      </c>
      <c r="C17" s="32"/>
      <c r="D17" s="32" t="s">
        <v>16</v>
      </c>
      <c r="E17" s="32">
        <v>175036.22958300001</v>
      </c>
      <c r="F17" s="32">
        <v>73184.019632099997</v>
      </c>
    </row>
    <row r="18" spans="1:6" x14ac:dyDescent="0.25">
      <c r="A18" s="8" t="s">
        <v>17</v>
      </c>
      <c r="B18" s="32">
        <v>53557.835072346701</v>
      </c>
      <c r="C18" s="32"/>
      <c r="D18" s="32" t="s">
        <v>17</v>
      </c>
      <c r="E18" s="32">
        <v>53622.6626158</v>
      </c>
      <c r="F18" s="32">
        <v>17746.655564799999</v>
      </c>
    </row>
    <row r="19" spans="1:6" x14ac:dyDescent="0.25">
      <c r="A19" s="8" t="s">
        <v>18</v>
      </c>
      <c r="B19" s="32">
        <v>40554.441427878301</v>
      </c>
      <c r="C19" s="32"/>
      <c r="D19" s="32" t="s">
        <v>18</v>
      </c>
      <c r="E19" s="32">
        <v>40572.322228700003</v>
      </c>
      <c r="F19" s="32">
        <v>24184.108998200001</v>
      </c>
    </row>
    <row r="20" spans="1:6" x14ac:dyDescent="0.25">
      <c r="A20" s="8" t="s">
        <v>19</v>
      </c>
      <c r="B20" s="32">
        <v>5324.4930006505101</v>
      </c>
      <c r="C20" s="32"/>
      <c r="D20" s="32" t="s">
        <v>19</v>
      </c>
      <c r="E20" s="32">
        <v>5329.9868389900003</v>
      </c>
      <c r="F20" s="32">
        <v>2182.5825011500001</v>
      </c>
    </row>
    <row r="21" spans="1:6" x14ac:dyDescent="0.25">
      <c r="A21" s="8" t="s">
        <v>20</v>
      </c>
      <c r="B21" s="32">
        <v>24848.370803333401</v>
      </c>
      <c r="C21" s="32"/>
      <c r="D21" s="32" t="s">
        <v>20</v>
      </c>
      <c r="E21" s="32">
        <v>24867.183438799999</v>
      </c>
      <c r="F21" s="32">
        <v>2988.5493728199999</v>
      </c>
    </row>
    <row r="22" spans="1:6" x14ac:dyDescent="0.25">
      <c r="A22" s="8" t="s">
        <v>21</v>
      </c>
      <c r="B22" s="32">
        <v>2294.2666470592098</v>
      </c>
      <c r="C22" s="32"/>
      <c r="D22" s="32" t="s">
        <v>129</v>
      </c>
      <c r="E22" s="32">
        <v>2297.9967842199999</v>
      </c>
      <c r="F22" s="32">
        <v>837.65335803300002</v>
      </c>
    </row>
    <row r="23" spans="1:6" x14ac:dyDescent="0.25">
      <c r="A23" s="8" t="s">
        <v>22</v>
      </c>
      <c r="B23" s="32">
        <v>56993.608562253299</v>
      </c>
      <c r="C23" s="32"/>
      <c r="D23" s="32" t="s">
        <v>22</v>
      </c>
      <c r="E23" s="32">
        <v>57163.977589200003</v>
      </c>
      <c r="F23" s="32">
        <v>19487.7442032</v>
      </c>
    </row>
    <row r="24" spans="1:6" x14ac:dyDescent="0.25">
      <c r="A24" s="8" t="s">
        <v>23</v>
      </c>
      <c r="B24" s="32">
        <v>197328.44416115599</v>
      </c>
      <c r="C24" s="32"/>
      <c r="D24" s="32" t="s">
        <v>23</v>
      </c>
      <c r="E24" s="32">
        <v>197684.862406</v>
      </c>
      <c r="F24" s="32">
        <v>82178.388180399998</v>
      </c>
    </row>
    <row r="25" spans="1:6" x14ac:dyDescent="0.25">
      <c r="A25" s="8" t="s">
        <v>24</v>
      </c>
      <c r="B25" s="32">
        <v>61187.142074231902</v>
      </c>
      <c r="C25" s="32"/>
      <c r="D25" s="32" t="s">
        <v>24</v>
      </c>
      <c r="E25" s="32">
        <v>61301.646348399998</v>
      </c>
      <c r="F25" s="32">
        <v>10256.6456058</v>
      </c>
    </row>
    <row r="26" spans="1:6" x14ac:dyDescent="0.25">
      <c r="A26" s="8" t="s">
        <v>25</v>
      </c>
      <c r="B26" s="32">
        <v>128458.365916668</v>
      </c>
      <c r="C26" s="32"/>
      <c r="D26" s="32" t="s">
        <v>25</v>
      </c>
      <c r="E26" s="32">
        <v>128534.041218</v>
      </c>
      <c r="F26" s="32">
        <v>45526.809828400001</v>
      </c>
    </row>
    <row r="27" spans="1:6" x14ac:dyDescent="0.25">
      <c r="A27" s="8" t="s">
        <v>26</v>
      </c>
      <c r="B27" s="32">
        <v>56041.722605762603</v>
      </c>
      <c r="C27" s="32"/>
      <c r="D27" s="32" t="s">
        <v>26</v>
      </c>
      <c r="E27" s="32">
        <v>56072.422929200002</v>
      </c>
      <c r="F27" s="32">
        <v>35003.0358891</v>
      </c>
    </row>
    <row r="28" spans="1:6" x14ac:dyDescent="0.25">
      <c r="A28" s="8" t="s">
        <v>27</v>
      </c>
      <c r="B28" s="32">
        <v>185635.22470908001</v>
      </c>
      <c r="C28" s="32"/>
      <c r="D28" s="32" t="s">
        <v>27</v>
      </c>
      <c r="E28" s="32">
        <v>185891.155699</v>
      </c>
      <c r="F28" s="32">
        <v>73446.466496199995</v>
      </c>
    </row>
    <row r="29" spans="1:6" x14ac:dyDescent="0.25">
      <c r="A29" s="8" t="s">
        <v>28</v>
      </c>
      <c r="B29" s="32">
        <v>5574.4577731526897</v>
      </c>
      <c r="C29" s="32"/>
      <c r="D29" s="32" t="s">
        <v>28</v>
      </c>
      <c r="E29" s="32">
        <v>5588.5035567100003</v>
      </c>
      <c r="F29" s="32">
        <v>768.57525756200005</v>
      </c>
    </row>
    <row r="30" spans="1:6" x14ac:dyDescent="0.25">
      <c r="A30" s="8" t="s">
        <v>29</v>
      </c>
      <c r="B30" s="32">
        <v>1459.61712611502</v>
      </c>
      <c r="C30" s="32"/>
      <c r="D30" s="32" t="s">
        <v>29</v>
      </c>
      <c r="E30" s="32">
        <v>1463.4935848800001</v>
      </c>
      <c r="F30" s="32">
        <v>405.55514595099999</v>
      </c>
    </row>
    <row r="31" spans="1:6" x14ac:dyDescent="0.25">
      <c r="A31" s="8" t="s">
        <v>30</v>
      </c>
      <c r="B31" s="32">
        <v>3879.6320702089101</v>
      </c>
      <c r="C31" s="32"/>
      <c r="D31" s="32" t="s">
        <v>30</v>
      </c>
      <c r="E31" s="32">
        <v>3881.3589247700002</v>
      </c>
      <c r="F31" s="32">
        <v>1815.67450794</v>
      </c>
    </row>
    <row r="32" spans="1:6" x14ac:dyDescent="0.25">
      <c r="A32" s="8" t="s">
        <v>31</v>
      </c>
      <c r="B32" s="32">
        <v>35453.391093887403</v>
      </c>
      <c r="C32" s="32"/>
      <c r="D32" s="32" t="s">
        <v>31</v>
      </c>
      <c r="E32" s="32">
        <v>35537.115016299998</v>
      </c>
      <c r="F32" s="32">
        <v>3627.55397498</v>
      </c>
    </row>
    <row r="33" spans="1:6" x14ac:dyDescent="0.25">
      <c r="A33" s="8" t="s">
        <v>32</v>
      </c>
      <c r="B33" s="32">
        <v>43492.5148864937</v>
      </c>
      <c r="C33" s="32"/>
      <c r="D33" s="32" t="s">
        <v>32</v>
      </c>
      <c r="E33" s="32">
        <v>43727.341295300001</v>
      </c>
      <c r="F33" s="32">
        <v>7567.3228405</v>
      </c>
    </row>
    <row r="34" spans="1:6" x14ac:dyDescent="0.25">
      <c r="A34" s="8" t="s">
        <v>33</v>
      </c>
      <c r="B34" s="32">
        <v>181998.228983765</v>
      </c>
      <c r="C34" s="32"/>
      <c r="D34" s="32" t="s">
        <v>33</v>
      </c>
      <c r="E34" s="32">
        <v>182049.05711600001</v>
      </c>
      <c r="F34" s="32">
        <v>14144.7322582</v>
      </c>
    </row>
    <row r="35" spans="1:6" x14ac:dyDescent="0.25">
      <c r="A35" s="8" t="s">
        <v>34</v>
      </c>
      <c r="B35" s="32">
        <v>97500.267984850303</v>
      </c>
      <c r="C35" s="32"/>
      <c r="D35" s="32" t="s">
        <v>34</v>
      </c>
      <c r="E35" s="32">
        <v>97556.175283400007</v>
      </c>
      <c r="F35" s="32">
        <v>82920.795415800007</v>
      </c>
    </row>
    <row r="36" spans="1:6" x14ac:dyDescent="0.25">
      <c r="A36" s="8" t="s">
        <v>35</v>
      </c>
      <c r="B36" s="32">
        <v>96797.955898225206</v>
      </c>
      <c r="C36" s="32"/>
      <c r="D36" s="32" t="s">
        <v>35</v>
      </c>
      <c r="E36" s="32">
        <v>96956.970047499999</v>
      </c>
      <c r="F36" s="32">
        <v>42056.521793799999</v>
      </c>
    </row>
    <row r="37" spans="1:6" x14ac:dyDescent="0.25">
      <c r="A37" s="8" t="s">
        <v>36</v>
      </c>
      <c r="B37" s="32">
        <v>107450.66155355801</v>
      </c>
      <c r="C37" s="32"/>
      <c r="D37" s="32" t="s">
        <v>36</v>
      </c>
      <c r="E37" s="32">
        <v>107477.45054000001</v>
      </c>
      <c r="F37" s="32">
        <v>32290.270273599999</v>
      </c>
    </row>
    <row r="38" spans="1:6" x14ac:dyDescent="0.25">
      <c r="A38" s="8" t="s">
        <v>37</v>
      </c>
      <c r="B38" s="32">
        <v>45232.506210822299</v>
      </c>
      <c r="C38" s="32"/>
      <c r="D38" s="32" t="s">
        <v>37</v>
      </c>
      <c r="E38" s="32">
        <v>45300.249457700003</v>
      </c>
      <c r="F38" s="32">
        <v>27131.537877800001</v>
      </c>
    </row>
    <row r="39" spans="1:6" x14ac:dyDescent="0.25">
      <c r="A39" s="8" t="s">
        <v>38</v>
      </c>
      <c r="B39" s="32">
        <v>73468.884401353294</v>
      </c>
      <c r="C39" s="32"/>
      <c r="D39" s="32" t="s">
        <v>130</v>
      </c>
      <c r="E39" s="32">
        <v>73598.432052699995</v>
      </c>
      <c r="F39" s="32">
        <v>9893.6511802599998</v>
      </c>
    </row>
    <row r="40" spans="1:6" x14ac:dyDescent="0.25">
      <c r="A40" s="8" t="s">
        <v>39</v>
      </c>
      <c r="B40" s="32">
        <v>310.34910197035902</v>
      </c>
      <c r="C40" s="32"/>
      <c r="D40" s="32" t="s">
        <v>39</v>
      </c>
      <c r="E40" s="32">
        <v>310.833151617</v>
      </c>
      <c r="F40" s="32">
        <v>134.93482014099999</v>
      </c>
    </row>
    <row r="41" spans="1:6" x14ac:dyDescent="0.25">
      <c r="A41" s="8" t="s">
        <v>40</v>
      </c>
      <c r="B41" s="32">
        <v>31385.245852495202</v>
      </c>
      <c r="C41" s="32"/>
      <c r="D41" s="32" t="s">
        <v>40</v>
      </c>
      <c r="E41" s="32">
        <v>31394.091284099999</v>
      </c>
      <c r="F41" s="32">
        <v>5364.3356563899997</v>
      </c>
    </row>
    <row r="42" spans="1:6" x14ac:dyDescent="0.25">
      <c r="A42" s="8" t="s">
        <v>41</v>
      </c>
      <c r="B42" s="32">
        <v>133727.550704044</v>
      </c>
      <c r="C42" s="32"/>
      <c r="D42" s="32" t="s">
        <v>41</v>
      </c>
      <c r="E42" s="32">
        <v>133848.60459599999</v>
      </c>
      <c r="F42" s="32">
        <v>86860.211973900005</v>
      </c>
    </row>
    <row r="43" spans="1:6" x14ac:dyDescent="0.25">
      <c r="A43" s="8" t="s">
        <v>42</v>
      </c>
      <c r="B43" s="32">
        <v>36668.565851709303</v>
      </c>
      <c r="C43" s="32"/>
      <c r="D43" s="32" t="s">
        <v>42</v>
      </c>
      <c r="E43" s="32">
        <v>36729.016868300001</v>
      </c>
      <c r="F43" s="32">
        <v>9934.9518419100004</v>
      </c>
    </row>
    <row r="44" spans="1:6" x14ac:dyDescent="0.25">
      <c r="A44" s="8" t="s">
        <v>43</v>
      </c>
      <c r="B44" s="32">
        <v>268879.42271259602</v>
      </c>
      <c r="C44" s="32"/>
      <c r="D44" s="32" t="s">
        <v>43</v>
      </c>
      <c r="E44" s="32">
        <v>269085.598971</v>
      </c>
      <c r="F44" s="32">
        <v>63548.223019600002</v>
      </c>
    </row>
    <row r="45" spans="1:6" x14ac:dyDescent="0.25">
      <c r="A45" s="8" t="s">
        <v>44</v>
      </c>
      <c r="B45" s="32">
        <v>23775.771897357201</v>
      </c>
      <c r="C45" s="32"/>
      <c r="D45" s="32" t="s">
        <v>44</v>
      </c>
      <c r="E45" s="32">
        <v>23810.768154000001</v>
      </c>
      <c r="F45" s="32">
        <v>1705.18249053</v>
      </c>
    </row>
    <row r="46" spans="1:6" x14ac:dyDescent="0.25">
      <c r="A46" s="8" t="s">
        <v>45</v>
      </c>
      <c r="B46" s="32">
        <v>7858.5507428984602</v>
      </c>
      <c r="C46" s="32"/>
      <c r="D46" s="32" t="s">
        <v>45</v>
      </c>
      <c r="E46" s="32">
        <v>7895.8438644799999</v>
      </c>
      <c r="F46" s="32">
        <v>1048.71764463</v>
      </c>
    </row>
    <row r="47" spans="1:6" x14ac:dyDescent="0.25">
      <c r="A47" s="8" t="s">
        <v>46</v>
      </c>
      <c r="B47" s="32">
        <v>44598.767669604</v>
      </c>
      <c r="C47" s="32"/>
      <c r="D47" s="32" t="s">
        <v>46</v>
      </c>
      <c r="E47" s="32">
        <v>44626.431017199997</v>
      </c>
      <c r="F47" s="32">
        <v>10407.726131400001</v>
      </c>
    </row>
    <row r="48" spans="1:6" x14ac:dyDescent="0.25">
      <c r="A48" s="8" t="s">
        <v>47</v>
      </c>
      <c r="B48" s="32">
        <v>45536.899701164897</v>
      </c>
      <c r="C48" s="32"/>
      <c r="D48" s="32" t="s">
        <v>47</v>
      </c>
      <c r="E48" s="32">
        <v>45652.157000699997</v>
      </c>
      <c r="F48" s="32">
        <v>20414.513918600001</v>
      </c>
    </row>
    <row r="49" spans="1:6" x14ac:dyDescent="0.25">
      <c r="A49" s="8" t="s">
        <v>48</v>
      </c>
      <c r="B49" s="32">
        <v>9487.3008223562592</v>
      </c>
      <c r="C49" s="32"/>
      <c r="D49" s="32" t="s">
        <v>48</v>
      </c>
      <c r="E49" s="32">
        <v>9497.6567697400005</v>
      </c>
      <c r="F49" s="32">
        <v>421.19390425699999</v>
      </c>
    </row>
    <row r="50" spans="1:6" x14ac:dyDescent="0.25">
      <c r="A50" s="8" t="s">
        <v>49</v>
      </c>
      <c r="B50" s="32">
        <v>115873.069745213</v>
      </c>
      <c r="C50" s="32"/>
      <c r="D50" s="32" t="s">
        <v>49</v>
      </c>
      <c r="E50" s="32">
        <v>116412.70103700001</v>
      </c>
      <c r="F50" s="32">
        <v>33092.327870900001</v>
      </c>
    </row>
    <row r="51" spans="1:6" x14ac:dyDescent="0.25">
      <c r="A51" s="8" t="s">
        <v>50</v>
      </c>
      <c r="B51" s="32">
        <v>32630.6721327657</v>
      </c>
      <c r="C51" s="32"/>
      <c r="D51" s="32" t="s">
        <v>50</v>
      </c>
      <c r="E51" s="32">
        <v>32657.803694300001</v>
      </c>
      <c r="F51" s="32">
        <v>20303.170828900002</v>
      </c>
    </row>
    <row r="52" spans="1:6" s="34" customFormat="1" x14ac:dyDescent="0.25">
      <c r="B52" s="32"/>
      <c r="C52" s="32"/>
      <c r="D52" s="32"/>
      <c r="E52" s="32"/>
      <c r="F52" s="32"/>
    </row>
    <row r="53" spans="1:6" s="34" customFormat="1" x14ac:dyDescent="0.25">
      <c r="B53" s="32"/>
      <c r="C53" s="32"/>
      <c r="D53" s="32"/>
      <c r="E53" s="32"/>
      <c r="F53" s="32"/>
    </row>
    <row r="54" spans="1:6" x14ac:dyDescent="0.25">
      <c r="A54" s="32" t="s">
        <v>314</v>
      </c>
      <c r="B54" s="32">
        <v>333.94662297694299</v>
      </c>
      <c r="C54" s="32"/>
      <c r="D54" s="32" t="s">
        <v>51</v>
      </c>
      <c r="E54" s="32">
        <v>0</v>
      </c>
      <c r="F54" s="32">
        <v>0</v>
      </c>
    </row>
    <row r="55" spans="1:6" s="34" customFormat="1" x14ac:dyDescent="0.25">
      <c r="A55" s="32" t="s">
        <v>1</v>
      </c>
      <c r="B55" s="32"/>
      <c r="C55" s="32"/>
      <c r="D55" s="32"/>
      <c r="E55" s="32"/>
      <c r="F55" s="32"/>
    </row>
    <row r="56" spans="1:6" s="34" customFormat="1" x14ac:dyDescent="0.25">
      <c r="A56" s="32" t="s">
        <v>11</v>
      </c>
      <c r="B56" s="32">
        <v>7114.1439854936298</v>
      </c>
      <c r="C56" s="32"/>
      <c r="D56" s="32" t="s">
        <v>11</v>
      </c>
      <c r="E56" s="32">
        <v>0</v>
      </c>
      <c r="F56" s="32">
        <v>0</v>
      </c>
    </row>
    <row r="57" spans="1:6" s="34" customFormat="1" x14ac:dyDescent="0.25">
      <c r="A57" s="32" t="s">
        <v>58</v>
      </c>
      <c r="B57" s="32"/>
      <c r="C57" s="32"/>
      <c r="D57" s="32"/>
      <c r="E57" s="32"/>
      <c r="F57" s="32"/>
    </row>
    <row r="58" spans="1:6" s="34" customFormat="1" x14ac:dyDescent="0.25">
      <c r="A58" s="32" t="s">
        <v>177</v>
      </c>
      <c r="B58" s="32"/>
      <c r="C58" s="32"/>
      <c r="D58" s="32"/>
      <c r="E58" s="32"/>
      <c r="F58" s="32"/>
    </row>
    <row r="59" spans="1:6" s="34" customFormat="1" x14ac:dyDescent="0.25">
      <c r="A59" s="32" t="s">
        <v>315</v>
      </c>
      <c r="B59" s="32"/>
      <c r="C59" s="32"/>
      <c r="D59" s="32"/>
      <c r="E59" s="32"/>
      <c r="F59" s="32"/>
    </row>
    <row r="60" spans="1:6" s="34" customFormat="1" x14ac:dyDescent="0.25">
      <c r="B60" s="32"/>
      <c r="C60" s="32"/>
      <c r="D60" s="32"/>
      <c r="E60" s="32"/>
      <c r="F60" s="32"/>
    </row>
    <row r="61" spans="1:6" x14ac:dyDescent="0.25">
      <c r="A61" s="2" t="s">
        <v>55</v>
      </c>
      <c r="B61" s="1">
        <f>SUM(B3:B56)</f>
        <v>3684409.732036551</v>
      </c>
      <c r="C61" s="32"/>
      <c r="D61" s="32"/>
      <c r="E61" s="1">
        <f>SUM(E3:E54)-E56-E54</f>
        <v>3681929.2593448968</v>
      </c>
      <c r="F61" s="1">
        <f>SUM(F3:F54)-F56-F54</f>
        <v>1249172.0754581236</v>
      </c>
    </row>
    <row r="62" spans="1:6" x14ac:dyDescent="0.25">
      <c r="A62" s="34" t="s">
        <v>56</v>
      </c>
      <c r="B62" s="32">
        <f>SUM(B2:B51)</f>
        <v>3676961.6414280804</v>
      </c>
    </row>
    <row r="63" spans="1:6" x14ac:dyDescent="0.25">
      <c r="A63" s="34" t="s">
        <v>329</v>
      </c>
      <c r="B63" s="32">
        <f>+B3+B5+B8+B9+B11+B12+B14+B15+B16+B17+B18+B19+B20+B21+B22+B23+B24+B25+B26+B28+B30+B31+B33+B34+B35+B36+B37+B39+B40+B41+B42+B43+B44+B46+B47+B49+B50</f>
        <v>3062084.8475748124</v>
      </c>
    </row>
    <row r="66" spans="1:1" x14ac:dyDescent="0.25">
      <c r="A66" s="32"/>
    </row>
    <row r="67" spans="1:1" x14ac:dyDescent="0.25">
      <c r="A67" s="32"/>
    </row>
    <row r="68" spans="1:1" x14ac:dyDescent="0.25">
      <c r="A68" s="32"/>
    </row>
    <row r="69" spans="1:1" x14ac:dyDescent="0.25">
      <c r="A69" s="32"/>
    </row>
    <row r="70" spans="1:1" x14ac:dyDescent="0.25">
      <c r="A70" s="32"/>
    </row>
    <row r="71" spans="1:1" x14ac:dyDescent="0.25">
      <c r="A71" s="3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3"/>
  <sheetViews>
    <sheetView zoomScale="85" zoomScaleNormal="85"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D62" sqref="D62"/>
    </sheetView>
  </sheetViews>
  <sheetFormatPr defaultRowHeight="15" x14ac:dyDescent="0.25"/>
  <cols>
    <col min="1" max="1" width="21.28515625" customWidth="1"/>
    <col min="2" max="2" width="11.7109375" customWidth="1"/>
    <col min="3" max="3" width="8" bestFit="1" customWidth="1"/>
    <col min="4" max="4" width="13.28515625" bestFit="1" customWidth="1"/>
    <col min="5" max="8" width="10.5703125" bestFit="1" customWidth="1"/>
    <col min="9" max="9" width="9.140625" bestFit="1" customWidth="1"/>
    <col min="10" max="10" width="9.28515625" bestFit="1" customWidth="1"/>
    <col min="11" max="11" width="10" bestFit="1" customWidth="1"/>
    <col min="13" max="13" width="16.5703125" bestFit="1" customWidth="1"/>
    <col min="14" max="14" width="5.7109375" style="32" bestFit="1" customWidth="1"/>
    <col min="15" max="15" width="14.5703125" style="32" bestFit="1" customWidth="1"/>
    <col min="16" max="16" width="5.5703125" style="32" bestFit="1" customWidth="1"/>
    <col min="17" max="17" width="9" style="32" bestFit="1" customWidth="1"/>
    <col min="18" max="18" width="4.5703125" style="32" bestFit="1" customWidth="1"/>
    <col min="19" max="19" width="7.7109375" style="32" bestFit="1" customWidth="1"/>
    <col min="20" max="20" width="6.7109375" style="32" bestFit="1" customWidth="1"/>
    <col min="21" max="21" width="5.7109375" style="32" bestFit="1" customWidth="1"/>
    <col min="22" max="22" width="5.85546875" style="32" bestFit="1" customWidth="1"/>
    <col min="23" max="23" width="6.42578125" style="32" bestFit="1" customWidth="1"/>
    <col min="24" max="24" width="15.42578125" style="32" bestFit="1" customWidth="1"/>
    <col min="25" max="25" width="6.7109375" style="32" bestFit="1" customWidth="1"/>
    <col min="26" max="26" width="5" style="32" bestFit="1" customWidth="1"/>
    <col min="27" max="27" width="5.140625" style="32" bestFit="1" customWidth="1"/>
    <col min="28" max="28" width="6.5703125" style="32" bestFit="1" customWidth="1"/>
    <col min="29" max="29" width="4.85546875" style="32" bestFit="1" customWidth="1"/>
    <col min="30" max="30" width="10" style="32" bestFit="1" customWidth="1"/>
    <col min="31" max="31" width="9.28515625" style="32" bestFit="1" customWidth="1"/>
    <col min="32" max="32" width="7.7109375" style="32" bestFit="1" customWidth="1"/>
    <col min="33" max="33" width="9.28515625" style="32" bestFit="1" customWidth="1"/>
    <col min="34" max="34" width="6" style="32" customWidth="1"/>
    <col min="35" max="35" width="5.7109375" style="32" bestFit="1" customWidth="1"/>
    <col min="36" max="36" width="4.28515625" style="32" customWidth="1"/>
    <col min="37" max="37" width="6.7109375" style="32" bestFit="1" customWidth="1"/>
    <col min="38" max="38" width="4.5703125" style="32" bestFit="1" customWidth="1"/>
    <col min="39" max="39" width="4.140625" style="32" bestFit="1" customWidth="1"/>
    <col min="40" max="40" width="6.7109375" style="32" bestFit="1" customWidth="1"/>
    <col min="41" max="41" width="4.140625" style="32" customWidth="1"/>
    <col min="42" max="42" width="5.85546875" style="32" customWidth="1"/>
    <col min="43" max="43" width="3.28515625" style="32" bestFit="1" customWidth="1"/>
    <col min="44" max="44" width="6.7109375" style="32" bestFit="1" customWidth="1"/>
    <col min="45" max="45" width="6.85546875" style="32" bestFit="1" customWidth="1"/>
    <col min="46" max="46" width="5.7109375" style="32" bestFit="1" customWidth="1"/>
    <col min="47" max="47" width="7.85546875" style="32" bestFit="1" customWidth="1"/>
    <col min="48" max="48" width="5.140625" style="32" customWidth="1"/>
    <col min="49" max="49" width="5.28515625" style="32" customWidth="1"/>
    <col min="50" max="50" width="8.7109375" style="32" bestFit="1" customWidth="1"/>
    <col min="51" max="51" width="4.85546875" style="32" customWidth="1"/>
    <col min="52" max="52" width="7.85546875" style="32" bestFit="1" customWidth="1"/>
    <col min="53" max="53" width="5.85546875" style="32" customWidth="1"/>
    <col min="54" max="54" width="6" style="32" bestFit="1" customWidth="1"/>
    <col min="55" max="55" width="5.7109375" style="32" bestFit="1" customWidth="1"/>
    <col min="56" max="56" width="3.85546875" style="32" bestFit="1" customWidth="1"/>
    <col min="57" max="57" width="5.5703125" style="32" bestFit="1" customWidth="1"/>
    <col min="58" max="58" width="3.85546875" style="32" bestFit="1" customWidth="1"/>
    <col min="59" max="59" width="6.7109375" style="32" bestFit="1" customWidth="1"/>
    <col min="60" max="61" width="5.28515625" style="32" bestFit="1" customWidth="1"/>
    <col min="62" max="62" width="5.7109375" style="32" bestFit="1" customWidth="1"/>
    <col min="63" max="63" width="4.85546875" style="32" bestFit="1" customWidth="1"/>
    <col min="64" max="64" width="5.7109375" style="32" bestFit="1" customWidth="1"/>
    <col min="65" max="65" width="9.140625" style="32" bestFit="1" customWidth="1"/>
    <col min="66" max="66" width="5.7109375" style="32" bestFit="1" customWidth="1"/>
  </cols>
  <sheetData>
    <row r="1" spans="1:67" x14ac:dyDescent="0.25">
      <c r="B1" s="34" t="s">
        <v>489</v>
      </c>
      <c r="M1" s="34" t="s">
        <v>427</v>
      </c>
    </row>
    <row r="2" spans="1:67" x14ac:dyDescent="0.25">
      <c r="A2" s="9" t="s">
        <v>52</v>
      </c>
      <c r="B2" s="9" t="s">
        <v>59</v>
      </c>
      <c r="C2" s="9" t="s">
        <v>57</v>
      </c>
      <c r="D2" s="9" t="s">
        <v>60</v>
      </c>
      <c r="E2" s="9" t="s">
        <v>54</v>
      </c>
      <c r="F2" s="9" t="s">
        <v>53</v>
      </c>
      <c r="G2" s="9" t="s">
        <v>61</v>
      </c>
      <c r="H2" s="9" t="s">
        <v>62</v>
      </c>
      <c r="I2" s="9" t="s">
        <v>63</v>
      </c>
      <c r="J2" s="9" t="s">
        <v>64</v>
      </c>
      <c r="K2" s="9" t="s">
        <v>65</v>
      </c>
      <c r="M2" s="34" t="s">
        <v>305</v>
      </c>
      <c r="N2" s="32" t="s">
        <v>131</v>
      </c>
      <c r="O2" s="32" t="s">
        <v>132</v>
      </c>
      <c r="P2" s="32" t="s">
        <v>133</v>
      </c>
      <c r="Q2" s="32" t="s">
        <v>64</v>
      </c>
      <c r="R2" s="32" t="s">
        <v>134</v>
      </c>
      <c r="S2" s="32" t="s">
        <v>59</v>
      </c>
      <c r="T2" s="32" t="s">
        <v>136</v>
      </c>
      <c r="U2" s="32" t="s">
        <v>137</v>
      </c>
      <c r="V2" s="32" t="s">
        <v>138</v>
      </c>
      <c r="W2" s="32" t="s">
        <v>139</v>
      </c>
      <c r="X2" s="32" t="s">
        <v>140</v>
      </c>
      <c r="Y2" s="32" t="s">
        <v>141</v>
      </c>
      <c r="Z2" s="32" t="s">
        <v>142</v>
      </c>
      <c r="AA2" s="32" t="s">
        <v>143</v>
      </c>
      <c r="AB2" s="32" t="s">
        <v>144</v>
      </c>
      <c r="AC2" s="32" t="s">
        <v>57</v>
      </c>
      <c r="AD2" s="32" t="s">
        <v>128</v>
      </c>
      <c r="AE2" s="32" t="s">
        <v>145</v>
      </c>
      <c r="AF2" s="32" t="s">
        <v>146</v>
      </c>
      <c r="AG2" s="32" t="s">
        <v>60</v>
      </c>
      <c r="AH2" s="32" t="s">
        <v>147</v>
      </c>
      <c r="AI2" s="32" t="s">
        <v>148</v>
      </c>
      <c r="AJ2" s="32" t="s">
        <v>149</v>
      </c>
      <c r="AK2" s="32" t="s">
        <v>150</v>
      </c>
      <c r="AL2" s="32" t="s">
        <v>151</v>
      </c>
      <c r="AM2" s="32" t="s">
        <v>152</v>
      </c>
      <c r="AN2" s="32" t="s">
        <v>153</v>
      </c>
      <c r="AO2" s="32" t="s">
        <v>154</v>
      </c>
      <c r="AP2" s="32" t="s">
        <v>155</v>
      </c>
      <c r="AQ2" s="32" t="s">
        <v>156</v>
      </c>
      <c r="AR2" s="32" t="s">
        <v>54</v>
      </c>
      <c r="AS2" s="32" t="s">
        <v>53</v>
      </c>
      <c r="AT2" s="32" t="s">
        <v>157</v>
      </c>
      <c r="AU2" s="32" t="s">
        <v>158</v>
      </c>
      <c r="AV2" s="32" t="s">
        <v>159</v>
      </c>
      <c r="AW2" s="32" t="s">
        <v>160</v>
      </c>
      <c r="AX2" s="32" t="s">
        <v>161</v>
      </c>
      <c r="AY2" s="32" t="s">
        <v>162</v>
      </c>
      <c r="AZ2" s="32" t="s">
        <v>163</v>
      </c>
      <c r="BA2" s="32" t="s">
        <v>164</v>
      </c>
      <c r="BB2" s="32" t="s">
        <v>165</v>
      </c>
      <c r="BC2" s="32" t="s">
        <v>166</v>
      </c>
      <c r="BD2" s="32" t="s">
        <v>167</v>
      </c>
      <c r="BE2" s="32" t="s">
        <v>168</v>
      </c>
      <c r="BF2" s="32" t="s">
        <v>169</v>
      </c>
      <c r="BG2" s="32" t="s">
        <v>61</v>
      </c>
      <c r="BH2" s="32" t="s">
        <v>170</v>
      </c>
      <c r="BI2" s="32" t="s">
        <v>171</v>
      </c>
      <c r="BJ2" s="32" t="s">
        <v>172</v>
      </c>
      <c r="BK2" s="32" t="s">
        <v>173</v>
      </c>
      <c r="BL2" s="32" t="s">
        <v>174</v>
      </c>
      <c r="BM2" s="32" t="s">
        <v>175</v>
      </c>
      <c r="BN2" s="32" t="s">
        <v>176</v>
      </c>
    </row>
    <row r="3" spans="1:67" x14ac:dyDescent="0.25">
      <c r="A3" s="32" t="s">
        <v>0</v>
      </c>
      <c r="B3" s="32">
        <v>4000.7463942026002</v>
      </c>
      <c r="C3" s="32">
        <v>10.5585772216659</v>
      </c>
      <c r="D3" s="32">
        <v>13324.2703312173</v>
      </c>
      <c r="E3" s="32">
        <v>353.85766375299897</v>
      </c>
      <c r="F3" s="32">
        <v>329.09362026379898</v>
      </c>
      <c r="G3" s="32">
        <v>9.1324209296285908</v>
      </c>
      <c r="H3" s="32">
        <v>442.74812474899898</v>
      </c>
      <c r="I3" s="32">
        <v>10.3897295115659</v>
      </c>
      <c r="J3" s="32">
        <v>1.9213038088240899</v>
      </c>
      <c r="K3" s="32">
        <v>22.8128713947596</v>
      </c>
      <c r="L3" s="34"/>
      <c r="M3" s="34" t="s">
        <v>0</v>
      </c>
      <c r="N3" s="32">
        <v>12.605121285899999</v>
      </c>
      <c r="O3" s="32">
        <v>10.3897818478</v>
      </c>
      <c r="P3" s="32">
        <v>6.9981827337900002</v>
      </c>
      <c r="Q3" s="32">
        <v>1.92130741992</v>
      </c>
      <c r="R3" s="32">
        <v>0</v>
      </c>
      <c r="S3" s="32">
        <v>4000.7460553300002</v>
      </c>
      <c r="T3" s="32">
        <v>104.62055619500001</v>
      </c>
      <c r="U3" s="32">
        <v>9.99088102242</v>
      </c>
      <c r="V3" s="32">
        <v>0</v>
      </c>
      <c r="W3" s="32">
        <v>35.647948020999998</v>
      </c>
      <c r="X3" s="32">
        <v>22.812938587000001</v>
      </c>
      <c r="Y3" s="32">
        <v>106.594484045</v>
      </c>
      <c r="Z3" s="32">
        <v>5.4612310453499999</v>
      </c>
      <c r="AA3" s="32">
        <v>1.2733458179099999</v>
      </c>
      <c r="AB3" s="32">
        <v>0</v>
      </c>
      <c r="AC3" s="32">
        <v>10.5585830181</v>
      </c>
      <c r="AD3" s="32">
        <v>0</v>
      </c>
      <c r="AE3" s="32">
        <v>11991.8390525</v>
      </c>
      <c r="AF3" s="32">
        <v>1225.8329796999999</v>
      </c>
      <c r="AG3" s="32">
        <v>13324.266516199999</v>
      </c>
      <c r="AH3" s="32">
        <v>0</v>
      </c>
      <c r="AI3" s="32">
        <v>33.734635679900002</v>
      </c>
      <c r="AJ3" s="32">
        <v>0</v>
      </c>
      <c r="AK3" s="32">
        <v>240.02153295799999</v>
      </c>
      <c r="AL3" s="32">
        <v>0.19186276691099999</v>
      </c>
      <c r="AM3" s="32">
        <v>6.7464543461400003E-2</v>
      </c>
      <c r="AN3" s="32">
        <v>253.796953135</v>
      </c>
      <c r="AO3" s="32">
        <v>8.6222311435900006E-2</v>
      </c>
      <c r="AP3" s="32">
        <v>0</v>
      </c>
      <c r="AQ3" s="32">
        <v>1.25055416977E-2</v>
      </c>
      <c r="AR3" s="32">
        <v>353.84900176999997</v>
      </c>
      <c r="AS3" s="32">
        <v>329.08497672499999</v>
      </c>
      <c r="AT3" s="32">
        <v>24.764025045099999</v>
      </c>
      <c r="AU3" s="32">
        <v>16.152833483199998</v>
      </c>
      <c r="AV3" s="32">
        <v>0</v>
      </c>
      <c r="AW3" s="32">
        <v>0</v>
      </c>
      <c r="AX3" s="32">
        <v>1.3463256458199999</v>
      </c>
      <c r="AY3" s="32">
        <v>0</v>
      </c>
      <c r="AZ3" s="32">
        <v>14.447197900100001</v>
      </c>
      <c r="BA3" s="32">
        <v>0</v>
      </c>
      <c r="BB3" s="32">
        <v>0.37549717847000003</v>
      </c>
      <c r="BC3" s="32">
        <v>57.7888681664</v>
      </c>
      <c r="BD3" s="32">
        <v>0</v>
      </c>
      <c r="BE3" s="32">
        <v>0.97082476176300003</v>
      </c>
      <c r="BF3" s="32">
        <v>1.3163677513399999E-3</v>
      </c>
      <c r="BG3" s="32">
        <v>9.1324084862999992</v>
      </c>
      <c r="BH3" s="32">
        <v>0</v>
      </c>
      <c r="BI3" s="32">
        <v>1.26000608943</v>
      </c>
      <c r="BJ3" s="32">
        <v>19.628894022699999</v>
      </c>
      <c r="BK3" s="32">
        <v>1.7556488755299999</v>
      </c>
      <c r="BL3" s="32">
        <v>48.39794242</v>
      </c>
      <c r="BM3" s="32">
        <v>442.74780537999999</v>
      </c>
      <c r="BN3" s="32">
        <v>17.204995478499999</v>
      </c>
      <c r="BO3" s="23"/>
    </row>
    <row r="4" spans="1:67" x14ac:dyDescent="0.25">
      <c r="A4" s="32" t="s">
        <v>2</v>
      </c>
      <c r="B4" s="32">
        <v>4205.2771749348003</v>
      </c>
      <c r="C4" s="32">
        <v>10.830504549300001</v>
      </c>
      <c r="D4" s="32">
        <v>14336.270785569201</v>
      </c>
      <c r="E4" s="32">
        <v>349.84535554939998</v>
      </c>
      <c r="F4" s="32">
        <v>319.19958163019999</v>
      </c>
      <c r="G4" s="32">
        <v>14.385832926300001</v>
      </c>
      <c r="H4" s="32">
        <v>503.33929990209901</v>
      </c>
      <c r="I4" s="32">
        <v>9.3248006578999991</v>
      </c>
      <c r="J4" s="32">
        <v>1.2824245665</v>
      </c>
      <c r="K4" s="32">
        <v>21.308018729</v>
      </c>
      <c r="L4" s="34"/>
      <c r="M4" s="34" t="s">
        <v>2</v>
      </c>
      <c r="N4" s="32">
        <v>12.0543370572</v>
      </c>
      <c r="O4" s="32">
        <v>9.3248347423499993</v>
      </c>
      <c r="P4" s="32">
        <v>8.9529931429600005</v>
      </c>
      <c r="Q4" s="32">
        <v>1.2864023571200001</v>
      </c>
      <c r="R4" s="32">
        <v>0</v>
      </c>
      <c r="S4" s="32">
        <v>4205.2758758099999</v>
      </c>
      <c r="T4" s="32">
        <v>141.33529827000001</v>
      </c>
      <c r="U4" s="32">
        <v>10.812992297099999</v>
      </c>
      <c r="V4" s="32">
        <v>0</v>
      </c>
      <c r="W4" s="32">
        <v>38.885234123899998</v>
      </c>
      <c r="X4" s="32">
        <v>21.308045982300001</v>
      </c>
      <c r="Y4" s="32">
        <v>114.69010739799999</v>
      </c>
      <c r="Z4" s="32">
        <v>6.4049512314500001</v>
      </c>
      <c r="AA4" s="32">
        <v>0.89584422300300004</v>
      </c>
      <c r="AB4" s="32">
        <v>0</v>
      </c>
      <c r="AC4" s="32">
        <v>10.830492228200001</v>
      </c>
      <c r="AD4" s="32">
        <v>0</v>
      </c>
      <c r="AE4" s="32">
        <v>12902.6491124</v>
      </c>
      <c r="AF4" s="32">
        <v>1318.9370124100001</v>
      </c>
      <c r="AG4" s="32">
        <v>14336.2762322</v>
      </c>
      <c r="AH4" s="32">
        <v>0</v>
      </c>
      <c r="AI4" s="32">
        <v>43.042559544699998</v>
      </c>
      <c r="AJ4" s="32">
        <v>0</v>
      </c>
      <c r="AK4" s="32">
        <v>269.17882012299998</v>
      </c>
      <c r="AL4" s="32">
        <v>0.18609304827600001</v>
      </c>
      <c r="AM4" s="32">
        <v>6.5435861483600005E-2</v>
      </c>
      <c r="AN4" s="32">
        <v>246.16659611899999</v>
      </c>
      <c r="AO4" s="32">
        <v>8.3629915618100001E-2</v>
      </c>
      <c r="AP4" s="32">
        <v>0</v>
      </c>
      <c r="AQ4" s="32">
        <v>1.2129550477600001E-2</v>
      </c>
      <c r="AR4" s="32">
        <v>349.83689550899999</v>
      </c>
      <c r="AS4" s="32">
        <v>319.19114249299997</v>
      </c>
      <c r="AT4" s="32">
        <v>30.6457530162</v>
      </c>
      <c r="AU4" s="32">
        <v>15.6672157664</v>
      </c>
      <c r="AV4" s="32">
        <v>0</v>
      </c>
      <c r="AW4" s="32">
        <v>0</v>
      </c>
      <c r="AX4" s="32">
        <v>1.30584582472</v>
      </c>
      <c r="AY4" s="32">
        <v>0</v>
      </c>
      <c r="AZ4" s="32">
        <v>14.0128745956</v>
      </c>
      <c r="BA4" s="32">
        <v>0</v>
      </c>
      <c r="BB4" s="32">
        <v>0.36420577390499997</v>
      </c>
      <c r="BC4" s="32">
        <v>56.051488726099997</v>
      </c>
      <c r="BD4" s="32">
        <v>0</v>
      </c>
      <c r="BE4" s="32">
        <v>0.94163610784999996</v>
      </c>
      <c r="BF4" s="32">
        <v>1.27678966253E-3</v>
      </c>
      <c r="BG4" s="32">
        <v>14.3858264323</v>
      </c>
      <c r="BH4" s="32">
        <v>0</v>
      </c>
      <c r="BI4" s="32">
        <v>0.70127392847100001</v>
      </c>
      <c r="BJ4" s="32">
        <v>16.877514775600002</v>
      </c>
      <c r="BK4" s="32">
        <v>2.39772214556</v>
      </c>
      <c r="BL4" s="32">
        <v>53.9404558425</v>
      </c>
      <c r="BM4" s="32">
        <v>503.34167045300001</v>
      </c>
      <c r="BN4" s="32">
        <v>13.407398303500001</v>
      </c>
    </row>
    <row r="5" spans="1:67" x14ac:dyDescent="0.25">
      <c r="A5" s="32" t="s">
        <v>3</v>
      </c>
      <c r="B5" s="32">
        <v>3319.3546073199</v>
      </c>
      <c r="C5" s="32">
        <v>8.6564872056999906</v>
      </c>
      <c r="D5" s="32">
        <v>11646.7663210839</v>
      </c>
      <c r="E5" s="32">
        <v>289.23790830799999</v>
      </c>
      <c r="F5" s="32">
        <v>265.52096491679902</v>
      </c>
      <c r="G5" s="32">
        <v>6.6954280687000001</v>
      </c>
      <c r="H5" s="32">
        <v>396.28440507049902</v>
      </c>
      <c r="I5" s="32">
        <v>8.1431242241999993</v>
      </c>
      <c r="J5" s="32">
        <v>1.2254712826</v>
      </c>
      <c r="K5" s="32">
        <v>17.79388406</v>
      </c>
      <c r="L5" s="34"/>
      <c r="M5" s="34" t="s">
        <v>3</v>
      </c>
      <c r="N5" s="32">
        <v>10.243189943899999</v>
      </c>
      <c r="O5" s="32">
        <v>8.1431195627200008</v>
      </c>
      <c r="P5" s="32">
        <v>6.7901849965999999</v>
      </c>
      <c r="Q5" s="32">
        <v>1.22547060608</v>
      </c>
      <c r="R5" s="32">
        <v>0</v>
      </c>
      <c r="S5" s="32">
        <v>3319.3587551800001</v>
      </c>
      <c r="T5" s="32">
        <v>105.45587016100001</v>
      </c>
      <c r="U5" s="32">
        <v>8.6567498122199993</v>
      </c>
      <c r="V5" s="32">
        <v>0</v>
      </c>
      <c r="W5" s="32">
        <v>30.8519809513</v>
      </c>
      <c r="X5" s="32">
        <v>17.793874402499998</v>
      </c>
      <c r="Y5" s="32">
        <v>93.1743567993</v>
      </c>
      <c r="Z5" s="32">
        <v>4.9924145190799996</v>
      </c>
      <c r="AA5" s="32">
        <v>0.84925144484299997</v>
      </c>
      <c r="AB5" s="32">
        <v>0</v>
      </c>
      <c r="AC5" s="32">
        <v>8.6564963667800008</v>
      </c>
      <c r="AD5" s="32">
        <v>0</v>
      </c>
      <c r="AE5" s="32">
        <v>10482.084181</v>
      </c>
      <c r="AF5" s="32">
        <v>1071.5017523500001</v>
      </c>
      <c r="AG5" s="32">
        <v>11646.7602902</v>
      </c>
      <c r="AH5" s="32">
        <v>0</v>
      </c>
      <c r="AI5" s="32">
        <v>32.670894729499999</v>
      </c>
      <c r="AJ5" s="32">
        <v>0</v>
      </c>
      <c r="AK5" s="32">
        <v>212.92207836399999</v>
      </c>
      <c r="AL5" s="32">
        <v>0.15479846001600001</v>
      </c>
      <c r="AM5" s="32">
        <v>5.4431675468599998E-2</v>
      </c>
      <c r="AN5" s="32">
        <v>204.76977380599999</v>
      </c>
      <c r="AO5" s="32">
        <v>6.9566453165600006E-2</v>
      </c>
      <c r="AP5" s="32">
        <v>0</v>
      </c>
      <c r="AQ5" s="32">
        <v>1.00897772571E-2</v>
      </c>
      <c r="AR5" s="32">
        <v>289.23105411900002</v>
      </c>
      <c r="AS5" s="32">
        <v>265.514176147</v>
      </c>
      <c r="AT5" s="32">
        <v>23.716877971999999</v>
      </c>
      <c r="AU5" s="32">
        <v>13.0326041359</v>
      </c>
      <c r="AV5" s="32">
        <v>0</v>
      </c>
      <c r="AW5" s="32">
        <v>0</v>
      </c>
      <c r="AX5" s="32">
        <v>1.0862439590599999</v>
      </c>
      <c r="AY5" s="32">
        <v>0</v>
      </c>
      <c r="AZ5" s="32">
        <v>11.65639346</v>
      </c>
      <c r="BA5" s="32">
        <v>0</v>
      </c>
      <c r="BB5" s="32">
        <v>0.30295788995599998</v>
      </c>
      <c r="BC5" s="32">
        <v>46.625553682499998</v>
      </c>
      <c r="BD5" s="32">
        <v>0</v>
      </c>
      <c r="BE5" s="32">
        <v>0.78328663238499996</v>
      </c>
      <c r="BF5" s="32">
        <v>1.06203865143E-3</v>
      </c>
      <c r="BG5" s="32">
        <v>6.6954339892299997</v>
      </c>
      <c r="BH5" s="32">
        <v>0</v>
      </c>
      <c r="BI5" s="32">
        <v>0.74280332557899997</v>
      </c>
      <c r="BJ5" s="32">
        <v>14.7074144343</v>
      </c>
      <c r="BK5" s="32">
        <v>1.7833925105899999</v>
      </c>
      <c r="BL5" s="32">
        <v>42.721342763000003</v>
      </c>
      <c r="BM5" s="32">
        <v>396.28470420799999</v>
      </c>
      <c r="BN5" s="32">
        <v>12.161188968099999</v>
      </c>
    </row>
    <row r="6" spans="1:67" x14ac:dyDescent="0.25">
      <c r="A6" s="32" t="s">
        <v>4</v>
      </c>
      <c r="B6" s="32">
        <v>23980.40927</v>
      </c>
      <c r="C6" s="32">
        <v>4.9542190424000001</v>
      </c>
      <c r="D6" s="32">
        <v>46818.969418000001</v>
      </c>
      <c r="E6" s="32">
        <v>1214.2615433999999</v>
      </c>
      <c r="F6" s="32">
        <v>1110.7786925</v>
      </c>
      <c r="G6" s="32">
        <v>297.27542941000002</v>
      </c>
      <c r="H6" s="32">
        <v>3161.2249373</v>
      </c>
      <c r="I6" s="32"/>
      <c r="J6" s="32"/>
      <c r="K6" s="32"/>
      <c r="L6" s="34"/>
      <c r="M6" s="34" t="s">
        <v>4</v>
      </c>
      <c r="N6" s="32">
        <v>122.871837059</v>
      </c>
      <c r="O6" s="32">
        <v>0</v>
      </c>
      <c r="P6" s="32">
        <v>38.537311980600002</v>
      </c>
      <c r="Q6" s="32">
        <v>85.398214968000005</v>
      </c>
      <c r="R6" s="32">
        <v>0</v>
      </c>
      <c r="S6" s="32">
        <v>23980.375950900001</v>
      </c>
      <c r="T6" s="32">
        <v>493.89743092100002</v>
      </c>
      <c r="U6" s="32">
        <v>76.647997226499996</v>
      </c>
      <c r="V6" s="32">
        <v>0</v>
      </c>
      <c r="W6" s="32">
        <v>231.936244856</v>
      </c>
      <c r="X6" s="32">
        <v>0</v>
      </c>
      <c r="Y6" s="32">
        <v>374.55109087300002</v>
      </c>
      <c r="Z6" s="32">
        <v>36.467822537300002</v>
      </c>
      <c r="AA6" s="32">
        <v>15.0425665644</v>
      </c>
      <c r="AB6" s="32">
        <v>0</v>
      </c>
      <c r="AC6" s="32">
        <v>4.9542121893499997</v>
      </c>
      <c r="AD6" s="32">
        <v>0</v>
      </c>
      <c r="AE6" s="32">
        <v>42137.044676700003</v>
      </c>
      <c r="AF6" s="32">
        <v>4307.3420577300003</v>
      </c>
      <c r="AG6" s="32">
        <v>46818.937825300003</v>
      </c>
      <c r="AH6" s="32">
        <v>0</v>
      </c>
      <c r="AI6" s="32">
        <v>186.90917590699999</v>
      </c>
      <c r="AJ6" s="32">
        <v>0</v>
      </c>
      <c r="AK6" s="32">
        <v>1750.0802753400001</v>
      </c>
      <c r="AL6" s="32">
        <v>0.64758306960500001</v>
      </c>
      <c r="AM6" s="32">
        <v>0.22770966280300001</v>
      </c>
      <c r="AN6" s="32">
        <v>856.63260746200001</v>
      </c>
      <c r="AO6" s="32">
        <v>0.291023552528</v>
      </c>
      <c r="AP6" s="32">
        <v>0</v>
      </c>
      <c r="AQ6" s="32">
        <v>4.2209640701700003E-2</v>
      </c>
      <c r="AR6" s="32">
        <v>1214.2449437600001</v>
      </c>
      <c r="AS6" s="32">
        <v>1110.74991254</v>
      </c>
      <c r="AT6" s="32">
        <v>103.495031223</v>
      </c>
      <c r="AU6" s="32">
        <v>54.520391810900001</v>
      </c>
      <c r="AV6" s="32">
        <v>0</v>
      </c>
      <c r="AW6" s="32">
        <v>0</v>
      </c>
      <c r="AX6" s="32">
        <v>4.5441902428900001</v>
      </c>
      <c r="AY6" s="32">
        <v>0</v>
      </c>
      <c r="AZ6" s="32">
        <v>48.763112430200003</v>
      </c>
      <c r="BA6" s="32">
        <v>0</v>
      </c>
      <c r="BB6" s="32">
        <v>1.2673957059500001</v>
      </c>
      <c r="BC6" s="32">
        <v>195.052726936</v>
      </c>
      <c r="BD6" s="32">
        <v>0</v>
      </c>
      <c r="BE6" s="32">
        <v>3.2767906231900001</v>
      </c>
      <c r="BF6" s="32">
        <v>4.4430650418600002E-3</v>
      </c>
      <c r="BG6" s="32">
        <v>297.27454449499999</v>
      </c>
      <c r="BH6" s="32">
        <v>0</v>
      </c>
      <c r="BI6" s="32">
        <v>16.968947800900001</v>
      </c>
      <c r="BJ6" s="32">
        <v>198.26353548399999</v>
      </c>
      <c r="BK6" s="32">
        <v>8.0067223243099992</v>
      </c>
      <c r="BL6" s="32">
        <v>456.40903916100001</v>
      </c>
      <c r="BM6" s="32">
        <v>3161.2244240599998</v>
      </c>
      <c r="BN6" s="32">
        <v>188.93604576199999</v>
      </c>
    </row>
    <row r="7" spans="1:67" x14ac:dyDescent="0.25">
      <c r="A7" s="32" t="s">
        <v>5</v>
      </c>
      <c r="B7" s="32">
        <v>2684.0203362841999</v>
      </c>
      <c r="C7" s="32">
        <v>6.7494761237000001</v>
      </c>
      <c r="D7" s="32">
        <v>9402.1300497844895</v>
      </c>
      <c r="E7" s="32">
        <v>232.194676111099</v>
      </c>
      <c r="F7" s="32">
        <v>210.8374183734</v>
      </c>
      <c r="G7" s="32">
        <v>6.5537424004999902</v>
      </c>
      <c r="H7" s="32">
        <v>332.91977954679999</v>
      </c>
      <c r="I7" s="32">
        <v>6.1089865498</v>
      </c>
      <c r="J7" s="32">
        <v>0.84015146964879905</v>
      </c>
      <c r="K7" s="32">
        <v>13.9394496023999</v>
      </c>
      <c r="L7" s="34"/>
      <c r="M7" s="34" t="s">
        <v>5</v>
      </c>
      <c r="N7" s="32">
        <v>7.90703793528</v>
      </c>
      <c r="O7" s="32">
        <v>6.1089489301200004</v>
      </c>
      <c r="P7" s="32">
        <v>5.9262031336499996</v>
      </c>
      <c r="Q7" s="32">
        <v>0.84014654269800004</v>
      </c>
      <c r="R7" s="32">
        <v>0</v>
      </c>
      <c r="S7" s="32">
        <v>2684.0215954099999</v>
      </c>
      <c r="T7" s="32">
        <v>93.552216989499996</v>
      </c>
      <c r="U7" s="32">
        <v>7.1573274158600002</v>
      </c>
      <c r="V7" s="32">
        <v>0</v>
      </c>
      <c r="W7" s="32">
        <v>25.5675475235</v>
      </c>
      <c r="X7" s="32">
        <v>13.939429434699999</v>
      </c>
      <c r="Y7" s="32">
        <v>75.217076044699994</v>
      </c>
      <c r="Z7" s="32">
        <v>4.2395762671700004</v>
      </c>
      <c r="AA7" s="32">
        <v>0.59297953109299995</v>
      </c>
      <c r="AB7" s="32">
        <v>0</v>
      </c>
      <c r="AC7" s="32">
        <v>6.7494782115199996</v>
      </c>
      <c r="AD7" s="32">
        <v>0</v>
      </c>
      <c r="AE7" s="32">
        <v>8461.9131947599999</v>
      </c>
      <c r="AF7" s="32">
        <v>864.99525923399995</v>
      </c>
      <c r="AG7" s="32">
        <v>9402.1255300400007</v>
      </c>
      <c r="AH7" s="32">
        <v>0</v>
      </c>
      <c r="AI7" s="32">
        <v>28.490709329600001</v>
      </c>
      <c r="AJ7" s="32">
        <v>0</v>
      </c>
      <c r="AK7" s="32">
        <v>178.17331115100001</v>
      </c>
      <c r="AL7" s="32">
        <v>0.122918451887</v>
      </c>
      <c r="AM7" s="32">
        <v>4.3221737016200003E-2</v>
      </c>
      <c r="AN7" s="32">
        <v>162.59807779900001</v>
      </c>
      <c r="AO7" s="32">
        <v>5.5239509223599999E-2</v>
      </c>
      <c r="AP7" s="32">
        <v>0</v>
      </c>
      <c r="AQ7" s="32">
        <v>8.0119624172600001E-3</v>
      </c>
      <c r="AR7" s="32">
        <v>232.18949657300001</v>
      </c>
      <c r="AS7" s="32">
        <v>210.832259943</v>
      </c>
      <c r="AT7" s="32">
        <v>21.357236629199999</v>
      </c>
      <c r="AU7" s="32">
        <v>10.348509524000001</v>
      </c>
      <c r="AV7" s="32">
        <v>0</v>
      </c>
      <c r="AW7" s="32">
        <v>0</v>
      </c>
      <c r="AX7" s="32">
        <v>0.86253600081600001</v>
      </c>
      <c r="AY7" s="32">
        <v>0</v>
      </c>
      <c r="AZ7" s="32">
        <v>9.2557477207000005</v>
      </c>
      <c r="BA7" s="32">
        <v>0</v>
      </c>
      <c r="BB7" s="32">
        <v>0.24056561230599999</v>
      </c>
      <c r="BC7" s="32">
        <v>37.023135122900001</v>
      </c>
      <c r="BD7" s="32">
        <v>0</v>
      </c>
      <c r="BE7" s="32">
        <v>0.62197188522699998</v>
      </c>
      <c r="BF7" s="32">
        <v>8.4330588397100005E-4</v>
      </c>
      <c r="BG7" s="32">
        <v>6.5537513926299997</v>
      </c>
      <c r="BH7" s="32">
        <v>0</v>
      </c>
      <c r="BI7" s="32">
        <v>0.464178466909</v>
      </c>
      <c r="BJ7" s="32">
        <v>11.1715991184</v>
      </c>
      <c r="BK7" s="32">
        <v>1.5870371237200001</v>
      </c>
      <c r="BL7" s="32">
        <v>35.685399968600002</v>
      </c>
      <c r="BM7" s="32">
        <v>332.92101892099998</v>
      </c>
      <c r="BN7" s="32">
        <v>8.8746502774000007</v>
      </c>
    </row>
    <row r="8" spans="1:67" x14ac:dyDescent="0.25">
      <c r="A8" s="32" t="s">
        <v>6</v>
      </c>
      <c r="B8" s="32">
        <v>1142.6888780439899</v>
      </c>
      <c r="C8" s="32">
        <v>2.898353249161</v>
      </c>
      <c r="D8" s="32">
        <v>3775.9492640450999</v>
      </c>
      <c r="E8" s="32">
        <v>105.9173565007</v>
      </c>
      <c r="F8" s="32">
        <v>98.964098502199903</v>
      </c>
      <c r="G8" s="32">
        <v>5.4881913953000003</v>
      </c>
      <c r="H8" s="32">
        <v>101.820932006799</v>
      </c>
      <c r="I8" s="32">
        <v>3.7320947606999901</v>
      </c>
      <c r="J8" s="32">
        <v>0.93669289809089895</v>
      </c>
      <c r="K8" s="32">
        <v>7.7125772759999904</v>
      </c>
      <c r="L8" s="34"/>
      <c r="M8" s="34" t="s">
        <v>6</v>
      </c>
      <c r="N8" s="32">
        <v>4.1396779986399999</v>
      </c>
      <c r="O8" s="32">
        <v>3.7321338342999999</v>
      </c>
      <c r="P8" s="32">
        <v>1.0919404028899999</v>
      </c>
      <c r="Q8" s="32">
        <v>0.93668193098100005</v>
      </c>
      <c r="R8" s="32">
        <v>0</v>
      </c>
      <c r="S8" s="32">
        <v>1142.6890202100001</v>
      </c>
      <c r="T8" s="32">
        <v>12.461943030400001</v>
      </c>
      <c r="U8" s="32">
        <v>2.57441251928</v>
      </c>
      <c r="V8" s="32">
        <v>0</v>
      </c>
      <c r="W8" s="32">
        <v>9.12382482702</v>
      </c>
      <c r="X8" s="32">
        <v>7.712614919</v>
      </c>
      <c r="Y8" s="32">
        <v>30.207419553899999</v>
      </c>
      <c r="Z8" s="32">
        <v>1.1522487423200001</v>
      </c>
      <c r="AA8" s="32">
        <v>0.576875420162</v>
      </c>
      <c r="AB8" s="32">
        <v>0</v>
      </c>
      <c r="AC8" s="32">
        <v>2.8983896068599999</v>
      </c>
      <c r="AD8" s="32">
        <v>0</v>
      </c>
      <c r="AE8" s="32">
        <v>3398.35311508</v>
      </c>
      <c r="AF8" s="32">
        <v>347.388104742</v>
      </c>
      <c r="AG8" s="32">
        <v>3775.9486393699999</v>
      </c>
      <c r="AH8" s="32">
        <v>0</v>
      </c>
      <c r="AI8" s="32">
        <v>5.3234254380900001</v>
      </c>
      <c r="AJ8" s="32">
        <v>0</v>
      </c>
      <c r="AK8" s="32">
        <v>57.0035328974</v>
      </c>
      <c r="AL8" s="32">
        <v>5.76961000237E-2</v>
      </c>
      <c r="AM8" s="32">
        <v>2.0287527902199998E-2</v>
      </c>
      <c r="AN8" s="32">
        <v>76.321080154499995</v>
      </c>
      <c r="AO8" s="32">
        <v>2.5928826534800001E-2</v>
      </c>
      <c r="AP8" s="32">
        <v>0</v>
      </c>
      <c r="AQ8" s="32">
        <v>3.7606404426900001E-3</v>
      </c>
      <c r="AR8" s="32">
        <v>105.91471618999999</v>
      </c>
      <c r="AS8" s="32">
        <v>98.961469508999997</v>
      </c>
      <c r="AT8" s="32">
        <v>6.9532466806700004</v>
      </c>
      <c r="AU8" s="32">
        <v>4.8574300666300001</v>
      </c>
      <c r="AV8" s="32">
        <v>0</v>
      </c>
      <c r="AW8" s="32">
        <v>0</v>
      </c>
      <c r="AX8" s="32">
        <v>0.40486356255900002</v>
      </c>
      <c r="AY8" s="32">
        <v>0</v>
      </c>
      <c r="AZ8" s="32">
        <v>4.34453905212</v>
      </c>
      <c r="BA8" s="32">
        <v>0</v>
      </c>
      <c r="BB8" s="32">
        <v>0.11291851166</v>
      </c>
      <c r="BC8" s="32">
        <v>17.378097466300002</v>
      </c>
      <c r="BD8" s="32">
        <v>0</v>
      </c>
      <c r="BE8" s="32">
        <v>0.29194330979900002</v>
      </c>
      <c r="BF8" s="32">
        <v>3.9586296620899999E-4</v>
      </c>
      <c r="BG8" s="32">
        <v>5.4882770945299999</v>
      </c>
      <c r="BH8" s="32">
        <v>0</v>
      </c>
      <c r="BI8" s="32">
        <v>0.66636529201899997</v>
      </c>
      <c r="BJ8" s="32">
        <v>7.31024035053</v>
      </c>
      <c r="BK8" s="32">
        <v>0.195726864355</v>
      </c>
      <c r="BL8" s="32">
        <v>11.7205038732</v>
      </c>
      <c r="BM8" s="32">
        <v>101.820448442</v>
      </c>
      <c r="BN8" s="32">
        <v>7.1223212823199997</v>
      </c>
    </row>
    <row r="9" spans="1:67" x14ac:dyDescent="0.25">
      <c r="A9" s="32" t="s">
        <v>7</v>
      </c>
      <c r="B9" s="32">
        <v>325.95116381569898</v>
      </c>
      <c r="C9" s="32">
        <v>0.93927399729999905</v>
      </c>
      <c r="D9" s="32">
        <v>1327.9495371999999</v>
      </c>
      <c r="E9" s="32">
        <v>41.785506979299903</v>
      </c>
      <c r="F9" s="32">
        <v>39.778411386800002</v>
      </c>
      <c r="G9" s="32">
        <v>14.191511175300001</v>
      </c>
      <c r="H9" s="32">
        <v>38.042503465499898</v>
      </c>
      <c r="I9" s="32">
        <v>1.4809005017000001</v>
      </c>
      <c r="J9" s="32">
        <v>0.36395799669999901</v>
      </c>
      <c r="K9" s="32">
        <v>3.0792887668</v>
      </c>
      <c r="L9" s="34"/>
      <c r="M9" s="34" t="s">
        <v>7</v>
      </c>
      <c r="N9" s="32">
        <v>1.6205384414399999</v>
      </c>
      <c r="O9" s="32">
        <v>1.4808988627999999</v>
      </c>
      <c r="P9" s="32">
        <v>0.35866198724600001</v>
      </c>
      <c r="Q9" s="32">
        <v>0.36395878867699999</v>
      </c>
      <c r="R9" s="32">
        <v>0</v>
      </c>
      <c r="S9" s="32">
        <v>325.95264251499998</v>
      </c>
      <c r="T9" s="32">
        <v>3.53405699168</v>
      </c>
      <c r="U9" s="32">
        <v>0.99262827978900003</v>
      </c>
      <c r="V9" s="32">
        <v>0</v>
      </c>
      <c r="W9" s="32">
        <v>3.4575266285300001</v>
      </c>
      <c r="X9" s="32">
        <v>3.07931485205</v>
      </c>
      <c r="Y9" s="32">
        <v>10.6234781219</v>
      </c>
      <c r="Z9" s="32">
        <v>0.42193021902900002</v>
      </c>
      <c r="AA9" s="32">
        <v>0.24424271416500001</v>
      </c>
      <c r="AB9" s="32">
        <v>0</v>
      </c>
      <c r="AC9" s="32">
        <v>0.93927415025600003</v>
      </c>
      <c r="AD9" s="32">
        <v>0</v>
      </c>
      <c r="AE9" s="32">
        <v>1195.1542441700001</v>
      </c>
      <c r="AF9" s="32">
        <v>122.171849182</v>
      </c>
      <c r="AG9" s="32">
        <v>1327.94957148</v>
      </c>
      <c r="AH9" s="32">
        <v>0</v>
      </c>
      <c r="AI9" s="32">
        <v>1.75718697234</v>
      </c>
      <c r="AJ9" s="32">
        <v>0</v>
      </c>
      <c r="AK9" s="32">
        <v>21.546725497000001</v>
      </c>
      <c r="AL9" s="32">
        <v>2.3191080099400001E-2</v>
      </c>
      <c r="AM9" s="32">
        <v>8.1543764502300005E-3</v>
      </c>
      <c r="AN9" s="32">
        <v>30.677123739900001</v>
      </c>
      <c r="AO9" s="32">
        <v>1.04219844905E-2</v>
      </c>
      <c r="AP9" s="32">
        <v>0</v>
      </c>
      <c r="AQ9" s="32">
        <v>1.5115643446499999E-3</v>
      </c>
      <c r="AR9" s="32">
        <v>41.784495174600004</v>
      </c>
      <c r="AS9" s="32">
        <v>39.777396512300001</v>
      </c>
      <c r="AT9" s="32">
        <v>2.0070986623499998</v>
      </c>
      <c r="AU9" s="32">
        <v>1.95245236639</v>
      </c>
      <c r="AV9" s="32">
        <v>0</v>
      </c>
      <c r="AW9" s="32">
        <v>0</v>
      </c>
      <c r="AX9" s="32">
        <v>0.162732259682</v>
      </c>
      <c r="AY9" s="32">
        <v>0</v>
      </c>
      <c r="AZ9" s="32">
        <v>1.74625533932</v>
      </c>
      <c r="BA9" s="32">
        <v>0</v>
      </c>
      <c r="BB9" s="32">
        <v>4.5387164690800001E-2</v>
      </c>
      <c r="BC9" s="32">
        <v>6.98508573224</v>
      </c>
      <c r="BD9" s="32">
        <v>0</v>
      </c>
      <c r="BE9" s="32">
        <v>0.117347509053</v>
      </c>
      <c r="BF9" s="32">
        <v>1.59114789155E-4</v>
      </c>
      <c r="BG9" s="32">
        <v>14.1913316468</v>
      </c>
      <c r="BH9" s="32">
        <v>0</v>
      </c>
      <c r="BI9" s="32">
        <v>0.28688392863599999</v>
      </c>
      <c r="BJ9" s="32">
        <v>3.01605866885</v>
      </c>
      <c r="BK9" s="32">
        <v>5.2958434343600001E-2</v>
      </c>
      <c r="BL9" s="32">
        <v>4.3937722586900003</v>
      </c>
      <c r="BM9" s="32">
        <v>38.0424160452</v>
      </c>
      <c r="BN9" s="32">
        <v>2.9819508424399999</v>
      </c>
    </row>
    <row r="10" spans="1:67" x14ac:dyDescent="0.25">
      <c r="A10" s="32" t="s">
        <v>8</v>
      </c>
      <c r="B10" s="32">
        <v>34.196092250299898</v>
      </c>
      <c r="C10" s="32">
        <v>8.5918541799999901E-2</v>
      </c>
      <c r="D10" s="32">
        <v>117.1162438723</v>
      </c>
      <c r="E10" s="32">
        <v>2.9010902326000001</v>
      </c>
      <c r="F10" s="32">
        <v>2.6554643260000002</v>
      </c>
      <c r="G10" s="32">
        <v>6.6891651900000001E-2</v>
      </c>
      <c r="H10" s="32">
        <v>4.0292222383</v>
      </c>
      <c r="I10" s="32">
        <v>7.5423955500000001E-2</v>
      </c>
      <c r="J10" s="32">
        <v>1.05869515E-2</v>
      </c>
      <c r="K10" s="32">
        <v>0.17253259130000001</v>
      </c>
      <c r="L10" s="34"/>
      <c r="M10" s="34" t="s">
        <v>8</v>
      </c>
      <c r="N10" s="32">
        <v>9.7108407215699993E-2</v>
      </c>
      <c r="O10" s="32">
        <v>7.5423891956499997E-2</v>
      </c>
      <c r="P10" s="32">
        <v>7.1238218224499994E-2</v>
      </c>
      <c r="Q10" s="32">
        <v>1.05880177453E-2</v>
      </c>
      <c r="R10" s="32">
        <v>0</v>
      </c>
      <c r="S10" s="32">
        <v>34.195657996999998</v>
      </c>
      <c r="T10" s="32">
        <v>1.12161908707</v>
      </c>
      <c r="U10" s="32">
        <v>8.6815615227299997E-2</v>
      </c>
      <c r="V10" s="32">
        <v>0</v>
      </c>
      <c r="W10" s="32">
        <v>0.31185553167199997</v>
      </c>
      <c r="X10" s="32">
        <v>0.17253750467699999</v>
      </c>
      <c r="Y10" s="32">
        <v>0.93693894850600001</v>
      </c>
      <c r="Z10" s="32">
        <v>5.1194096077399998E-2</v>
      </c>
      <c r="AA10" s="32">
        <v>7.4170698920300003E-3</v>
      </c>
      <c r="AB10" s="32">
        <v>0</v>
      </c>
      <c r="AC10" s="32">
        <v>8.5915226772900005E-2</v>
      </c>
      <c r="AD10" s="32">
        <v>0</v>
      </c>
      <c r="AE10" s="32">
        <v>105.403780927</v>
      </c>
      <c r="AF10" s="32">
        <v>10.774686860999999</v>
      </c>
      <c r="AG10" s="32">
        <v>117.115406736</v>
      </c>
      <c r="AH10" s="32">
        <v>0</v>
      </c>
      <c r="AI10" s="32">
        <v>0.34252754564900001</v>
      </c>
      <c r="AJ10" s="32">
        <v>0</v>
      </c>
      <c r="AK10" s="32">
        <v>2.1567668281599999</v>
      </c>
      <c r="AL10" s="32">
        <v>1.54813737E-3</v>
      </c>
      <c r="AM10" s="32">
        <v>5.4437077332599999E-4</v>
      </c>
      <c r="AN10" s="32">
        <v>2.04788824771</v>
      </c>
      <c r="AO10" s="32">
        <v>6.9573240298299996E-4</v>
      </c>
      <c r="AP10" s="32">
        <v>0</v>
      </c>
      <c r="AQ10" s="32">
        <v>1.0090775310399999E-4</v>
      </c>
      <c r="AR10" s="32">
        <v>2.9010337682</v>
      </c>
      <c r="AS10" s="32">
        <v>2.65540707684</v>
      </c>
      <c r="AT10" s="32">
        <v>0.245626691358</v>
      </c>
      <c r="AU10" s="32">
        <v>0.13033918109299999</v>
      </c>
      <c r="AV10" s="32">
        <v>0</v>
      </c>
      <c r="AW10" s="32">
        <v>0</v>
      </c>
      <c r="AX10" s="32">
        <v>1.0863677199200001E-2</v>
      </c>
      <c r="AY10" s="32">
        <v>0</v>
      </c>
      <c r="AZ10" s="32">
        <v>0.116575009507</v>
      </c>
      <c r="BA10" s="32">
        <v>0</v>
      </c>
      <c r="BB10" s="32">
        <v>3.02988806032E-3</v>
      </c>
      <c r="BC10" s="32">
        <v>0.46631613176999998</v>
      </c>
      <c r="BD10" s="32">
        <v>0</v>
      </c>
      <c r="BE10" s="32">
        <v>7.8336282015200008E-3</v>
      </c>
      <c r="BF10" s="32">
        <v>1.06218687478E-5</v>
      </c>
      <c r="BG10" s="32">
        <v>6.6890735627199993E-2</v>
      </c>
      <c r="BH10" s="32">
        <v>0</v>
      </c>
      <c r="BI10" s="32">
        <v>5.9374315051499999E-3</v>
      </c>
      <c r="BJ10" s="32">
        <v>0.137545986265</v>
      </c>
      <c r="BK10" s="32">
        <v>1.90134830272E-2</v>
      </c>
      <c r="BL10" s="32">
        <v>0.43215672492399998</v>
      </c>
      <c r="BM10" s="32">
        <v>4.0291484096400003</v>
      </c>
      <c r="BN10" s="32">
        <v>0.11008154731399999</v>
      </c>
    </row>
    <row r="11" spans="1:67" x14ac:dyDescent="0.25">
      <c r="A11" s="32" t="s">
        <v>9</v>
      </c>
      <c r="B11" s="32">
        <v>3369.4469354338999</v>
      </c>
      <c r="C11" s="32">
        <v>8.1653571159749898</v>
      </c>
      <c r="D11" s="32">
        <v>11158.3581010363</v>
      </c>
      <c r="E11" s="32">
        <v>300.44243104560701</v>
      </c>
      <c r="F11" s="32">
        <v>280.51747879966098</v>
      </c>
      <c r="G11" s="32">
        <v>9.0575178601919504</v>
      </c>
      <c r="H11" s="32">
        <v>330.32710245450897</v>
      </c>
      <c r="I11" s="32">
        <v>10.0076431146605</v>
      </c>
      <c r="J11" s="32">
        <v>2.21223666225427</v>
      </c>
      <c r="K11" s="32">
        <v>21.080596405192502</v>
      </c>
      <c r="L11" s="34"/>
      <c r="M11" s="34" t="s">
        <v>9</v>
      </c>
      <c r="N11" s="32">
        <v>11.5351422694</v>
      </c>
      <c r="O11" s="32">
        <v>10.007655123499999</v>
      </c>
      <c r="P11" s="32">
        <v>4.4732142226700002</v>
      </c>
      <c r="Q11" s="32">
        <v>2.2122273883200001</v>
      </c>
      <c r="R11" s="32">
        <v>0</v>
      </c>
      <c r="S11" s="32">
        <v>3369.4452898999998</v>
      </c>
      <c r="T11" s="32">
        <v>61.420757260199998</v>
      </c>
      <c r="U11" s="32">
        <v>7.8197266786100004</v>
      </c>
      <c r="V11" s="32">
        <v>0</v>
      </c>
      <c r="W11" s="32">
        <v>28.447184165199999</v>
      </c>
      <c r="X11" s="32">
        <v>21.0806914954</v>
      </c>
      <c r="Y11" s="32">
        <v>89.267058264200003</v>
      </c>
      <c r="Z11" s="32">
        <v>3.91449397445</v>
      </c>
      <c r="AA11" s="32">
        <v>1.3478189576499999</v>
      </c>
      <c r="AB11" s="32">
        <v>0</v>
      </c>
      <c r="AC11" s="32">
        <v>8.1653531050799995</v>
      </c>
      <c r="AD11" s="32">
        <v>0</v>
      </c>
      <c r="AE11" s="32">
        <v>10042.5229416</v>
      </c>
      <c r="AF11" s="32">
        <v>1026.5666643500001</v>
      </c>
      <c r="AG11" s="32">
        <v>11158.356664200001</v>
      </c>
      <c r="AH11" s="32">
        <v>0</v>
      </c>
      <c r="AI11" s="32">
        <v>21.647317578900001</v>
      </c>
      <c r="AJ11" s="32">
        <v>0</v>
      </c>
      <c r="AK11" s="32">
        <v>181.04221263100001</v>
      </c>
      <c r="AL11" s="32">
        <v>0.16354198754599999</v>
      </c>
      <c r="AM11" s="32">
        <v>5.7506690051499998E-2</v>
      </c>
      <c r="AN11" s="32">
        <v>216.33502958</v>
      </c>
      <c r="AO11" s="32">
        <v>7.3495759573699998E-2</v>
      </c>
      <c r="AP11" s="32">
        <v>0</v>
      </c>
      <c r="AQ11" s="32">
        <v>1.06595670399E-2</v>
      </c>
      <c r="AR11" s="32">
        <v>300.43516843899999</v>
      </c>
      <c r="AS11" s="32">
        <v>280.510191255</v>
      </c>
      <c r="AT11" s="32">
        <v>19.924977184500001</v>
      </c>
      <c r="AU11" s="32">
        <v>13.7686673991</v>
      </c>
      <c r="AV11" s="32">
        <v>0</v>
      </c>
      <c r="AW11" s="32">
        <v>0</v>
      </c>
      <c r="AX11" s="32">
        <v>1.14760244016</v>
      </c>
      <c r="AY11" s="32">
        <v>0</v>
      </c>
      <c r="AZ11" s="32">
        <v>12.3147335367</v>
      </c>
      <c r="BA11" s="32">
        <v>0</v>
      </c>
      <c r="BB11" s="32">
        <v>0.32006984668400001</v>
      </c>
      <c r="BC11" s="32">
        <v>49.2588986994</v>
      </c>
      <c r="BD11" s="32">
        <v>0</v>
      </c>
      <c r="BE11" s="32">
        <v>0.82752572949500003</v>
      </c>
      <c r="BF11" s="32">
        <v>1.12203921758E-3</v>
      </c>
      <c r="BG11" s="32">
        <v>9.0575563497499996</v>
      </c>
      <c r="BH11" s="32">
        <v>0</v>
      </c>
      <c r="BI11" s="32">
        <v>1.4685605052299999</v>
      </c>
      <c r="BJ11" s="32">
        <v>18.5428753224</v>
      </c>
      <c r="BK11" s="32">
        <v>1.0117661312199999</v>
      </c>
      <c r="BL11" s="32">
        <v>36.962104187199998</v>
      </c>
      <c r="BM11" s="32">
        <v>330.32752808499998</v>
      </c>
      <c r="BN11" s="32">
        <v>17.2622459438</v>
      </c>
    </row>
    <row r="12" spans="1:67" x14ac:dyDescent="0.25">
      <c r="A12" s="32" t="s">
        <v>10</v>
      </c>
      <c r="B12" s="32">
        <v>3819.3174342696898</v>
      </c>
      <c r="C12" s="32">
        <v>9.59641244709284</v>
      </c>
      <c r="D12" s="32">
        <v>13493.262738544499</v>
      </c>
      <c r="E12" s="32">
        <v>343.796535727373</v>
      </c>
      <c r="F12" s="32">
        <v>311.31982503502797</v>
      </c>
      <c r="G12" s="32">
        <v>9.7758236847451592</v>
      </c>
      <c r="H12" s="32">
        <v>494.22651689038503</v>
      </c>
      <c r="I12" s="32">
        <v>9.2092056746886595</v>
      </c>
      <c r="J12" s="32">
        <v>1.3061774514101701</v>
      </c>
      <c r="K12" s="32">
        <v>20.8582422071221</v>
      </c>
      <c r="L12" s="34"/>
      <c r="M12" s="34" t="s">
        <v>10</v>
      </c>
      <c r="N12" s="32">
        <v>11.862537078800001</v>
      </c>
      <c r="O12" s="32">
        <v>9.2092118603300008</v>
      </c>
      <c r="P12" s="32">
        <v>8.7304141450300001</v>
      </c>
      <c r="Q12" s="32">
        <v>1.3061757894999999</v>
      </c>
      <c r="R12" s="32">
        <v>0</v>
      </c>
      <c r="S12" s="32">
        <v>3819.3162444999998</v>
      </c>
      <c r="T12" s="32">
        <v>137.345120313</v>
      </c>
      <c r="U12" s="32">
        <v>10.6688339507</v>
      </c>
      <c r="V12" s="32">
        <v>0</v>
      </c>
      <c r="W12" s="32">
        <v>37.916907022899998</v>
      </c>
      <c r="X12" s="32">
        <v>20.8582830627</v>
      </c>
      <c r="Y12" s="32">
        <v>107.945977242</v>
      </c>
      <c r="Z12" s="32">
        <v>6.2825572088900001</v>
      </c>
      <c r="AA12" s="32">
        <v>0.92001394781400003</v>
      </c>
      <c r="AB12" s="32">
        <v>0</v>
      </c>
      <c r="AC12" s="32">
        <v>9.5964243920399994</v>
      </c>
      <c r="AD12" s="32">
        <v>0</v>
      </c>
      <c r="AE12" s="32">
        <v>12143.930130700001</v>
      </c>
      <c r="AF12" s="32">
        <v>1241.3775362399999</v>
      </c>
      <c r="AG12" s="32">
        <v>13493.2536442</v>
      </c>
      <c r="AH12" s="32">
        <v>0</v>
      </c>
      <c r="AI12" s="32">
        <v>41.9795551176</v>
      </c>
      <c r="AJ12" s="32">
        <v>0</v>
      </c>
      <c r="AK12" s="32">
        <v>264.88077569500001</v>
      </c>
      <c r="AL12" s="32">
        <v>0.18149933245399999</v>
      </c>
      <c r="AM12" s="32">
        <v>6.3820397318100006E-2</v>
      </c>
      <c r="AN12" s="32">
        <v>240.08973246900001</v>
      </c>
      <c r="AO12" s="32">
        <v>8.1565699707300002E-2</v>
      </c>
      <c r="AP12" s="32">
        <v>0</v>
      </c>
      <c r="AQ12" s="32">
        <v>1.18300368855E-2</v>
      </c>
      <c r="AR12" s="32">
        <v>343.78813786000001</v>
      </c>
      <c r="AS12" s="32">
        <v>311.311493525</v>
      </c>
      <c r="AT12" s="32">
        <v>32.476644335099998</v>
      </c>
      <c r="AU12" s="32">
        <v>15.280507672100001</v>
      </c>
      <c r="AV12" s="32">
        <v>0</v>
      </c>
      <c r="AW12" s="32">
        <v>0</v>
      </c>
      <c r="AX12" s="32">
        <v>1.27360851463</v>
      </c>
      <c r="AY12" s="32">
        <v>0</v>
      </c>
      <c r="AZ12" s="32">
        <v>13.666966909799999</v>
      </c>
      <c r="BA12" s="32">
        <v>0</v>
      </c>
      <c r="BB12" s="32">
        <v>0.35521545380899999</v>
      </c>
      <c r="BC12" s="32">
        <v>54.667645432800001</v>
      </c>
      <c r="BD12" s="32">
        <v>0</v>
      </c>
      <c r="BE12" s="32">
        <v>0.91839249737899997</v>
      </c>
      <c r="BF12" s="32">
        <v>1.2453012521200001E-3</v>
      </c>
      <c r="BG12" s="32">
        <v>9.7757813799500006</v>
      </c>
      <c r="BH12" s="32">
        <v>0</v>
      </c>
      <c r="BI12" s="32">
        <v>0.74152617919499997</v>
      </c>
      <c r="BJ12" s="32">
        <v>16.9794901104</v>
      </c>
      <c r="BK12" s="32">
        <v>2.3284946493600001</v>
      </c>
      <c r="BL12" s="32">
        <v>53.067151279800001</v>
      </c>
      <c r="BM12" s="32">
        <v>494.22599775700002</v>
      </c>
      <c r="BN12" s="32">
        <v>13.6189749278</v>
      </c>
    </row>
    <row r="13" spans="1:67" x14ac:dyDescent="0.25">
      <c r="A13" s="32" t="s">
        <v>12</v>
      </c>
      <c r="B13" s="32">
        <v>1474.3648272277001</v>
      </c>
      <c r="C13" s="32">
        <v>3.70417210783561</v>
      </c>
      <c r="D13" s="32">
        <v>5366.2583955928003</v>
      </c>
      <c r="E13" s="32">
        <v>133.32886601800001</v>
      </c>
      <c r="F13" s="32">
        <v>121.7332339756</v>
      </c>
      <c r="G13" s="32">
        <v>3.3410022379731701</v>
      </c>
      <c r="H13" s="32">
        <v>195.19923497639999</v>
      </c>
      <c r="I13" s="32">
        <v>3.5777246772536699</v>
      </c>
      <c r="J13" s="32">
        <v>0.49210730891364401</v>
      </c>
      <c r="K13" s="32">
        <v>8.1947817430328005</v>
      </c>
      <c r="L13" s="34"/>
      <c r="M13" s="34" t="s">
        <v>12</v>
      </c>
      <c r="N13" s="32">
        <v>4.6315946461799999</v>
      </c>
      <c r="O13" s="32">
        <v>3.5777405475299999</v>
      </c>
      <c r="P13" s="32">
        <v>3.47435028152</v>
      </c>
      <c r="Q13" s="32">
        <v>0.49210895838000002</v>
      </c>
      <c r="R13" s="32">
        <v>0</v>
      </c>
      <c r="S13" s="32">
        <v>1474.3662386000001</v>
      </c>
      <c r="T13" s="32">
        <v>54.846232773499999</v>
      </c>
      <c r="U13" s="32">
        <v>4.1961404262900004</v>
      </c>
      <c r="V13" s="32">
        <v>0</v>
      </c>
      <c r="W13" s="32">
        <v>15.011886630299999</v>
      </c>
      <c r="X13" s="32">
        <v>8.1947620843699998</v>
      </c>
      <c r="Y13" s="32">
        <v>42.929808012599999</v>
      </c>
      <c r="Z13" s="32">
        <v>2.4855401856600001</v>
      </c>
      <c r="AA13" s="32">
        <v>0.34765450756799998</v>
      </c>
      <c r="AB13" s="32">
        <v>0</v>
      </c>
      <c r="AC13" s="32">
        <v>3.7041726437000002</v>
      </c>
      <c r="AD13" s="32">
        <v>0</v>
      </c>
      <c r="AE13" s="32">
        <v>4829.63199592</v>
      </c>
      <c r="AF13" s="32">
        <v>493.69248861099999</v>
      </c>
      <c r="AG13" s="32">
        <v>5366.2542925400003</v>
      </c>
      <c r="AH13" s="32">
        <v>0</v>
      </c>
      <c r="AI13" s="32">
        <v>16.703175187100001</v>
      </c>
      <c r="AJ13" s="32">
        <v>0</v>
      </c>
      <c r="AK13" s="32">
        <v>104.457611676</v>
      </c>
      <c r="AL13" s="32">
        <v>7.0970293832699996E-2</v>
      </c>
      <c r="AM13" s="32">
        <v>2.4955087116199998E-2</v>
      </c>
      <c r="AN13" s="32">
        <v>93.880661606900006</v>
      </c>
      <c r="AO13" s="32">
        <v>3.1894033293299998E-2</v>
      </c>
      <c r="AP13" s="32">
        <v>0</v>
      </c>
      <c r="AQ13" s="32">
        <v>4.6257799777999998E-3</v>
      </c>
      <c r="AR13" s="32">
        <v>133.32569423699999</v>
      </c>
      <c r="AS13" s="32">
        <v>121.730085984</v>
      </c>
      <c r="AT13" s="32">
        <v>11.595608253</v>
      </c>
      <c r="AU13" s="32">
        <v>5.9750502466400004</v>
      </c>
      <c r="AV13" s="32">
        <v>0</v>
      </c>
      <c r="AW13" s="32">
        <v>0</v>
      </c>
      <c r="AX13" s="32">
        <v>0.49801308108499998</v>
      </c>
      <c r="AY13" s="32">
        <v>0</v>
      </c>
      <c r="AZ13" s="32">
        <v>5.3440698937700004</v>
      </c>
      <c r="BA13" s="32">
        <v>0</v>
      </c>
      <c r="BB13" s="32">
        <v>0.13889769533599999</v>
      </c>
      <c r="BC13" s="32">
        <v>21.3763620555</v>
      </c>
      <c r="BD13" s="32">
        <v>0</v>
      </c>
      <c r="BE13" s="32">
        <v>0.35911437987799999</v>
      </c>
      <c r="BF13" s="32">
        <v>4.86924089587E-4</v>
      </c>
      <c r="BG13" s="32">
        <v>3.3409966883800002</v>
      </c>
      <c r="BH13" s="32">
        <v>0</v>
      </c>
      <c r="BI13" s="32">
        <v>0.272144813087</v>
      </c>
      <c r="BJ13" s="32">
        <v>6.5496770941899998</v>
      </c>
      <c r="BK13" s="32">
        <v>0.93046499843300001</v>
      </c>
      <c r="BL13" s="32">
        <v>20.9205186276</v>
      </c>
      <c r="BM13" s="32">
        <v>195.19903559299999</v>
      </c>
      <c r="BN13" s="32">
        <v>5.2030570866300003</v>
      </c>
    </row>
    <row r="14" spans="1:67" x14ac:dyDescent="0.25">
      <c r="A14" s="32" t="s">
        <v>13</v>
      </c>
      <c r="B14" s="32">
        <v>8967.7781124166904</v>
      </c>
      <c r="C14" s="32">
        <v>19.405668934800001</v>
      </c>
      <c r="D14" s="32">
        <v>31620.323688706601</v>
      </c>
      <c r="E14" s="32">
        <v>775.67485673889905</v>
      </c>
      <c r="F14" s="32">
        <v>700.34740570379904</v>
      </c>
      <c r="G14" s="32">
        <v>62.325553163399903</v>
      </c>
      <c r="H14" s="32">
        <v>1078.8393162981899</v>
      </c>
      <c r="I14" s="32">
        <v>18.2538700865999</v>
      </c>
      <c r="J14" s="32">
        <v>2.5073741361000002</v>
      </c>
      <c r="K14" s="32">
        <v>41.534984272999999</v>
      </c>
      <c r="L14" s="34"/>
      <c r="M14" s="34" t="s">
        <v>13</v>
      </c>
      <c r="N14" s="32">
        <v>23.631509401300001</v>
      </c>
      <c r="O14" s="32">
        <v>18.2538367324</v>
      </c>
      <c r="P14" s="32">
        <v>18.306509074000001</v>
      </c>
      <c r="Q14" s="32">
        <v>4.0345196915599999</v>
      </c>
      <c r="R14" s="32">
        <v>0</v>
      </c>
      <c r="S14" s="32">
        <v>8967.7753723900005</v>
      </c>
      <c r="T14" s="32">
        <v>281.34162821000001</v>
      </c>
      <c r="U14" s="32">
        <v>24.116669685800002</v>
      </c>
      <c r="V14" s="32">
        <v>0</v>
      </c>
      <c r="W14" s="32">
        <v>76.326037455199994</v>
      </c>
      <c r="X14" s="32">
        <v>41.535021636300002</v>
      </c>
      <c r="Y14" s="32">
        <v>252.962146754</v>
      </c>
      <c r="Z14" s="32">
        <v>13.6833926883</v>
      </c>
      <c r="AA14" s="32">
        <v>2.5801964064399998</v>
      </c>
      <c r="AB14" s="32">
        <v>0</v>
      </c>
      <c r="AC14" s="32">
        <v>19.405602026</v>
      </c>
      <c r="AD14" s="32">
        <v>0</v>
      </c>
      <c r="AE14" s="32">
        <v>28458.287386</v>
      </c>
      <c r="AF14" s="32">
        <v>2909.07224718</v>
      </c>
      <c r="AG14" s="32">
        <v>31620.321779999998</v>
      </c>
      <c r="AH14" s="32">
        <v>0</v>
      </c>
      <c r="AI14" s="32">
        <v>88.123063767299996</v>
      </c>
      <c r="AJ14" s="32">
        <v>0</v>
      </c>
      <c r="AK14" s="32">
        <v>589.11680314600005</v>
      </c>
      <c r="AL14" s="32">
        <v>0.408302099902</v>
      </c>
      <c r="AM14" s="32">
        <v>0.14357097174200001</v>
      </c>
      <c r="AN14" s="32">
        <v>540.10783114799995</v>
      </c>
      <c r="AO14" s="32">
        <v>0.183491414651</v>
      </c>
      <c r="AP14" s="32">
        <v>0</v>
      </c>
      <c r="AQ14" s="32">
        <v>2.66133657413E-2</v>
      </c>
      <c r="AR14" s="32">
        <v>775.65640508399997</v>
      </c>
      <c r="AS14" s="32">
        <v>700.32896413699996</v>
      </c>
      <c r="AT14" s="32">
        <v>75.327440946400003</v>
      </c>
      <c r="AU14" s="32">
        <v>34.375106020300002</v>
      </c>
      <c r="AV14" s="32">
        <v>0</v>
      </c>
      <c r="AW14" s="32">
        <v>0</v>
      </c>
      <c r="AX14" s="32">
        <v>2.8651183733200001</v>
      </c>
      <c r="AY14" s="32">
        <v>0</v>
      </c>
      <c r="AZ14" s="32">
        <v>30.7452549811</v>
      </c>
      <c r="BA14" s="32">
        <v>0</v>
      </c>
      <c r="BB14" s="32">
        <v>0.79909602065700003</v>
      </c>
      <c r="BC14" s="32">
        <v>122.980901635</v>
      </c>
      <c r="BD14" s="32">
        <v>0</v>
      </c>
      <c r="BE14" s="32">
        <v>2.0660293132100001</v>
      </c>
      <c r="BF14" s="32">
        <v>2.8012788901900002E-3</v>
      </c>
      <c r="BG14" s="32">
        <v>62.325628964300002</v>
      </c>
      <c r="BH14" s="32">
        <v>0</v>
      </c>
      <c r="BI14" s="32">
        <v>2.3672223613200001</v>
      </c>
      <c r="BJ14" s="32">
        <v>42.913699116899998</v>
      </c>
      <c r="BK14" s="32">
        <v>4.7479630443199996</v>
      </c>
      <c r="BL14" s="32">
        <v>118.773268179</v>
      </c>
      <c r="BM14" s="32">
        <v>1078.8359684500001</v>
      </c>
      <c r="BN14" s="32">
        <v>36.193432187500001</v>
      </c>
    </row>
    <row r="15" spans="1:67" x14ac:dyDescent="0.25">
      <c r="A15" s="32" t="s">
        <v>14</v>
      </c>
      <c r="B15" s="32">
        <v>3754.8171773981999</v>
      </c>
      <c r="C15" s="32">
        <v>9.3742548490999997</v>
      </c>
      <c r="D15" s="32">
        <v>13719.931086820699</v>
      </c>
      <c r="E15" s="32">
        <v>345.48539251359898</v>
      </c>
      <c r="F15" s="32">
        <v>309.26904588560001</v>
      </c>
      <c r="G15" s="32">
        <v>14.5811546052</v>
      </c>
      <c r="H15" s="32">
        <v>509.28644505099999</v>
      </c>
      <c r="I15" s="32">
        <v>9.1308154435999995</v>
      </c>
      <c r="J15" s="32">
        <v>1.2540253536309001</v>
      </c>
      <c r="K15" s="32">
        <v>20.646170131200002</v>
      </c>
      <c r="L15" s="34"/>
      <c r="M15" s="34" t="s">
        <v>14</v>
      </c>
      <c r="N15" s="32">
        <v>11.8564767003</v>
      </c>
      <c r="O15" s="32">
        <v>9.1308200114600009</v>
      </c>
      <c r="P15" s="32">
        <v>9.0415180051699995</v>
      </c>
      <c r="Q15" s="32">
        <v>1.31768496825</v>
      </c>
      <c r="R15" s="32">
        <v>0</v>
      </c>
      <c r="S15" s="32">
        <v>3754.81840169</v>
      </c>
      <c r="T15" s="32">
        <v>142.41167757100001</v>
      </c>
      <c r="U15" s="32">
        <v>11.0034830943</v>
      </c>
      <c r="V15" s="32">
        <v>0</v>
      </c>
      <c r="W15" s="32">
        <v>38.342391243199998</v>
      </c>
      <c r="X15" s="32">
        <v>20.646135962900001</v>
      </c>
      <c r="Y15" s="32">
        <v>109.75947358499999</v>
      </c>
      <c r="Z15" s="32">
        <v>6.4927543905</v>
      </c>
      <c r="AA15" s="32">
        <v>0.93589879240399998</v>
      </c>
      <c r="AB15" s="32">
        <v>0</v>
      </c>
      <c r="AC15" s="32">
        <v>9.3742276979899994</v>
      </c>
      <c r="AD15" s="32">
        <v>0</v>
      </c>
      <c r="AE15" s="32">
        <v>12347.939112599999</v>
      </c>
      <c r="AF15" s="32">
        <v>1262.23475502</v>
      </c>
      <c r="AG15" s="32">
        <v>13719.9333412</v>
      </c>
      <c r="AH15" s="32">
        <v>0</v>
      </c>
      <c r="AI15" s="32">
        <v>43.4724519528</v>
      </c>
      <c r="AJ15" s="32">
        <v>0</v>
      </c>
      <c r="AK15" s="32">
        <v>273.44405958200002</v>
      </c>
      <c r="AL15" s="32">
        <v>0.180303884379</v>
      </c>
      <c r="AM15" s="32">
        <v>6.3400148150599994E-2</v>
      </c>
      <c r="AN15" s="32">
        <v>238.50812011900001</v>
      </c>
      <c r="AO15" s="32">
        <v>8.1027979028499994E-2</v>
      </c>
      <c r="AP15" s="32">
        <v>0</v>
      </c>
      <c r="AQ15" s="32">
        <v>1.1752128524E-2</v>
      </c>
      <c r="AR15" s="32">
        <v>345.47729556899998</v>
      </c>
      <c r="AS15" s="32">
        <v>309.26096005699998</v>
      </c>
      <c r="AT15" s="32">
        <v>36.216335511499999</v>
      </c>
      <c r="AU15" s="32">
        <v>15.1798318821</v>
      </c>
      <c r="AV15" s="32">
        <v>0</v>
      </c>
      <c r="AW15" s="32">
        <v>0</v>
      </c>
      <c r="AX15" s="32">
        <v>1.2652135154399999</v>
      </c>
      <c r="AY15" s="32">
        <v>0</v>
      </c>
      <c r="AZ15" s="32">
        <v>13.5768709034</v>
      </c>
      <c r="BA15" s="32">
        <v>0</v>
      </c>
      <c r="BB15" s="32">
        <v>0.35287604612099999</v>
      </c>
      <c r="BC15" s="32">
        <v>54.307790118900002</v>
      </c>
      <c r="BD15" s="32">
        <v>0</v>
      </c>
      <c r="BE15" s="32">
        <v>0.91234189106999997</v>
      </c>
      <c r="BF15" s="32">
        <v>1.2370723628599999E-3</v>
      </c>
      <c r="BG15" s="32">
        <v>14.581147251599999</v>
      </c>
      <c r="BH15" s="32">
        <v>0</v>
      </c>
      <c r="BI15" s="32">
        <v>0.74712742500100005</v>
      </c>
      <c r="BJ15" s="32">
        <v>17.394667400500001</v>
      </c>
      <c r="BK15" s="32">
        <v>2.4149743363499998</v>
      </c>
      <c r="BL15" s="32">
        <v>54.760262495500001</v>
      </c>
      <c r="BM15" s="32">
        <v>509.28587106600003</v>
      </c>
      <c r="BN15" s="32">
        <v>13.905829665500001</v>
      </c>
    </row>
    <row r="16" spans="1:67" x14ac:dyDescent="0.25">
      <c r="A16" s="32" t="s">
        <v>15</v>
      </c>
      <c r="B16" s="32">
        <v>4489.8878885884997</v>
      </c>
      <c r="C16" s="32">
        <v>11.4431044230843</v>
      </c>
      <c r="D16" s="32">
        <v>15869.8433614817</v>
      </c>
      <c r="E16" s="32">
        <v>398.66011372119902</v>
      </c>
      <c r="F16" s="32">
        <v>355.22758285179901</v>
      </c>
      <c r="G16" s="32">
        <v>14.0379770613402</v>
      </c>
      <c r="H16" s="32">
        <v>570.54778426889902</v>
      </c>
      <c r="I16" s="32">
        <v>10.7690322974388</v>
      </c>
      <c r="J16" s="32">
        <v>1.4985662805270299</v>
      </c>
      <c r="K16" s="32">
        <v>23.665016245399901</v>
      </c>
      <c r="L16" s="34"/>
      <c r="M16" s="34" t="s">
        <v>15</v>
      </c>
      <c r="N16" s="32">
        <v>13.839606124399999</v>
      </c>
      <c r="O16" s="32">
        <v>10.7690543748</v>
      </c>
      <c r="P16" s="32">
        <v>10.077936364199999</v>
      </c>
      <c r="Q16" s="32">
        <v>1.4985656434500001</v>
      </c>
      <c r="R16" s="32">
        <v>0</v>
      </c>
      <c r="S16" s="32">
        <v>4489.8922900799998</v>
      </c>
      <c r="T16" s="32">
        <v>158.495601257</v>
      </c>
      <c r="U16" s="32">
        <v>12.328165629900001</v>
      </c>
      <c r="V16" s="32">
        <v>0</v>
      </c>
      <c r="W16" s="32">
        <v>43.3512534336</v>
      </c>
      <c r="X16" s="32">
        <v>23.665026566800002</v>
      </c>
      <c r="Y16" s="32">
        <v>126.958543621</v>
      </c>
      <c r="Z16" s="32">
        <v>7.2560242922100002</v>
      </c>
      <c r="AA16" s="32">
        <v>1.06673863868</v>
      </c>
      <c r="AB16" s="32">
        <v>0</v>
      </c>
      <c r="AC16" s="32">
        <v>11.4431170351</v>
      </c>
      <c r="AD16" s="32">
        <v>0</v>
      </c>
      <c r="AE16" s="32">
        <v>14282.8534869</v>
      </c>
      <c r="AF16" s="32">
        <v>1460.02511261</v>
      </c>
      <c r="AG16" s="32">
        <v>15869.8371431</v>
      </c>
      <c r="AH16" s="32">
        <v>0</v>
      </c>
      <c r="AI16" s="32">
        <v>48.459432493500003</v>
      </c>
      <c r="AJ16" s="32">
        <v>0</v>
      </c>
      <c r="AK16" s="32">
        <v>306.00427487100001</v>
      </c>
      <c r="AL16" s="32">
        <v>0.20709749772</v>
      </c>
      <c r="AM16" s="32">
        <v>7.2821649529600005E-2</v>
      </c>
      <c r="AN16" s="32">
        <v>273.951463617</v>
      </c>
      <c r="AO16" s="32">
        <v>9.3069808199500004E-2</v>
      </c>
      <c r="AP16" s="32">
        <v>0</v>
      </c>
      <c r="AQ16" s="32">
        <v>1.34986226622E-2</v>
      </c>
      <c r="AR16" s="32">
        <v>398.650765987</v>
      </c>
      <c r="AS16" s="32">
        <v>355.21830224399997</v>
      </c>
      <c r="AT16" s="32">
        <v>43.432463743200003</v>
      </c>
      <c r="AU16" s="32">
        <v>17.4356249844</v>
      </c>
      <c r="AV16" s="32">
        <v>0</v>
      </c>
      <c r="AW16" s="32">
        <v>0</v>
      </c>
      <c r="AX16" s="32">
        <v>1.4532393451000001</v>
      </c>
      <c r="AY16" s="32">
        <v>0</v>
      </c>
      <c r="AZ16" s="32">
        <v>15.594550809899999</v>
      </c>
      <c r="BA16" s="32">
        <v>0</v>
      </c>
      <c r="BB16" s="32">
        <v>0.40531530564899998</v>
      </c>
      <c r="BC16" s="32">
        <v>62.3779738956</v>
      </c>
      <c r="BD16" s="32">
        <v>0</v>
      </c>
      <c r="BE16" s="32">
        <v>1.0479244418</v>
      </c>
      <c r="BF16" s="32">
        <v>1.4209140694400001E-3</v>
      </c>
      <c r="BG16" s="32">
        <v>14.037992624299999</v>
      </c>
      <c r="BH16" s="32">
        <v>0</v>
      </c>
      <c r="BI16" s="32">
        <v>0.861849217138</v>
      </c>
      <c r="BJ16" s="32">
        <v>19.653159853199998</v>
      </c>
      <c r="BK16" s="32">
        <v>2.6869373744299998</v>
      </c>
      <c r="BL16" s="32">
        <v>61.281270507999999</v>
      </c>
      <c r="BM16" s="32">
        <v>570.54800047799995</v>
      </c>
      <c r="BN16" s="32">
        <v>15.776435465800001</v>
      </c>
    </row>
    <row r="17" spans="1:66" x14ac:dyDescent="0.25">
      <c r="A17" s="32" t="s">
        <v>16</v>
      </c>
      <c r="B17" s="32">
        <v>6260.5323054873998</v>
      </c>
      <c r="C17" s="32">
        <v>15.759863358700001</v>
      </c>
      <c r="D17" s="32">
        <v>22539.160980148001</v>
      </c>
      <c r="E17" s="32">
        <v>552.7544388604</v>
      </c>
      <c r="F17" s="32">
        <v>499.32143658130002</v>
      </c>
      <c r="G17" s="32">
        <v>16.413450492300001</v>
      </c>
      <c r="H17" s="32">
        <v>800.03562450180004</v>
      </c>
      <c r="I17" s="32">
        <v>14.6104181914999</v>
      </c>
      <c r="J17" s="32">
        <v>2.00994588159999</v>
      </c>
      <c r="K17" s="32">
        <v>33.236572457999998</v>
      </c>
      <c r="L17" s="34"/>
      <c r="M17" s="34" t="s">
        <v>16</v>
      </c>
      <c r="N17" s="32">
        <v>18.9281198479</v>
      </c>
      <c r="O17" s="32">
        <v>14.610404046499999</v>
      </c>
      <c r="P17" s="32">
        <v>14.2469820473</v>
      </c>
      <c r="Q17" s="32">
        <v>2.0099492736600002</v>
      </c>
      <c r="R17" s="32">
        <v>0</v>
      </c>
      <c r="S17" s="32">
        <v>6260.5284823900001</v>
      </c>
      <c r="T17" s="32">
        <v>224.89913778100001</v>
      </c>
      <c r="U17" s="32">
        <v>17.208110558800001</v>
      </c>
      <c r="V17" s="32">
        <v>0</v>
      </c>
      <c r="W17" s="32">
        <v>61.191774409899999</v>
      </c>
      <c r="X17" s="32">
        <v>33.236574115800003</v>
      </c>
      <c r="Y17" s="32">
        <v>180.313389825</v>
      </c>
      <c r="Z17" s="32">
        <v>10.192653528199999</v>
      </c>
      <c r="AA17" s="32">
        <v>1.4260984132700001</v>
      </c>
      <c r="AB17" s="32">
        <v>0</v>
      </c>
      <c r="AC17" s="32">
        <v>15.7598840071</v>
      </c>
      <c r="AD17" s="32">
        <v>0</v>
      </c>
      <c r="AE17" s="32">
        <v>20285.2410863</v>
      </c>
      <c r="AF17" s="32">
        <v>2073.5965095299998</v>
      </c>
      <c r="AG17" s="32">
        <v>22539.150985699998</v>
      </c>
      <c r="AH17" s="32">
        <v>0</v>
      </c>
      <c r="AI17" s="32">
        <v>68.4931203334</v>
      </c>
      <c r="AJ17" s="32">
        <v>0</v>
      </c>
      <c r="AK17" s="32">
        <v>428.363259567</v>
      </c>
      <c r="AL17" s="32">
        <v>0.29110418216799999</v>
      </c>
      <c r="AM17" s="32">
        <v>0.102360840843</v>
      </c>
      <c r="AN17" s="32">
        <v>385.076703925</v>
      </c>
      <c r="AO17" s="32">
        <v>0.13082198526200001</v>
      </c>
      <c r="AP17" s="32">
        <v>0</v>
      </c>
      <c r="AQ17" s="32">
        <v>1.8974120554199999E-2</v>
      </c>
      <c r="AR17" s="32">
        <v>552.74143492300004</v>
      </c>
      <c r="AS17" s="32">
        <v>499.30840260899998</v>
      </c>
      <c r="AT17" s="32">
        <v>53.433032314199998</v>
      </c>
      <c r="AU17" s="32">
        <v>24.508206710900001</v>
      </c>
      <c r="AV17" s="32">
        <v>0</v>
      </c>
      <c r="AW17" s="32">
        <v>0</v>
      </c>
      <c r="AX17" s="32">
        <v>2.0427184554400002</v>
      </c>
      <c r="AY17" s="32">
        <v>0</v>
      </c>
      <c r="AZ17" s="32">
        <v>21.920162238100001</v>
      </c>
      <c r="BA17" s="32">
        <v>0</v>
      </c>
      <c r="BB17" s="32">
        <v>0.56972646152700002</v>
      </c>
      <c r="BC17" s="32">
        <v>87.680759999299994</v>
      </c>
      <c r="BD17" s="32">
        <v>0</v>
      </c>
      <c r="BE17" s="32">
        <v>1.4730055126599999</v>
      </c>
      <c r="BF17" s="32">
        <v>1.9973367626199999E-3</v>
      </c>
      <c r="BG17" s="32">
        <v>16.413434571300002</v>
      </c>
      <c r="BH17" s="32">
        <v>0</v>
      </c>
      <c r="BI17" s="32">
        <v>1.1166143499500001</v>
      </c>
      <c r="BJ17" s="32">
        <v>26.863189853200002</v>
      </c>
      <c r="BK17" s="32">
        <v>3.8154411687100001</v>
      </c>
      <c r="BL17" s="32">
        <v>85.777670293499995</v>
      </c>
      <c r="BM17" s="32">
        <v>800.03627547999997</v>
      </c>
      <c r="BN17" s="32">
        <v>21.3414355936</v>
      </c>
    </row>
    <row r="18" spans="1:66" x14ac:dyDescent="0.25">
      <c r="A18" s="32" t="s">
        <v>17</v>
      </c>
      <c r="B18" s="32">
        <v>3985.8246135626</v>
      </c>
      <c r="C18" s="32">
        <v>11.12871430745</v>
      </c>
      <c r="D18" s="32">
        <v>13266.3397603659</v>
      </c>
      <c r="E18" s="32">
        <v>346.16832608750002</v>
      </c>
      <c r="F18" s="32">
        <v>320.46102593709901</v>
      </c>
      <c r="G18" s="32">
        <v>7.8581223532387199</v>
      </c>
      <c r="H18" s="32">
        <v>422.37260784399899</v>
      </c>
      <c r="I18" s="32">
        <v>9.9973078267841196</v>
      </c>
      <c r="J18" s="32">
        <v>1.8677028803345099</v>
      </c>
      <c r="K18" s="32">
        <v>21.817310426804099</v>
      </c>
      <c r="L18" s="34"/>
      <c r="M18" s="34" t="s">
        <v>17</v>
      </c>
      <c r="N18" s="32">
        <v>12.0803070674</v>
      </c>
      <c r="O18" s="32">
        <v>9.9973039130799997</v>
      </c>
      <c r="P18" s="32">
        <v>6.5809128795899996</v>
      </c>
      <c r="Q18" s="32">
        <v>1.86770559674</v>
      </c>
      <c r="R18" s="32">
        <v>0</v>
      </c>
      <c r="S18" s="32">
        <v>3985.8266525399999</v>
      </c>
      <c r="T18" s="32">
        <v>97.579671155900002</v>
      </c>
      <c r="U18" s="32">
        <v>9.6062411995900003</v>
      </c>
      <c r="V18" s="32">
        <v>0</v>
      </c>
      <c r="W18" s="32">
        <v>33.7661806813</v>
      </c>
      <c r="X18" s="32">
        <v>21.817292722600001</v>
      </c>
      <c r="Y18" s="32">
        <v>106.130982046</v>
      </c>
      <c r="Z18" s="32">
        <v>5.1980053609899999</v>
      </c>
      <c r="AA18" s="32">
        <v>1.27604676241</v>
      </c>
      <c r="AB18" s="32">
        <v>0</v>
      </c>
      <c r="AC18" s="32">
        <v>11.1286878253</v>
      </c>
      <c r="AD18" s="32">
        <v>0</v>
      </c>
      <c r="AE18" s="32">
        <v>11939.706504600001</v>
      </c>
      <c r="AF18" s="32">
        <v>1220.50083449</v>
      </c>
      <c r="AG18" s="32">
        <v>13266.3383211</v>
      </c>
      <c r="AH18" s="32">
        <v>0</v>
      </c>
      <c r="AI18" s="32">
        <v>31.735481632599999</v>
      </c>
      <c r="AJ18" s="32">
        <v>0</v>
      </c>
      <c r="AK18" s="32">
        <v>229.759276895</v>
      </c>
      <c r="AL18" s="32">
        <v>0.18682829407099999</v>
      </c>
      <c r="AM18" s="32">
        <v>6.5694180555700005E-2</v>
      </c>
      <c r="AN18" s="32">
        <v>247.139483052</v>
      </c>
      <c r="AO18" s="32">
        <v>8.3960795797799997E-2</v>
      </c>
      <c r="AP18" s="32">
        <v>0</v>
      </c>
      <c r="AQ18" s="32">
        <v>1.2177415571400001E-2</v>
      </c>
      <c r="AR18" s="32">
        <v>346.16003172400002</v>
      </c>
      <c r="AS18" s="32">
        <v>320.45269330899998</v>
      </c>
      <c r="AT18" s="32">
        <v>25.707338414399999</v>
      </c>
      <c r="AU18" s="32">
        <v>15.7291963017</v>
      </c>
      <c r="AV18" s="32">
        <v>0</v>
      </c>
      <c r="AW18" s="32">
        <v>0</v>
      </c>
      <c r="AX18" s="32">
        <v>1.3110032751</v>
      </c>
      <c r="AY18" s="32">
        <v>0</v>
      </c>
      <c r="AZ18" s="32">
        <v>14.0681814591</v>
      </c>
      <c r="BA18" s="32">
        <v>0</v>
      </c>
      <c r="BB18" s="32">
        <v>0.36564709691800001</v>
      </c>
      <c r="BC18" s="32">
        <v>56.273002882199997</v>
      </c>
      <c r="BD18" s="32">
        <v>0</v>
      </c>
      <c r="BE18" s="32">
        <v>0.94536397660899996</v>
      </c>
      <c r="BF18" s="32">
        <v>1.2819111671399999E-3</v>
      </c>
      <c r="BG18" s="32">
        <v>7.85811021591</v>
      </c>
      <c r="BH18" s="32">
        <v>0</v>
      </c>
      <c r="BI18" s="32">
        <v>1.2825330618399999</v>
      </c>
      <c r="BJ18" s="32">
        <v>19.341468128500001</v>
      </c>
      <c r="BK18" s="32">
        <v>1.63471057274</v>
      </c>
      <c r="BL18" s="32">
        <v>46.2606186812</v>
      </c>
      <c r="BM18" s="32">
        <v>422.372199212</v>
      </c>
      <c r="BN18" s="32">
        <v>17.101538857200001</v>
      </c>
    </row>
    <row r="19" spans="1:66" x14ac:dyDescent="0.25">
      <c r="A19" s="32" t="s">
        <v>18</v>
      </c>
      <c r="B19" s="32">
        <v>21902.7963846809</v>
      </c>
      <c r="C19" s="32">
        <v>69.490387181242994</v>
      </c>
      <c r="D19" s="32">
        <v>61906.530470580801</v>
      </c>
      <c r="E19" s="32">
        <v>1822.9348267559999</v>
      </c>
      <c r="F19" s="32">
        <v>1760.4839855994001</v>
      </c>
      <c r="G19" s="32">
        <v>75.079139234384797</v>
      </c>
      <c r="H19" s="32">
        <v>1448.0552497450899</v>
      </c>
      <c r="I19" s="32">
        <v>62.160520325703899</v>
      </c>
      <c r="J19" s="32">
        <v>16.432685558570899</v>
      </c>
      <c r="K19" s="32">
        <v>126.137192806276</v>
      </c>
      <c r="L19" s="34"/>
      <c r="M19" s="34" t="s">
        <v>18</v>
      </c>
      <c r="N19" s="32">
        <v>66.990183049099997</v>
      </c>
      <c r="O19" s="32">
        <v>62.159692209799999</v>
      </c>
      <c r="P19" s="32">
        <v>11.311908426700001</v>
      </c>
      <c r="Q19" s="32">
        <v>16.4326727871</v>
      </c>
      <c r="R19" s="32">
        <v>0</v>
      </c>
      <c r="S19" s="32">
        <v>21902.797201900001</v>
      </c>
      <c r="T19" s="32">
        <v>81.740857230700001</v>
      </c>
      <c r="U19" s="32">
        <v>39.120546530699997</v>
      </c>
      <c r="V19" s="32">
        <v>0</v>
      </c>
      <c r="W19" s="32">
        <v>133.526644097</v>
      </c>
      <c r="X19" s="32">
        <v>126.136998147</v>
      </c>
      <c r="Y19" s="32">
        <v>495.25046235799999</v>
      </c>
      <c r="Z19" s="32">
        <v>15.6163455953</v>
      </c>
      <c r="AA19" s="32">
        <v>10.6132508659</v>
      </c>
      <c r="AB19" s="32">
        <v>0</v>
      </c>
      <c r="AC19" s="32">
        <v>69.490506076599999</v>
      </c>
      <c r="AD19" s="32">
        <v>0</v>
      </c>
      <c r="AE19" s="32">
        <v>55715.850851199997</v>
      </c>
      <c r="AF19" s="32">
        <v>5695.3910499200001</v>
      </c>
      <c r="AG19" s="32">
        <v>61906.492363400001</v>
      </c>
      <c r="AH19" s="32">
        <v>0</v>
      </c>
      <c r="AI19" s="32">
        <v>55.879275623600002</v>
      </c>
      <c r="AJ19" s="32">
        <v>0</v>
      </c>
      <c r="AK19" s="32">
        <v>830.01485392200004</v>
      </c>
      <c r="AL19" s="32">
        <v>1.02636101574</v>
      </c>
      <c r="AM19" s="32">
        <v>0.360898459974</v>
      </c>
      <c r="AN19" s="32">
        <v>1357.6852076499999</v>
      </c>
      <c r="AO19" s="32">
        <v>0.46124201674800003</v>
      </c>
      <c r="AP19" s="32">
        <v>0</v>
      </c>
      <c r="AQ19" s="32">
        <v>6.6897922765899995E-2</v>
      </c>
      <c r="AR19" s="32">
        <v>1822.88875856</v>
      </c>
      <c r="AS19" s="32">
        <v>1760.43803899</v>
      </c>
      <c r="AT19" s="32">
        <v>62.4507195662</v>
      </c>
      <c r="AU19" s="32">
        <v>86.409691806400005</v>
      </c>
      <c r="AV19" s="32">
        <v>0</v>
      </c>
      <c r="AW19" s="32">
        <v>0</v>
      </c>
      <c r="AX19" s="32">
        <v>7.2021155755499997</v>
      </c>
      <c r="AY19" s="32">
        <v>0</v>
      </c>
      <c r="AZ19" s="32">
        <v>77.2852746935</v>
      </c>
      <c r="BA19" s="32">
        <v>0</v>
      </c>
      <c r="BB19" s="32">
        <v>2.0087102076000001</v>
      </c>
      <c r="BC19" s="32">
        <v>309.14098524899998</v>
      </c>
      <c r="BD19" s="32">
        <v>0</v>
      </c>
      <c r="BE19" s="32">
        <v>5.1934440735500003</v>
      </c>
      <c r="BF19" s="32">
        <v>7.0419292023799996E-3</v>
      </c>
      <c r="BG19" s="32">
        <v>75.079048157599999</v>
      </c>
      <c r="BH19" s="32">
        <v>0</v>
      </c>
      <c r="BI19" s="32">
        <v>12.6627101869</v>
      </c>
      <c r="BJ19" s="32">
        <v>127.808202916</v>
      </c>
      <c r="BK19" s="32">
        <v>1.06830828668</v>
      </c>
      <c r="BL19" s="32">
        <v>170.74127523799999</v>
      </c>
      <c r="BM19" s="32">
        <v>1448.0530526</v>
      </c>
      <c r="BN19" s="32">
        <v>128.19562786099999</v>
      </c>
    </row>
    <row r="20" spans="1:66" x14ac:dyDescent="0.25">
      <c r="A20" s="32" t="s">
        <v>19</v>
      </c>
      <c r="B20" s="32">
        <v>562.12247533962295</v>
      </c>
      <c r="C20" s="32">
        <v>1.40836313044376</v>
      </c>
      <c r="D20" s="32">
        <v>2490.6336136114901</v>
      </c>
      <c r="E20" s="32">
        <v>64.860861797972206</v>
      </c>
      <c r="F20" s="32">
        <v>61.144184772643399</v>
      </c>
      <c r="G20" s="32">
        <v>1.6629222803569199</v>
      </c>
      <c r="H20" s="32">
        <v>85.579277939543999</v>
      </c>
      <c r="I20" s="32">
        <v>2.3730185284841401</v>
      </c>
      <c r="J20" s="32">
        <v>0.46947558429696801</v>
      </c>
      <c r="K20" s="32">
        <v>5.0915217267884501</v>
      </c>
      <c r="L20" s="34"/>
      <c r="M20" s="34" t="s">
        <v>19</v>
      </c>
      <c r="N20" s="32">
        <v>2.7816440761300001</v>
      </c>
      <c r="O20" s="32">
        <v>2.3681159493499999</v>
      </c>
      <c r="P20" s="32">
        <v>1.2472481050699999</v>
      </c>
      <c r="Q20" s="32">
        <v>0.46947786098299998</v>
      </c>
      <c r="R20" s="32">
        <v>0</v>
      </c>
      <c r="S20" s="32">
        <v>562.12146100300004</v>
      </c>
      <c r="T20" s="32">
        <v>17.8970205878</v>
      </c>
      <c r="U20" s="32">
        <v>1.97757847738</v>
      </c>
      <c r="V20" s="32">
        <v>0</v>
      </c>
      <c r="W20" s="32">
        <v>7.2536492306399998</v>
      </c>
      <c r="X20" s="32">
        <v>5.0816716687700003</v>
      </c>
      <c r="Y20" s="32">
        <v>19.924912511799999</v>
      </c>
      <c r="Z20" s="32">
        <v>1.0315402325900001</v>
      </c>
      <c r="AA20" s="32">
        <v>0.30029159610799999</v>
      </c>
      <c r="AB20" s="32">
        <v>0</v>
      </c>
      <c r="AC20" s="32">
        <v>1.4083660901599999</v>
      </c>
      <c r="AD20" s="32">
        <v>0</v>
      </c>
      <c r="AE20" s="32">
        <v>2241.56683918</v>
      </c>
      <c r="AF20" s="32">
        <v>229.14020562499999</v>
      </c>
      <c r="AG20" s="32">
        <v>2490.6319573199999</v>
      </c>
      <c r="AH20" s="32">
        <v>0</v>
      </c>
      <c r="AI20" s="32">
        <v>6.0239363100099999</v>
      </c>
      <c r="AJ20" s="32">
        <v>0</v>
      </c>
      <c r="AK20" s="32">
        <v>46.570796379999997</v>
      </c>
      <c r="AL20" s="32">
        <v>3.5646750111599998E-2</v>
      </c>
      <c r="AM20" s="32">
        <v>1.25345977392E-2</v>
      </c>
      <c r="AN20" s="32">
        <v>47.154430408400003</v>
      </c>
      <c r="AO20" s="32">
        <v>1.6019709320600001E-2</v>
      </c>
      <c r="AP20" s="32">
        <v>0</v>
      </c>
      <c r="AQ20" s="32">
        <v>2.32344929645E-3</v>
      </c>
      <c r="AR20" s="32">
        <v>64.859267621800001</v>
      </c>
      <c r="AS20" s="32">
        <v>61.142603727500003</v>
      </c>
      <c r="AT20" s="32">
        <v>3.7166638943499999</v>
      </c>
      <c r="AU20" s="32">
        <v>3.00112693662</v>
      </c>
      <c r="AV20" s="32">
        <v>0</v>
      </c>
      <c r="AW20" s="32">
        <v>0</v>
      </c>
      <c r="AX20" s="32">
        <v>0.25013736448500001</v>
      </c>
      <c r="AY20" s="32">
        <v>0</v>
      </c>
      <c r="AZ20" s="32">
        <v>2.68425084189</v>
      </c>
      <c r="BA20" s="32">
        <v>0</v>
      </c>
      <c r="BB20" s="32">
        <v>6.9765681200600005E-2</v>
      </c>
      <c r="BC20" s="32">
        <v>10.7369043911</v>
      </c>
      <c r="BD20" s="32">
        <v>0</v>
      </c>
      <c r="BE20" s="32">
        <v>0.180376310234</v>
      </c>
      <c r="BF20" s="32">
        <v>2.4456772323200001E-4</v>
      </c>
      <c r="BG20" s="32">
        <v>1.6629345361800001</v>
      </c>
      <c r="BH20" s="32">
        <v>0</v>
      </c>
      <c r="BI20" s="32">
        <v>0.315670359417</v>
      </c>
      <c r="BJ20" s="32">
        <v>4.32214214581</v>
      </c>
      <c r="BK20" s="32">
        <v>0.29773327918800002</v>
      </c>
      <c r="BL20" s="32">
        <v>9.4401521292199995</v>
      </c>
      <c r="BM20" s="32">
        <v>85.579112220799999</v>
      </c>
      <c r="BN20" s="32">
        <v>3.9270093244500002</v>
      </c>
    </row>
    <row r="21" spans="1:66" x14ac:dyDescent="0.25">
      <c r="A21" s="32" t="s">
        <v>20</v>
      </c>
      <c r="B21" s="32">
        <v>881.68800175770002</v>
      </c>
      <c r="C21" s="32">
        <v>3.1462902547780001</v>
      </c>
      <c r="D21" s="32">
        <v>2843.52390682649</v>
      </c>
      <c r="E21" s="32">
        <v>79.879619192299899</v>
      </c>
      <c r="F21" s="32">
        <v>62.8906428891</v>
      </c>
      <c r="G21" s="32">
        <v>6.3180197721544999</v>
      </c>
      <c r="H21" s="32">
        <v>100.4200877578</v>
      </c>
      <c r="I21" s="32">
        <v>3.5497038772999998</v>
      </c>
      <c r="J21" s="32">
        <v>0.75108803040000005</v>
      </c>
      <c r="K21" s="32">
        <v>7.5885896145</v>
      </c>
      <c r="L21" s="34"/>
      <c r="M21" s="34" t="s">
        <v>20</v>
      </c>
      <c r="N21" s="32">
        <v>4.8774077739399999</v>
      </c>
      <c r="O21" s="32">
        <v>3.5355432341199999</v>
      </c>
      <c r="P21" s="32">
        <v>1.3762177008000001</v>
      </c>
      <c r="Q21" s="32">
        <v>1.19748123617</v>
      </c>
      <c r="R21" s="32">
        <v>0</v>
      </c>
      <c r="S21" s="32">
        <v>881.68743294900003</v>
      </c>
      <c r="T21" s="32">
        <v>19.684037424900001</v>
      </c>
      <c r="U21" s="32">
        <v>2.1991771336600001</v>
      </c>
      <c r="V21" s="32">
        <v>0</v>
      </c>
      <c r="W21" s="32">
        <v>11.174096602000001</v>
      </c>
      <c r="X21" s="32">
        <v>7.5558802647499999</v>
      </c>
      <c r="Y21" s="32">
        <v>22.7482258249</v>
      </c>
      <c r="Z21" s="32">
        <v>1.143944748</v>
      </c>
      <c r="AA21" s="32">
        <v>0.33744774611700001</v>
      </c>
      <c r="AB21" s="32">
        <v>0</v>
      </c>
      <c r="AC21" s="32">
        <v>3.1462948097700001</v>
      </c>
      <c r="AD21" s="32">
        <v>0</v>
      </c>
      <c r="AE21" s="32">
        <v>2559.1692283299999</v>
      </c>
      <c r="AF21" s="32">
        <v>261.60666523399999</v>
      </c>
      <c r="AG21" s="32">
        <v>2843.5241193900001</v>
      </c>
      <c r="AH21" s="32">
        <v>0</v>
      </c>
      <c r="AI21" s="32">
        <v>6.6473697120799997</v>
      </c>
      <c r="AJ21" s="32">
        <v>0</v>
      </c>
      <c r="AK21" s="32">
        <v>51.845984625</v>
      </c>
      <c r="AL21" s="32">
        <v>3.66651217778E-2</v>
      </c>
      <c r="AM21" s="32">
        <v>1.28925909269E-2</v>
      </c>
      <c r="AN21" s="32">
        <v>48.501251178099999</v>
      </c>
      <c r="AO21" s="32">
        <v>1.6477358973100001E-2</v>
      </c>
      <c r="AP21" s="32">
        <v>0</v>
      </c>
      <c r="AQ21" s="32">
        <v>2.38979936286E-3</v>
      </c>
      <c r="AR21" s="32">
        <v>79.878040631199994</v>
      </c>
      <c r="AS21" s="32">
        <v>62.889004151899996</v>
      </c>
      <c r="AT21" s="32">
        <v>16.989036479300001</v>
      </c>
      <c r="AU21" s="32">
        <v>3.0868557978800002</v>
      </c>
      <c r="AV21" s="32">
        <v>0</v>
      </c>
      <c r="AW21" s="32">
        <v>0</v>
      </c>
      <c r="AX21" s="32">
        <v>0.25728680754200001</v>
      </c>
      <c r="AY21" s="32">
        <v>0</v>
      </c>
      <c r="AZ21" s="32">
        <v>2.7609017471600001</v>
      </c>
      <c r="BA21" s="32">
        <v>0</v>
      </c>
      <c r="BB21" s="32">
        <v>7.1758086277899993E-2</v>
      </c>
      <c r="BC21" s="32">
        <v>11.043612058200001</v>
      </c>
      <c r="BD21" s="32">
        <v>0</v>
      </c>
      <c r="BE21" s="32">
        <v>0.18552703142099999</v>
      </c>
      <c r="BF21" s="32">
        <v>2.51568419892E-4</v>
      </c>
      <c r="BG21" s="32">
        <v>6.3179768991099996</v>
      </c>
      <c r="BH21" s="32">
        <v>0</v>
      </c>
      <c r="BI21" s="32">
        <v>0.35588813032</v>
      </c>
      <c r="BJ21" s="32">
        <v>4.8376359325799996</v>
      </c>
      <c r="BK21" s="32">
        <v>0.32723636326900002</v>
      </c>
      <c r="BL21" s="32">
        <v>11.5919906275</v>
      </c>
      <c r="BM21" s="32">
        <v>100.42005563399999</v>
      </c>
      <c r="BN21" s="32">
        <v>4.4047770981100003</v>
      </c>
    </row>
    <row r="22" spans="1:66" x14ac:dyDescent="0.25">
      <c r="A22" s="32" t="s">
        <v>129</v>
      </c>
      <c r="B22" s="32">
        <v>1901.9374480498</v>
      </c>
      <c r="C22" s="32">
        <v>5.2202502111051396</v>
      </c>
      <c r="D22" s="32">
        <v>6024.9631168247897</v>
      </c>
      <c r="E22" s="32">
        <v>166.49162927139901</v>
      </c>
      <c r="F22" s="32">
        <v>156.30807351460001</v>
      </c>
      <c r="G22" s="32">
        <v>14.2322671375999</v>
      </c>
      <c r="H22" s="32">
        <v>164.35823387369899</v>
      </c>
      <c r="I22" s="32">
        <v>4.9245747490012901</v>
      </c>
      <c r="J22" s="32">
        <v>1.2149990280999901</v>
      </c>
      <c r="K22" s="32">
        <v>10.1800201037658</v>
      </c>
      <c r="L22" s="34"/>
      <c r="M22" s="34" t="s">
        <v>129</v>
      </c>
      <c r="N22" s="32">
        <v>7.6696134155699998</v>
      </c>
      <c r="O22" s="32">
        <v>4.9244867710099998</v>
      </c>
      <c r="P22" s="32">
        <v>1.91967352084</v>
      </c>
      <c r="Q22" s="32">
        <v>2.34455294813</v>
      </c>
      <c r="R22" s="32">
        <v>0</v>
      </c>
      <c r="S22" s="32">
        <v>1901.93627143</v>
      </c>
      <c r="T22" s="32">
        <v>24.212160479000001</v>
      </c>
      <c r="U22" s="32">
        <v>3.92137097097</v>
      </c>
      <c r="V22" s="32">
        <v>0</v>
      </c>
      <c r="W22" s="32">
        <v>16.139467523099999</v>
      </c>
      <c r="X22" s="32">
        <v>10.179809422</v>
      </c>
      <c r="Y22" s="32">
        <v>48.199904738299999</v>
      </c>
      <c r="Z22" s="32">
        <v>1.84876345398</v>
      </c>
      <c r="AA22" s="32">
        <v>0.78833013707199995</v>
      </c>
      <c r="AB22" s="32">
        <v>0</v>
      </c>
      <c r="AC22" s="32">
        <v>5.22028879446</v>
      </c>
      <c r="AD22" s="32">
        <v>0</v>
      </c>
      <c r="AE22" s="32">
        <v>5422.4638348300005</v>
      </c>
      <c r="AF22" s="32">
        <v>554.29385186000002</v>
      </c>
      <c r="AG22" s="32">
        <v>6024.9575914300003</v>
      </c>
      <c r="AH22" s="32">
        <v>0</v>
      </c>
      <c r="AI22" s="32">
        <v>9.3220943712099995</v>
      </c>
      <c r="AJ22" s="32">
        <v>0</v>
      </c>
      <c r="AK22" s="32">
        <v>88.7703780513</v>
      </c>
      <c r="AL22" s="32">
        <v>9.1127667454799999E-2</v>
      </c>
      <c r="AM22" s="32">
        <v>3.2043079967200003E-2</v>
      </c>
      <c r="AN22" s="32">
        <v>120.544812249</v>
      </c>
      <c r="AO22" s="32">
        <v>4.0953258706900003E-2</v>
      </c>
      <c r="AP22" s="32">
        <v>0</v>
      </c>
      <c r="AQ22" s="32">
        <v>5.93975705066E-3</v>
      </c>
      <c r="AR22" s="32">
        <v>166.48756855100001</v>
      </c>
      <c r="AS22" s="32">
        <v>156.30403294300001</v>
      </c>
      <c r="AT22" s="32">
        <v>10.1835356074</v>
      </c>
      <c r="AU22" s="32">
        <v>7.6720711872400003</v>
      </c>
      <c r="AV22" s="32">
        <v>0</v>
      </c>
      <c r="AW22" s="32">
        <v>0</v>
      </c>
      <c r="AX22" s="32">
        <v>0.63945540876399998</v>
      </c>
      <c r="AY22" s="32">
        <v>0</v>
      </c>
      <c r="AZ22" s="32">
        <v>6.8618921719400001</v>
      </c>
      <c r="BA22" s="32">
        <v>0</v>
      </c>
      <c r="BB22" s="32">
        <v>0.17834777470999999</v>
      </c>
      <c r="BC22" s="32">
        <v>27.4476934142</v>
      </c>
      <c r="BD22" s="32">
        <v>0</v>
      </c>
      <c r="BE22" s="32">
        <v>0.46110831803899999</v>
      </c>
      <c r="BF22" s="32">
        <v>6.25249866345E-4</v>
      </c>
      <c r="BG22" s="32">
        <v>14.2322612477</v>
      </c>
      <c r="BH22" s="32">
        <v>0</v>
      </c>
      <c r="BI22" s="32">
        <v>0.89096729456500001</v>
      </c>
      <c r="BJ22" s="32">
        <v>10.315335750099999</v>
      </c>
      <c r="BK22" s="32">
        <v>0.39078875305499999</v>
      </c>
      <c r="BL22" s="32">
        <v>19.9006134581</v>
      </c>
      <c r="BM22" s="32">
        <v>164.35805096000001</v>
      </c>
      <c r="BN22" s="32">
        <v>9.8713821805900004</v>
      </c>
    </row>
    <row r="23" spans="1:66" x14ac:dyDescent="0.25">
      <c r="A23" s="32" t="s">
        <v>22</v>
      </c>
      <c r="B23" s="32">
        <v>1630.9637142037</v>
      </c>
      <c r="C23" s="32">
        <v>2.5877554822</v>
      </c>
      <c r="D23" s="32">
        <v>8881.9409541647892</v>
      </c>
      <c r="E23" s="32">
        <v>305.25529388080002</v>
      </c>
      <c r="F23" s="32">
        <v>278.26314418999903</v>
      </c>
      <c r="G23" s="32">
        <v>242.94580551409899</v>
      </c>
      <c r="H23" s="32">
        <v>317.70444848250003</v>
      </c>
      <c r="I23" s="32">
        <v>3.0858062254999901</v>
      </c>
      <c r="J23" s="32">
        <v>0.42382863980000002</v>
      </c>
      <c r="K23" s="32">
        <v>7.0057686855999899</v>
      </c>
      <c r="L23" s="34"/>
      <c r="M23" s="34" t="s">
        <v>22</v>
      </c>
      <c r="N23" s="32">
        <v>4.0147491211200004</v>
      </c>
      <c r="O23" s="32">
        <v>3.0857971279099998</v>
      </c>
      <c r="P23" s="32">
        <v>4.0889373686499999</v>
      </c>
      <c r="Q23" s="32">
        <v>3.0890079783700002</v>
      </c>
      <c r="R23" s="32">
        <v>0</v>
      </c>
      <c r="S23" s="32">
        <v>1630.9667411200001</v>
      </c>
      <c r="T23" s="32">
        <v>51.202118412799997</v>
      </c>
      <c r="U23" s="32">
        <v>8.4412989503299993</v>
      </c>
      <c r="V23" s="32">
        <v>0</v>
      </c>
      <c r="W23" s="32">
        <v>13.057535231399999</v>
      </c>
      <c r="X23" s="32">
        <v>7.0057524889599998</v>
      </c>
      <c r="Y23" s="32">
        <v>71.055586859399995</v>
      </c>
      <c r="Z23" s="32">
        <v>3.9495380726899998</v>
      </c>
      <c r="AA23" s="32">
        <v>1.71531150444</v>
      </c>
      <c r="AB23" s="32">
        <v>0</v>
      </c>
      <c r="AC23" s="32">
        <v>2.5877690927399999</v>
      </c>
      <c r="AD23" s="32">
        <v>0</v>
      </c>
      <c r="AE23" s="32">
        <v>7993.7560988900004</v>
      </c>
      <c r="AF23" s="32">
        <v>817.137580404</v>
      </c>
      <c r="AG23" s="32">
        <v>8881.9492661500008</v>
      </c>
      <c r="AH23" s="32">
        <v>0</v>
      </c>
      <c r="AI23" s="32">
        <v>19.855555205200002</v>
      </c>
      <c r="AJ23" s="32">
        <v>0</v>
      </c>
      <c r="AK23" s="32">
        <v>190.524301339</v>
      </c>
      <c r="AL23" s="32">
        <v>0.162227881854</v>
      </c>
      <c r="AM23" s="32">
        <v>5.7043877048199999E-2</v>
      </c>
      <c r="AN23" s="32">
        <v>214.59660815000001</v>
      </c>
      <c r="AO23" s="32">
        <v>7.2904970485600004E-2</v>
      </c>
      <c r="AP23" s="32">
        <v>0</v>
      </c>
      <c r="AQ23" s="32">
        <v>1.05740598775E-2</v>
      </c>
      <c r="AR23" s="32">
        <v>305.24830759100001</v>
      </c>
      <c r="AS23" s="32">
        <v>278.25611145200003</v>
      </c>
      <c r="AT23" s="32">
        <v>26.992196138600001</v>
      </c>
      <c r="AU23" s="32">
        <v>13.658082090800001</v>
      </c>
      <c r="AV23" s="32">
        <v>0</v>
      </c>
      <c r="AW23" s="32">
        <v>0</v>
      </c>
      <c r="AX23" s="32">
        <v>1.1383733549399999</v>
      </c>
      <c r="AY23" s="32">
        <v>0</v>
      </c>
      <c r="AZ23" s="32">
        <v>12.215754023700001</v>
      </c>
      <c r="BA23" s="32">
        <v>0</v>
      </c>
      <c r="BB23" s="32">
        <v>0.31749889835</v>
      </c>
      <c r="BC23" s="32">
        <v>48.863047880000003</v>
      </c>
      <c r="BD23" s="32">
        <v>0</v>
      </c>
      <c r="BE23" s="32">
        <v>0.82087443244799996</v>
      </c>
      <c r="BF23" s="32">
        <v>1.1129947331599999E-3</v>
      </c>
      <c r="BG23" s="32">
        <v>242.94496150399999</v>
      </c>
      <c r="BH23" s="32">
        <v>0</v>
      </c>
      <c r="BI23" s="32">
        <v>1.94909421301</v>
      </c>
      <c r="BJ23" s="32">
        <v>22.3745506711</v>
      </c>
      <c r="BK23" s="32">
        <v>0.82489406284199995</v>
      </c>
      <c r="BL23" s="32">
        <v>39.520090058299999</v>
      </c>
      <c r="BM23" s="32">
        <v>317.70410617599998</v>
      </c>
      <c r="BN23" s="32">
        <v>21.4444094893</v>
      </c>
    </row>
    <row r="24" spans="1:66" x14ac:dyDescent="0.25">
      <c r="A24" s="32" t="s">
        <v>23</v>
      </c>
      <c r="B24" s="32">
        <v>3653.2427186874902</v>
      </c>
      <c r="C24" s="32">
        <v>7.9628953945099896</v>
      </c>
      <c r="D24" s="32">
        <v>13440.4475601173</v>
      </c>
      <c r="E24" s="32">
        <v>326.50158075839897</v>
      </c>
      <c r="F24" s="32">
        <v>297.35211030899899</v>
      </c>
      <c r="G24" s="32">
        <v>37.507350647199999</v>
      </c>
      <c r="H24" s="32">
        <v>459.57117998299998</v>
      </c>
      <c r="I24" s="32">
        <v>7.6828251721054901</v>
      </c>
      <c r="J24" s="32">
        <v>1.0566062530295499</v>
      </c>
      <c r="K24" s="32">
        <v>17.551119676699901</v>
      </c>
      <c r="L24" s="34"/>
      <c r="M24" s="34" t="s">
        <v>23</v>
      </c>
      <c r="N24" s="32">
        <v>9.9548544982599996</v>
      </c>
      <c r="O24" s="32">
        <v>7.6828363733299998</v>
      </c>
      <c r="P24" s="32">
        <v>7.7658308330699999</v>
      </c>
      <c r="Q24" s="32">
        <v>1.76395055671</v>
      </c>
      <c r="R24" s="32">
        <v>0</v>
      </c>
      <c r="S24" s="32">
        <v>3653.2413115300001</v>
      </c>
      <c r="T24" s="32">
        <v>119.049843955</v>
      </c>
      <c r="U24" s="32">
        <v>10.3087602863</v>
      </c>
      <c r="V24" s="32">
        <v>0</v>
      </c>
      <c r="W24" s="32">
        <v>32.265851140899997</v>
      </c>
      <c r="X24" s="32">
        <v>17.5510992016</v>
      </c>
      <c r="Y24" s="32">
        <v>107.523607148</v>
      </c>
      <c r="Z24" s="32">
        <v>5.8275185840299999</v>
      </c>
      <c r="AA24" s="32">
        <v>1.12372225611</v>
      </c>
      <c r="AB24" s="32">
        <v>0</v>
      </c>
      <c r="AC24" s="32">
        <v>7.9629202031600004</v>
      </c>
      <c r="AD24" s="32">
        <v>0</v>
      </c>
      <c r="AE24" s="32">
        <v>12096.4063363</v>
      </c>
      <c r="AF24" s="32">
        <v>1236.52290083</v>
      </c>
      <c r="AG24" s="32">
        <v>13440.4528443</v>
      </c>
      <c r="AH24" s="32">
        <v>0</v>
      </c>
      <c r="AI24" s="32">
        <v>37.387289022700003</v>
      </c>
      <c r="AJ24" s="32">
        <v>0</v>
      </c>
      <c r="AK24" s="32">
        <v>251.41944762</v>
      </c>
      <c r="AL24" s="32">
        <v>0.173355415929</v>
      </c>
      <c r="AM24" s="32">
        <v>6.0957271229100003E-2</v>
      </c>
      <c r="AN24" s="32">
        <v>229.31795857500001</v>
      </c>
      <c r="AO24" s="32">
        <v>7.7906265315199993E-2</v>
      </c>
      <c r="AP24" s="32">
        <v>0</v>
      </c>
      <c r="AQ24" s="32">
        <v>1.1299362919399999E-2</v>
      </c>
      <c r="AR24" s="32">
        <v>326.49386732400001</v>
      </c>
      <c r="AS24" s="32">
        <v>297.34438235699997</v>
      </c>
      <c r="AT24" s="32">
        <v>29.149484967199999</v>
      </c>
      <c r="AU24" s="32">
        <v>14.594907538199999</v>
      </c>
      <c r="AV24" s="32">
        <v>0</v>
      </c>
      <c r="AW24" s="32">
        <v>0</v>
      </c>
      <c r="AX24" s="32">
        <v>1.2164640867100001</v>
      </c>
      <c r="AY24" s="32">
        <v>0</v>
      </c>
      <c r="AZ24" s="32">
        <v>13.0537355391</v>
      </c>
      <c r="BA24" s="32">
        <v>0</v>
      </c>
      <c r="BB24" s="32">
        <v>0.33927874248399997</v>
      </c>
      <c r="BC24" s="32">
        <v>52.215048777299998</v>
      </c>
      <c r="BD24" s="32">
        <v>0</v>
      </c>
      <c r="BE24" s="32">
        <v>0.87718872391000002</v>
      </c>
      <c r="BF24" s="32">
        <v>1.18943404598E-3</v>
      </c>
      <c r="BG24" s="32">
        <v>37.507232222799999</v>
      </c>
      <c r="BH24" s="32">
        <v>0</v>
      </c>
      <c r="BI24" s="32">
        <v>1.04056726218</v>
      </c>
      <c r="BJ24" s="32">
        <v>18.532025023199999</v>
      </c>
      <c r="BK24" s="32">
        <v>2.0081029840200002</v>
      </c>
      <c r="BL24" s="32">
        <v>50.711964477999999</v>
      </c>
      <c r="BM24" s="32">
        <v>459.570719655</v>
      </c>
      <c r="BN24" s="32">
        <v>15.695731460499999</v>
      </c>
    </row>
    <row r="25" spans="1:66" x14ac:dyDescent="0.25">
      <c r="A25" s="32" t="s">
        <v>24</v>
      </c>
      <c r="B25" s="32">
        <v>2275.88042347689</v>
      </c>
      <c r="C25" s="32">
        <v>6.2379667536700003</v>
      </c>
      <c r="D25" s="32">
        <v>7556.6202857665003</v>
      </c>
      <c r="E25" s="32">
        <v>195.58500216259901</v>
      </c>
      <c r="F25" s="32">
        <v>181.909435450899</v>
      </c>
      <c r="G25" s="32">
        <v>5.0044705197306003</v>
      </c>
      <c r="H25" s="32">
        <v>230.78712187689899</v>
      </c>
      <c r="I25" s="32">
        <v>6.1921874653098197</v>
      </c>
      <c r="J25" s="32">
        <v>1.14436688780193</v>
      </c>
      <c r="K25" s="32">
        <v>13.3107522134747</v>
      </c>
      <c r="L25" s="34"/>
      <c r="M25" s="34" t="s">
        <v>24</v>
      </c>
      <c r="N25" s="32">
        <v>7.3063749293800004</v>
      </c>
      <c r="O25" s="32">
        <v>6.1792553090600002</v>
      </c>
      <c r="P25" s="32">
        <v>3.4341004173699998</v>
      </c>
      <c r="Q25" s="32">
        <v>1.1443725311299999</v>
      </c>
      <c r="R25" s="32">
        <v>0</v>
      </c>
      <c r="S25" s="32">
        <v>2275.8792326399998</v>
      </c>
      <c r="T25" s="32">
        <v>49.821125997899998</v>
      </c>
      <c r="U25" s="32">
        <v>5.3016946863000003</v>
      </c>
      <c r="V25" s="32">
        <v>0</v>
      </c>
      <c r="W25" s="32">
        <v>19.348732113800001</v>
      </c>
      <c r="X25" s="32">
        <v>13.2847767424</v>
      </c>
      <c r="Y25" s="32">
        <v>60.453080297600003</v>
      </c>
      <c r="Z25" s="32">
        <v>2.7978278996500001</v>
      </c>
      <c r="AA25" s="32">
        <v>0.77347197935300005</v>
      </c>
      <c r="AB25" s="32">
        <v>0</v>
      </c>
      <c r="AC25" s="32">
        <v>6.2379839164200002</v>
      </c>
      <c r="AD25" s="32">
        <v>0</v>
      </c>
      <c r="AE25" s="32">
        <v>6800.9556325000003</v>
      </c>
      <c r="AF25" s="32">
        <v>695.20701743200004</v>
      </c>
      <c r="AG25" s="32">
        <v>7556.6157302299998</v>
      </c>
      <c r="AH25" s="32">
        <v>0</v>
      </c>
      <c r="AI25" s="32">
        <v>16.5774261619</v>
      </c>
      <c r="AJ25" s="32">
        <v>0</v>
      </c>
      <c r="AK25" s="32">
        <v>125.454114609</v>
      </c>
      <c r="AL25" s="32">
        <v>0.106052981095</v>
      </c>
      <c r="AM25" s="32">
        <v>3.7291663327799998E-2</v>
      </c>
      <c r="AN25" s="32">
        <v>140.288484297</v>
      </c>
      <c r="AO25" s="32">
        <v>4.7660233860199998E-2</v>
      </c>
      <c r="AP25" s="32">
        <v>0</v>
      </c>
      <c r="AQ25" s="32">
        <v>6.9125390245099996E-3</v>
      </c>
      <c r="AR25" s="32">
        <v>195.58023280800001</v>
      </c>
      <c r="AS25" s="32">
        <v>181.90465800000001</v>
      </c>
      <c r="AT25" s="32">
        <v>13.6755748078</v>
      </c>
      <c r="AU25" s="32">
        <v>8.9286698923600003</v>
      </c>
      <c r="AV25" s="32">
        <v>0</v>
      </c>
      <c r="AW25" s="32">
        <v>0</v>
      </c>
      <c r="AX25" s="32">
        <v>0.744192127885</v>
      </c>
      <c r="AY25" s="32">
        <v>0</v>
      </c>
      <c r="AZ25" s="32">
        <v>7.98580962621</v>
      </c>
      <c r="BA25" s="32">
        <v>0</v>
      </c>
      <c r="BB25" s="32">
        <v>0.20755884398400001</v>
      </c>
      <c r="BC25" s="32">
        <v>31.943314427000001</v>
      </c>
      <c r="BD25" s="32">
        <v>0</v>
      </c>
      <c r="BE25" s="32">
        <v>0.53663053951499995</v>
      </c>
      <c r="BF25" s="32">
        <v>7.27626413069E-4</v>
      </c>
      <c r="BG25" s="32">
        <v>5.0044707207299997</v>
      </c>
      <c r="BH25" s="32">
        <v>0</v>
      </c>
      <c r="BI25" s="32">
        <v>0.80289707779999997</v>
      </c>
      <c r="BJ25" s="32">
        <v>11.301178396799999</v>
      </c>
      <c r="BK25" s="32">
        <v>0.83078466248799998</v>
      </c>
      <c r="BL25" s="32">
        <v>25.306928193899999</v>
      </c>
      <c r="BM25" s="32">
        <v>230.78806680400001</v>
      </c>
      <c r="BN25" s="32">
        <v>10.186462219999999</v>
      </c>
    </row>
    <row r="26" spans="1:66" x14ac:dyDescent="0.25">
      <c r="A26" s="32" t="s">
        <v>25</v>
      </c>
      <c r="B26" s="32">
        <v>6252.4285587303903</v>
      </c>
      <c r="C26" s="32">
        <v>15.824590685656901</v>
      </c>
      <c r="D26" s="32">
        <v>21423.721129031001</v>
      </c>
      <c r="E26" s="32">
        <v>533.36030558530001</v>
      </c>
      <c r="F26" s="32">
        <v>485.759019729599</v>
      </c>
      <c r="G26" s="32">
        <v>14.6111423428833</v>
      </c>
      <c r="H26" s="32">
        <v>743.34985866579905</v>
      </c>
      <c r="I26" s="32">
        <v>15.0223739153301</v>
      </c>
      <c r="J26" s="32">
        <v>2.06569152227922</v>
      </c>
      <c r="K26" s="32">
        <v>32.158739937894197</v>
      </c>
      <c r="L26" s="34"/>
      <c r="M26" s="34" t="s">
        <v>25</v>
      </c>
      <c r="N26" s="32">
        <v>19.0477163493</v>
      </c>
      <c r="O26" s="32">
        <v>15.022389287799999</v>
      </c>
      <c r="P26" s="32">
        <v>13.015833282599999</v>
      </c>
      <c r="Q26" s="32">
        <v>2.0656895458000002</v>
      </c>
      <c r="R26" s="32">
        <v>0</v>
      </c>
      <c r="S26" s="32">
        <v>6252.4264975100004</v>
      </c>
      <c r="T26" s="32">
        <v>204.15635644899999</v>
      </c>
      <c r="U26" s="32">
        <v>16.0650487875</v>
      </c>
      <c r="V26" s="32">
        <v>0</v>
      </c>
      <c r="W26" s="32">
        <v>57.496632224099997</v>
      </c>
      <c r="X26" s="32">
        <v>32.158770426899999</v>
      </c>
      <c r="Y26" s="32">
        <v>171.38944055600001</v>
      </c>
      <c r="Z26" s="32">
        <v>9.4135122707699992</v>
      </c>
      <c r="AA26" s="32">
        <v>1.43093378389</v>
      </c>
      <c r="AB26" s="32">
        <v>0</v>
      </c>
      <c r="AC26" s="32">
        <v>15.824555375699999</v>
      </c>
      <c r="AD26" s="32">
        <v>0</v>
      </c>
      <c r="AE26" s="32">
        <v>19281.349054999999</v>
      </c>
      <c r="AF26" s="32">
        <v>1970.9835940400001</v>
      </c>
      <c r="AG26" s="32">
        <v>21423.7220896</v>
      </c>
      <c r="AH26" s="32">
        <v>0</v>
      </c>
      <c r="AI26" s="32">
        <v>62.594715943799997</v>
      </c>
      <c r="AJ26" s="32">
        <v>0</v>
      </c>
      <c r="AK26" s="32">
        <v>397.97294896400001</v>
      </c>
      <c r="AL26" s="32">
        <v>0.28319794705599999</v>
      </c>
      <c r="AM26" s="32">
        <v>9.9580377596600003E-2</v>
      </c>
      <c r="AN26" s="32">
        <v>374.61723389399998</v>
      </c>
      <c r="AO26" s="32">
        <v>0.12726884141600001</v>
      </c>
      <c r="AP26" s="32">
        <v>0</v>
      </c>
      <c r="AQ26" s="32">
        <v>1.8458803005999998E-2</v>
      </c>
      <c r="AR26" s="32">
        <v>533.34776696899996</v>
      </c>
      <c r="AS26" s="32">
        <v>485.74643523399999</v>
      </c>
      <c r="AT26" s="32">
        <v>47.601331735499997</v>
      </c>
      <c r="AU26" s="32">
        <v>23.8426126132</v>
      </c>
      <c r="AV26" s="32">
        <v>0</v>
      </c>
      <c r="AW26" s="32">
        <v>0</v>
      </c>
      <c r="AX26" s="32">
        <v>1.98724300997</v>
      </c>
      <c r="AY26" s="32">
        <v>0</v>
      </c>
      <c r="AZ26" s="32">
        <v>21.324859724900001</v>
      </c>
      <c r="BA26" s="32">
        <v>0</v>
      </c>
      <c r="BB26" s="32">
        <v>0.55425196790099995</v>
      </c>
      <c r="BC26" s="32">
        <v>85.299349901100001</v>
      </c>
      <c r="BD26" s="32">
        <v>0</v>
      </c>
      <c r="BE26" s="32">
        <v>1.4329868577</v>
      </c>
      <c r="BF26" s="32">
        <v>1.94299298875E-3</v>
      </c>
      <c r="BG26" s="32">
        <v>14.6110883194</v>
      </c>
      <c r="BH26" s="32">
        <v>0</v>
      </c>
      <c r="BI26" s="32">
        <v>1.1792039085299999</v>
      </c>
      <c r="BJ26" s="32">
        <v>25.980263019900001</v>
      </c>
      <c r="BK26" s="32">
        <v>3.45923049086</v>
      </c>
      <c r="BL26" s="32">
        <v>79.800270965500005</v>
      </c>
      <c r="BM26" s="32">
        <v>743.34844306900004</v>
      </c>
      <c r="BN26" s="32">
        <v>21.000165693300001</v>
      </c>
    </row>
    <row r="27" spans="1:66" x14ac:dyDescent="0.25">
      <c r="A27" s="32" t="s">
        <v>26</v>
      </c>
      <c r="B27" s="32">
        <v>4225.3878731629002</v>
      </c>
      <c r="C27" s="32">
        <v>10.633318425400001</v>
      </c>
      <c r="D27" s="32">
        <v>14974.444279912601</v>
      </c>
      <c r="E27" s="32">
        <v>362.34984492789903</v>
      </c>
      <c r="F27" s="32">
        <v>327.6064212544</v>
      </c>
      <c r="G27" s="32">
        <v>10.906952237799899</v>
      </c>
      <c r="H27" s="32">
        <v>523.16373363770003</v>
      </c>
      <c r="I27" s="32">
        <v>9.5613331062999904</v>
      </c>
      <c r="J27" s="32">
        <v>1.3149475295999999</v>
      </c>
      <c r="K27" s="32">
        <v>21.759143325299998</v>
      </c>
      <c r="L27" s="34"/>
      <c r="M27" s="34" t="s">
        <v>26</v>
      </c>
      <c r="N27" s="32">
        <v>12.385310045500001</v>
      </c>
      <c r="O27" s="32">
        <v>9.5613085125400001</v>
      </c>
      <c r="P27" s="32">
        <v>9.3163111619999999</v>
      </c>
      <c r="Q27" s="32">
        <v>1.3149551202</v>
      </c>
      <c r="R27" s="32">
        <v>0</v>
      </c>
      <c r="S27" s="32">
        <v>4225.3890602199999</v>
      </c>
      <c r="T27" s="32">
        <v>147.06825924399999</v>
      </c>
      <c r="U27" s="32">
        <v>11.251685699899999</v>
      </c>
      <c r="V27" s="32">
        <v>0</v>
      </c>
      <c r="W27" s="32">
        <v>40.039966959200001</v>
      </c>
      <c r="X27" s="32">
        <v>21.7592009926</v>
      </c>
      <c r="Y27" s="32">
        <v>119.795391932</v>
      </c>
      <c r="Z27" s="32">
        <v>6.6648443156599999</v>
      </c>
      <c r="AA27" s="32">
        <v>0.93218594750200001</v>
      </c>
      <c r="AB27" s="32">
        <v>0</v>
      </c>
      <c r="AC27" s="32">
        <v>10.6333475278</v>
      </c>
      <c r="AD27" s="32">
        <v>0</v>
      </c>
      <c r="AE27" s="32">
        <v>13476.999498699999</v>
      </c>
      <c r="AF27" s="32">
        <v>1377.6499962299999</v>
      </c>
      <c r="AG27" s="32">
        <v>14974.4448868</v>
      </c>
      <c r="AH27" s="32">
        <v>0</v>
      </c>
      <c r="AI27" s="32">
        <v>44.7887339647</v>
      </c>
      <c r="AJ27" s="32">
        <v>0</v>
      </c>
      <c r="AK27" s="32">
        <v>280.09540295900001</v>
      </c>
      <c r="AL27" s="32">
        <v>0.19099427625000001</v>
      </c>
      <c r="AM27" s="32">
        <v>6.7159018281800001E-2</v>
      </c>
      <c r="AN27" s="32">
        <v>252.65002788800001</v>
      </c>
      <c r="AO27" s="32">
        <v>8.5832947524500006E-2</v>
      </c>
      <c r="AP27" s="32">
        <v>0</v>
      </c>
      <c r="AQ27" s="32">
        <v>1.24489066177E-2</v>
      </c>
      <c r="AR27" s="32">
        <v>362.34126835900003</v>
      </c>
      <c r="AS27" s="32">
        <v>327.59786352399999</v>
      </c>
      <c r="AT27" s="32">
        <v>34.743404834700002</v>
      </c>
      <c r="AU27" s="32">
        <v>16.079936121100001</v>
      </c>
      <c r="AV27" s="32">
        <v>0</v>
      </c>
      <c r="AW27" s="32">
        <v>0</v>
      </c>
      <c r="AX27" s="32">
        <v>1.3402316302599999</v>
      </c>
      <c r="AY27" s="32">
        <v>0</v>
      </c>
      <c r="AZ27" s="32">
        <v>14.3819398744</v>
      </c>
      <c r="BA27" s="32">
        <v>0</v>
      </c>
      <c r="BB27" s="32">
        <v>0.373798528415</v>
      </c>
      <c r="BC27" s="32">
        <v>57.5276629353</v>
      </c>
      <c r="BD27" s="32">
        <v>0</v>
      </c>
      <c r="BE27" s="32">
        <v>0.96643805067300004</v>
      </c>
      <c r="BF27" s="32">
        <v>1.3104203497599999E-3</v>
      </c>
      <c r="BG27" s="32">
        <v>10.906941679999999</v>
      </c>
      <c r="BH27" s="32">
        <v>0</v>
      </c>
      <c r="BI27" s="32">
        <v>0.72971465798000001</v>
      </c>
      <c r="BJ27" s="32">
        <v>17.5621707462</v>
      </c>
      <c r="BK27" s="32">
        <v>2.4950269414699999</v>
      </c>
      <c r="BL27" s="32">
        <v>56.089564118200002</v>
      </c>
      <c r="BM27" s="32">
        <v>523.16141608400005</v>
      </c>
      <c r="BN27" s="32">
        <v>13.9512847357</v>
      </c>
    </row>
    <row r="28" spans="1:66" x14ac:dyDescent="0.25">
      <c r="A28" s="32" t="s">
        <v>27</v>
      </c>
      <c r="B28" s="32">
        <v>12906.986190088899</v>
      </c>
      <c r="C28" s="32">
        <v>32.464842391699896</v>
      </c>
      <c r="D28" s="32">
        <v>44248.969283242099</v>
      </c>
      <c r="E28" s="32">
        <v>1097.3942595900901</v>
      </c>
      <c r="F28" s="32">
        <v>994.97882687079903</v>
      </c>
      <c r="G28" s="32">
        <v>32.048683149299897</v>
      </c>
      <c r="H28" s="32">
        <v>1552.72349737779</v>
      </c>
      <c r="I28" s="32">
        <v>28.545654171799999</v>
      </c>
      <c r="J28" s="32">
        <v>3.9261399570000002</v>
      </c>
      <c r="K28" s="32">
        <v>65.066474865299995</v>
      </c>
      <c r="L28" s="34"/>
      <c r="M28" s="34" t="s">
        <v>27</v>
      </c>
      <c r="N28" s="32">
        <v>36.934041229499996</v>
      </c>
      <c r="O28" s="32">
        <v>28.545619452699999</v>
      </c>
      <c r="P28" s="32">
        <v>27.6368302636</v>
      </c>
      <c r="Q28" s="32">
        <v>3.92614792002</v>
      </c>
      <c r="R28" s="32">
        <v>0</v>
      </c>
      <c r="S28" s="32">
        <v>12906.987027200001</v>
      </c>
      <c r="T28" s="32">
        <v>436.27529240899997</v>
      </c>
      <c r="U28" s="32">
        <v>33.379423277299999</v>
      </c>
      <c r="V28" s="32">
        <v>0</v>
      </c>
      <c r="W28" s="32">
        <v>119.294102666</v>
      </c>
      <c r="X28" s="32">
        <v>65.066530244800006</v>
      </c>
      <c r="Y28" s="32">
        <v>353.990315076</v>
      </c>
      <c r="Z28" s="32">
        <v>19.771645391300002</v>
      </c>
      <c r="AA28" s="32">
        <v>2.7657870033099998</v>
      </c>
      <c r="AB28" s="32">
        <v>0</v>
      </c>
      <c r="AC28" s="32">
        <v>32.464872443899999</v>
      </c>
      <c r="AD28" s="32">
        <v>0</v>
      </c>
      <c r="AE28" s="32">
        <v>39824.066235400001</v>
      </c>
      <c r="AF28" s="32">
        <v>4070.9133553500001</v>
      </c>
      <c r="AG28" s="32">
        <v>44248.969905899998</v>
      </c>
      <c r="AH28" s="32">
        <v>0</v>
      </c>
      <c r="AI28" s="32">
        <v>132.86657401100001</v>
      </c>
      <c r="AJ28" s="32">
        <v>0</v>
      </c>
      <c r="AK28" s="32">
        <v>830.93379366199997</v>
      </c>
      <c r="AL28" s="32">
        <v>0.58007115582799995</v>
      </c>
      <c r="AM28" s="32">
        <v>0.203970204589</v>
      </c>
      <c r="AN28" s="32">
        <v>767.32760048900002</v>
      </c>
      <c r="AO28" s="32">
        <v>0.26068396280799999</v>
      </c>
      <c r="AP28" s="32">
        <v>0</v>
      </c>
      <c r="AQ28" s="32">
        <v>3.7809165440299997E-2</v>
      </c>
      <c r="AR28" s="32">
        <v>1097.3683859600001</v>
      </c>
      <c r="AS28" s="32">
        <v>994.952891174</v>
      </c>
      <c r="AT28" s="32">
        <v>102.415494783</v>
      </c>
      <c r="AU28" s="32">
        <v>48.836557019799997</v>
      </c>
      <c r="AV28" s="32">
        <v>0</v>
      </c>
      <c r="AW28" s="32">
        <v>0</v>
      </c>
      <c r="AX28" s="32">
        <v>4.0704488505700001</v>
      </c>
      <c r="AY28" s="32">
        <v>0</v>
      </c>
      <c r="AZ28" s="32">
        <v>43.679581402899998</v>
      </c>
      <c r="BA28" s="32">
        <v>0</v>
      </c>
      <c r="BB28" s="32">
        <v>1.13526847005</v>
      </c>
      <c r="BC28" s="32">
        <v>174.718270088</v>
      </c>
      <c r="BD28" s="32">
        <v>0</v>
      </c>
      <c r="BE28" s="32">
        <v>2.9351951062900001</v>
      </c>
      <c r="BF28" s="32">
        <v>3.97991403628E-3</v>
      </c>
      <c r="BG28" s="32">
        <v>32.048628380799997</v>
      </c>
      <c r="BH28" s="32">
        <v>0</v>
      </c>
      <c r="BI28" s="32">
        <v>2.1652931818100001</v>
      </c>
      <c r="BJ28" s="32">
        <v>52.103615375899999</v>
      </c>
      <c r="BK28" s="32">
        <v>7.4014477294800001</v>
      </c>
      <c r="BL28" s="32">
        <v>166.43479765800001</v>
      </c>
      <c r="BM28" s="32">
        <v>1552.7278214</v>
      </c>
      <c r="BN28" s="32">
        <v>41.391841501499997</v>
      </c>
    </row>
    <row r="29" spans="1:66" x14ac:dyDescent="0.25">
      <c r="A29" s="32" t="s">
        <v>28</v>
      </c>
      <c r="B29" s="32">
        <v>1254.5383956093899</v>
      </c>
      <c r="C29" s="32">
        <v>3.1926377463999902</v>
      </c>
      <c r="D29" s="32">
        <v>4348.1710065389898</v>
      </c>
      <c r="E29" s="32">
        <v>107.596428936599</v>
      </c>
      <c r="F29" s="32">
        <v>92.129210270399895</v>
      </c>
      <c r="G29" s="32">
        <v>5.5694846751</v>
      </c>
      <c r="H29" s="32">
        <v>156.96468854759999</v>
      </c>
      <c r="I29" s="32">
        <v>2.8144959346999898</v>
      </c>
      <c r="J29" s="32">
        <v>0.387155474</v>
      </c>
      <c r="K29" s="32">
        <v>6.18288121139999</v>
      </c>
      <c r="L29" s="34"/>
      <c r="M29" s="34" t="s">
        <v>28</v>
      </c>
      <c r="N29" s="32">
        <v>3.66024242663</v>
      </c>
      <c r="O29" s="32">
        <v>2.8144841626899999</v>
      </c>
      <c r="P29" s="32">
        <v>2.8029109483700001</v>
      </c>
      <c r="Q29" s="32">
        <v>0.38716191572100001</v>
      </c>
      <c r="R29" s="32">
        <v>0</v>
      </c>
      <c r="S29" s="32">
        <v>1254.5408387499999</v>
      </c>
      <c r="T29" s="32">
        <v>44.2466684105</v>
      </c>
      <c r="U29" s="32">
        <v>3.38517803474</v>
      </c>
      <c r="V29" s="32">
        <v>0</v>
      </c>
      <c r="W29" s="32">
        <v>11.684455523900001</v>
      </c>
      <c r="X29" s="32">
        <v>6.1828625132799999</v>
      </c>
      <c r="Y29" s="32">
        <v>34.785450134199998</v>
      </c>
      <c r="Z29" s="32">
        <v>2.0051825657400002</v>
      </c>
      <c r="AA29" s="32">
        <v>0.28046059250299998</v>
      </c>
      <c r="AB29" s="32">
        <v>0</v>
      </c>
      <c r="AC29" s="32">
        <v>3.1926059965700002</v>
      </c>
      <c r="AD29" s="32">
        <v>0</v>
      </c>
      <c r="AE29" s="32">
        <v>3913.35619967</v>
      </c>
      <c r="AF29" s="32">
        <v>400.03132547400003</v>
      </c>
      <c r="AG29" s="32">
        <v>4348.1729752800002</v>
      </c>
      <c r="AH29" s="32">
        <v>0</v>
      </c>
      <c r="AI29" s="32">
        <v>13.4751430696</v>
      </c>
      <c r="AJ29" s="32">
        <v>0</v>
      </c>
      <c r="AK29" s="32">
        <v>84.267237399199999</v>
      </c>
      <c r="AL29" s="32">
        <v>5.3711772681399997E-2</v>
      </c>
      <c r="AM29" s="32">
        <v>1.8886326383300001E-2</v>
      </c>
      <c r="AN29" s="32">
        <v>71.050082397699995</v>
      </c>
      <c r="AO29" s="32">
        <v>2.4137834620299999E-2</v>
      </c>
      <c r="AP29" s="32">
        <v>0</v>
      </c>
      <c r="AQ29" s="32">
        <v>3.5009598924100002E-3</v>
      </c>
      <c r="AR29" s="32">
        <v>107.594019516</v>
      </c>
      <c r="AS29" s="32">
        <v>92.126796237799994</v>
      </c>
      <c r="AT29" s="32">
        <v>15.467223278600001</v>
      </c>
      <c r="AU29" s="32">
        <v>4.5219765648700001</v>
      </c>
      <c r="AV29" s="32">
        <v>0</v>
      </c>
      <c r="AW29" s="32">
        <v>0</v>
      </c>
      <c r="AX29" s="32">
        <v>0.37689947033999999</v>
      </c>
      <c r="AY29" s="32">
        <v>0</v>
      </c>
      <c r="AZ29" s="32">
        <v>4.0445082756000001</v>
      </c>
      <c r="BA29" s="32">
        <v>0</v>
      </c>
      <c r="BB29" s="32">
        <v>0.105119565469</v>
      </c>
      <c r="BC29" s="32">
        <v>16.177838368100002</v>
      </c>
      <c r="BD29" s="32">
        <v>0</v>
      </c>
      <c r="BE29" s="32">
        <v>0.27177934159</v>
      </c>
      <c r="BF29" s="32">
        <v>3.6852050574000001E-4</v>
      </c>
      <c r="BG29" s="32">
        <v>5.5695131467100003</v>
      </c>
      <c r="BH29" s="32">
        <v>0</v>
      </c>
      <c r="BI29" s="32">
        <v>0.21954653377200001</v>
      </c>
      <c r="BJ29" s="32">
        <v>5.2838162280000001</v>
      </c>
      <c r="BK29" s="32">
        <v>0.75065401134300003</v>
      </c>
      <c r="BL29" s="32">
        <v>16.861177504600001</v>
      </c>
      <c r="BM29" s="32">
        <v>156.966090522</v>
      </c>
      <c r="BN29" s="32">
        <v>4.1973737446100001</v>
      </c>
    </row>
    <row r="30" spans="1:66" x14ac:dyDescent="0.25">
      <c r="A30" s="32" t="s">
        <v>29</v>
      </c>
      <c r="B30" s="32">
        <v>50.423542789499898</v>
      </c>
      <c r="C30" s="32">
        <v>0.12540382489999999</v>
      </c>
      <c r="D30" s="32">
        <v>415.67959127109901</v>
      </c>
      <c r="E30" s="32">
        <v>9.8029001756999996</v>
      </c>
      <c r="F30" s="32">
        <v>9.0103545472999897</v>
      </c>
      <c r="G30" s="32">
        <v>9.0185434999999994E-2</v>
      </c>
      <c r="H30" s="32">
        <v>18.7239511977</v>
      </c>
      <c r="I30" s="32">
        <v>0.33150738870000002</v>
      </c>
      <c r="J30" s="32">
        <v>4.6396409700000002E-2</v>
      </c>
      <c r="K30" s="32">
        <v>0.75498250449999904</v>
      </c>
      <c r="L30" s="34"/>
      <c r="M30" s="34" t="s">
        <v>29</v>
      </c>
      <c r="N30" s="32">
        <v>0.43152534334199999</v>
      </c>
      <c r="O30" s="32">
        <v>0.33150780316700001</v>
      </c>
      <c r="P30" s="32">
        <v>0.33267021004500003</v>
      </c>
      <c r="Q30" s="32">
        <v>4.6398082867700002E-2</v>
      </c>
      <c r="R30" s="32">
        <v>0</v>
      </c>
      <c r="S30" s="32">
        <v>50.423003929700002</v>
      </c>
      <c r="T30" s="32">
        <v>5.2403107555200004</v>
      </c>
      <c r="U30" s="32">
        <v>0.40473666043899997</v>
      </c>
      <c r="V30" s="32">
        <v>0</v>
      </c>
      <c r="W30" s="32">
        <v>1.4061841772599999</v>
      </c>
      <c r="X30" s="32">
        <v>0.75497782696799998</v>
      </c>
      <c r="Y30" s="32">
        <v>3.32545403088</v>
      </c>
      <c r="Z30" s="32">
        <v>0.23886276580900001</v>
      </c>
      <c r="AA30" s="32">
        <v>3.4391147456100002E-2</v>
      </c>
      <c r="AB30" s="32">
        <v>0</v>
      </c>
      <c r="AC30" s="32">
        <v>0.125404357435</v>
      </c>
      <c r="AD30" s="32">
        <v>0</v>
      </c>
      <c r="AE30" s="32">
        <v>374.11096424700003</v>
      </c>
      <c r="AF30" s="32">
        <v>38.242448365000001</v>
      </c>
      <c r="AG30" s="32">
        <v>415.678866642</v>
      </c>
      <c r="AH30" s="32">
        <v>0</v>
      </c>
      <c r="AI30" s="32">
        <v>1.5995024017199999</v>
      </c>
      <c r="AJ30" s="32">
        <v>0</v>
      </c>
      <c r="AK30" s="32">
        <v>10.058003465700001</v>
      </c>
      <c r="AL30" s="32">
        <v>5.2529969080199997E-3</v>
      </c>
      <c r="AM30" s="32">
        <v>1.84716309242E-3</v>
      </c>
      <c r="AN30" s="32">
        <v>6.9488023942200003</v>
      </c>
      <c r="AO30" s="32">
        <v>2.36069423546E-3</v>
      </c>
      <c r="AP30" s="32">
        <v>0</v>
      </c>
      <c r="AQ30" s="32">
        <v>3.4242088438400002E-4</v>
      </c>
      <c r="AR30" s="32">
        <v>9.8026940155499993</v>
      </c>
      <c r="AS30" s="32">
        <v>9.0101477047100005</v>
      </c>
      <c r="AT30" s="32">
        <v>0.79254631084100002</v>
      </c>
      <c r="AU30" s="32">
        <v>0.44225075921700002</v>
      </c>
      <c r="AV30" s="32">
        <v>0</v>
      </c>
      <c r="AW30" s="32">
        <v>0</v>
      </c>
      <c r="AX30" s="32">
        <v>3.68615861153E-2</v>
      </c>
      <c r="AY30" s="32">
        <v>0</v>
      </c>
      <c r="AZ30" s="32">
        <v>0.39555509295199998</v>
      </c>
      <c r="BA30" s="32">
        <v>0</v>
      </c>
      <c r="BB30" s="32">
        <v>1.02808021517E-2</v>
      </c>
      <c r="BC30" s="32">
        <v>1.58223316633</v>
      </c>
      <c r="BD30" s="32">
        <v>0</v>
      </c>
      <c r="BE30" s="32">
        <v>2.6580582791799999E-2</v>
      </c>
      <c r="BF30" s="32">
        <v>3.60407248797E-5</v>
      </c>
      <c r="BG30" s="32">
        <v>9.0186231915200005E-2</v>
      </c>
      <c r="BH30" s="32">
        <v>0</v>
      </c>
      <c r="BI30" s="32">
        <v>2.7422335633900001E-2</v>
      </c>
      <c r="BJ30" s="32">
        <v>0.63947818140699997</v>
      </c>
      <c r="BK30" s="32">
        <v>8.8860881160999994E-2</v>
      </c>
      <c r="BL30" s="32">
        <v>2.01100277849</v>
      </c>
      <c r="BM30" s="32">
        <v>18.7240652678</v>
      </c>
      <c r="BN30" s="32">
        <v>0.511095717522</v>
      </c>
    </row>
    <row r="31" spans="1:66" x14ac:dyDescent="0.25">
      <c r="A31" s="32" t="s">
        <v>30</v>
      </c>
      <c r="B31" s="32">
        <v>1588.0144283546899</v>
      </c>
      <c r="C31" s="32">
        <v>5.6996849346999898</v>
      </c>
      <c r="D31" s="32">
        <v>5101.7355544436896</v>
      </c>
      <c r="E31" s="32">
        <v>167.61715883609901</v>
      </c>
      <c r="F31" s="32">
        <v>160.20034035099999</v>
      </c>
      <c r="G31" s="32">
        <v>52.722585698299902</v>
      </c>
      <c r="H31" s="32">
        <v>188.99004577059901</v>
      </c>
      <c r="I31" s="32">
        <v>7.6658272818000004</v>
      </c>
      <c r="J31" s="32">
        <v>1.7179920139011</v>
      </c>
      <c r="K31" s="32">
        <v>15.7939497778</v>
      </c>
      <c r="L31" s="34"/>
      <c r="M31" s="34" t="s">
        <v>30</v>
      </c>
      <c r="N31" s="32">
        <v>8.3852842249399995</v>
      </c>
      <c r="O31" s="32">
        <v>7.6553726048000001</v>
      </c>
      <c r="P31" s="32">
        <v>1.8231532674199999</v>
      </c>
      <c r="Q31" s="32">
        <v>1.7180012624800001</v>
      </c>
      <c r="R31" s="32">
        <v>0</v>
      </c>
      <c r="S31" s="32">
        <v>1588.0145207400001</v>
      </c>
      <c r="T31" s="32">
        <v>18.637140561199999</v>
      </c>
      <c r="U31" s="32">
        <v>4.8687797063999998</v>
      </c>
      <c r="V31" s="32">
        <v>0</v>
      </c>
      <c r="W31" s="32">
        <v>17.794636877799999</v>
      </c>
      <c r="X31" s="32">
        <v>15.7728587213</v>
      </c>
      <c r="Y31" s="32">
        <v>40.8139963514</v>
      </c>
      <c r="Z31" s="32">
        <v>2.0924210077900001</v>
      </c>
      <c r="AA31" s="32">
        <v>1.1756220176400001</v>
      </c>
      <c r="AB31" s="32">
        <v>0</v>
      </c>
      <c r="AC31" s="32">
        <v>5.6997253079599997</v>
      </c>
      <c r="AD31" s="32">
        <v>0</v>
      </c>
      <c r="AE31" s="32">
        <v>4591.5597832900003</v>
      </c>
      <c r="AF31" s="32">
        <v>469.35747857400003</v>
      </c>
      <c r="AG31" s="32">
        <v>5101.7312582100003</v>
      </c>
      <c r="AH31" s="32">
        <v>0</v>
      </c>
      <c r="AI31" s="32">
        <v>8.9215774332100004</v>
      </c>
      <c r="AJ31" s="32">
        <v>0</v>
      </c>
      <c r="AK31" s="32">
        <v>106.113689501</v>
      </c>
      <c r="AL31" s="32">
        <v>9.3396764166100002E-2</v>
      </c>
      <c r="AM31" s="32">
        <v>3.2841088091200003E-2</v>
      </c>
      <c r="AN31" s="32">
        <v>123.54653626299999</v>
      </c>
      <c r="AO31" s="32">
        <v>4.1972515528799999E-2</v>
      </c>
      <c r="AP31" s="32">
        <v>0</v>
      </c>
      <c r="AQ31" s="32">
        <v>6.08758208083E-3</v>
      </c>
      <c r="AR31" s="32">
        <v>167.613062125</v>
      </c>
      <c r="AS31" s="32">
        <v>160.196249733</v>
      </c>
      <c r="AT31" s="32">
        <v>7.4168123921799998</v>
      </c>
      <c r="AU31" s="32">
        <v>7.86310187558</v>
      </c>
      <c r="AV31" s="32">
        <v>0</v>
      </c>
      <c r="AW31" s="32">
        <v>0</v>
      </c>
      <c r="AX31" s="32">
        <v>0.65538189509300004</v>
      </c>
      <c r="AY31" s="32">
        <v>0</v>
      </c>
      <c r="AZ31" s="32">
        <v>7.0328233877299997</v>
      </c>
      <c r="BA31" s="32">
        <v>0</v>
      </c>
      <c r="BB31" s="32">
        <v>0.18278892287699999</v>
      </c>
      <c r="BC31" s="32">
        <v>28.131230785300001</v>
      </c>
      <c r="BD31" s="32">
        <v>0</v>
      </c>
      <c r="BE31" s="32">
        <v>0.47259188588899997</v>
      </c>
      <c r="BF31" s="32">
        <v>6.4080607593799998E-4</v>
      </c>
      <c r="BG31" s="32">
        <v>52.722311167000001</v>
      </c>
      <c r="BH31" s="32">
        <v>0</v>
      </c>
      <c r="BI31" s="32">
        <v>1.3764442475600001</v>
      </c>
      <c r="BJ31" s="32">
        <v>14.5912426957</v>
      </c>
      <c r="BK31" s="32">
        <v>0.28283867522099998</v>
      </c>
      <c r="BL31" s="32">
        <v>21.572968594100001</v>
      </c>
      <c r="BM31" s="32">
        <v>188.98949186799999</v>
      </c>
      <c r="BN31" s="32">
        <v>14.3844449456</v>
      </c>
    </row>
    <row r="32" spans="1:66" x14ac:dyDescent="0.25">
      <c r="A32" s="32" t="s">
        <v>31</v>
      </c>
      <c r="B32" s="32">
        <v>4467.7211036408999</v>
      </c>
      <c r="C32" s="32">
        <v>11.2389597143999</v>
      </c>
      <c r="D32" s="32">
        <v>15376.983268604001</v>
      </c>
      <c r="E32" s="32">
        <v>376.18891401349998</v>
      </c>
      <c r="F32" s="32">
        <v>340.74405520409903</v>
      </c>
      <c r="G32" s="32">
        <v>11.2160992984999</v>
      </c>
      <c r="H32" s="32">
        <v>533.87778695009899</v>
      </c>
      <c r="I32" s="32">
        <v>9.8011050544000007</v>
      </c>
      <c r="J32" s="32">
        <v>1.3479145376999899</v>
      </c>
      <c r="K32" s="32">
        <v>22.327238194100001</v>
      </c>
      <c r="L32" s="34"/>
      <c r="M32" s="34" t="s">
        <v>31</v>
      </c>
      <c r="N32" s="32">
        <v>12.684828059299999</v>
      </c>
      <c r="O32" s="32">
        <v>9.8011109021199996</v>
      </c>
      <c r="P32" s="32">
        <v>9.5038554391899996</v>
      </c>
      <c r="Q32" s="32">
        <v>1.3479162574200001</v>
      </c>
      <c r="R32" s="32">
        <v>0</v>
      </c>
      <c r="S32" s="32">
        <v>4467.7210732100002</v>
      </c>
      <c r="T32" s="32">
        <v>150.028503417</v>
      </c>
      <c r="U32" s="32">
        <v>11.478208501599999</v>
      </c>
      <c r="V32" s="32">
        <v>0</v>
      </c>
      <c r="W32" s="32">
        <v>40.975466185800002</v>
      </c>
      <c r="X32" s="32">
        <v>22.327236209199999</v>
      </c>
      <c r="Y32" s="32">
        <v>123.01567908200001</v>
      </c>
      <c r="Z32" s="32">
        <v>6.7990049312999998</v>
      </c>
      <c r="AA32" s="32">
        <v>0.950956586848</v>
      </c>
      <c r="AB32" s="32">
        <v>0</v>
      </c>
      <c r="AC32" s="32">
        <v>11.2390043916</v>
      </c>
      <c r="AD32" s="32">
        <v>0</v>
      </c>
      <c r="AE32" s="32">
        <v>13839.286198600001</v>
      </c>
      <c r="AF32" s="32">
        <v>1414.6829967799999</v>
      </c>
      <c r="AG32" s="32">
        <v>15376.9848745</v>
      </c>
      <c r="AH32" s="32">
        <v>0</v>
      </c>
      <c r="AI32" s="32">
        <v>45.690127099000001</v>
      </c>
      <c r="AJ32" s="32">
        <v>0</v>
      </c>
      <c r="AK32" s="32">
        <v>285.73386012100002</v>
      </c>
      <c r="AL32" s="32">
        <v>0.19865421275699999</v>
      </c>
      <c r="AM32" s="32">
        <v>6.9852245407499999E-2</v>
      </c>
      <c r="AN32" s="32">
        <v>262.78185833100002</v>
      </c>
      <c r="AO32" s="32">
        <v>8.9274517490899999E-2</v>
      </c>
      <c r="AP32" s="32">
        <v>0</v>
      </c>
      <c r="AQ32" s="32">
        <v>1.29481827301E-2</v>
      </c>
      <c r="AR32" s="32">
        <v>376.18019142600002</v>
      </c>
      <c r="AS32" s="32">
        <v>340.735280961</v>
      </c>
      <c r="AT32" s="32">
        <v>35.444910464800003</v>
      </c>
      <c r="AU32" s="32">
        <v>16.724759596999998</v>
      </c>
      <c r="AV32" s="32">
        <v>0</v>
      </c>
      <c r="AW32" s="32">
        <v>0</v>
      </c>
      <c r="AX32" s="32">
        <v>1.3939838787000001</v>
      </c>
      <c r="AY32" s="32">
        <v>0</v>
      </c>
      <c r="AZ32" s="32">
        <v>14.958660675599999</v>
      </c>
      <c r="BA32" s="32">
        <v>0</v>
      </c>
      <c r="BB32" s="32">
        <v>0.38878719224899999</v>
      </c>
      <c r="BC32" s="32">
        <v>59.834677706299999</v>
      </c>
      <c r="BD32" s="32">
        <v>0</v>
      </c>
      <c r="BE32" s="32">
        <v>1.0051981348900001</v>
      </c>
      <c r="BF32" s="32">
        <v>1.3629635961799999E-3</v>
      </c>
      <c r="BG32" s="32">
        <v>11.216142348</v>
      </c>
      <c r="BH32" s="32">
        <v>0</v>
      </c>
      <c r="BI32" s="32">
        <v>0.74441656032699999</v>
      </c>
      <c r="BJ32" s="32">
        <v>17.915790230500001</v>
      </c>
      <c r="BK32" s="32">
        <v>2.5452276409599999</v>
      </c>
      <c r="BL32" s="32">
        <v>57.229029819700003</v>
      </c>
      <c r="BM32" s="32">
        <v>533.876970519</v>
      </c>
      <c r="BN32" s="32">
        <v>14.2322884864</v>
      </c>
    </row>
    <row r="33" spans="1:66" x14ac:dyDescent="0.25">
      <c r="A33" s="32" t="s">
        <v>32</v>
      </c>
      <c r="B33" s="32">
        <v>4684.7506154758803</v>
      </c>
      <c r="C33" s="32">
        <v>12.717352562514399</v>
      </c>
      <c r="D33" s="32">
        <v>15741.6084056821</v>
      </c>
      <c r="E33" s="32">
        <v>411.999753588114</v>
      </c>
      <c r="F33" s="32">
        <v>381.55394253795902</v>
      </c>
      <c r="G33" s="32">
        <v>10.887794582990299</v>
      </c>
      <c r="H33" s="32">
        <v>481.10128705882499</v>
      </c>
      <c r="I33" s="32">
        <v>13.474548001149101</v>
      </c>
      <c r="J33" s="32">
        <v>2.5059508012076201</v>
      </c>
      <c r="K33" s="32">
        <v>28.8805525088103</v>
      </c>
      <c r="L33" s="34"/>
      <c r="M33" s="34" t="s">
        <v>32</v>
      </c>
      <c r="N33" s="32">
        <v>15.786141668999999</v>
      </c>
      <c r="O33" s="32">
        <v>13.445406760299999</v>
      </c>
      <c r="P33" s="32">
        <v>7.0304728888800003</v>
      </c>
      <c r="Q33" s="32">
        <v>2.5038559449500002</v>
      </c>
      <c r="R33" s="32">
        <v>0</v>
      </c>
      <c r="S33" s="32">
        <v>4684.7499440600004</v>
      </c>
      <c r="T33" s="32">
        <v>101.09333511200001</v>
      </c>
      <c r="U33" s="32">
        <v>11.091261013</v>
      </c>
      <c r="V33" s="32">
        <v>0</v>
      </c>
      <c r="W33" s="32">
        <v>41.095541933900002</v>
      </c>
      <c r="X33" s="32">
        <v>28.821911757900001</v>
      </c>
      <c r="Y33" s="32">
        <v>125.932867399</v>
      </c>
      <c r="Z33" s="32">
        <v>5.7980222942399999</v>
      </c>
      <c r="AA33" s="32">
        <v>1.6718656408000001</v>
      </c>
      <c r="AB33" s="32">
        <v>0</v>
      </c>
      <c r="AC33" s="32">
        <v>12.7172936947</v>
      </c>
      <c r="AD33" s="32">
        <v>0</v>
      </c>
      <c r="AE33" s="32">
        <v>14167.445430899999</v>
      </c>
      <c r="AF33" s="32">
        <v>1448.2280352400001</v>
      </c>
      <c r="AG33" s="32">
        <v>15741.6063335</v>
      </c>
      <c r="AH33" s="32">
        <v>0</v>
      </c>
      <c r="AI33" s="32">
        <v>33.952287587699999</v>
      </c>
      <c r="AJ33" s="32">
        <v>0</v>
      </c>
      <c r="AK33" s="32">
        <v>261.41099174300001</v>
      </c>
      <c r="AL33" s="32">
        <v>0.22244603195599999</v>
      </c>
      <c r="AM33" s="32">
        <v>7.8218612631399995E-2</v>
      </c>
      <c r="AN33" s="32">
        <v>294.25428242300001</v>
      </c>
      <c r="AO33" s="32">
        <v>9.9966844634800003E-2</v>
      </c>
      <c r="AP33" s="32">
        <v>0</v>
      </c>
      <c r="AQ33" s="32">
        <v>1.44989554501E-2</v>
      </c>
      <c r="AR33" s="32">
        <v>412.03460985499999</v>
      </c>
      <c r="AS33" s="32">
        <v>381.54403107500002</v>
      </c>
      <c r="AT33" s="32">
        <v>30.4905787794</v>
      </c>
      <c r="AU33" s="32">
        <v>18.727837640600001</v>
      </c>
      <c r="AV33" s="32">
        <v>0</v>
      </c>
      <c r="AW33" s="32">
        <v>0</v>
      </c>
      <c r="AX33" s="32">
        <v>1.56094412496</v>
      </c>
      <c r="AY33" s="32">
        <v>0</v>
      </c>
      <c r="AZ33" s="32">
        <v>16.750216675800001</v>
      </c>
      <c r="BA33" s="32">
        <v>0</v>
      </c>
      <c r="BB33" s="32">
        <v>0.43535310273</v>
      </c>
      <c r="BC33" s="32">
        <v>67.000974933400002</v>
      </c>
      <c r="BD33" s="32">
        <v>0</v>
      </c>
      <c r="BE33" s="32">
        <v>1.12558297536</v>
      </c>
      <c r="BF33" s="32">
        <v>1.5262128672800001E-3</v>
      </c>
      <c r="BG33" s="32">
        <v>10.887783691299999</v>
      </c>
      <c r="BH33" s="32">
        <v>0</v>
      </c>
      <c r="BI33" s="32">
        <v>1.7535411752200001</v>
      </c>
      <c r="BJ33" s="32">
        <v>24.1292909081</v>
      </c>
      <c r="BK33" s="32">
        <v>1.68252735846</v>
      </c>
      <c r="BL33" s="32">
        <v>52.804232019899999</v>
      </c>
      <c r="BM33" s="32">
        <v>481.10160408299998</v>
      </c>
      <c r="BN33" s="32">
        <v>21.891733691599999</v>
      </c>
    </row>
    <row r="34" spans="1:66" x14ac:dyDescent="0.25">
      <c r="A34" s="32" t="s">
        <v>33</v>
      </c>
      <c r="B34" s="32">
        <v>2016.4246598313</v>
      </c>
      <c r="C34" s="32">
        <v>4.8573432701810004</v>
      </c>
      <c r="D34" s="32">
        <v>6990.5800074629897</v>
      </c>
      <c r="E34" s="32">
        <v>176.811175730088</v>
      </c>
      <c r="F34" s="32">
        <v>164.03775588290799</v>
      </c>
      <c r="G34" s="32">
        <v>3.9701285997369302</v>
      </c>
      <c r="H34" s="32">
        <v>242.00286780652701</v>
      </c>
      <c r="I34" s="32">
        <v>4.9721190674999196</v>
      </c>
      <c r="J34" s="32">
        <v>0.79072333104357995</v>
      </c>
      <c r="K34" s="32">
        <v>11.193748730712</v>
      </c>
      <c r="L34" s="34"/>
      <c r="M34" s="34" t="s">
        <v>33</v>
      </c>
      <c r="N34" s="32">
        <v>6.2435356339899997</v>
      </c>
      <c r="O34" s="32">
        <v>4.9720287262699996</v>
      </c>
      <c r="P34" s="32">
        <v>4.1152224020899997</v>
      </c>
      <c r="Q34" s="32">
        <v>0.79072983979400002</v>
      </c>
      <c r="R34" s="32">
        <v>0</v>
      </c>
      <c r="S34" s="32">
        <v>2016.4239010700001</v>
      </c>
      <c r="T34" s="32">
        <v>63.712795110000002</v>
      </c>
      <c r="U34" s="32">
        <v>5.2990786879999998</v>
      </c>
      <c r="V34" s="32">
        <v>0</v>
      </c>
      <c r="W34" s="32">
        <v>19.076124418300001</v>
      </c>
      <c r="X34" s="32">
        <v>11.193588613299999</v>
      </c>
      <c r="Y34" s="32">
        <v>55.924518296700001</v>
      </c>
      <c r="Z34" s="32">
        <v>3.0412343556399999</v>
      </c>
      <c r="AA34" s="32">
        <v>0.53427958794399999</v>
      </c>
      <c r="AB34" s="32">
        <v>0</v>
      </c>
      <c r="AC34" s="32">
        <v>4.8573484133499996</v>
      </c>
      <c r="AD34" s="32">
        <v>0</v>
      </c>
      <c r="AE34" s="32">
        <v>6291.5175364400002</v>
      </c>
      <c r="AF34" s="32">
        <v>643.13020734999998</v>
      </c>
      <c r="AG34" s="32">
        <v>6990.5722620799997</v>
      </c>
      <c r="AH34" s="32">
        <v>0</v>
      </c>
      <c r="AI34" s="32">
        <v>19.803621748499999</v>
      </c>
      <c r="AJ34" s="32">
        <v>0</v>
      </c>
      <c r="AK34" s="32">
        <v>130.058355608</v>
      </c>
      <c r="AL34" s="32">
        <v>9.5633658799299998E-2</v>
      </c>
      <c r="AM34" s="32">
        <v>3.3627776224100001E-2</v>
      </c>
      <c r="AN34" s="32">
        <v>126.505848528</v>
      </c>
      <c r="AO34" s="32">
        <v>4.2977933001299998E-2</v>
      </c>
      <c r="AP34" s="32">
        <v>0</v>
      </c>
      <c r="AQ34" s="32">
        <v>6.2335493694999997E-3</v>
      </c>
      <c r="AR34" s="32">
        <v>176.806801487</v>
      </c>
      <c r="AS34" s="32">
        <v>164.03341045799999</v>
      </c>
      <c r="AT34" s="32">
        <v>12.773391029100001</v>
      </c>
      <c r="AU34" s="32">
        <v>8.0514819807800002</v>
      </c>
      <c r="AV34" s="32">
        <v>0</v>
      </c>
      <c r="AW34" s="32">
        <v>0</v>
      </c>
      <c r="AX34" s="32">
        <v>0.67108091514900003</v>
      </c>
      <c r="AY34" s="32">
        <v>0</v>
      </c>
      <c r="AZ34" s="32">
        <v>7.2012369949200004</v>
      </c>
      <c r="BA34" s="32">
        <v>0</v>
      </c>
      <c r="BB34" s="32">
        <v>0.18716807231900001</v>
      </c>
      <c r="BC34" s="32">
        <v>28.804999883600001</v>
      </c>
      <c r="BD34" s="32">
        <v>0</v>
      </c>
      <c r="BE34" s="32">
        <v>0.48391199388099998</v>
      </c>
      <c r="BF34" s="32">
        <v>6.5615878879299999E-4</v>
      </c>
      <c r="BG34" s="32">
        <v>3.9701132103000001</v>
      </c>
      <c r="BH34" s="32">
        <v>0</v>
      </c>
      <c r="BI34" s="32">
        <v>0.474500773471</v>
      </c>
      <c r="BJ34" s="32">
        <v>9.1334197795200005</v>
      </c>
      <c r="BK34" s="32">
        <v>1.07676801084</v>
      </c>
      <c r="BL34" s="32">
        <v>26.132311711100002</v>
      </c>
      <c r="BM34" s="32">
        <v>242.00311697000001</v>
      </c>
      <c r="BN34" s="32">
        <v>7.6000468473099998</v>
      </c>
    </row>
    <row r="35" spans="1:66" x14ac:dyDescent="0.25">
      <c r="A35" s="32" t="s">
        <v>34</v>
      </c>
      <c r="B35" s="32">
        <v>2712.62496248959</v>
      </c>
      <c r="C35" s="32">
        <v>6.8167138735000004</v>
      </c>
      <c r="D35" s="32">
        <v>9787.7515646011998</v>
      </c>
      <c r="E35" s="32">
        <v>236.65249879429999</v>
      </c>
      <c r="F35" s="32">
        <v>215.74155348919999</v>
      </c>
      <c r="G35" s="32">
        <v>6.2666338955000001</v>
      </c>
      <c r="H35" s="32">
        <v>345.57010999400001</v>
      </c>
      <c r="I35" s="32">
        <v>6.3304059800000001</v>
      </c>
      <c r="J35" s="32">
        <v>0.87060625260000002</v>
      </c>
      <c r="K35" s="32">
        <v>14.4822630447999</v>
      </c>
      <c r="L35" s="34"/>
      <c r="M35" s="34" t="s">
        <v>34</v>
      </c>
      <c r="N35" s="32">
        <v>8.1960879671299995</v>
      </c>
      <c r="O35" s="32">
        <v>6.3304114067799997</v>
      </c>
      <c r="P35" s="32">
        <v>6.1514103594999998</v>
      </c>
      <c r="Q35" s="32">
        <v>0.87060791461800002</v>
      </c>
      <c r="R35" s="32">
        <v>0</v>
      </c>
      <c r="S35" s="32">
        <v>2712.62525392</v>
      </c>
      <c r="T35" s="32">
        <v>97.106213047400004</v>
      </c>
      <c r="U35" s="32">
        <v>7.4292561431699999</v>
      </c>
      <c r="V35" s="32">
        <v>0</v>
      </c>
      <c r="W35" s="32">
        <v>26.552124387399999</v>
      </c>
      <c r="X35" s="32">
        <v>14.4822477428</v>
      </c>
      <c r="Y35" s="32">
        <v>78.3022832642</v>
      </c>
      <c r="Z35" s="32">
        <v>4.4006857940700002</v>
      </c>
      <c r="AA35" s="32">
        <v>0.61550440790700001</v>
      </c>
      <c r="AB35" s="32">
        <v>0</v>
      </c>
      <c r="AC35" s="32">
        <v>6.8167394648800004</v>
      </c>
      <c r="AD35" s="32">
        <v>0</v>
      </c>
      <c r="AE35" s="32">
        <v>8808.9803594200002</v>
      </c>
      <c r="AF35" s="32">
        <v>900.47427627800005</v>
      </c>
      <c r="AG35" s="32">
        <v>9787.7569189599999</v>
      </c>
      <c r="AH35" s="32">
        <v>0</v>
      </c>
      <c r="AI35" s="32">
        <v>29.573199559599999</v>
      </c>
      <c r="AJ35" s="32">
        <v>0</v>
      </c>
      <c r="AK35" s="32">
        <v>184.94172809400001</v>
      </c>
      <c r="AL35" s="32">
        <v>0.125777478739</v>
      </c>
      <c r="AM35" s="32">
        <v>4.4227070338499999E-2</v>
      </c>
      <c r="AN35" s="32">
        <v>166.379909594</v>
      </c>
      <c r="AO35" s="32">
        <v>5.6524230283799999E-2</v>
      </c>
      <c r="AP35" s="32">
        <v>0</v>
      </c>
      <c r="AQ35" s="32">
        <v>8.1982439634700009E-3</v>
      </c>
      <c r="AR35" s="32">
        <v>236.64676531699999</v>
      </c>
      <c r="AS35" s="32">
        <v>215.73579362800001</v>
      </c>
      <c r="AT35" s="32">
        <v>20.9109716888</v>
      </c>
      <c r="AU35" s="32">
        <v>10.589241384599999</v>
      </c>
      <c r="AV35" s="32">
        <v>0</v>
      </c>
      <c r="AW35" s="32">
        <v>0</v>
      </c>
      <c r="AX35" s="32">
        <v>0.88260358361299995</v>
      </c>
      <c r="AY35" s="32">
        <v>0</v>
      </c>
      <c r="AZ35" s="32">
        <v>9.4710863947299995</v>
      </c>
      <c r="BA35" s="32">
        <v>0</v>
      </c>
      <c r="BB35" s="32">
        <v>0.24616047245</v>
      </c>
      <c r="BC35" s="32">
        <v>37.8840464767</v>
      </c>
      <c r="BD35" s="32">
        <v>0</v>
      </c>
      <c r="BE35" s="32">
        <v>0.63643569999500005</v>
      </c>
      <c r="BF35" s="32">
        <v>8.62923393244E-4</v>
      </c>
      <c r="BG35" s="32">
        <v>6.2666242038800002</v>
      </c>
      <c r="BH35" s="32">
        <v>0</v>
      </c>
      <c r="BI35" s="32">
        <v>0.48182595173600001</v>
      </c>
      <c r="BJ35" s="32">
        <v>11.595996942599999</v>
      </c>
      <c r="BK35" s="32">
        <v>1.6474643689699999</v>
      </c>
      <c r="BL35" s="32">
        <v>37.038802266700003</v>
      </c>
      <c r="BM35" s="32">
        <v>345.57175649499999</v>
      </c>
      <c r="BN35" s="32">
        <v>9.2118283333100006</v>
      </c>
    </row>
    <row r="36" spans="1:66" x14ac:dyDescent="0.25">
      <c r="A36" s="32" t="s">
        <v>35</v>
      </c>
      <c r="B36" s="32">
        <v>6056.9660333566899</v>
      </c>
      <c r="C36" s="32">
        <v>14.8910687217139</v>
      </c>
      <c r="D36" s="32">
        <v>21974.10655008</v>
      </c>
      <c r="E36" s="32">
        <v>570.80465371791297</v>
      </c>
      <c r="F36" s="32">
        <v>516.16314577040805</v>
      </c>
      <c r="G36" s="32">
        <v>50.889136471210499</v>
      </c>
      <c r="H36" s="32">
        <v>809.10751110008005</v>
      </c>
      <c r="I36" s="32">
        <v>14.285419573106999</v>
      </c>
      <c r="J36" s="32">
        <v>1.9619950905313699</v>
      </c>
      <c r="K36" s="32">
        <v>32.489851248897303</v>
      </c>
      <c r="L36" s="34"/>
      <c r="M36" s="34" t="s">
        <v>35</v>
      </c>
      <c r="N36" s="32">
        <v>18.524697984900001</v>
      </c>
      <c r="O36" s="32">
        <v>14.285456530299999</v>
      </c>
      <c r="P36" s="32">
        <v>14.163624169</v>
      </c>
      <c r="Q36" s="32">
        <v>2.3859337436899999</v>
      </c>
      <c r="R36" s="32">
        <v>0</v>
      </c>
      <c r="S36" s="32">
        <v>6056.9659019999999</v>
      </c>
      <c r="T36" s="32">
        <v>221.46546597099999</v>
      </c>
      <c r="U36" s="32">
        <v>17.6631770481</v>
      </c>
      <c r="V36" s="32">
        <v>0</v>
      </c>
      <c r="W36" s="32">
        <v>59.969082355799998</v>
      </c>
      <c r="X36" s="32">
        <v>32.489847693900003</v>
      </c>
      <c r="Y36" s="32">
        <v>175.79309062999999</v>
      </c>
      <c r="Z36" s="32">
        <v>10.295501842</v>
      </c>
      <c r="AA36" s="32">
        <v>1.6249789910400001</v>
      </c>
      <c r="AB36" s="32">
        <v>0</v>
      </c>
      <c r="AC36" s="32">
        <v>14.8910630788</v>
      </c>
      <c r="AD36" s="32">
        <v>0</v>
      </c>
      <c r="AE36" s="32">
        <v>19776.696983900001</v>
      </c>
      <c r="AF36" s="32">
        <v>2021.6144041299999</v>
      </c>
      <c r="AG36" s="32">
        <v>21974.104478599998</v>
      </c>
      <c r="AH36" s="32">
        <v>0</v>
      </c>
      <c r="AI36" s="32">
        <v>68.1238619417</v>
      </c>
      <c r="AJ36" s="32">
        <v>0</v>
      </c>
      <c r="AK36" s="32">
        <v>436.57910102599999</v>
      </c>
      <c r="AL36" s="32">
        <v>0.30092312374000002</v>
      </c>
      <c r="AM36" s="32">
        <v>0.105813166658</v>
      </c>
      <c r="AN36" s="32">
        <v>398.06479530899998</v>
      </c>
      <c r="AO36" s="32">
        <v>0.13523446605200001</v>
      </c>
      <c r="AP36" s="32">
        <v>0</v>
      </c>
      <c r="AQ36" s="32">
        <v>1.9614298572000002E-2</v>
      </c>
      <c r="AR36" s="32">
        <v>570.79112968100003</v>
      </c>
      <c r="AS36" s="32">
        <v>516.14961018300005</v>
      </c>
      <c r="AT36" s="32">
        <v>54.641519498199997</v>
      </c>
      <c r="AU36" s="32">
        <v>25.334890621500001</v>
      </c>
      <c r="AV36" s="32">
        <v>0</v>
      </c>
      <c r="AW36" s="32">
        <v>0</v>
      </c>
      <c r="AX36" s="32">
        <v>2.1116275875400001</v>
      </c>
      <c r="AY36" s="32">
        <v>0</v>
      </c>
      <c r="AZ36" s="32">
        <v>22.659575587700001</v>
      </c>
      <c r="BA36" s="32">
        <v>0</v>
      </c>
      <c r="BB36" s="32">
        <v>0.58894202480199997</v>
      </c>
      <c r="BC36" s="32">
        <v>90.638299172200007</v>
      </c>
      <c r="BD36" s="32">
        <v>0</v>
      </c>
      <c r="BE36" s="32">
        <v>1.5226830553299999</v>
      </c>
      <c r="BF36" s="32">
        <v>2.06467013647E-3</v>
      </c>
      <c r="BG36" s="32">
        <v>50.889270660199998</v>
      </c>
      <c r="BH36" s="32">
        <v>0</v>
      </c>
      <c r="BI36" s="32">
        <v>1.3684833199299999</v>
      </c>
      <c r="BJ36" s="32">
        <v>29.032998522</v>
      </c>
      <c r="BK36" s="32">
        <v>3.7502548387400001</v>
      </c>
      <c r="BL36" s="32">
        <v>87.622237867999999</v>
      </c>
      <c r="BM36" s="32">
        <v>809.10698050999997</v>
      </c>
      <c r="BN36" s="32">
        <v>23.6474253905</v>
      </c>
    </row>
    <row r="37" spans="1:66" x14ac:dyDescent="0.25">
      <c r="A37" s="32" t="s">
        <v>36</v>
      </c>
      <c r="B37" s="32">
        <v>3392.5540266212902</v>
      </c>
      <c r="C37" s="32">
        <v>8.5647261917230004</v>
      </c>
      <c r="D37" s="32">
        <v>12348.8881047331</v>
      </c>
      <c r="E37" s="32">
        <v>301.24918103419998</v>
      </c>
      <c r="F37" s="32">
        <v>269.38618309299898</v>
      </c>
      <c r="G37" s="32">
        <v>10.112708883322499</v>
      </c>
      <c r="H37" s="32">
        <v>438.61691428539899</v>
      </c>
      <c r="I37" s="32">
        <v>7.9870928205891998</v>
      </c>
      <c r="J37" s="32">
        <v>1.10611371757698</v>
      </c>
      <c r="K37" s="32">
        <v>18.035136131320701</v>
      </c>
      <c r="L37" s="34"/>
      <c r="M37" s="34" t="s">
        <v>36</v>
      </c>
      <c r="N37" s="32">
        <v>10.349548241300001</v>
      </c>
      <c r="O37" s="32">
        <v>7.9871037338699997</v>
      </c>
      <c r="P37" s="32">
        <v>7.8035921982499996</v>
      </c>
      <c r="Q37" s="32">
        <v>1.1061169199100001</v>
      </c>
      <c r="R37" s="32">
        <v>0</v>
      </c>
      <c r="S37" s="32">
        <v>3392.5468588200001</v>
      </c>
      <c r="T37" s="32">
        <v>123.097345352</v>
      </c>
      <c r="U37" s="32">
        <v>9.4486443213300007</v>
      </c>
      <c r="V37" s="32">
        <v>0</v>
      </c>
      <c r="W37" s="32">
        <v>33.334907013299997</v>
      </c>
      <c r="X37" s="32">
        <v>18.035164635600001</v>
      </c>
      <c r="Y37" s="32">
        <v>98.791233985399998</v>
      </c>
      <c r="Z37" s="32">
        <v>5.5897387060700003</v>
      </c>
      <c r="AA37" s="32">
        <v>0.78973255785300001</v>
      </c>
      <c r="AB37" s="32">
        <v>0</v>
      </c>
      <c r="AC37" s="32">
        <v>8.5647345134100004</v>
      </c>
      <c r="AD37" s="32">
        <v>0</v>
      </c>
      <c r="AE37" s="32">
        <v>11113.9993271</v>
      </c>
      <c r="AF37" s="32">
        <v>1136.09368384</v>
      </c>
      <c r="AG37" s="32">
        <v>12348.8842449</v>
      </c>
      <c r="AH37" s="32">
        <v>0</v>
      </c>
      <c r="AI37" s="32">
        <v>37.517632339499997</v>
      </c>
      <c r="AJ37" s="32">
        <v>0</v>
      </c>
      <c r="AK37" s="32">
        <v>235.07397961800001</v>
      </c>
      <c r="AL37" s="32">
        <v>0.15705275048600001</v>
      </c>
      <c r="AM37" s="32">
        <v>5.5224282533300001E-2</v>
      </c>
      <c r="AN37" s="32">
        <v>207.750711145</v>
      </c>
      <c r="AO37" s="32">
        <v>7.0579388768599996E-2</v>
      </c>
      <c r="AP37" s="32">
        <v>0</v>
      </c>
      <c r="AQ37" s="32">
        <v>1.0236530283200001E-2</v>
      </c>
      <c r="AR37" s="32">
        <v>301.24235596199998</v>
      </c>
      <c r="AS37" s="32">
        <v>269.37932399300001</v>
      </c>
      <c r="AT37" s="32">
        <v>31.863031969200001</v>
      </c>
      <c r="AU37" s="32">
        <v>13.2223236672</v>
      </c>
      <c r="AV37" s="32">
        <v>0</v>
      </c>
      <c r="AW37" s="32">
        <v>0</v>
      </c>
      <c r="AX37" s="32">
        <v>1.1020578294400001</v>
      </c>
      <c r="AY37" s="32">
        <v>0</v>
      </c>
      <c r="AZ37" s="32">
        <v>11.826063771399999</v>
      </c>
      <c r="BA37" s="32">
        <v>0</v>
      </c>
      <c r="BB37" s="32">
        <v>0.30736856060200002</v>
      </c>
      <c r="BC37" s="32">
        <v>47.304232554599999</v>
      </c>
      <c r="BD37" s="32">
        <v>0</v>
      </c>
      <c r="BE37" s="32">
        <v>0.79468806582999996</v>
      </c>
      <c r="BF37" s="32">
        <v>1.07753117005E-3</v>
      </c>
      <c r="BG37" s="32">
        <v>10.112693697499999</v>
      </c>
      <c r="BH37" s="32">
        <v>0</v>
      </c>
      <c r="BI37" s="32">
        <v>0.62230879320099997</v>
      </c>
      <c r="BJ37" s="32">
        <v>14.810596526599999</v>
      </c>
      <c r="BK37" s="32">
        <v>2.0880279535100001</v>
      </c>
      <c r="BL37" s="32">
        <v>47.063113659599999</v>
      </c>
      <c r="BM37" s="32">
        <v>438.615907209</v>
      </c>
      <c r="BN37" s="32">
        <v>11.790536271900001</v>
      </c>
    </row>
    <row r="38" spans="1:66" x14ac:dyDescent="0.25">
      <c r="A38" s="32" t="s">
        <v>37</v>
      </c>
      <c r="B38" s="32">
        <v>2557.0795085045902</v>
      </c>
      <c r="C38" s="32">
        <v>7.1067100038592903</v>
      </c>
      <c r="D38" s="32">
        <v>8769.5013262777902</v>
      </c>
      <c r="E38" s="32">
        <v>253.80981777193901</v>
      </c>
      <c r="F38" s="32">
        <v>238.213298646639</v>
      </c>
      <c r="G38" s="32">
        <v>6.3534544403865798</v>
      </c>
      <c r="H38" s="32">
        <v>310.490470116545</v>
      </c>
      <c r="I38" s="32">
        <v>8.81557428846574</v>
      </c>
      <c r="J38" s="32">
        <v>1.7426694356264401</v>
      </c>
      <c r="K38" s="32">
        <v>18.227010990149701</v>
      </c>
      <c r="L38" s="34"/>
      <c r="M38" s="34" t="s">
        <v>37</v>
      </c>
      <c r="N38" s="32">
        <v>10.3126936689</v>
      </c>
      <c r="O38" s="32">
        <v>8.8155258459399999</v>
      </c>
      <c r="P38" s="32">
        <v>4.4799924779399998</v>
      </c>
      <c r="Q38" s="32">
        <v>1.74268400922</v>
      </c>
      <c r="R38" s="32">
        <v>0</v>
      </c>
      <c r="S38" s="32">
        <v>2557.0797458100001</v>
      </c>
      <c r="T38" s="32">
        <v>63.8714812686</v>
      </c>
      <c r="U38" s="32">
        <v>7.2116738262900002</v>
      </c>
      <c r="V38" s="32">
        <v>0</v>
      </c>
      <c r="W38" s="32">
        <v>25.967179025</v>
      </c>
      <c r="X38" s="32">
        <v>18.2271811679</v>
      </c>
      <c r="Y38" s="32">
        <v>70.156172478599998</v>
      </c>
      <c r="Z38" s="32">
        <v>3.7372201877200002</v>
      </c>
      <c r="AA38" s="32">
        <v>1.11901308801</v>
      </c>
      <c r="AB38" s="32">
        <v>0</v>
      </c>
      <c r="AC38" s="32">
        <v>7.1066632395799996</v>
      </c>
      <c r="AD38" s="32">
        <v>0</v>
      </c>
      <c r="AE38" s="32">
        <v>7892.5453899699996</v>
      </c>
      <c r="AF38" s="32">
        <v>806.79066251100005</v>
      </c>
      <c r="AG38" s="32">
        <v>8769.4922249600004</v>
      </c>
      <c r="AH38" s="32">
        <v>0</v>
      </c>
      <c r="AI38" s="32">
        <v>21.6436251483</v>
      </c>
      <c r="AJ38" s="32">
        <v>0</v>
      </c>
      <c r="AK38" s="32">
        <v>169.362768727</v>
      </c>
      <c r="AL38" s="32">
        <v>0.13887783583300001</v>
      </c>
      <c r="AM38" s="32">
        <v>4.8833920865100001E-2</v>
      </c>
      <c r="AN38" s="32">
        <v>183.71012858500001</v>
      </c>
      <c r="AO38" s="32">
        <v>6.2411686701200002E-2</v>
      </c>
      <c r="AP38" s="32">
        <v>0</v>
      </c>
      <c r="AQ38" s="32">
        <v>9.0520329921700005E-3</v>
      </c>
      <c r="AR38" s="32">
        <v>253.803716329</v>
      </c>
      <c r="AS38" s="32">
        <v>238.20720076699999</v>
      </c>
      <c r="AT38" s="32">
        <v>15.5965155619</v>
      </c>
      <c r="AU38" s="32">
        <v>11.692278719300001</v>
      </c>
      <c r="AV38" s="32">
        <v>0</v>
      </c>
      <c r="AW38" s="32">
        <v>0</v>
      </c>
      <c r="AX38" s="32">
        <v>0.97453444942300005</v>
      </c>
      <c r="AY38" s="32">
        <v>0</v>
      </c>
      <c r="AZ38" s="32">
        <v>10.457536770300001</v>
      </c>
      <c r="BA38" s="32">
        <v>0</v>
      </c>
      <c r="BB38" s="32">
        <v>0.27180066579599998</v>
      </c>
      <c r="BC38" s="32">
        <v>41.830262956299997</v>
      </c>
      <c r="BD38" s="32">
        <v>0</v>
      </c>
      <c r="BE38" s="32">
        <v>0.70272984066099997</v>
      </c>
      <c r="BF38" s="32">
        <v>9.52911583635E-4</v>
      </c>
      <c r="BG38" s="32">
        <v>6.35347916026</v>
      </c>
      <c r="BH38" s="32">
        <v>0</v>
      </c>
      <c r="BI38" s="32">
        <v>1.18403631806</v>
      </c>
      <c r="BJ38" s="32">
        <v>15.9784598687</v>
      </c>
      <c r="BK38" s="32">
        <v>1.06105018516</v>
      </c>
      <c r="BL38" s="32">
        <v>34.333747722299996</v>
      </c>
      <c r="BM38" s="32">
        <v>310.48848992199999</v>
      </c>
      <c r="BN38" s="32">
        <v>14.579303449699999</v>
      </c>
    </row>
    <row r="39" spans="1:66" x14ac:dyDescent="0.25">
      <c r="A39" s="32" t="s">
        <v>130</v>
      </c>
      <c r="B39" s="32">
        <v>4115.9372840300002</v>
      </c>
      <c r="C39" s="32">
        <v>10.6043000802712</v>
      </c>
      <c r="D39" s="32">
        <v>14474.1838548942</v>
      </c>
      <c r="E39" s="32">
        <v>382.16247900322003</v>
      </c>
      <c r="F39" s="32">
        <v>345.847484864367</v>
      </c>
      <c r="G39" s="32">
        <v>12.958176199778</v>
      </c>
      <c r="H39" s="32">
        <v>526.22999470551599</v>
      </c>
      <c r="I39" s="32">
        <v>11.016273272419401</v>
      </c>
      <c r="J39" s="32">
        <v>1.70369204345116</v>
      </c>
      <c r="K39" s="32">
        <v>24.323918361895501</v>
      </c>
      <c r="L39" s="34"/>
      <c r="M39" s="34" t="s">
        <v>130</v>
      </c>
      <c r="N39" s="32">
        <v>13.7128918056</v>
      </c>
      <c r="O39" s="32">
        <v>10.952241475599999</v>
      </c>
      <c r="P39" s="32">
        <v>8.9146891124599996</v>
      </c>
      <c r="Q39" s="32">
        <v>1.70370274007</v>
      </c>
      <c r="R39" s="32">
        <v>0</v>
      </c>
      <c r="S39" s="32">
        <v>4115.9407658700002</v>
      </c>
      <c r="T39" s="32">
        <v>137.73902558500001</v>
      </c>
      <c r="U39" s="32">
        <v>11.5526165056</v>
      </c>
      <c r="V39" s="32">
        <v>0</v>
      </c>
      <c r="W39" s="32">
        <v>41.229362760000001</v>
      </c>
      <c r="X39" s="32">
        <v>24.194886803399999</v>
      </c>
      <c r="Y39" s="32">
        <v>115.793602495</v>
      </c>
      <c r="Z39" s="32">
        <v>6.6098086042900004</v>
      </c>
      <c r="AA39" s="32">
        <v>1.18472128282</v>
      </c>
      <c r="AB39" s="32">
        <v>0</v>
      </c>
      <c r="AC39" s="32">
        <v>10.604203312699999</v>
      </c>
      <c r="AD39" s="32">
        <v>0</v>
      </c>
      <c r="AE39" s="32">
        <v>13026.7620209</v>
      </c>
      <c r="AF39" s="32">
        <v>1331.62623695</v>
      </c>
      <c r="AG39" s="32">
        <v>14474.1818604</v>
      </c>
      <c r="AH39" s="32">
        <v>0</v>
      </c>
      <c r="AI39" s="32">
        <v>42.904080922600002</v>
      </c>
      <c r="AJ39" s="32">
        <v>0</v>
      </c>
      <c r="AK39" s="32">
        <v>283.14381835900002</v>
      </c>
      <c r="AL39" s="32">
        <v>0.20162796705700001</v>
      </c>
      <c r="AM39" s="32">
        <v>7.0898578740799995E-2</v>
      </c>
      <c r="AN39" s="32">
        <v>266.71760736099998</v>
      </c>
      <c r="AO39" s="32">
        <v>9.0611832895200001E-2</v>
      </c>
      <c r="AP39" s="32">
        <v>0</v>
      </c>
      <c r="AQ39" s="32">
        <v>1.31422202924E-2</v>
      </c>
      <c r="AR39" s="32">
        <v>382.16294195900002</v>
      </c>
      <c r="AS39" s="32">
        <v>345.83850797100001</v>
      </c>
      <c r="AT39" s="32">
        <v>36.324433988099997</v>
      </c>
      <c r="AU39" s="32">
        <v>16.975234769099998</v>
      </c>
      <c r="AV39" s="32">
        <v>0</v>
      </c>
      <c r="AW39" s="32">
        <v>0</v>
      </c>
      <c r="AX39" s="32">
        <v>1.41486658532</v>
      </c>
      <c r="AY39" s="32">
        <v>0</v>
      </c>
      <c r="AZ39" s="32">
        <v>15.1827856066</v>
      </c>
      <c r="BA39" s="32">
        <v>0</v>
      </c>
      <c r="BB39" s="32">
        <v>0.39461244233499998</v>
      </c>
      <c r="BC39" s="32">
        <v>60.7308024863</v>
      </c>
      <c r="BD39" s="32">
        <v>0</v>
      </c>
      <c r="BE39" s="32">
        <v>1.0202509121600001</v>
      </c>
      <c r="BF39" s="32">
        <v>1.3833564254299999E-3</v>
      </c>
      <c r="BG39" s="32">
        <v>12.9581701772</v>
      </c>
      <c r="BH39" s="32">
        <v>0</v>
      </c>
      <c r="BI39" s="32">
        <v>1.06184806575</v>
      </c>
      <c r="BJ39" s="32">
        <v>20.092583826599999</v>
      </c>
      <c r="BK39" s="32">
        <v>2.3269262142399998</v>
      </c>
      <c r="BL39" s="32">
        <v>56.819214339699997</v>
      </c>
      <c r="BM39" s="32">
        <v>526.22883619499999</v>
      </c>
      <c r="BN39" s="32">
        <v>16.784712323099999</v>
      </c>
    </row>
    <row r="40" spans="1:66" x14ac:dyDescent="0.25">
      <c r="A40" s="32" t="s">
        <v>39</v>
      </c>
      <c r="B40" s="32">
        <v>225.66485540899899</v>
      </c>
      <c r="C40" s="32">
        <v>0.62705724109999905</v>
      </c>
      <c r="D40" s="32">
        <v>679.17137650949905</v>
      </c>
      <c r="E40" s="32">
        <v>20.0171974135</v>
      </c>
      <c r="F40" s="32">
        <v>18.343984750299999</v>
      </c>
      <c r="G40" s="32">
        <v>1.6261258545999899</v>
      </c>
      <c r="H40" s="32">
        <v>16.876329483700001</v>
      </c>
      <c r="I40" s="32">
        <v>0.71753028769999905</v>
      </c>
      <c r="J40" s="32">
        <v>0.18211964280000001</v>
      </c>
      <c r="K40" s="32">
        <v>1.4628967637000001</v>
      </c>
      <c r="L40" s="34"/>
      <c r="M40" s="34" t="s">
        <v>39</v>
      </c>
      <c r="N40" s="32">
        <v>0.77749993485299995</v>
      </c>
      <c r="O40" s="32">
        <v>0.71752839528599999</v>
      </c>
      <c r="P40" s="32">
        <v>0.142777727365</v>
      </c>
      <c r="Q40" s="32">
        <v>0.18212081932999999</v>
      </c>
      <c r="R40" s="32">
        <v>0</v>
      </c>
      <c r="S40" s="32">
        <v>225.663854671</v>
      </c>
      <c r="T40" s="32">
        <v>1.20804345944</v>
      </c>
      <c r="U40" s="32">
        <v>0.447416624614</v>
      </c>
      <c r="V40" s="32">
        <v>0</v>
      </c>
      <c r="W40" s="32">
        <v>1.5828950938299999</v>
      </c>
      <c r="X40" s="32">
        <v>1.46289623679</v>
      </c>
      <c r="Y40" s="32">
        <v>5.4334278564999998</v>
      </c>
      <c r="Z40" s="32">
        <v>0.183412321963</v>
      </c>
      <c r="AA40" s="32">
        <v>0.11669486764000001</v>
      </c>
      <c r="AB40" s="32">
        <v>0</v>
      </c>
      <c r="AC40" s="32">
        <v>0.62705803832700002</v>
      </c>
      <c r="AD40" s="32">
        <v>0</v>
      </c>
      <c r="AE40" s="32">
        <v>611.25531286299997</v>
      </c>
      <c r="AF40" s="32">
        <v>62.483078534100002</v>
      </c>
      <c r="AG40" s="32">
        <v>679.17181925399996</v>
      </c>
      <c r="AH40" s="32">
        <v>0</v>
      </c>
      <c r="AI40" s="32">
        <v>0.70257978664800003</v>
      </c>
      <c r="AJ40" s="32">
        <v>0</v>
      </c>
      <c r="AK40" s="32">
        <v>9.5847101340999998</v>
      </c>
      <c r="AL40" s="32">
        <v>1.06944515176E-2</v>
      </c>
      <c r="AM40" s="32">
        <v>3.76050364589E-3</v>
      </c>
      <c r="AN40" s="32">
        <v>14.1468405011</v>
      </c>
      <c r="AO40" s="32">
        <v>4.8061139679299999E-3</v>
      </c>
      <c r="AP40" s="32">
        <v>0</v>
      </c>
      <c r="AQ40" s="32">
        <v>6.9705208970599999E-4</v>
      </c>
      <c r="AR40" s="32">
        <v>20.016726416299999</v>
      </c>
      <c r="AS40" s="32">
        <v>18.343504471500001</v>
      </c>
      <c r="AT40" s="32">
        <v>1.6732219448100001</v>
      </c>
      <c r="AU40" s="32">
        <v>0.90039650126500004</v>
      </c>
      <c r="AV40" s="32">
        <v>0</v>
      </c>
      <c r="AW40" s="32">
        <v>0</v>
      </c>
      <c r="AX40" s="32">
        <v>7.5043502703400003E-2</v>
      </c>
      <c r="AY40" s="32">
        <v>0</v>
      </c>
      <c r="AZ40" s="32">
        <v>0.80528249475000002</v>
      </c>
      <c r="BA40" s="32">
        <v>0</v>
      </c>
      <c r="BB40" s="32">
        <v>2.09304728363E-2</v>
      </c>
      <c r="BC40" s="32">
        <v>3.2212225180099998</v>
      </c>
      <c r="BD40" s="32">
        <v>0</v>
      </c>
      <c r="BE40" s="32">
        <v>5.41144783038E-2</v>
      </c>
      <c r="BF40" s="32">
        <v>7.33753864978E-5</v>
      </c>
      <c r="BG40" s="32">
        <v>1.62613214284</v>
      </c>
      <c r="BH40" s="32">
        <v>0</v>
      </c>
      <c r="BI40" s="32">
        <v>0.13838325104599999</v>
      </c>
      <c r="BJ40" s="32">
        <v>1.4192854235400001</v>
      </c>
      <c r="BK40" s="32">
        <v>1.7055420382800002E-2</v>
      </c>
      <c r="BL40" s="32">
        <v>1.9710779621000001</v>
      </c>
      <c r="BM40" s="32">
        <v>16.876209339900001</v>
      </c>
      <c r="BN40" s="32">
        <v>1.4154870472900001</v>
      </c>
    </row>
    <row r="41" spans="1:66" x14ac:dyDescent="0.25">
      <c r="A41" s="32" t="s">
        <v>40</v>
      </c>
      <c r="B41" s="32">
        <v>1503.6780786087199</v>
      </c>
      <c r="C41" s="32">
        <v>3.9061724718400401</v>
      </c>
      <c r="D41" s="32">
        <v>5308.94837322899</v>
      </c>
      <c r="E41" s="32">
        <v>135.944692433352</v>
      </c>
      <c r="F41" s="32">
        <v>125.684706706973</v>
      </c>
      <c r="G41" s="32">
        <v>2.9945338577146599</v>
      </c>
      <c r="H41" s="32">
        <v>186.91158094133399</v>
      </c>
      <c r="I41" s="32">
        <v>3.76051043516838</v>
      </c>
      <c r="J41" s="32">
        <v>0.57564893913920101</v>
      </c>
      <c r="K41" s="32">
        <v>8.5111551879860805</v>
      </c>
      <c r="L41" s="34"/>
      <c r="M41" s="34" t="s">
        <v>40</v>
      </c>
      <c r="N41" s="32">
        <v>4.7509777946099998</v>
      </c>
      <c r="O41" s="32">
        <v>3.7605068582799999</v>
      </c>
      <c r="P41" s="32">
        <v>3.2152959015000002</v>
      </c>
      <c r="Q41" s="32">
        <v>0.57565220242000004</v>
      </c>
      <c r="R41" s="32">
        <v>0</v>
      </c>
      <c r="S41" s="32">
        <v>1503.67916659</v>
      </c>
      <c r="T41" s="32">
        <v>50.043726850600002</v>
      </c>
      <c r="U41" s="32">
        <v>4.0707544787399996</v>
      </c>
      <c r="V41" s="32">
        <v>0</v>
      </c>
      <c r="W41" s="32">
        <v>14.7100532787</v>
      </c>
      <c r="X41" s="32">
        <v>8.5111608216400008</v>
      </c>
      <c r="Y41" s="32">
        <v>42.471671662299997</v>
      </c>
      <c r="Z41" s="32">
        <v>2.3556292818400002</v>
      </c>
      <c r="AA41" s="32">
        <v>0.391547859389</v>
      </c>
      <c r="AB41" s="32">
        <v>0</v>
      </c>
      <c r="AC41" s="32">
        <v>3.9061770636599999</v>
      </c>
      <c r="AD41" s="32">
        <v>0</v>
      </c>
      <c r="AE41" s="32">
        <v>4778.0473535199999</v>
      </c>
      <c r="AF41" s="32">
        <v>488.42351249199999</v>
      </c>
      <c r="AG41" s="32">
        <v>5308.9425376700001</v>
      </c>
      <c r="AH41" s="32">
        <v>0</v>
      </c>
      <c r="AI41" s="32">
        <v>15.4687204431</v>
      </c>
      <c r="AJ41" s="32">
        <v>0</v>
      </c>
      <c r="AK41" s="32">
        <v>100.27912492</v>
      </c>
      <c r="AL41" s="32">
        <v>7.3273995932500002E-2</v>
      </c>
      <c r="AM41" s="32">
        <v>2.5765330224800001E-2</v>
      </c>
      <c r="AN41" s="32">
        <v>96.927992360999994</v>
      </c>
      <c r="AO41" s="32">
        <v>3.2929410539200003E-2</v>
      </c>
      <c r="AP41" s="32">
        <v>0</v>
      </c>
      <c r="AQ41" s="32">
        <v>4.7761112121600001E-3</v>
      </c>
      <c r="AR41" s="32">
        <v>135.94134501900001</v>
      </c>
      <c r="AS41" s="32">
        <v>125.681353684</v>
      </c>
      <c r="AT41" s="32">
        <v>10.259991335800001</v>
      </c>
      <c r="AU41" s="32">
        <v>6.1689741618299996</v>
      </c>
      <c r="AV41" s="32">
        <v>0</v>
      </c>
      <c r="AW41" s="32">
        <v>0</v>
      </c>
      <c r="AX41" s="32">
        <v>0.51417501336600002</v>
      </c>
      <c r="AY41" s="32">
        <v>0</v>
      </c>
      <c r="AZ41" s="32">
        <v>5.5175546663599997</v>
      </c>
      <c r="BA41" s="32">
        <v>0</v>
      </c>
      <c r="BB41" s="32">
        <v>0.14340661441700001</v>
      </c>
      <c r="BC41" s="32">
        <v>22.0702114232</v>
      </c>
      <c r="BD41" s="32">
        <v>0</v>
      </c>
      <c r="BE41" s="32">
        <v>0.370769123167</v>
      </c>
      <c r="BF41" s="32">
        <v>5.0273465720900002E-4</v>
      </c>
      <c r="BG41" s="32">
        <v>2.9945257348799998</v>
      </c>
      <c r="BH41" s="32">
        <v>0</v>
      </c>
      <c r="BI41" s="32">
        <v>0.33859436067400001</v>
      </c>
      <c r="BJ41" s="32">
        <v>6.8454747782399998</v>
      </c>
      <c r="BK41" s="32">
        <v>0.84667677956300003</v>
      </c>
      <c r="BL41" s="32">
        <v>20.134589367699999</v>
      </c>
      <c r="BM41" s="32">
        <v>186.91149142699999</v>
      </c>
      <c r="BN41" s="32">
        <v>5.6343718866600003</v>
      </c>
    </row>
    <row r="42" spans="1:66" x14ac:dyDescent="0.25">
      <c r="A42" s="32" t="s">
        <v>41</v>
      </c>
      <c r="B42" s="32">
        <v>677.71391827160005</v>
      </c>
      <c r="C42" s="32">
        <v>1.7081923595999999</v>
      </c>
      <c r="D42" s="32">
        <v>2921.7324168400901</v>
      </c>
      <c r="E42" s="32">
        <v>69.982773974699995</v>
      </c>
      <c r="F42" s="32">
        <v>62.991143688999898</v>
      </c>
      <c r="G42" s="32">
        <v>1.9525007834999999</v>
      </c>
      <c r="H42" s="32">
        <v>111.535899780699</v>
      </c>
      <c r="I42" s="32">
        <v>1.9972189814000001</v>
      </c>
      <c r="J42" s="32">
        <v>0.27468131439999999</v>
      </c>
      <c r="K42" s="32">
        <v>4.5376213184999896</v>
      </c>
      <c r="L42" s="34"/>
      <c r="M42" s="34" t="s">
        <v>41</v>
      </c>
      <c r="N42" s="32">
        <v>2.5973730967800002</v>
      </c>
      <c r="O42" s="32">
        <v>1.99720955792</v>
      </c>
      <c r="P42" s="32">
        <v>1.98900351149</v>
      </c>
      <c r="Q42" s="32">
        <v>0.274679548218</v>
      </c>
      <c r="R42" s="32">
        <v>0</v>
      </c>
      <c r="S42" s="32">
        <v>677.71593200899997</v>
      </c>
      <c r="T42" s="32">
        <v>31.398772870999998</v>
      </c>
      <c r="U42" s="32">
        <v>2.40220185513</v>
      </c>
      <c r="V42" s="32">
        <v>0</v>
      </c>
      <c r="W42" s="32">
        <v>8.4409246111300007</v>
      </c>
      <c r="X42" s="32">
        <v>4.5376240218700001</v>
      </c>
      <c r="Y42" s="32">
        <v>23.373815430099999</v>
      </c>
      <c r="Z42" s="32">
        <v>1.4229326582299999</v>
      </c>
      <c r="AA42" s="32">
        <v>0.199026699807</v>
      </c>
      <c r="AB42" s="32">
        <v>0</v>
      </c>
      <c r="AC42" s="32">
        <v>1.7082171398299999</v>
      </c>
      <c r="AD42" s="32">
        <v>0</v>
      </c>
      <c r="AE42" s="32">
        <v>2629.5614307999999</v>
      </c>
      <c r="AF42" s="32">
        <v>268.79864887500003</v>
      </c>
      <c r="AG42" s="32">
        <v>2921.73389511</v>
      </c>
      <c r="AH42" s="32">
        <v>0</v>
      </c>
      <c r="AI42" s="32">
        <v>9.5621937438300009</v>
      </c>
      <c r="AJ42" s="32">
        <v>0</v>
      </c>
      <c r="AK42" s="32">
        <v>59.7983053377</v>
      </c>
      <c r="AL42" s="32">
        <v>3.6723634594900002E-2</v>
      </c>
      <c r="AM42" s="32">
        <v>1.2913134586700001E-2</v>
      </c>
      <c r="AN42" s="32">
        <v>48.578706327799999</v>
      </c>
      <c r="AO42" s="32">
        <v>1.6503595793600001E-2</v>
      </c>
      <c r="AP42" s="32">
        <v>0</v>
      </c>
      <c r="AQ42" s="32">
        <v>2.3936461691899998E-3</v>
      </c>
      <c r="AR42" s="32">
        <v>69.981115511699997</v>
      </c>
      <c r="AS42" s="32">
        <v>62.989482041099997</v>
      </c>
      <c r="AT42" s="32">
        <v>6.9916334705700001</v>
      </c>
      <c r="AU42" s="32">
        <v>3.0918081234799999</v>
      </c>
      <c r="AV42" s="32">
        <v>0</v>
      </c>
      <c r="AW42" s="32">
        <v>0</v>
      </c>
      <c r="AX42" s="32">
        <v>0.25769747956599998</v>
      </c>
      <c r="AY42" s="32">
        <v>0</v>
      </c>
      <c r="AZ42" s="32">
        <v>2.7653041898800002</v>
      </c>
      <c r="BA42" s="32">
        <v>0</v>
      </c>
      <c r="BB42" s="32">
        <v>7.1872673710400001E-2</v>
      </c>
      <c r="BC42" s="32">
        <v>11.0612693056</v>
      </c>
      <c r="BD42" s="32">
        <v>0</v>
      </c>
      <c r="BE42" s="32">
        <v>0.18582561054300001</v>
      </c>
      <c r="BF42" s="32">
        <v>2.5197555129300001E-4</v>
      </c>
      <c r="BG42" s="32">
        <v>1.9525039307300001</v>
      </c>
      <c r="BH42" s="32">
        <v>0</v>
      </c>
      <c r="BI42" s="32">
        <v>0.15579257889799999</v>
      </c>
      <c r="BJ42" s="32">
        <v>3.7495257558400001</v>
      </c>
      <c r="BK42" s="32">
        <v>0.53267811077100002</v>
      </c>
      <c r="BL42" s="32">
        <v>11.964900479700001</v>
      </c>
      <c r="BM42" s="32">
        <v>111.535219416</v>
      </c>
      <c r="BN42" s="32">
        <v>2.9785559926</v>
      </c>
    </row>
    <row r="43" spans="1:66" x14ac:dyDescent="0.25">
      <c r="A43" s="32" t="s">
        <v>42</v>
      </c>
      <c r="B43" s="32">
        <v>3395.4121454985998</v>
      </c>
      <c r="C43" s="32">
        <v>8.9422942491999908</v>
      </c>
      <c r="D43" s="32">
        <v>11646.273144446201</v>
      </c>
      <c r="E43" s="32">
        <v>290.958203073199</v>
      </c>
      <c r="F43" s="32">
        <v>263.52527773149899</v>
      </c>
      <c r="G43" s="32">
        <v>9.22745136959999</v>
      </c>
      <c r="H43" s="32">
        <v>396.45170003840002</v>
      </c>
      <c r="I43" s="32">
        <v>8.3654652402000007</v>
      </c>
      <c r="J43" s="32">
        <v>1.12562158525079</v>
      </c>
      <c r="K43" s="32">
        <v>18.660716147500001</v>
      </c>
      <c r="L43" s="34"/>
      <c r="M43" s="34" t="s">
        <v>42</v>
      </c>
      <c r="N43" s="32">
        <v>9.8446766574200009</v>
      </c>
      <c r="O43" s="32">
        <v>7.7358398691200003</v>
      </c>
      <c r="P43" s="32">
        <v>6.88723249359</v>
      </c>
      <c r="Q43" s="32">
        <v>1.1256301180499999</v>
      </c>
      <c r="R43" s="32">
        <v>0</v>
      </c>
      <c r="S43" s="32">
        <v>3395.4149252900002</v>
      </c>
      <c r="T43" s="32">
        <v>107.592438059</v>
      </c>
      <c r="U43" s="32">
        <v>8.6153490238000003</v>
      </c>
      <c r="V43" s="32">
        <v>0</v>
      </c>
      <c r="W43" s="32">
        <v>30.733795849100002</v>
      </c>
      <c r="X43" s="32">
        <v>17.392943245200001</v>
      </c>
      <c r="Y43" s="32">
        <v>93.170197726200001</v>
      </c>
      <c r="Z43" s="32">
        <v>5.0149778569199999</v>
      </c>
      <c r="AA43" s="32">
        <v>0.79988439758700003</v>
      </c>
      <c r="AB43" s="32">
        <v>0</v>
      </c>
      <c r="AC43" s="32">
        <v>8.9423091652500002</v>
      </c>
      <c r="AD43" s="32">
        <v>0</v>
      </c>
      <c r="AE43" s="32">
        <v>10481.6522348</v>
      </c>
      <c r="AF43" s="32">
        <v>1071.4576575200001</v>
      </c>
      <c r="AG43" s="32">
        <v>11646.280090099999</v>
      </c>
      <c r="AH43" s="32">
        <v>0</v>
      </c>
      <c r="AI43" s="32">
        <v>33.128379208399998</v>
      </c>
      <c r="AJ43" s="32">
        <v>0</v>
      </c>
      <c r="AK43" s="32">
        <v>212.78392262200001</v>
      </c>
      <c r="AL43" s="32">
        <v>0.15363506604499999</v>
      </c>
      <c r="AM43" s="32">
        <v>5.4022439086800003E-2</v>
      </c>
      <c r="AN43" s="32">
        <v>203.23055812199999</v>
      </c>
      <c r="AO43" s="32">
        <v>6.9043561902999998E-2</v>
      </c>
      <c r="AP43" s="32">
        <v>0</v>
      </c>
      <c r="AQ43" s="32">
        <v>1.00140294923E-2</v>
      </c>
      <c r="AR43" s="32">
        <v>291.31731903600001</v>
      </c>
      <c r="AS43" s="32">
        <v>263.51837748100002</v>
      </c>
      <c r="AT43" s="32">
        <v>27.798941554399999</v>
      </c>
      <c r="AU43" s="32">
        <v>12.93460939</v>
      </c>
      <c r="AV43" s="32">
        <v>0</v>
      </c>
      <c r="AW43" s="32">
        <v>0</v>
      </c>
      <c r="AX43" s="32">
        <v>1.07808231629</v>
      </c>
      <c r="AY43" s="32">
        <v>0</v>
      </c>
      <c r="AZ43" s="32">
        <v>11.5687609104</v>
      </c>
      <c r="BA43" s="32">
        <v>0</v>
      </c>
      <c r="BB43" s="32">
        <v>0.30068158968699998</v>
      </c>
      <c r="BC43" s="32">
        <v>46.2751324388</v>
      </c>
      <c r="BD43" s="32">
        <v>0</v>
      </c>
      <c r="BE43" s="32">
        <v>0.77739594112599997</v>
      </c>
      <c r="BF43" s="32">
        <v>1.0540848552899999E-3</v>
      </c>
      <c r="BG43" s="32">
        <v>9.2274318399900004</v>
      </c>
      <c r="BH43" s="32">
        <v>0</v>
      </c>
      <c r="BI43" s="32">
        <v>0.67700943633199995</v>
      </c>
      <c r="BJ43" s="32">
        <v>14.227001812099999</v>
      </c>
      <c r="BK43" s="32">
        <v>1.8215939157800001</v>
      </c>
      <c r="BL43" s="32">
        <v>42.631171846699999</v>
      </c>
      <c r="BM43" s="32">
        <v>396.45079507000003</v>
      </c>
      <c r="BN43" s="32">
        <v>11.6132227079</v>
      </c>
    </row>
    <row r="44" spans="1:66" x14ac:dyDescent="0.25">
      <c r="A44" s="32" t="s">
        <v>43</v>
      </c>
      <c r="B44" s="32">
        <v>15377.202493904701</v>
      </c>
      <c r="C44" s="32">
        <v>39.535924933681997</v>
      </c>
      <c r="D44" s="32">
        <v>45141.195358395002</v>
      </c>
      <c r="E44" s="32">
        <v>1030.505024131</v>
      </c>
      <c r="F44" s="32">
        <v>992.865237701399</v>
      </c>
      <c r="G44" s="32">
        <v>27.778932031206701</v>
      </c>
      <c r="H44" s="32">
        <v>1689.6991499481901</v>
      </c>
      <c r="I44" s="32">
        <v>27.900343443966399</v>
      </c>
      <c r="J44" s="32">
        <v>4.3506563661545901</v>
      </c>
      <c r="K44" s="32">
        <v>62.7041639640169</v>
      </c>
      <c r="L44" s="34"/>
      <c r="M44" s="34" t="s">
        <v>43</v>
      </c>
      <c r="N44" s="32">
        <v>36.551054267700003</v>
      </c>
      <c r="O44" s="32">
        <v>27.889197455000001</v>
      </c>
      <c r="P44" s="32">
        <v>29.4499597065</v>
      </c>
      <c r="Q44" s="32">
        <v>4.35078362447</v>
      </c>
      <c r="R44" s="32">
        <v>0</v>
      </c>
      <c r="S44" s="32">
        <v>15377.1980047</v>
      </c>
      <c r="T44" s="32">
        <v>458.30122590000002</v>
      </c>
      <c r="U44" s="32">
        <v>37.302730668800002</v>
      </c>
      <c r="V44" s="32">
        <v>0</v>
      </c>
      <c r="W44" s="32">
        <v>119.536843033</v>
      </c>
      <c r="X44" s="32">
        <v>62.704314339299998</v>
      </c>
      <c r="Y44" s="32">
        <v>361.13001787899998</v>
      </c>
      <c r="Z44" s="32">
        <v>21.580995242899998</v>
      </c>
      <c r="AA44" s="32">
        <v>3.5928639737700001</v>
      </c>
      <c r="AB44" s="32">
        <v>0</v>
      </c>
      <c r="AC44" s="32">
        <v>39.535857164299998</v>
      </c>
      <c r="AD44" s="32">
        <v>0</v>
      </c>
      <c r="AE44" s="32">
        <v>40627.058467800001</v>
      </c>
      <c r="AF44" s="32">
        <v>4152.9849819000001</v>
      </c>
      <c r="AG44" s="32">
        <v>45141.173467599998</v>
      </c>
      <c r="AH44" s="32">
        <v>0</v>
      </c>
      <c r="AI44" s="32">
        <v>141.68421706999999</v>
      </c>
      <c r="AJ44" s="32">
        <v>0</v>
      </c>
      <c r="AK44" s="32">
        <v>918.62094493999996</v>
      </c>
      <c r="AL44" s="32">
        <v>0.57883963463900001</v>
      </c>
      <c r="AM44" s="32">
        <v>0.20353688625800001</v>
      </c>
      <c r="AN44" s="32">
        <v>765.69789762799996</v>
      </c>
      <c r="AO44" s="32">
        <v>0.260130545341</v>
      </c>
      <c r="AP44" s="32">
        <v>0</v>
      </c>
      <c r="AQ44" s="32">
        <v>3.7728739104500003E-2</v>
      </c>
      <c r="AR44" s="32">
        <v>1030.4796768000001</v>
      </c>
      <c r="AS44" s="32">
        <v>992.83987778000005</v>
      </c>
      <c r="AT44" s="32">
        <v>37.6397990189</v>
      </c>
      <c r="AU44" s="32">
        <v>48.732804105</v>
      </c>
      <c r="AV44" s="32">
        <v>0</v>
      </c>
      <c r="AW44" s="32">
        <v>0</v>
      </c>
      <c r="AX44" s="32">
        <v>4.0618079200999997</v>
      </c>
      <c r="AY44" s="32">
        <v>0</v>
      </c>
      <c r="AZ44" s="32">
        <v>43.586863311800002</v>
      </c>
      <c r="BA44" s="32">
        <v>0</v>
      </c>
      <c r="BB44" s="32">
        <v>1.13285936986</v>
      </c>
      <c r="BC44" s="32">
        <v>174.347369278</v>
      </c>
      <c r="BD44" s="32">
        <v>0</v>
      </c>
      <c r="BE44" s="32">
        <v>2.9289473984400001</v>
      </c>
      <c r="BF44" s="32">
        <v>3.97154810761E-3</v>
      </c>
      <c r="BG44" s="32">
        <v>27.778935406199999</v>
      </c>
      <c r="BH44" s="32">
        <v>0</v>
      </c>
      <c r="BI44" s="32">
        <v>3.10928441101</v>
      </c>
      <c r="BJ44" s="32">
        <v>62.7727592934</v>
      </c>
      <c r="BK44" s="32">
        <v>7.75335018078</v>
      </c>
      <c r="BL44" s="32">
        <v>182.945186366</v>
      </c>
      <c r="BM44" s="32">
        <v>1689.69893073</v>
      </c>
      <c r="BN44" s="32">
        <v>51.683396541100002</v>
      </c>
    </row>
    <row r="45" spans="1:66" x14ac:dyDescent="0.25">
      <c r="A45" s="32" t="s">
        <v>44</v>
      </c>
      <c r="B45" s="32">
        <v>1460.3998975918</v>
      </c>
      <c r="C45" s="32">
        <v>3.6396135310000002</v>
      </c>
      <c r="D45" s="32">
        <v>4276.2975232591898</v>
      </c>
      <c r="E45" s="32">
        <v>99.557564227799901</v>
      </c>
      <c r="F45" s="32">
        <v>87.387531037499897</v>
      </c>
      <c r="G45" s="32">
        <v>6.1241332865000002</v>
      </c>
      <c r="H45" s="32">
        <v>166.49392861799899</v>
      </c>
      <c r="I45" s="32">
        <v>2.9151137231000002</v>
      </c>
      <c r="J45" s="32">
        <v>0.4009190581</v>
      </c>
      <c r="K45" s="32">
        <v>6.3582670936000003</v>
      </c>
      <c r="L45" s="34"/>
      <c r="M45" s="34" t="s">
        <v>44</v>
      </c>
      <c r="N45" s="32">
        <v>3.8090853698</v>
      </c>
      <c r="O45" s="32">
        <v>2.9151314744499999</v>
      </c>
      <c r="P45" s="32">
        <v>2.97838184626</v>
      </c>
      <c r="Q45" s="32">
        <v>0.400925395957</v>
      </c>
      <c r="R45" s="32">
        <v>0</v>
      </c>
      <c r="S45" s="32">
        <v>1460.39962367</v>
      </c>
      <c r="T45" s="32">
        <v>47.017162509899997</v>
      </c>
      <c r="U45" s="32">
        <v>3.59712459085</v>
      </c>
      <c r="V45" s="32">
        <v>0</v>
      </c>
      <c r="W45" s="32">
        <v>12.2050291792</v>
      </c>
      <c r="X45" s="32">
        <v>6.3582800726500004</v>
      </c>
      <c r="Y45" s="32">
        <v>34.210377573499997</v>
      </c>
      <c r="Z45" s="32">
        <v>2.1307325876199998</v>
      </c>
      <c r="AA45" s="32">
        <v>0.29801249794099999</v>
      </c>
      <c r="AB45" s="32">
        <v>0</v>
      </c>
      <c r="AC45" s="32">
        <v>3.6396066221300001</v>
      </c>
      <c r="AD45" s="32">
        <v>0</v>
      </c>
      <c r="AE45" s="32">
        <v>3848.6673613399998</v>
      </c>
      <c r="AF45" s="32">
        <v>393.41957991999999</v>
      </c>
      <c r="AG45" s="32">
        <v>4276.2973188400001</v>
      </c>
      <c r="AH45" s="32">
        <v>0</v>
      </c>
      <c r="AI45" s="32">
        <v>14.3188236199</v>
      </c>
      <c r="AJ45" s="32">
        <v>0</v>
      </c>
      <c r="AK45" s="32">
        <v>89.541514496999994</v>
      </c>
      <c r="AL45" s="32">
        <v>5.0946747355800001E-2</v>
      </c>
      <c r="AM45" s="32">
        <v>1.7914465627200001E-2</v>
      </c>
      <c r="AN45" s="32">
        <v>67.393194276800003</v>
      </c>
      <c r="AO45" s="32">
        <v>2.2895518554600001E-2</v>
      </c>
      <c r="AP45" s="32">
        <v>0</v>
      </c>
      <c r="AQ45" s="32">
        <v>3.3207381625599999E-3</v>
      </c>
      <c r="AR45" s="32">
        <v>99.555198859100003</v>
      </c>
      <c r="AS45" s="32">
        <v>87.385144057700003</v>
      </c>
      <c r="AT45" s="32">
        <v>12.170054801399999</v>
      </c>
      <c r="AU45" s="32">
        <v>4.2892284870199999</v>
      </c>
      <c r="AV45" s="32">
        <v>0</v>
      </c>
      <c r="AW45" s="32">
        <v>0</v>
      </c>
      <c r="AX45" s="32">
        <v>0.35750277121000001</v>
      </c>
      <c r="AY45" s="32">
        <v>0</v>
      </c>
      <c r="AZ45" s="32">
        <v>3.8363136129900002</v>
      </c>
      <c r="BA45" s="32">
        <v>0</v>
      </c>
      <c r="BB45" s="32">
        <v>9.9708729200799998E-2</v>
      </c>
      <c r="BC45" s="32">
        <v>15.3452206551</v>
      </c>
      <c r="BD45" s="32">
        <v>0</v>
      </c>
      <c r="BE45" s="32">
        <v>0.25779190958800002</v>
      </c>
      <c r="BF45" s="32">
        <v>3.4955363018600001E-4</v>
      </c>
      <c r="BG45" s="32">
        <v>6.1241575202399998</v>
      </c>
      <c r="BH45" s="32">
        <v>0</v>
      </c>
      <c r="BI45" s="32">
        <v>0.23328806468400001</v>
      </c>
      <c r="BJ45" s="32">
        <v>5.6145578969600001</v>
      </c>
      <c r="BK45" s="32">
        <v>0.79764326123100004</v>
      </c>
      <c r="BL45" s="32">
        <v>17.899479079700001</v>
      </c>
      <c r="BM45" s="32">
        <v>166.49377723399999</v>
      </c>
      <c r="BN45" s="32">
        <v>4.4601994141199999</v>
      </c>
    </row>
    <row r="46" spans="1:66" x14ac:dyDescent="0.25">
      <c r="A46" s="32" t="s">
        <v>45</v>
      </c>
      <c r="B46" s="32">
        <v>77.894459018099994</v>
      </c>
      <c r="C46" s="32">
        <v>0.19542012604799999</v>
      </c>
      <c r="D46" s="32">
        <v>674.462711969</v>
      </c>
      <c r="E46" s="32">
        <v>15.7596149805</v>
      </c>
      <c r="F46" s="32">
        <v>14.505395799099899</v>
      </c>
      <c r="G46" s="32">
        <v>0.154055273784199</v>
      </c>
      <c r="H46" s="32">
        <v>30.7508511541999</v>
      </c>
      <c r="I46" s="32">
        <v>0.53747605422220002</v>
      </c>
      <c r="J46" s="32">
        <v>7.3827929199030001E-2</v>
      </c>
      <c r="K46" s="32">
        <v>1.23669096416899</v>
      </c>
      <c r="L46" s="34"/>
      <c r="M46" s="34" t="s">
        <v>45</v>
      </c>
      <c r="N46" s="32">
        <v>0.70225541811199998</v>
      </c>
      <c r="O46" s="32">
        <v>0.53747631876199997</v>
      </c>
      <c r="P46" s="32">
        <v>0.54893698514599998</v>
      </c>
      <c r="Q46" s="32">
        <v>7.3834405633000005E-2</v>
      </c>
      <c r="R46" s="32">
        <v>0</v>
      </c>
      <c r="S46" s="32">
        <v>77.894477937800005</v>
      </c>
      <c r="T46" s="32">
        <v>8.6655325675599997</v>
      </c>
      <c r="U46" s="32">
        <v>0.66296982055999998</v>
      </c>
      <c r="V46" s="32">
        <v>0</v>
      </c>
      <c r="W46" s="32">
        <v>2.31401183447</v>
      </c>
      <c r="X46" s="32">
        <v>1.2367041830100001</v>
      </c>
      <c r="Y46" s="32">
        <v>5.3957034044899999</v>
      </c>
      <c r="Z46" s="32">
        <v>0.39271071421999998</v>
      </c>
      <c r="AA46" s="32">
        <v>5.49271973941E-2</v>
      </c>
      <c r="AB46" s="32">
        <v>0</v>
      </c>
      <c r="AC46" s="32">
        <v>0.19541887200499999</v>
      </c>
      <c r="AD46" s="32">
        <v>0</v>
      </c>
      <c r="AE46" s="32">
        <v>607.020265161</v>
      </c>
      <c r="AF46" s="32">
        <v>62.0506918699</v>
      </c>
      <c r="AG46" s="32">
        <v>674.46666043499999</v>
      </c>
      <c r="AH46" s="32">
        <v>0</v>
      </c>
      <c r="AI46" s="32">
        <v>2.6390358802199998</v>
      </c>
      <c r="AJ46" s="32">
        <v>0</v>
      </c>
      <c r="AK46" s="32">
        <v>16.502989699299999</v>
      </c>
      <c r="AL46" s="32">
        <v>8.4566370144999996E-3</v>
      </c>
      <c r="AM46" s="32">
        <v>2.9736006051699999E-3</v>
      </c>
      <c r="AN46" s="32">
        <v>11.186578388099999</v>
      </c>
      <c r="AO46" s="32">
        <v>3.8004149153700001E-3</v>
      </c>
      <c r="AP46" s="32">
        <v>0</v>
      </c>
      <c r="AQ46" s="32">
        <v>5.5129148409600003E-4</v>
      </c>
      <c r="AR46" s="32">
        <v>15.7592604753</v>
      </c>
      <c r="AS46" s="32">
        <v>14.5050377373</v>
      </c>
      <c r="AT46" s="32">
        <v>1.2542227379199999</v>
      </c>
      <c r="AU46" s="32">
        <v>0.71197086647200003</v>
      </c>
      <c r="AV46" s="32">
        <v>0</v>
      </c>
      <c r="AW46" s="32">
        <v>0</v>
      </c>
      <c r="AX46" s="32">
        <v>5.9341202180400003E-2</v>
      </c>
      <c r="AY46" s="32">
        <v>0</v>
      </c>
      <c r="AZ46" s="32">
        <v>0.63678445135200001</v>
      </c>
      <c r="BA46" s="32">
        <v>0</v>
      </c>
      <c r="BB46" s="32">
        <v>1.6550665961200001E-2</v>
      </c>
      <c r="BC46" s="32">
        <v>2.5471466167300001</v>
      </c>
      <c r="BD46" s="32">
        <v>0</v>
      </c>
      <c r="BE46" s="32">
        <v>4.2791200086E-2</v>
      </c>
      <c r="BF46" s="32">
        <v>5.8022360378499999E-5</v>
      </c>
      <c r="BG46" s="32">
        <v>0.15405896631900001</v>
      </c>
      <c r="BH46" s="32">
        <v>0</v>
      </c>
      <c r="BI46" s="32">
        <v>4.29947530402E-2</v>
      </c>
      <c r="BJ46" s="32">
        <v>1.0348001496899999</v>
      </c>
      <c r="BK46" s="32">
        <v>0.14701412233899999</v>
      </c>
      <c r="BL46" s="32">
        <v>3.2988373216600002</v>
      </c>
      <c r="BM46" s="32">
        <v>30.750864132499999</v>
      </c>
      <c r="BN46" s="32">
        <v>0.82204177180000004</v>
      </c>
    </row>
    <row r="47" spans="1:66" x14ac:dyDescent="0.25">
      <c r="A47" s="32" t="s">
        <v>46</v>
      </c>
      <c r="B47" s="32">
        <v>5164.6830309703901</v>
      </c>
      <c r="C47" s="32">
        <v>13.9526614905177</v>
      </c>
      <c r="D47" s="32">
        <v>16020.336903585299</v>
      </c>
      <c r="E47" s="32">
        <v>441.19626947376901</v>
      </c>
      <c r="F47" s="32">
        <v>414.54279001351102</v>
      </c>
      <c r="G47" s="32">
        <v>12.485722254982001</v>
      </c>
      <c r="H47" s="32">
        <v>505.52014087627401</v>
      </c>
      <c r="I47" s="32">
        <v>13.496292161254701</v>
      </c>
      <c r="J47" s="32">
        <v>2.6721916612497498</v>
      </c>
      <c r="K47" s="32">
        <v>29.137252008468099</v>
      </c>
      <c r="L47" s="34"/>
      <c r="M47" s="34" t="s">
        <v>46</v>
      </c>
      <c r="N47" s="32">
        <v>15.9317771858</v>
      </c>
      <c r="O47" s="32">
        <v>13.496217553699999</v>
      </c>
      <c r="P47" s="32">
        <v>7.4396337558600001</v>
      </c>
      <c r="Q47" s="32">
        <v>2.6721729003000001</v>
      </c>
      <c r="R47" s="32">
        <v>0</v>
      </c>
      <c r="S47" s="32">
        <v>5164.6811057499999</v>
      </c>
      <c r="T47" s="32">
        <v>107.20371034199999</v>
      </c>
      <c r="U47" s="32">
        <v>11.6774804006</v>
      </c>
      <c r="V47" s="32">
        <v>0</v>
      </c>
      <c r="W47" s="32">
        <v>42.164592874</v>
      </c>
      <c r="X47" s="32">
        <v>29.137256813099999</v>
      </c>
      <c r="Y47" s="32">
        <v>128.16244653999999</v>
      </c>
      <c r="Z47" s="32">
        <v>6.1179512794199997</v>
      </c>
      <c r="AA47" s="32">
        <v>1.7470651130699999</v>
      </c>
      <c r="AB47" s="32">
        <v>0</v>
      </c>
      <c r="AC47" s="32">
        <v>13.9526726878</v>
      </c>
      <c r="AD47" s="32">
        <v>0</v>
      </c>
      <c r="AE47" s="32">
        <v>14418.295694500001</v>
      </c>
      <c r="AF47" s="32">
        <v>1473.8687805300001</v>
      </c>
      <c r="AG47" s="32">
        <v>16020.326921600001</v>
      </c>
      <c r="AH47" s="32">
        <v>0</v>
      </c>
      <c r="AI47" s="32">
        <v>35.924792193999998</v>
      </c>
      <c r="AJ47" s="32">
        <v>0</v>
      </c>
      <c r="AK47" s="32">
        <v>275.49409538399999</v>
      </c>
      <c r="AL47" s="32">
        <v>0.24167847941600001</v>
      </c>
      <c r="AM47" s="32">
        <v>8.4980684745700003E-2</v>
      </c>
      <c r="AN47" s="32">
        <v>319.69544065700001</v>
      </c>
      <c r="AO47" s="32">
        <v>0.108610486967</v>
      </c>
      <c r="AP47" s="32">
        <v>0</v>
      </c>
      <c r="AQ47" s="32">
        <v>1.5752500343800001E-2</v>
      </c>
      <c r="AR47" s="32">
        <v>441.18571775700002</v>
      </c>
      <c r="AS47" s="32">
        <v>414.53215604000002</v>
      </c>
      <c r="AT47" s="32">
        <v>26.653561717100001</v>
      </c>
      <c r="AU47" s="32">
        <v>20.347031228700001</v>
      </c>
      <c r="AV47" s="32">
        <v>0</v>
      </c>
      <c r="AW47" s="32">
        <v>0</v>
      </c>
      <c r="AX47" s="32">
        <v>1.6958972249499999</v>
      </c>
      <c r="AY47" s="32">
        <v>0</v>
      </c>
      <c r="AZ47" s="32">
        <v>18.198471496100002</v>
      </c>
      <c r="BA47" s="32">
        <v>0</v>
      </c>
      <c r="BB47" s="32">
        <v>0.47299392933399997</v>
      </c>
      <c r="BC47" s="32">
        <v>72.7937919206</v>
      </c>
      <c r="BD47" s="32">
        <v>0</v>
      </c>
      <c r="BE47" s="32">
        <v>1.2228983042199999</v>
      </c>
      <c r="BF47" s="32">
        <v>1.6581284415200001E-3</v>
      </c>
      <c r="BG47" s="32">
        <v>12.4858203424</v>
      </c>
      <c r="BH47" s="32">
        <v>0</v>
      </c>
      <c r="BI47" s="32">
        <v>1.82812658323</v>
      </c>
      <c r="BJ47" s="32">
        <v>25.285237624499999</v>
      </c>
      <c r="BK47" s="32">
        <v>1.78505253082</v>
      </c>
      <c r="BL47" s="32">
        <v>55.733284948200001</v>
      </c>
      <c r="BM47" s="32">
        <v>505.52048603600002</v>
      </c>
      <c r="BN47" s="32">
        <v>22.906329232299999</v>
      </c>
    </row>
    <row r="48" spans="1:66" x14ac:dyDescent="0.25">
      <c r="A48" s="32" t="s">
        <v>47</v>
      </c>
      <c r="B48" s="32">
        <v>4185.1369186323</v>
      </c>
      <c r="C48" s="32">
        <v>10.744840181157</v>
      </c>
      <c r="D48" s="32">
        <v>13483.0704245049</v>
      </c>
      <c r="E48" s="32">
        <v>361.09348148406502</v>
      </c>
      <c r="F48" s="32">
        <v>345.83327689115401</v>
      </c>
      <c r="G48" s="32">
        <v>4.6523879240567698</v>
      </c>
      <c r="H48" s="32">
        <v>494.05613817651403</v>
      </c>
      <c r="I48" s="32">
        <v>13.4129600945964</v>
      </c>
      <c r="J48" s="32">
        <v>2.8649563694167299</v>
      </c>
      <c r="K48" s="32">
        <v>27.856024797139199</v>
      </c>
      <c r="L48" s="34"/>
      <c r="M48" s="34" t="s">
        <v>47</v>
      </c>
      <c r="N48" s="32">
        <v>15.735484190499999</v>
      </c>
      <c r="O48" s="32">
        <v>13.3947879952</v>
      </c>
      <c r="P48" s="32">
        <v>7.1348155242000004</v>
      </c>
      <c r="Q48" s="32">
        <v>2.8649727198399999</v>
      </c>
      <c r="R48" s="32">
        <v>0</v>
      </c>
      <c r="S48" s="32">
        <v>4185.1392589200004</v>
      </c>
      <c r="T48" s="32">
        <v>101.527686335</v>
      </c>
      <c r="U48" s="32">
        <v>11.536324559800001</v>
      </c>
      <c r="V48" s="32">
        <v>0</v>
      </c>
      <c r="W48" s="32">
        <v>40.159138046000002</v>
      </c>
      <c r="X48" s="32">
        <v>27.856006167</v>
      </c>
      <c r="Y48" s="32">
        <v>107.864563422</v>
      </c>
      <c r="Z48" s="32">
        <v>5.9669407842000002</v>
      </c>
      <c r="AA48" s="32">
        <v>1.8011108921300001</v>
      </c>
      <c r="AB48" s="32">
        <v>0</v>
      </c>
      <c r="AC48" s="32">
        <v>10.744848543</v>
      </c>
      <c r="AD48" s="32">
        <v>0</v>
      </c>
      <c r="AE48" s="32">
        <v>12134.7648656</v>
      </c>
      <c r="AF48" s="32">
        <v>1240.44004002</v>
      </c>
      <c r="AG48" s="32">
        <v>13483.069469</v>
      </c>
      <c r="AH48" s="32">
        <v>0</v>
      </c>
      <c r="AI48" s="32">
        <v>34.472900346700001</v>
      </c>
      <c r="AJ48" s="32">
        <v>0</v>
      </c>
      <c r="AK48" s="32">
        <v>270.720111831</v>
      </c>
      <c r="AL48" s="32">
        <v>0.20162061101100001</v>
      </c>
      <c r="AM48" s="32">
        <v>7.0896004949400002E-2</v>
      </c>
      <c r="AN48" s="32">
        <v>266.706473872</v>
      </c>
      <c r="AO48" s="32">
        <v>9.0608097135600002E-2</v>
      </c>
      <c r="AP48" s="32">
        <v>0</v>
      </c>
      <c r="AQ48" s="32">
        <v>1.3141653631799999E-2</v>
      </c>
      <c r="AR48" s="32">
        <v>361.10373213399998</v>
      </c>
      <c r="AS48" s="32">
        <v>345.82414054600002</v>
      </c>
      <c r="AT48" s="32">
        <v>15.279591588300001</v>
      </c>
      <c r="AU48" s="32">
        <v>16.974517953900001</v>
      </c>
      <c r="AV48" s="32">
        <v>0</v>
      </c>
      <c r="AW48" s="32">
        <v>0</v>
      </c>
      <c r="AX48" s="32">
        <v>1.41480177582</v>
      </c>
      <c r="AY48" s="32">
        <v>0</v>
      </c>
      <c r="AZ48" s="32">
        <v>15.182011618400001</v>
      </c>
      <c r="BA48" s="32">
        <v>0</v>
      </c>
      <c r="BB48" s="32">
        <v>0.394596590001</v>
      </c>
      <c r="BC48" s="32">
        <v>60.728347024000001</v>
      </c>
      <c r="BD48" s="32">
        <v>0</v>
      </c>
      <c r="BE48" s="32">
        <v>1.0202051053500001</v>
      </c>
      <c r="BF48" s="32">
        <v>1.38332338498E-3</v>
      </c>
      <c r="BG48" s="32">
        <v>4.6523535340600004</v>
      </c>
      <c r="BH48" s="32">
        <v>0</v>
      </c>
      <c r="BI48" s="32">
        <v>1.90929952466</v>
      </c>
      <c r="BJ48" s="32">
        <v>25.660127301799999</v>
      </c>
      <c r="BK48" s="32">
        <v>1.68590044392</v>
      </c>
      <c r="BL48" s="32">
        <v>54.9849285544</v>
      </c>
      <c r="BM48" s="32">
        <v>494.05540505699997</v>
      </c>
      <c r="BN48" s="32">
        <v>23.441848177600001</v>
      </c>
    </row>
    <row r="49" spans="1:67" x14ac:dyDescent="0.25">
      <c r="A49" s="32" t="s">
        <v>48</v>
      </c>
      <c r="B49" s="32">
        <v>2463.3006999925901</v>
      </c>
      <c r="C49" s="32">
        <v>6.4871205280999904</v>
      </c>
      <c r="D49" s="32">
        <v>8196.3528324627005</v>
      </c>
      <c r="E49" s="32">
        <v>212.72967391889901</v>
      </c>
      <c r="F49" s="32">
        <v>197.24673162739899</v>
      </c>
      <c r="G49" s="32">
        <v>4.33195932609999</v>
      </c>
      <c r="H49" s="32">
        <v>274.10629630689903</v>
      </c>
      <c r="I49" s="32">
        <v>6.24620301419999</v>
      </c>
      <c r="J49" s="32">
        <v>1.0271381053981901</v>
      </c>
      <c r="K49" s="32">
        <v>13.80915828</v>
      </c>
      <c r="L49" s="34"/>
      <c r="M49" s="34" t="s">
        <v>48</v>
      </c>
      <c r="N49" s="32">
        <v>7.65818073274</v>
      </c>
      <c r="O49" s="32">
        <v>6.2462181447700003</v>
      </c>
      <c r="P49" s="32">
        <v>4.4735859303899996</v>
      </c>
      <c r="Q49" s="32">
        <v>1.02713627566</v>
      </c>
      <c r="R49" s="32">
        <v>0</v>
      </c>
      <c r="S49" s="32">
        <v>2463.3019513899999</v>
      </c>
      <c r="T49" s="32">
        <v>68.007805000600001</v>
      </c>
      <c r="U49" s="32">
        <v>6.0898957714500002</v>
      </c>
      <c r="V49" s="32">
        <v>0</v>
      </c>
      <c r="W49" s="32">
        <v>22.184999383400001</v>
      </c>
      <c r="X49" s="32">
        <v>13.809150027799999</v>
      </c>
      <c r="Y49" s="32">
        <v>65.570743589700001</v>
      </c>
      <c r="Z49" s="32">
        <v>3.4034066312300002</v>
      </c>
      <c r="AA49" s="32">
        <v>0.70345945530800003</v>
      </c>
      <c r="AB49" s="32">
        <v>0</v>
      </c>
      <c r="AC49" s="32">
        <v>6.4871194902099996</v>
      </c>
      <c r="AD49" s="32">
        <v>0</v>
      </c>
      <c r="AE49" s="32">
        <v>7376.7166038599999</v>
      </c>
      <c r="AF49" s="32">
        <v>754.06284076700001</v>
      </c>
      <c r="AG49" s="32">
        <v>8196.3501882199998</v>
      </c>
      <c r="AH49" s="32">
        <v>0</v>
      </c>
      <c r="AI49" s="32">
        <v>21.547490842599998</v>
      </c>
      <c r="AJ49" s="32">
        <v>0</v>
      </c>
      <c r="AK49" s="32">
        <v>147.71709741199999</v>
      </c>
      <c r="AL49" s="32">
        <v>0.114995185574</v>
      </c>
      <c r="AM49" s="32">
        <v>4.04356125151E-2</v>
      </c>
      <c r="AN49" s="32">
        <v>152.116698595</v>
      </c>
      <c r="AO49" s="32">
        <v>5.1678664884800003E-2</v>
      </c>
      <c r="AP49" s="32">
        <v>0</v>
      </c>
      <c r="AQ49" s="32">
        <v>7.4954177212999996E-3</v>
      </c>
      <c r="AR49" s="32">
        <v>212.724472749</v>
      </c>
      <c r="AS49" s="32">
        <v>197.24151631000001</v>
      </c>
      <c r="AT49" s="32">
        <v>15.482956438900001</v>
      </c>
      <c r="AU49" s="32">
        <v>9.6813971025800001</v>
      </c>
      <c r="AV49" s="32">
        <v>0</v>
      </c>
      <c r="AW49" s="32">
        <v>0</v>
      </c>
      <c r="AX49" s="32">
        <v>0.80693581557799998</v>
      </c>
      <c r="AY49" s="32">
        <v>0</v>
      </c>
      <c r="AZ49" s="32">
        <v>8.65913276691</v>
      </c>
      <c r="BA49" s="32">
        <v>0</v>
      </c>
      <c r="BB49" s="32">
        <v>0.22505965662499999</v>
      </c>
      <c r="BC49" s="32">
        <v>34.636484057799997</v>
      </c>
      <c r="BD49" s="32">
        <v>0</v>
      </c>
      <c r="BE49" s="32">
        <v>0.58187689886299998</v>
      </c>
      <c r="BF49" s="32">
        <v>7.8900537449900002E-4</v>
      </c>
      <c r="BG49" s="32">
        <v>4.3319652341000001</v>
      </c>
      <c r="BH49" s="32">
        <v>0</v>
      </c>
      <c r="BI49" s="32">
        <v>0.66817386988500005</v>
      </c>
      <c r="BJ49" s="32">
        <v>11.306498235699999</v>
      </c>
      <c r="BK49" s="32">
        <v>1.1451457699500001</v>
      </c>
      <c r="BL49" s="32">
        <v>29.695387428899998</v>
      </c>
      <c r="BM49" s="32">
        <v>274.10499050599998</v>
      </c>
      <c r="BN49" s="32">
        <v>9.7012761446300004</v>
      </c>
    </row>
    <row r="50" spans="1:67" x14ac:dyDescent="0.25">
      <c r="A50" s="32" t="s">
        <v>49</v>
      </c>
      <c r="B50" s="32">
        <v>2166.9499274468899</v>
      </c>
      <c r="C50" s="32">
        <v>5.0453655919249902</v>
      </c>
      <c r="D50" s="32">
        <v>8141.5620655268904</v>
      </c>
      <c r="E50" s="32">
        <v>206.33456156509899</v>
      </c>
      <c r="F50" s="32">
        <v>187.5140896648</v>
      </c>
      <c r="G50" s="32">
        <v>35.416142038415799</v>
      </c>
      <c r="H50" s="32">
        <v>281.08697101770002</v>
      </c>
      <c r="I50" s="32">
        <v>4.7155961638494999</v>
      </c>
      <c r="J50" s="32">
        <v>0.64761973512098003</v>
      </c>
      <c r="K50" s="32">
        <v>10.749532577842601</v>
      </c>
      <c r="L50" s="34"/>
      <c r="M50" s="34" t="s">
        <v>49</v>
      </c>
      <c r="N50" s="32">
        <v>6.10993406435</v>
      </c>
      <c r="O50" s="32">
        <v>4.7156051002000003</v>
      </c>
      <c r="P50" s="32">
        <v>4.7593185503999997</v>
      </c>
      <c r="Q50" s="32">
        <v>1.06475992576</v>
      </c>
      <c r="R50" s="32">
        <v>0</v>
      </c>
      <c r="S50" s="32">
        <v>2166.95141797</v>
      </c>
      <c r="T50" s="32">
        <v>73.042511515000001</v>
      </c>
      <c r="U50" s="32">
        <v>6.2963036678700002</v>
      </c>
      <c r="V50" s="32">
        <v>0</v>
      </c>
      <c r="W50" s="32">
        <v>19.779691766900001</v>
      </c>
      <c r="X50" s="32">
        <v>10.749542140899999</v>
      </c>
      <c r="Y50" s="32">
        <v>65.132451030400006</v>
      </c>
      <c r="Z50" s="32">
        <v>3.5651263693300002</v>
      </c>
      <c r="AA50" s="32">
        <v>0.68064877122699996</v>
      </c>
      <c r="AB50" s="32">
        <v>0</v>
      </c>
      <c r="AC50" s="32">
        <v>5.0453706525799999</v>
      </c>
      <c r="AD50" s="32">
        <v>0</v>
      </c>
      <c r="AE50" s="32">
        <v>7327.3999679899998</v>
      </c>
      <c r="AF50" s="32">
        <v>749.022477159</v>
      </c>
      <c r="AG50" s="32">
        <v>8141.5548961799996</v>
      </c>
      <c r="AH50" s="32">
        <v>0</v>
      </c>
      <c r="AI50" s="32">
        <v>22.9117790926</v>
      </c>
      <c r="AJ50" s="32">
        <v>0</v>
      </c>
      <c r="AK50" s="32">
        <v>153.667711905</v>
      </c>
      <c r="AL50" s="32">
        <v>0.109321078584</v>
      </c>
      <c r="AM50" s="32">
        <v>3.8440390019299997E-2</v>
      </c>
      <c r="AN50" s="32">
        <v>144.61087538500001</v>
      </c>
      <c r="AO50" s="32">
        <v>4.9128615802200001E-2</v>
      </c>
      <c r="AP50" s="32">
        <v>0</v>
      </c>
      <c r="AQ50" s="32">
        <v>7.1256132730399997E-3</v>
      </c>
      <c r="AR50" s="32">
        <v>206.32971326399999</v>
      </c>
      <c r="AS50" s="32">
        <v>187.50928039600001</v>
      </c>
      <c r="AT50" s="32">
        <v>18.820432868099999</v>
      </c>
      <c r="AU50" s="32">
        <v>9.2037905652600003</v>
      </c>
      <c r="AV50" s="32">
        <v>0</v>
      </c>
      <c r="AW50" s="32">
        <v>0</v>
      </c>
      <c r="AX50" s="32">
        <v>0.76712373307199999</v>
      </c>
      <c r="AY50" s="32">
        <v>0</v>
      </c>
      <c r="AZ50" s="32">
        <v>8.23188378591</v>
      </c>
      <c r="BA50" s="32">
        <v>0</v>
      </c>
      <c r="BB50" s="32">
        <v>0.213953697818</v>
      </c>
      <c r="BC50" s="32">
        <v>32.927492177399998</v>
      </c>
      <c r="BD50" s="32">
        <v>0</v>
      </c>
      <c r="BE50" s="32">
        <v>0.55316857044199996</v>
      </c>
      <c r="BF50" s="32">
        <v>7.5007218894700004E-4</v>
      </c>
      <c r="BG50" s="32">
        <v>35.416327351500001</v>
      </c>
      <c r="BH50" s="32">
        <v>0</v>
      </c>
      <c r="BI50" s="32">
        <v>0.627726155023</v>
      </c>
      <c r="BJ50" s="32">
        <v>11.2673540553</v>
      </c>
      <c r="BK50" s="32">
        <v>1.23231042129</v>
      </c>
      <c r="BL50" s="32">
        <v>30.986139892299999</v>
      </c>
      <c r="BM50" s="32">
        <v>281.086435467</v>
      </c>
      <c r="BN50" s="32">
        <v>9.5251991830900007</v>
      </c>
    </row>
    <row r="51" spans="1:67" x14ac:dyDescent="0.25">
      <c r="A51" s="32" t="s">
        <v>50</v>
      </c>
      <c r="B51" s="32">
        <v>6705.0948577852896</v>
      </c>
      <c r="C51" s="32">
        <v>16.892800702899901</v>
      </c>
      <c r="D51" s="32">
        <v>22756.8482974162</v>
      </c>
      <c r="E51" s="32">
        <v>567.99298716750002</v>
      </c>
      <c r="F51" s="32">
        <v>510.01309558169902</v>
      </c>
      <c r="G51" s="32">
        <v>18.768651166200002</v>
      </c>
      <c r="H51" s="32">
        <v>800.04246993000004</v>
      </c>
      <c r="I51" s="32">
        <v>14.643914982199901</v>
      </c>
      <c r="J51" s="32">
        <v>2.0139324322999901</v>
      </c>
      <c r="K51" s="32">
        <v>33.171082867499898</v>
      </c>
      <c r="L51" s="34"/>
      <c r="M51" s="34" t="s">
        <v>50</v>
      </c>
      <c r="N51" s="32">
        <v>18.9640864128</v>
      </c>
      <c r="O51" s="32">
        <v>14.643832034600001</v>
      </c>
      <c r="P51" s="32">
        <v>14.248469865400001</v>
      </c>
      <c r="Q51" s="32">
        <v>2.01393745843</v>
      </c>
      <c r="R51" s="32">
        <v>0</v>
      </c>
      <c r="S51" s="32">
        <v>6705.09406064</v>
      </c>
      <c r="T51" s="32">
        <v>224.926235042</v>
      </c>
      <c r="U51" s="32">
        <v>17.208408478100001</v>
      </c>
      <c r="V51" s="32">
        <v>0</v>
      </c>
      <c r="W51" s="32">
        <v>61.130119092699999</v>
      </c>
      <c r="X51" s="32">
        <v>33.1710830735</v>
      </c>
      <c r="Y51" s="32">
        <v>182.054476096</v>
      </c>
      <c r="Z51" s="32">
        <v>10.1931652689</v>
      </c>
      <c r="AA51" s="32">
        <v>1.42569262529</v>
      </c>
      <c r="AB51" s="32">
        <v>0</v>
      </c>
      <c r="AC51" s="32">
        <v>16.892827535199999</v>
      </c>
      <c r="AD51" s="32">
        <v>0</v>
      </c>
      <c r="AE51" s="32">
        <v>20481.1659697</v>
      </c>
      <c r="AF51" s="32">
        <v>2093.6293725</v>
      </c>
      <c r="AG51" s="32">
        <v>22756.849818300001</v>
      </c>
      <c r="AH51" s="32">
        <v>0</v>
      </c>
      <c r="AI51" s="32">
        <v>68.499878095</v>
      </c>
      <c r="AJ51" s="32">
        <v>0</v>
      </c>
      <c r="AK51" s="32">
        <v>428.379633017</v>
      </c>
      <c r="AL51" s="32">
        <v>0.29733724764000002</v>
      </c>
      <c r="AM51" s="32">
        <v>0.104552623225</v>
      </c>
      <c r="AN51" s="32">
        <v>393.32183700100001</v>
      </c>
      <c r="AO51" s="32">
        <v>0.13362331001899999</v>
      </c>
      <c r="AP51" s="32">
        <v>0</v>
      </c>
      <c r="AQ51" s="32">
        <v>1.9380460545500001E-2</v>
      </c>
      <c r="AR51" s="32">
        <v>567.979543165</v>
      </c>
      <c r="AS51" s="32">
        <v>509.999617957</v>
      </c>
      <c r="AT51" s="32">
        <v>57.979925208200001</v>
      </c>
      <c r="AU51" s="32">
        <v>25.032987780900001</v>
      </c>
      <c r="AV51" s="32">
        <v>0</v>
      </c>
      <c r="AW51" s="32">
        <v>0</v>
      </c>
      <c r="AX51" s="32">
        <v>2.0864608800900002</v>
      </c>
      <c r="AY51" s="32">
        <v>0</v>
      </c>
      <c r="AZ51" s="32">
        <v>22.3896419969</v>
      </c>
      <c r="BA51" s="32">
        <v>0</v>
      </c>
      <c r="BB51" s="32">
        <v>0.581923344191</v>
      </c>
      <c r="BC51" s="32">
        <v>89.558326581700001</v>
      </c>
      <c r="BD51" s="32">
        <v>0</v>
      </c>
      <c r="BE51" s="32">
        <v>1.5045432491699999</v>
      </c>
      <c r="BF51" s="32">
        <v>2.04000432657E-3</v>
      </c>
      <c r="BG51" s="32">
        <v>18.768664402500001</v>
      </c>
      <c r="BH51" s="32">
        <v>0</v>
      </c>
      <c r="BI51" s="32">
        <v>1.1160494828300001</v>
      </c>
      <c r="BJ51" s="32">
        <v>26.8597660426</v>
      </c>
      <c r="BK51" s="32">
        <v>3.8159011220200001</v>
      </c>
      <c r="BL51" s="32">
        <v>85.788175398199996</v>
      </c>
      <c r="BM51" s="32">
        <v>800.04182967099996</v>
      </c>
      <c r="BN51" s="32">
        <v>21.3372123145</v>
      </c>
    </row>
    <row r="52" spans="1:67" s="34" customForma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</row>
    <row r="53" spans="1:67" x14ac:dyDescent="0.2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4"/>
    </row>
    <row r="54" spans="1:67" x14ac:dyDescent="0.25">
      <c r="A54" s="32" t="s">
        <v>314</v>
      </c>
      <c r="B54" s="32">
        <v>0.4173246732</v>
      </c>
      <c r="C54" s="32"/>
      <c r="D54" s="32">
        <v>2.1052474030999901</v>
      </c>
      <c r="E54" s="32">
        <v>3.84661249999999E-2</v>
      </c>
      <c r="F54" s="32">
        <v>3.4633972200000002E-2</v>
      </c>
      <c r="G54" s="32">
        <v>7.1550284999999901E-3</v>
      </c>
      <c r="H54" s="32">
        <v>5.4254264900000002E-2</v>
      </c>
      <c r="I54" s="32">
        <v>1.0141414E-3</v>
      </c>
      <c r="J54" s="32">
        <v>1.3958570000000001E-4</v>
      </c>
      <c r="K54" s="32">
        <v>2.3367940000000001E-3</v>
      </c>
      <c r="L54" s="34"/>
      <c r="M54" s="34" t="s">
        <v>51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</row>
    <row r="55" spans="1:67" x14ac:dyDescent="0.25">
      <c r="A55" s="32" t="s">
        <v>1</v>
      </c>
      <c r="B55" s="32">
        <v>3441.9797586005998</v>
      </c>
      <c r="C55" s="32">
        <v>8.9284191044999996</v>
      </c>
      <c r="D55" s="32">
        <v>9458.1755232733994</v>
      </c>
      <c r="E55" s="32">
        <v>279.8303639449</v>
      </c>
      <c r="F55" s="32">
        <v>269.21232400299999</v>
      </c>
      <c r="G55" s="32">
        <v>12.997006943899899</v>
      </c>
      <c r="H55" s="32">
        <v>222.65179044120001</v>
      </c>
      <c r="I55" s="32">
        <v>10.344528178999999</v>
      </c>
      <c r="J55" s="32">
        <v>2.6678983918999899</v>
      </c>
      <c r="K55" s="32">
        <v>20.0545817599</v>
      </c>
      <c r="L55" s="34"/>
      <c r="M55" s="34" t="s">
        <v>1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</row>
    <row r="56" spans="1:67" s="34" customFormat="1" x14ac:dyDescent="0.25">
      <c r="A56" s="32" t="s">
        <v>11</v>
      </c>
      <c r="B56" s="32">
        <v>508.508549305099</v>
      </c>
      <c r="C56" s="32">
        <v>1.41655393729999</v>
      </c>
      <c r="D56" s="32">
        <v>1383.8051474454001</v>
      </c>
      <c r="E56" s="32">
        <v>41.581240917999999</v>
      </c>
      <c r="F56" s="32">
        <v>40.120060276499999</v>
      </c>
      <c r="G56" s="32">
        <v>1.3665178630999999</v>
      </c>
      <c r="H56" s="32">
        <v>30.610733165500001</v>
      </c>
      <c r="I56" s="32">
        <v>1.6447813657999899</v>
      </c>
      <c r="J56" s="32">
        <v>0.41437100539999899</v>
      </c>
      <c r="K56" s="32">
        <v>3.0428394672999901</v>
      </c>
      <c r="M56" s="34" t="s">
        <v>11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/>
    </row>
    <row r="57" spans="1:67" s="34" customFormat="1" x14ac:dyDescent="0.25">
      <c r="A57" s="32" t="s">
        <v>58</v>
      </c>
      <c r="B57" s="32">
        <v>5.0287710332999902</v>
      </c>
      <c r="C57" s="32">
        <v>1.3304888000000001E-2</v>
      </c>
      <c r="D57" s="32">
        <v>14.259191058900001</v>
      </c>
      <c r="E57" s="32">
        <v>0.42683152999999902</v>
      </c>
      <c r="F57" s="32">
        <v>0.40235601249999903</v>
      </c>
      <c r="G57" s="32">
        <v>2.1707442800000001E-2</v>
      </c>
      <c r="H57" s="32">
        <v>0.32679862379999902</v>
      </c>
      <c r="I57" s="32">
        <v>1.57571988E-2</v>
      </c>
      <c r="J57" s="32">
        <v>4.2578695043999897E-3</v>
      </c>
      <c r="K57" s="32">
        <v>3.1848391699999999E-2</v>
      </c>
      <c r="L57" s="32"/>
      <c r="M57" s="34" t="s">
        <v>58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/>
    </row>
    <row r="58" spans="1:67" s="34" customFormat="1" x14ac:dyDescent="0.25">
      <c r="A58" s="32" t="s">
        <v>177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</row>
    <row r="59" spans="1:67" s="34" customFormat="1" x14ac:dyDescent="0.25">
      <c r="A59" s="32" t="s">
        <v>315</v>
      </c>
      <c r="B59" s="32">
        <v>62246.9706515</v>
      </c>
      <c r="C59" s="32">
        <v>212.36704699999899</v>
      </c>
      <c r="D59" s="32">
        <v>172103.17390008899</v>
      </c>
      <c r="E59" s="32">
        <v>5194.6102703406896</v>
      </c>
      <c r="F59" s="32">
        <v>5040.8768716586001</v>
      </c>
      <c r="G59" s="32">
        <v>271.95942035830001</v>
      </c>
      <c r="H59" s="32">
        <v>3811.0381972345999</v>
      </c>
      <c r="I59" s="32">
        <v>176.970449954099</v>
      </c>
      <c r="J59" s="32">
        <v>48.457354915800003</v>
      </c>
      <c r="K59" s="32">
        <v>356.33222157030002</v>
      </c>
      <c r="L59" s="32"/>
      <c r="M59" s="34" t="s">
        <v>69</v>
      </c>
      <c r="N59" s="32">
        <v>163.99424229900001</v>
      </c>
      <c r="O59" s="32">
        <v>154.36693928</v>
      </c>
      <c r="P59" s="32">
        <v>19.9662850124</v>
      </c>
      <c r="Q59" s="32">
        <v>42.274538657900003</v>
      </c>
      <c r="R59" s="32">
        <v>0</v>
      </c>
      <c r="S59" s="32">
        <v>54296.9278901</v>
      </c>
      <c r="T59" s="32">
        <v>51.165812052699998</v>
      </c>
      <c r="U59" s="32">
        <v>93.534264136299996</v>
      </c>
      <c r="V59" s="32">
        <v>0</v>
      </c>
      <c r="W59" s="32">
        <v>309.67820911400003</v>
      </c>
      <c r="X59" s="32">
        <v>310.89332668600002</v>
      </c>
      <c r="Y59" s="32">
        <v>1201.0393549299999</v>
      </c>
      <c r="Z59" s="32">
        <v>34.799458809900003</v>
      </c>
      <c r="AA59" s="32">
        <v>27.849028775299999</v>
      </c>
      <c r="AB59" s="32">
        <v>0</v>
      </c>
      <c r="AC59" s="32">
        <v>185.24994549100001</v>
      </c>
      <c r="AD59" s="32">
        <v>0</v>
      </c>
      <c r="AE59" s="32">
        <v>135148.38884100001</v>
      </c>
      <c r="AF59" s="32">
        <v>13811.815253799999</v>
      </c>
      <c r="AG59" s="32">
        <v>150161.24345000001</v>
      </c>
      <c r="AH59" s="32">
        <v>0</v>
      </c>
      <c r="AI59" s="32">
        <v>100.058433951</v>
      </c>
      <c r="AJ59" s="32">
        <v>0</v>
      </c>
      <c r="AK59" s="32">
        <v>1935.4525925299999</v>
      </c>
      <c r="AL59" s="32">
        <v>2.5640635923200001</v>
      </c>
      <c r="AM59" s="32">
        <v>0.90149369202499996</v>
      </c>
      <c r="AN59" s="32">
        <v>3391.20247303</v>
      </c>
      <c r="AO59" s="32">
        <v>1.1522969350200001</v>
      </c>
      <c r="AP59" s="32">
        <v>0</v>
      </c>
      <c r="AQ59" s="32">
        <v>0.16709909500299999</v>
      </c>
      <c r="AR59" s="32">
        <v>4531.4572264799999</v>
      </c>
      <c r="AS59" s="32">
        <v>4397.3257566000002</v>
      </c>
      <c r="AT59" s="32">
        <v>134.131469877</v>
      </c>
      <c r="AU59" s="32">
        <v>215.83959170399999</v>
      </c>
      <c r="AV59" s="32">
        <v>0</v>
      </c>
      <c r="AW59" s="32">
        <v>0</v>
      </c>
      <c r="AX59" s="32">
        <v>17.990138395100001</v>
      </c>
      <c r="AY59" s="32">
        <v>0</v>
      </c>
      <c r="AZ59" s="32">
        <v>193.07342658900001</v>
      </c>
      <c r="BA59" s="32">
        <v>0</v>
      </c>
      <c r="BB59" s="32">
        <v>5.0174207576200001</v>
      </c>
      <c r="BC59" s="32">
        <v>772.29362588699996</v>
      </c>
      <c r="BD59" s="32">
        <v>0</v>
      </c>
      <c r="BE59" s="32">
        <v>12.9726452157</v>
      </c>
      <c r="BF59" s="32">
        <v>1.75890099594E-2</v>
      </c>
      <c r="BG59" s="32">
        <v>237.282762832</v>
      </c>
      <c r="BH59" s="32">
        <v>0</v>
      </c>
      <c r="BI59" s="32">
        <v>33.674851163500001</v>
      </c>
      <c r="BJ59" s="32">
        <v>327.93776074900001</v>
      </c>
      <c r="BK59" s="32">
        <v>0</v>
      </c>
      <c r="BL59" s="32">
        <v>398.33489394100002</v>
      </c>
      <c r="BM59" s="32">
        <v>3324.9099015100001</v>
      </c>
      <c r="BN59" s="32">
        <v>333.28452582400001</v>
      </c>
      <c r="BO59"/>
    </row>
    <row r="60" spans="1:67" s="34" customForma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</row>
    <row r="61" spans="1:67" x14ac:dyDescent="0.25">
      <c r="A61" s="1" t="s">
        <v>55</v>
      </c>
      <c r="B61" s="1">
        <f t="shared" ref="B61:K61" si="0">SUM(B3:B59)</f>
        <v>274511.11789836048</v>
      </c>
      <c r="C61" s="1">
        <f t="shared" si="0"/>
        <v>709.4447066468025</v>
      </c>
      <c r="D61" s="1">
        <f t="shared" si="0"/>
        <v>849111.65433554968</v>
      </c>
      <c r="E61" s="1">
        <f t="shared" si="0"/>
        <v>22704.179463773075</v>
      </c>
      <c r="F61" s="1">
        <f t="shared" si="0"/>
        <v>21185.847963023938</v>
      </c>
      <c r="G61" s="1">
        <f t="shared" si="0"/>
        <v>1514.3975932346107</v>
      </c>
      <c r="H61" s="1">
        <f t="shared" si="0"/>
        <v>28076.845383438787</v>
      </c>
      <c r="I61" s="1">
        <f t="shared" si="0"/>
        <v>643.08859909451303</v>
      </c>
      <c r="J61" s="1">
        <f t="shared" si="0"/>
        <v>130.46309793368474</v>
      </c>
      <c r="K61" s="1">
        <f t="shared" si="0"/>
        <v>1374.0515419236169</v>
      </c>
      <c r="L61" s="1">
        <f t="shared" ref="L61:BN61" si="1">SUM(L3:L59)</f>
        <v>0</v>
      </c>
      <c r="M61" s="1">
        <f t="shared" si="1"/>
        <v>0</v>
      </c>
      <c r="N61" s="1">
        <f t="shared" si="1"/>
        <v>847.58014020155258</v>
      </c>
      <c r="O61" s="1">
        <f t="shared" si="1"/>
        <v>607.68335249839151</v>
      </c>
      <c r="P61" s="1">
        <f t="shared" si="1"/>
        <v>395.12673497978648</v>
      </c>
      <c r="Q61" s="1">
        <f t="shared" si="1"/>
        <v>213.97426910840309</v>
      </c>
      <c r="R61" s="1">
        <f t="shared" si="1"/>
        <v>0</v>
      </c>
      <c r="S61" s="1">
        <f t="shared" si="1"/>
        <v>262605.11024076154</v>
      </c>
      <c r="T61" s="1">
        <f t="shared" si="1"/>
        <v>5621.7648372523699</v>
      </c>
      <c r="U61" s="1">
        <f t="shared" si="1"/>
        <v>639.10759473800931</v>
      </c>
      <c r="V61" s="1">
        <f t="shared" si="1"/>
        <v>0</v>
      </c>
      <c r="W61" s="1">
        <f t="shared" si="1"/>
        <v>2163.4378231075516</v>
      </c>
      <c r="X61" s="1">
        <f t="shared" si="1"/>
        <v>1303.9360844431853</v>
      </c>
      <c r="Y61" s="1">
        <f t="shared" si="1"/>
        <v>6530.2368537236771</v>
      </c>
      <c r="Z61" s="1">
        <f t="shared" si="1"/>
        <v>330.49739371228839</v>
      </c>
      <c r="AA61" s="1">
        <f t="shared" si="1"/>
        <v>99.80521105818022</v>
      </c>
      <c r="AB61" s="1">
        <f t="shared" si="1"/>
        <v>0</v>
      </c>
      <c r="AC61" s="1">
        <f t="shared" si="1"/>
        <v>671.96942829713589</v>
      </c>
      <c r="AD61" s="1">
        <f t="shared" si="1"/>
        <v>0</v>
      </c>
      <c r="AE61" s="1">
        <f t="shared" si="1"/>
        <v>734683.39217585803</v>
      </c>
      <c r="AF61" s="1">
        <f t="shared" si="1"/>
        <v>75097.584738544014</v>
      </c>
      <c r="AG61" s="1">
        <f t="shared" si="1"/>
        <v>816311.21376842726</v>
      </c>
      <c r="AH61" s="1">
        <f t="shared" si="1"/>
        <v>0</v>
      </c>
      <c r="AI61" s="1">
        <f t="shared" si="1"/>
        <v>1908.9515670616072</v>
      </c>
      <c r="AJ61" s="1">
        <f t="shared" si="1"/>
        <v>0</v>
      </c>
      <c r="AK61" s="1">
        <f t="shared" si="1"/>
        <v>15007.039627243859</v>
      </c>
      <c r="AL61" s="1">
        <f t="shared" si="1"/>
        <v>11.795979854124118</v>
      </c>
      <c r="AM61" s="1">
        <f t="shared" si="1"/>
        <v>4.1477064598247368</v>
      </c>
      <c r="AN61" s="1">
        <f t="shared" si="1"/>
        <v>15603.308869234232</v>
      </c>
      <c r="AO61" s="1">
        <f t="shared" si="1"/>
        <v>5.3011125411263427</v>
      </c>
      <c r="AP61" s="1">
        <f t="shared" si="1"/>
        <v>0</v>
      </c>
      <c r="AQ61" s="1">
        <f t="shared" si="1"/>
        <v>0.76883571215290003</v>
      </c>
      <c r="AR61" s="1">
        <f t="shared" si="1"/>
        <v>21719.189370400753</v>
      </c>
      <c r="AS61" s="1">
        <f t="shared" si="1"/>
        <v>20232.115453432652</v>
      </c>
      <c r="AT61" s="1">
        <f t="shared" si="1"/>
        <v>1487.0739169587489</v>
      </c>
      <c r="AU61" s="1">
        <f t="shared" si="1"/>
        <v>993.07896410550688</v>
      </c>
      <c r="AV61" s="1">
        <f t="shared" si="1"/>
        <v>0</v>
      </c>
      <c r="AW61" s="1">
        <f t="shared" si="1"/>
        <v>0</v>
      </c>
      <c r="AX61" s="1">
        <f t="shared" si="1"/>
        <v>82.771916325416299</v>
      </c>
      <c r="AY61" s="1">
        <f t="shared" si="1"/>
        <v>0</v>
      </c>
      <c r="AZ61" s="1">
        <f t="shared" si="1"/>
        <v>888.23896700920091</v>
      </c>
      <c r="BA61" s="1">
        <f t="shared" si="1"/>
        <v>0</v>
      </c>
      <c r="BB61" s="1">
        <f t="shared" si="1"/>
        <v>23.085378767714019</v>
      </c>
      <c r="BC61" s="1">
        <f t="shared" si="1"/>
        <v>3552.9557341771797</v>
      </c>
      <c r="BD61" s="1">
        <f t="shared" si="1"/>
        <v>0</v>
      </c>
      <c r="BE61" s="1">
        <f t="shared" si="1"/>
        <v>59.686507136726121</v>
      </c>
      <c r="BF61" s="1">
        <f t="shared" si="1"/>
        <v>8.0929575697647804E-2</v>
      </c>
      <c r="BG61" s="1">
        <f t="shared" si="1"/>
        <v>1465.3265829182515</v>
      </c>
      <c r="BH61" s="1">
        <f t="shared" si="1"/>
        <v>0</v>
      </c>
      <c r="BI61" s="1">
        <f t="shared" si="1"/>
        <v>105.87992815819524</v>
      </c>
      <c r="BJ61" s="1">
        <f t="shared" si="1"/>
        <v>1421.671972525922</v>
      </c>
      <c r="BK61" s="1">
        <f t="shared" si="1"/>
        <v>93.35344980780259</v>
      </c>
      <c r="BL61" s="1">
        <f t="shared" si="1"/>
        <v>3136.897015059184</v>
      </c>
      <c r="BM61" s="1">
        <f t="shared" si="1"/>
        <v>27337.063001799845</v>
      </c>
      <c r="BN61" s="1">
        <f t="shared" si="1"/>
        <v>1298.904729192996</v>
      </c>
    </row>
    <row r="62" spans="1:67" s="32" customFormat="1" x14ac:dyDescent="0.25">
      <c r="A62" s="32" t="s">
        <v>56</v>
      </c>
      <c r="B62" s="80">
        <f>SUM(B2:B51)</f>
        <v>208308.2128432483</v>
      </c>
      <c r="C62" s="80">
        <f t="shared" ref="C62:K62" si="2">SUM(C2:C51)</f>
        <v>486.71938171700356</v>
      </c>
      <c r="D62" s="80">
        <f t="shared" si="2"/>
        <v>666150.13532627979</v>
      </c>
      <c r="E62" s="80">
        <f t="shared" si="2"/>
        <v>17187.692290914485</v>
      </c>
      <c r="F62" s="80">
        <f t="shared" si="2"/>
        <v>15835.201717101136</v>
      </c>
      <c r="G62" s="80">
        <f t="shared" si="2"/>
        <v>1228.045785598011</v>
      </c>
      <c r="H62" s="80">
        <f t="shared" si="2"/>
        <v>24012.16360970879</v>
      </c>
      <c r="I62" s="80">
        <f t="shared" si="2"/>
        <v>454.1120682554141</v>
      </c>
      <c r="J62" s="80">
        <f t="shared" si="2"/>
        <v>78.919076165380346</v>
      </c>
      <c r="K62" s="80">
        <f t="shared" si="2"/>
        <v>994.58771394041685</v>
      </c>
    </row>
    <row r="63" spans="1:67" x14ac:dyDescent="0.25">
      <c r="A63" s="34" t="s">
        <v>329</v>
      </c>
      <c r="B63" s="32">
        <f>+B3+B5+B8+B9+B11+B12+B14+B15+B16+B17+B18+B19+B20+B21+B22+B23+B24+B25+B26+B28+B30+B31+B33+B34+B35+B36+B37+B39+B40+B41+B42+B43+B44+B46+B47+B49+B50</f>
        <v>151074.58658762413</v>
      </c>
      <c r="C63" s="32">
        <f t="shared" ref="C63:K63" si="3">+C3+C5+C8+C9+C11+C12+C14+C15+C16+C17+C18+C19+C20+C21+C22+C23+C24+C25+C26+C28+C30+C31+C33+C34+C35+C36+C37+C39+C40+C41+C42+C43+C44+C46+C47+C49+C50</f>
        <v>396.94621104685189</v>
      </c>
      <c r="D63" s="32">
        <f t="shared" si="3"/>
        <v>506124.07430694712</v>
      </c>
      <c r="E63" s="32">
        <f t="shared" si="3"/>
        <v>13126.571721074088</v>
      </c>
      <c r="F63" s="32">
        <f t="shared" si="3"/>
        <v>12128.070437410044</v>
      </c>
      <c r="G63" s="32">
        <f t="shared" si="3"/>
        <v>842.83172394279495</v>
      </c>
      <c r="H63" s="32">
        <f t="shared" si="3"/>
        <v>16830.361919768744</v>
      </c>
      <c r="I63" s="32">
        <f t="shared" si="3"/>
        <v>373.06063523119849</v>
      </c>
      <c r="J63" s="32">
        <f t="shared" si="3"/>
        <v>66.221311032074752</v>
      </c>
      <c r="K63" s="32">
        <f t="shared" si="3"/>
        <v>815.09128279549554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28515625" customWidth="1"/>
    <col min="12" max="12" width="22.28515625" bestFit="1" customWidth="1"/>
    <col min="13" max="13" width="5.5703125" bestFit="1" customWidth="1"/>
    <col min="14" max="14" width="14.5703125" bestFit="1" customWidth="1"/>
    <col min="15" max="15" width="5.5703125" bestFit="1" customWidth="1"/>
    <col min="16" max="16" width="9" bestFit="1" customWidth="1"/>
    <col min="17" max="17" width="4.5703125" bestFit="1" customWidth="1"/>
    <col min="18" max="18" width="6.7109375" bestFit="1" customWidth="1"/>
    <col min="19" max="19" width="4.5703125" bestFit="1" customWidth="1"/>
    <col min="20" max="20" width="5.7109375" bestFit="1" customWidth="1"/>
    <col min="21" max="21" width="5.85546875" bestFit="1" customWidth="1"/>
    <col min="22" max="22" width="6.42578125" bestFit="1" customWidth="1"/>
    <col min="23" max="23" width="15.42578125" bestFit="1" customWidth="1"/>
    <col min="24" max="24" width="6.5703125" bestFit="1" customWidth="1"/>
    <col min="25" max="25" width="5" bestFit="1" customWidth="1"/>
    <col min="26" max="26" width="5.140625" bestFit="1" customWidth="1"/>
    <col min="27" max="27" width="6.5703125" bestFit="1" customWidth="1"/>
    <col min="28" max="28" width="7.7109375" bestFit="1" customWidth="1"/>
    <col min="29" max="29" width="6.7109375" bestFit="1" customWidth="1"/>
    <col min="30" max="30" width="7.7109375" bestFit="1" customWidth="1"/>
    <col min="31" max="31" width="6" customWidth="1"/>
    <col min="32" max="33" width="4.28515625" bestFit="1" customWidth="1"/>
    <col min="34" max="34" width="5.7109375" bestFit="1" customWidth="1"/>
    <col min="35" max="35" width="4.5703125" bestFit="1" customWidth="1"/>
    <col min="36" max="36" width="4.140625" customWidth="1"/>
    <col min="37" max="37" width="4.28515625" bestFit="1" customWidth="1"/>
    <col min="38" max="38" width="4.140625" bestFit="1" customWidth="1"/>
    <col min="39" max="39" width="5.85546875" bestFit="1" customWidth="1"/>
    <col min="40" max="40" width="3.28515625" customWidth="1"/>
    <col min="41" max="41" width="5.85546875" bestFit="1" customWidth="1"/>
    <col min="42" max="42" width="6.85546875" bestFit="1" customWidth="1"/>
    <col min="43" max="43" width="5" bestFit="1" customWidth="1"/>
    <col min="44" max="44" width="7.85546875" bestFit="1" customWidth="1"/>
    <col min="45" max="45" width="5.140625" bestFit="1" customWidth="1"/>
    <col min="46" max="46" width="5.28515625" customWidth="1"/>
    <col min="47" max="47" width="8.7109375" bestFit="1" customWidth="1"/>
    <col min="48" max="48" width="4.85546875" customWidth="1"/>
    <col min="49" max="49" width="7.85546875" bestFit="1" customWidth="1"/>
    <col min="50" max="50" width="5.85546875" customWidth="1"/>
    <col min="51" max="51" width="6" customWidth="1"/>
    <col min="52" max="52" width="4.7109375" bestFit="1" customWidth="1"/>
    <col min="53" max="53" width="3.85546875" bestFit="1" customWidth="1"/>
    <col min="54" max="54" width="5.7109375" bestFit="1" customWidth="1"/>
    <col min="55" max="55" width="3.85546875" bestFit="1" customWidth="1"/>
    <col min="56" max="56" width="6.7109375" bestFit="1" customWidth="1"/>
    <col min="57" max="58" width="5.28515625" bestFit="1" customWidth="1"/>
    <col min="59" max="59" width="4.28515625" bestFit="1" customWidth="1"/>
    <col min="60" max="60" width="4.85546875" customWidth="1"/>
    <col min="61" max="61" width="5" bestFit="1" customWidth="1"/>
    <col min="62" max="62" width="9.140625" bestFit="1" customWidth="1"/>
    <col min="63" max="63" width="4.140625" bestFit="1" customWidth="1"/>
    <col min="64" max="64" width="4.140625" style="34" customWidth="1"/>
  </cols>
  <sheetData>
    <row r="1" spans="1:64" x14ac:dyDescent="0.25">
      <c r="B1" s="34" t="s">
        <v>490</v>
      </c>
      <c r="L1" s="34" t="s">
        <v>427</v>
      </c>
    </row>
    <row r="2" spans="1:64" x14ac:dyDescent="0.25">
      <c r="A2" s="9" t="s">
        <v>52</v>
      </c>
      <c r="B2" s="9" t="s">
        <v>59</v>
      </c>
      <c r="C2" s="9" t="s">
        <v>60</v>
      </c>
      <c r="D2" s="9" t="s">
        <v>54</v>
      </c>
      <c r="E2" s="9" t="s">
        <v>53</v>
      </c>
      <c r="F2" s="9" t="s">
        <v>61</v>
      </c>
      <c r="G2" s="9" t="s">
        <v>62</v>
      </c>
      <c r="H2" s="9" t="s">
        <v>63</v>
      </c>
      <c r="I2" s="9" t="s">
        <v>64</v>
      </c>
      <c r="J2" s="9" t="s">
        <v>65</v>
      </c>
      <c r="L2" s="23" t="s">
        <v>305</v>
      </c>
      <c r="M2" t="s">
        <v>131</v>
      </c>
      <c r="N2" t="s">
        <v>132</v>
      </c>
      <c r="O2" t="s">
        <v>133</v>
      </c>
      <c r="P2" t="s">
        <v>64</v>
      </c>
      <c r="Q2" t="s">
        <v>134</v>
      </c>
      <c r="R2" t="s">
        <v>59</v>
      </c>
      <c r="S2" t="s">
        <v>136</v>
      </c>
      <c r="T2" t="s">
        <v>137</v>
      </c>
      <c r="U2" t="s">
        <v>138</v>
      </c>
      <c r="V2" t="s">
        <v>139</v>
      </c>
      <c r="W2" t="s">
        <v>140</v>
      </c>
      <c r="X2" t="s">
        <v>141</v>
      </c>
      <c r="Y2" t="s">
        <v>142</v>
      </c>
      <c r="Z2" t="s">
        <v>143</v>
      </c>
      <c r="AA2" t="s">
        <v>144</v>
      </c>
      <c r="AB2" t="s">
        <v>145</v>
      </c>
      <c r="AC2" t="s">
        <v>146</v>
      </c>
      <c r="AD2" t="s">
        <v>60</v>
      </c>
      <c r="AE2" t="s">
        <v>147</v>
      </c>
      <c r="AF2" t="s">
        <v>148</v>
      </c>
      <c r="AG2" t="s">
        <v>149</v>
      </c>
      <c r="AH2" t="s">
        <v>150</v>
      </c>
      <c r="AI2" t="s">
        <v>151</v>
      </c>
      <c r="AJ2" t="s">
        <v>152</v>
      </c>
      <c r="AK2" t="s">
        <v>153</v>
      </c>
      <c r="AL2" t="s">
        <v>154</v>
      </c>
      <c r="AM2" t="s">
        <v>155</v>
      </c>
      <c r="AN2" t="s">
        <v>156</v>
      </c>
      <c r="AO2" t="s">
        <v>54</v>
      </c>
      <c r="AP2" t="s">
        <v>53</v>
      </c>
      <c r="AQ2" t="s">
        <v>157</v>
      </c>
      <c r="AR2" t="s">
        <v>158</v>
      </c>
      <c r="AS2" t="s">
        <v>159</v>
      </c>
      <c r="AT2" t="s">
        <v>160</v>
      </c>
      <c r="AU2" t="s">
        <v>161</v>
      </c>
      <c r="AV2" t="s">
        <v>162</v>
      </c>
      <c r="AW2" t="s">
        <v>163</v>
      </c>
      <c r="AX2" t="s">
        <v>164</v>
      </c>
      <c r="AY2" t="s">
        <v>165</v>
      </c>
      <c r="AZ2" t="s">
        <v>166</v>
      </c>
      <c r="BA2" t="s">
        <v>167</v>
      </c>
      <c r="BB2" t="s">
        <v>168</v>
      </c>
      <c r="BC2" t="s">
        <v>169</v>
      </c>
      <c r="BD2" t="s">
        <v>61</v>
      </c>
      <c r="BE2" t="s">
        <v>170</v>
      </c>
      <c r="BF2" t="s">
        <v>171</v>
      </c>
      <c r="BG2" t="s">
        <v>172</v>
      </c>
      <c r="BH2" t="s">
        <v>173</v>
      </c>
      <c r="BI2" t="s">
        <v>174</v>
      </c>
      <c r="BJ2" t="s">
        <v>175</v>
      </c>
      <c r="BK2" t="s">
        <v>176</v>
      </c>
    </row>
    <row r="3" spans="1:64" x14ac:dyDescent="0.25">
      <c r="A3" s="32" t="s">
        <v>0</v>
      </c>
      <c r="B3" s="32">
        <v>576.8527479398</v>
      </c>
      <c r="C3" s="32">
        <v>657.97200661849899</v>
      </c>
      <c r="D3" s="32">
        <v>18.0550807306</v>
      </c>
      <c r="E3" s="32">
        <v>16.437075790800002</v>
      </c>
      <c r="F3" s="32">
        <v>36.234016794299997</v>
      </c>
      <c r="G3" s="32">
        <v>53.241587293799903</v>
      </c>
      <c r="H3" s="32">
        <v>1.2168577999999999E-2</v>
      </c>
      <c r="I3" s="32">
        <v>5.2151006089999998E-4</v>
      </c>
      <c r="J3" s="32">
        <v>8.3441663400000005E-2</v>
      </c>
      <c r="K3" s="32"/>
      <c r="L3" s="32" t="s">
        <v>0</v>
      </c>
      <c r="M3" s="32">
        <v>1.2927748554E-2</v>
      </c>
      <c r="N3" s="32">
        <v>1.21688234178E-2</v>
      </c>
      <c r="O3" s="32">
        <v>0.37663615403700001</v>
      </c>
      <c r="P3" s="32">
        <v>5.2181034747499999E-4</v>
      </c>
      <c r="Q3" s="32">
        <v>0</v>
      </c>
      <c r="R3" s="32">
        <v>576.85271692100002</v>
      </c>
      <c r="S3" s="32">
        <v>0.96528256055799999</v>
      </c>
      <c r="T3" s="32">
        <v>1.76429801666</v>
      </c>
      <c r="U3" s="32">
        <v>0</v>
      </c>
      <c r="V3" s="32">
        <v>8.5734717196600002E-2</v>
      </c>
      <c r="W3" s="32">
        <v>8.3441949001999999E-2</v>
      </c>
      <c r="X3" s="32">
        <v>5.2637888964200004</v>
      </c>
      <c r="Y3" s="32">
        <v>0.656422133942</v>
      </c>
      <c r="Z3" s="32">
        <v>0.525346649118</v>
      </c>
      <c r="AA3" s="32">
        <v>0</v>
      </c>
      <c r="AB3" s="32">
        <v>592.17425618799996</v>
      </c>
      <c r="AC3" s="32">
        <v>60.533358708500003</v>
      </c>
      <c r="AD3" s="32">
        <v>657.97140379300004</v>
      </c>
      <c r="AE3" s="32">
        <v>0</v>
      </c>
      <c r="AF3" s="32">
        <v>1.8876383403200001</v>
      </c>
      <c r="AG3" s="32">
        <v>0.126832928234</v>
      </c>
      <c r="AH3" s="32">
        <v>36.345329066300003</v>
      </c>
      <c r="AI3" s="32">
        <v>4.2592058180000003E-2</v>
      </c>
      <c r="AJ3" s="32">
        <v>0</v>
      </c>
      <c r="AK3" s="32">
        <v>8.2184890623200002E-2</v>
      </c>
      <c r="AL3" s="32">
        <v>8.6562924871999999E-2</v>
      </c>
      <c r="AM3" s="32">
        <v>6.08171960515</v>
      </c>
      <c r="AN3" s="32">
        <v>0</v>
      </c>
      <c r="AO3" s="32">
        <v>18.055161053100001</v>
      </c>
      <c r="AP3" s="32">
        <v>16.437156610799999</v>
      </c>
      <c r="AQ3" s="32">
        <v>1.61800444231</v>
      </c>
      <c r="AR3" s="32">
        <v>8.2547766993499998</v>
      </c>
      <c r="AS3" s="32">
        <v>5.2291619680700001E-2</v>
      </c>
      <c r="AT3" s="32">
        <v>0</v>
      </c>
      <c r="AU3" s="32">
        <v>1.1242932037</v>
      </c>
      <c r="AV3" s="32">
        <v>0</v>
      </c>
      <c r="AW3" s="32">
        <v>0.73966951614099996</v>
      </c>
      <c r="AX3" s="32">
        <v>0</v>
      </c>
      <c r="AY3" s="32">
        <v>0</v>
      </c>
      <c r="AZ3" s="32">
        <v>1.8491695960600001</v>
      </c>
      <c r="BA3" s="32">
        <v>0</v>
      </c>
      <c r="BB3" s="32">
        <v>6.2510254247999999</v>
      </c>
      <c r="BC3" s="32">
        <v>8.2184460721899998E-4</v>
      </c>
      <c r="BD3" s="32">
        <v>36.233699913499997</v>
      </c>
      <c r="BE3" s="32">
        <v>0</v>
      </c>
      <c r="BF3" s="32">
        <v>0.63522260672300002</v>
      </c>
      <c r="BG3" s="32">
        <v>6.1868305165999997</v>
      </c>
      <c r="BH3" s="32">
        <v>0</v>
      </c>
      <c r="BI3" s="32">
        <v>6.1943001118799996</v>
      </c>
      <c r="BJ3" s="32">
        <v>53.241178899600001</v>
      </c>
      <c r="BK3" s="32">
        <v>6.2862519025300001</v>
      </c>
      <c r="BL3" s="32"/>
    </row>
    <row r="4" spans="1:64" s="34" customFormat="1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</row>
    <row r="5" spans="1:64" x14ac:dyDescent="0.2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</row>
    <row r="6" spans="1:64" x14ac:dyDescent="0.25">
      <c r="A6" s="32" t="s">
        <v>4</v>
      </c>
      <c r="B6" s="32">
        <v>1357.58300396099</v>
      </c>
      <c r="C6" s="32">
        <v>6792.2382177170002</v>
      </c>
      <c r="D6" s="32">
        <v>215.297362015</v>
      </c>
      <c r="E6" s="32">
        <v>206.23032873399899</v>
      </c>
      <c r="F6" s="32">
        <v>347.52807233299899</v>
      </c>
      <c r="G6" s="32">
        <v>604.825495069</v>
      </c>
      <c r="H6" s="32">
        <v>44.330515149999997</v>
      </c>
      <c r="I6" s="32">
        <v>12.0586782729999</v>
      </c>
      <c r="J6" s="32">
        <v>88.806855004999903</v>
      </c>
      <c r="K6" s="32"/>
      <c r="L6" s="32" t="s">
        <v>4</v>
      </c>
      <c r="M6" s="32">
        <v>47.0950898595</v>
      </c>
      <c r="N6" s="32">
        <v>44.330366571500001</v>
      </c>
      <c r="O6" s="32">
        <v>3.2573507990300001</v>
      </c>
      <c r="P6" s="32">
        <v>12.058710533299999</v>
      </c>
      <c r="Q6" s="32">
        <v>0</v>
      </c>
      <c r="R6" s="32">
        <v>1357.5829227300001</v>
      </c>
      <c r="S6" s="32">
        <v>8.3482515585999995</v>
      </c>
      <c r="T6" s="32">
        <v>15.2586977363</v>
      </c>
      <c r="U6" s="32">
        <v>0</v>
      </c>
      <c r="V6" s="32">
        <v>88.456931612100007</v>
      </c>
      <c r="W6" s="32">
        <v>88.806824104900002</v>
      </c>
      <c r="X6" s="32">
        <v>54.338196945500002</v>
      </c>
      <c r="Y6" s="32">
        <v>5.6771276803499999</v>
      </c>
      <c r="Z6" s="32">
        <v>4.5434708746299997</v>
      </c>
      <c r="AA6" s="32">
        <v>0</v>
      </c>
      <c r="AB6" s="32">
        <v>6113.0143324000001</v>
      </c>
      <c r="AC6" s="32">
        <v>624.88539993699999</v>
      </c>
      <c r="AD6" s="32">
        <v>6792.2379292799997</v>
      </c>
      <c r="AE6" s="32">
        <v>0</v>
      </c>
      <c r="AF6" s="32">
        <v>16.325369376499999</v>
      </c>
      <c r="AG6" s="32">
        <v>1.5913297792600001</v>
      </c>
      <c r="AH6" s="32">
        <v>316.94230865999998</v>
      </c>
      <c r="AI6" s="32">
        <v>0.53438326361199995</v>
      </c>
      <c r="AJ6" s="32">
        <v>0</v>
      </c>
      <c r="AK6" s="32">
        <v>1.03114258459</v>
      </c>
      <c r="AL6" s="32">
        <v>1.08606804797</v>
      </c>
      <c r="AM6" s="32">
        <v>76.305205078300006</v>
      </c>
      <c r="AN6" s="32">
        <v>0</v>
      </c>
      <c r="AO6" s="32">
        <v>215.29841521700001</v>
      </c>
      <c r="AP6" s="32">
        <v>206.23135947200001</v>
      </c>
      <c r="AQ6" s="32">
        <v>9.0670557449700002</v>
      </c>
      <c r="AR6" s="32">
        <v>103.569951334</v>
      </c>
      <c r="AS6" s="32">
        <v>0.65608419638799997</v>
      </c>
      <c r="AT6" s="32">
        <v>0</v>
      </c>
      <c r="AU6" s="32">
        <v>14.106156437999999</v>
      </c>
      <c r="AV6" s="32">
        <v>0</v>
      </c>
      <c r="AW6" s="32">
        <v>9.2803686801499996</v>
      </c>
      <c r="AX6" s="32">
        <v>0</v>
      </c>
      <c r="AY6" s="32">
        <v>0</v>
      </c>
      <c r="AZ6" s="32">
        <v>23.200895370800001</v>
      </c>
      <c r="BA6" s="32">
        <v>0</v>
      </c>
      <c r="BB6" s="32">
        <v>78.429370182499994</v>
      </c>
      <c r="BC6" s="32">
        <v>1.03114192221E-2</v>
      </c>
      <c r="BD6" s="32">
        <v>347.52784772799998</v>
      </c>
      <c r="BE6" s="32">
        <v>0</v>
      </c>
      <c r="BF6" s="32">
        <v>5.49370700399</v>
      </c>
      <c r="BG6" s="32">
        <v>53.506888999399997</v>
      </c>
      <c r="BH6" s="32">
        <v>0</v>
      </c>
      <c r="BI6" s="32">
        <v>73.555185846599997</v>
      </c>
      <c r="BJ6" s="32">
        <v>604.82593908000001</v>
      </c>
      <c r="BK6" s="32">
        <v>54.367088426499997</v>
      </c>
      <c r="BL6" s="32"/>
    </row>
    <row r="7" spans="1:64" s="34" customFormat="1" x14ac:dyDescent="0.25">
      <c r="A7" s="32" t="s">
        <v>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x14ac:dyDescent="0.25">
      <c r="A8" s="32" t="s">
        <v>6</v>
      </c>
      <c r="B8" s="32">
        <v>249.44919702179999</v>
      </c>
      <c r="C8" s="32">
        <v>1329.0701077673</v>
      </c>
      <c r="D8" s="32">
        <v>34.771476287999903</v>
      </c>
      <c r="E8" s="32">
        <v>31.772023227899901</v>
      </c>
      <c r="F8" s="32">
        <v>72.778996977299897</v>
      </c>
      <c r="G8" s="32">
        <v>102.14070286869899</v>
      </c>
      <c r="H8" s="32">
        <v>2.33446659516999E-2</v>
      </c>
      <c r="I8" s="32">
        <v>1.00048535366999E-3</v>
      </c>
      <c r="J8" s="32">
        <v>0.160077688</v>
      </c>
      <c r="K8" s="32"/>
      <c r="L8" s="32" t="s">
        <v>6</v>
      </c>
      <c r="M8" s="32">
        <v>2.4800494584899999E-2</v>
      </c>
      <c r="N8" s="32">
        <v>2.33445783707E-2</v>
      </c>
      <c r="O8" s="32">
        <v>0.72255229308199997</v>
      </c>
      <c r="P8" s="32">
        <v>1.00023331553E-3</v>
      </c>
      <c r="Q8" s="32">
        <v>0</v>
      </c>
      <c r="R8" s="32">
        <v>249.448707816</v>
      </c>
      <c r="S8" s="32">
        <v>1.8518315726100001</v>
      </c>
      <c r="T8" s="32">
        <v>3.3847226286800001</v>
      </c>
      <c r="U8" s="32">
        <v>0</v>
      </c>
      <c r="V8" s="32">
        <v>0.16447707260399999</v>
      </c>
      <c r="W8" s="32">
        <v>0.16007753136899999</v>
      </c>
      <c r="X8" s="32">
        <v>10.6325426346</v>
      </c>
      <c r="Y8" s="32">
        <v>1.2593126718900001</v>
      </c>
      <c r="Z8" s="32">
        <v>1.00784122019</v>
      </c>
      <c r="AA8" s="32">
        <v>0</v>
      </c>
      <c r="AB8" s="32">
        <v>1196.16372052</v>
      </c>
      <c r="AC8" s="32">
        <v>122.274145097</v>
      </c>
      <c r="AD8" s="32">
        <v>1329.0704082499999</v>
      </c>
      <c r="AE8" s="32">
        <v>0</v>
      </c>
      <c r="AF8" s="32">
        <v>3.6213395202699998</v>
      </c>
      <c r="AG8" s="32">
        <v>0.24516137722699999</v>
      </c>
      <c r="AH8" s="32">
        <v>69.726339059799997</v>
      </c>
      <c r="AI8" s="32">
        <v>8.2327521949800003E-2</v>
      </c>
      <c r="AJ8" s="32">
        <v>0</v>
      </c>
      <c r="AK8" s="32">
        <v>0.15886134470900001</v>
      </c>
      <c r="AL8" s="32">
        <v>0.167321256414</v>
      </c>
      <c r="AM8" s="32">
        <v>11.7556564538</v>
      </c>
      <c r="AN8" s="32">
        <v>0</v>
      </c>
      <c r="AO8" s="32">
        <v>34.771610673700003</v>
      </c>
      <c r="AP8" s="32">
        <v>31.7721611678</v>
      </c>
      <c r="AQ8" s="32">
        <v>2.9994495058899999</v>
      </c>
      <c r="AR8" s="32">
        <v>15.9560765445</v>
      </c>
      <c r="AS8" s="32">
        <v>0.101076276614</v>
      </c>
      <c r="AT8" s="32">
        <v>0</v>
      </c>
      <c r="AU8" s="32">
        <v>2.1732061046000002</v>
      </c>
      <c r="AV8" s="32">
        <v>0</v>
      </c>
      <c r="AW8" s="32">
        <v>1.42973044087</v>
      </c>
      <c r="AX8" s="32">
        <v>0</v>
      </c>
      <c r="AY8" s="32">
        <v>0</v>
      </c>
      <c r="AZ8" s="32">
        <v>3.5743329089400002</v>
      </c>
      <c r="BA8" s="32">
        <v>0</v>
      </c>
      <c r="BB8" s="32">
        <v>12.082890369699999</v>
      </c>
      <c r="BC8" s="32">
        <v>1.5886087181800001E-3</v>
      </c>
      <c r="BD8" s="32">
        <v>72.778902120300003</v>
      </c>
      <c r="BE8" s="32">
        <v>0</v>
      </c>
      <c r="BF8" s="32">
        <v>1.21862986782</v>
      </c>
      <c r="BG8" s="32">
        <v>11.869094652999999</v>
      </c>
      <c r="BH8" s="32">
        <v>0</v>
      </c>
      <c r="BI8" s="32">
        <v>11.8833828502</v>
      </c>
      <c r="BJ8" s="32">
        <v>102.140763725</v>
      </c>
      <c r="BK8" s="32">
        <v>12.059851507699999</v>
      </c>
      <c r="BL8" s="32"/>
    </row>
    <row r="9" spans="1:64" x14ac:dyDescent="0.25">
      <c r="A9" s="32" t="s">
        <v>7</v>
      </c>
      <c r="B9" s="32">
        <v>387.5103343353</v>
      </c>
      <c r="C9" s="32">
        <v>2680.4632918089001</v>
      </c>
      <c r="D9" s="32">
        <v>80.774756352400004</v>
      </c>
      <c r="E9" s="32">
        <v>73.806973675099997</v>
      </c>
      <c r="F9" s="32">
        <v>162.37293803749901</v>
      </c>
      <c r="G9" s="32">
        <v>161.41417728510001</v>
      </c>
      <c r="H9" s="32">
        <v>3.6891855699999997E-2</v>
      </c>
      <c r="I9" s="32">
        <v>1.5810796081999899E-3</v>
      </c>
      <c r="J9" s="32">
        <v>0.25297268919999999</v>
      </c>
      <c r="K9" s="32"/>
      <c r="L9" s="32" t="s">
        <v>7</v>
      </c>
      <c r="M9" s="32">
        <v>3.9192717868999999E-2</v>
      </c>
      <c r="N9" s="32">
        <v>3.6891904341800001E-2</v>
      </c>
      <c r="O9" s="32">
        <v>1.1418550788199999</v>
      </c>
      <c r="P9" s="32">
        <v>1.5811952148799999E-3</v>
      </c>
      <c r="Q9" s="32">
        <v>0</v>
      </c>
      <c r="R9" s="32">
        <v>387.51039798900001</v>
      </c>
      <c r="S9" s="32">
        <v>2.9264967014400001</v>
      </c>
      <c r="T9" s="32">
        <v>5.3488915533199997</v>
      </c>
      <c r="U9" s="32">
        <v>0</v>
      </c>
      <c r="V9" s="32">
        <v>0.25992571950600002</v>
      </c>
      <c r="W9" s="32">
        <v>0.25297239868900001</v>
      </c>
      <c r="X9" s="32">
        <v>21.443705837300001</v>
      </c>
      <c r="Y9" s="32">
        <v>1.9900958155199999</v>
      </c>
      <c r="Z9" s="32">
        <v>1.5926957772400001</v>
      </c>
      <c r="AA9" s="32">
        <v>0</v>
      </c>
      <c r="AB9" s="32">
        <v>2412.4160928599999</v>
      </c>
      <c r="AC9" s="32">
        <v>246.602314412</v>
      </c>
      <c r="AD9" s="32">
        <v>2680.4621131099998</v>
      </c>
      <c r="AE9" s="32">
        <v>0</v>
      </c>
      <c r="AF9" s="32">
        <v>5.72283270391</v>
      </c>
      <c r="AG9" s="32">
        <v>0.56951692323000003</v>
      </c>
      <c r="AH9" s="32">
        <v>110.189257461</v>
      </c>
      <c r="AI9" s="32">
        <v>0.191248450977</v>
      </c>
      <c r="AJ9" s="32">
        <v>0</v>
      </c>
      <c r="AK9" s="32">
        <v>0.36903470626200002</v>
      </c>
      <c r="AL9" s="32">
        <v>0.38868964985100002</v>
      </c>
      <c r="AM9" s="32">
        <v>27.308565287099999</v>
      </c>
      <c r="AN9" s="32">
        <v>0</v>
      </c>
      <c r="AO9" s="32">
        <v>80.775108109200005</v>
      </c>
      <c r="AP9" s="32">
        <v>73.8073248014</v>
      </c>
      <c r="AQ9" s="32">
        <v>6.9677833077000004</v>
      </c>
      <c r="AR9" s="32">
        <v>37.066226734300002</v>
      </c>
      <c r="AS9" s="32">
        <v>0.234804235079</v>
      </c>
      <c r="AT9" s="32">
        <v>0</v>
      </c>
      <c r="AU9" s="32">
        <v>5.0483897992099998</v>
      </c>
      <c r="AV9" s="32">
        <v>0</v>
      </c>
      <c r="AW9" s="32">
        <v>3.3213135137799998</v>
      </c>
      <c r="AX9" s="32">
        <v>0</v>
      </c>
      <c r="AY9" s="32">
        <v>0</v>
      </c>
      <c r="AZ9" s="32">
        <v>8.3032822412199998</v>
      </c>
      <c r="BA9" s="32">
        <v>0</v>
      </c>
      <c r="BB9" s="32">
        <v>28.068781119600001</v>
      </c>
      <c r="BC9" s="32">
        <v>3.69034706262E-3</v>
      </c>
      <c r="BD9" s="32">
        <v>162.37269531600001</v>
      </c>
      <c r="BE9" s="32">
        <v>0</v>
      </c>
      <c r="BF9" s="32">
        <v>1.9258136643799999</v>
      </c>
      <c r="BG9" s="32">
        <v>18.7568355033</v>
      </c>
      <c r="BH9" s="32">
        <v>0</v>
      </c>
      <c r="BI9" s="32">
        <v>18.779490067600001</v>
      </c>
      <c r="BJ9" s="32">
        <v>161.413778667</v>
      </c>
      <c r="BK9" s="32">
        <v>19.058320873900001</v>
      </c>
      <c r="BL9" s="32"/>
    </row>
    <row r="10" spans="1:64" x14ac:dyDescent="0.25">
      <c r="A10" s="32" t="s">
        <v>8</v>
      </c>
      <c r="B10" s="32">
        <v>0.2430965044</v>
      </c>
      <c r="C10" s="32">
        <v>1.2966959061999901</v>
      </c>
      <c r="D10" s="32">
        <v>3.3079256899999902E-2</v>
      </c>
      <c r="E10" s="32">
        <v>3.0225777700000001E-2</v>
      </c>
      <c r="F10" s="32">
        <v>6.4437552199999901E-2</v>
      </c>
      <c r="G10" s="32">
        <v>0.103220899</v>
      </c>
      <c r="H10" s="32">
        <v>2.3591549300000002E-5</v>
      </c>
      <c r="I10" s="32">
        <v>1.01106624999999E-6</v>
      </c>
      <c r="J10" s="32">
        <v>1.6177079999999999E-4</v>
      </c>
      <c r="K10" s="32"/>
      <c r="L10" s="32" t="s">
        <v>8</v>
      </c>
      <c r="M10" s="32">
        <v>2.5075609054399999E-5</v>
      </c>
      <c r="N10" s="32">
        <v>2.360354221E-5</v>
      </c>
      <c r="O10" s="32">
        <v>7.3020434200299995E-4</v>
      </c>
      <c r="P10" s="32">
        <v>1.0119950530800001E-6</v>
      </c>
      <c r="Q10" s="32">
        <v>0</v>
      </c>
      <c r="R10" s="32">
        <v>0.24309744539399999</v>
      </c>
      <c r="S10" s="32">
        <v>1.87160024692E-3</v>
      </c>
      <c r="T10" s="32">
        <v>3.4206070206200001E-3</v>
      </c>
      <c r="U10" s="32">
        <v>0</v>
      </c>
      <c r="V10" s="32">
        <v>1.6626645832999999E-4</v>
      </c>
      <c r="W10" s="32">
        <v>1.6180713633899999E-4</v>
      </c>
      <c r="X10" s="32">
        <v>1.0373653223999999E-2</v>
      </c>
      <c r="Y10" s="32">
        <v>1.2726519144399999E-3</v>
      </c>
      <c r="Z10" s="32">
        <v>1.01848642008E-3</v>
      </c>
      <c r="AA10" s="32">
        <v>0</v>
      </c>
      <c r="AB10" s="32">
        <v>1.1670274817199999</v>
      </c>
      <c r="AC10" s="32">
        <v>0.119296035979</v>
      </c>
      <c r="AD10" s="32">
        <v>1.2966971709199999</v>
      </c>
      <c r="AE10" s="32">
        <v>0</v>
      </c>
      <c r="AF10" s="32">
        <v>3.6596661761399999E-3</v>
      </c>
      <c r="AG10" s="32">
        <v>2.3323390488200001E-4</v>
      </c>
      <c r="AH10" s="32">
        <v>7.0464072025000005E-2</v>
      </c>
      <c r="AI10" s="32">
        <v>7.8323054283299998E-5</v>
      </c>
      <c r="AJ10" s="32">
        <v>0</v>
      </c>
      <c r="AK10" s="32">
        <v>1.51121546322E-4</v>
      </c>
      <c r="AL10" s="32">
        <v>1.5917999085100001E-4</v>
      </c>
      <c r="AM10" s="32">
        <v>1.118358218E-2</v>
      </c>
      <c r="AN10" s="32">
        <v>0</v>
      </c>
      <c r="AO10" s="32">
        <v>3.3079423270900001E-2</v>
      </c>
      <c r="AP10" s="32">
        <v>3.02259467474E-2</v>
      </c>
      <c r="AQ10" s="32">
        <v>2.8534765235299999E-3</v>
      </c>
      <c r="AR10" s="32">
        <v>1.51795466195E-2</v>
      </c>
      <c r="AS10" s="32">
        <v>9.6161753115400002E-5</v>
      </c>
      <c r="AT10" s="32">
        <v>0</v>
      </c>
      <c r="AU10" s="32">
        <v>2.06745074048E-3</v>
      </c>
      <c r="AV10" s="32">
        <v>0</v>
      </c>
      <c r="AW10" s="32">
        <v>1.36016082717E-3</v>
      </c>
      <c r="AX10" s="32">
        <v>0</v>
      </c>
      <c r="AY10" s="32">
        <v>0</v>
      </c>
      <c r="AZ10" s="32">
        <v>3.4003982649599999E-3</v>
      </c>
      <c r="BA10" s="32">
        <v>0</v>
      </c>
      <c r="BB10" s="32">
        <v>1.14948803166E-2</v>
      </c>
      <c r="BC10" s="32">
        <v>1.51121546322E-6</v>
      </c>
      <c r="BD10" s="32">
        <v>6.4437615701299994E-2</v>
      </c>
      <c r="BE10" s="32">
        <v>0</v>
      </c>
      <c r="BF10" s="32">
        <v>1.23147073199E-3</v>
      </c>
      <c r="BG10" s="32">
        <v>1.1995027210499999E-2</v>
      </c>
      <c r="BH10" s="32">
        <v>0</v>
      </c>
      <c r="BI10" s="32">
        <v>1.2009008206700001E-2</v>
      </c>
      <c r="BJ10" s="32">
        <v>0.103221051935</v>
      </c>
      <c r="BK10" s="32">
        <v>1.2187163257799999E-2</v>
      </c>
      <c r="BL10" s="32"/>
    </row>
    <row r="11" spans="1:64" x14ac:dyDescent="0.25">
      <c r="A11" s="32" t="s">
        <v>9</v>
      </c>
      <c r="B11" s="32">
        <v>3771.3405316366998</v>
      </c>
      <c r="C11" s="32">
        <v>20196.907035913198</v>
      </c>
      <c r="D11" s="32">
        <v>590.66838145119902</v>
      </c>
      <c r="E11" s="32">
        <v>539.49863654020101</v>
      </c>
      <c r="F11" s="32">
        <v>1293.2693010993901</v>
      </c>
      <c r="G11" s="32">
        <v>1478.3365364526001</v>
      </c>
      <c r="H11" s="32">
        <v>0.33787972490721302</v>
      </c>
      <c r="I11" s="32">
        <v>1.44805577893231E-2</v>
      </c>
      <c r="J11" s="32">
        <v>2.3168892269758299</v>
      </c>
      <c r="K11" s="32"/>
      <c r="L11" s="32" t="s">
        <v>9</v>
      </c>
      <c r="M11" s="32">
        <v>0.358951471834</v>
      </c>
      <c r="N11" s="32">
        <v>0.33787917966100001</v>
      </c>
      <c r="O11" s="32">
        <v>10.4578804127</v>
      </c>
      <c r="P11" s="32">
        <v>1.44789557072E-2</v>
      </c>
      <c r="Q11" s="32">
        <v>0</v>
      </c>
      <c r="R11" s="32">
        <v>3771.3429846499998</v>
      </c>
      <c r="S11" s="32">
        <v>26.8026403878</v>
      </c>
      <c r="T11" s="32">
        <v>48.988819476099998</v>
      </c>
      <c r="U11" s="32">
        <v>0</v>
      </c>
      <c r="V11" s="32">
        <v>2.3805662940499999</v>
      </c>
      <c r="W11" s="32">
        <v>2.3168916405900002</v>
      </c>
      <c r="X11" s="32">
        <v>161.575340888</v>
      </c>
      <c r="Y11" s="32">
        <v>18.226622005900001</v>
      </c>
      <c r="Z11" s="32">
        <v>14.5870093667</v>
      </c>
      <c r="AA11" s="32">
        <v>0</v>
      </c>
      <c r="AB11" s="32">
        <v>18177.201990199999</v>
      </c>
      <c r="AC11" s="32">
        <v>1858.11414115</v>
      </c>
      <c r="AD11" s="32">
        <v>20196.891472200001</v>
      </c>
      <c r="AE11" s="32">
        <v>0</v>
      </c>
      <c r="AF11" s="32">
        <v>52.413652332200002</v>
      </c>
      <c r="AG11" s="32">
        <v>4.1629183119200004</v>
      </c>
      <c r="AH11" s="32">
        <v>1009.1862088300001</v>
      </c>
      <c r="AI11" s="32">
        <v>1.3979439494300001</v>
      </c>
      <c r="AJ11" s="32">
        <v>0</v>
      </c>
      <c r="AK11" s="32">
        <v>2.69749791465</v>
      </c>
      <c r="AL11" s="32">
        <v>2.8411666375700002</v>
      </c>
      <c r="AM11" s="32">
        <v>199.61456727999999</v>
      </c>
      <c r="AN11" s="32">
        <v>0</v>
      </c>
      <c r="AO11" s="32">
        <v>590.67143091699995</v>
      </c>
      <c r="AP11" s="32">
        <v>539.50171493400001</v>
      </c>
      <c r="AQ11" s="32">
        <v>51.169715982699998</v>
      </c>
      <c r="AR11" s="32">
        <v>270.93941514099998</v>
      </c>
      <c r="AS11" s="32">
        <v>1.7163037128</v>
      </c>
      <c r="AT11" s="32">
        <v>0</v>
      </c>
      <c r="AU11" s="32">
        <v>36.9016970622</v>
      </c>
      <c r="AV11" s="32">
        <v>0</v>
      </c>
      <c r="AW11" s="32">
        <v>24.277419183199999</v>
      </c>
      <c r="AX11" s="32">
        <v>0</v>
      </c>
      <c r="AY11" s="32">
        <v>0</v>
      </c>
      <c r="AZ11" s="32">
        <v>60.693527615500003</v>
      </c>
      <c r="BA11" s="32">
        <v>0</v>
      </c>
      <c r="BB11" s="32">
        <v>205.17127426299999</v>
      </c>
      <c r="BC11" s="32">
        <v>2.69749276377E-2</v>
      </c>
      <c r="BD11" s="32">
        <v>1293.2685813000001</v>
      </c>
      <c r="BE11" s="32">
        <v>0</v>
      </c>
      <c r="BF11" s="32">
        <v>17.637909752999999</v>
      </c>
      <c r="BG11" s="32">
        <v>171.78628283</v>
      </c>
      <c r="BH11" s="32">
        <v>0</v>
      </c>
      <c r="BI11" s="32">
        <v>171.993026517</v>
      </c>
      <c r="BJ11" s="32">
        <v>1478.33580332</v>
      </c>
      <c r="BK11" s="32">
        <v>174.549232969</v>
      </c>
      <c r="BL11" s="32"/>
    </row>
    <row r="12" spans="1:64" x14ac:dyDescent="0.25">
      <c r="A12" s="32" t="s">
        <v>10</v>
      </c>
      <c r="B12" s="32">
        <v>349.85168068139899</v>
      </c>
      <c r="C12" s="32">
        <v>1750.12507014319</v>
      </c>
      <c r="D12" s="32">
        <v>47.211503344400001</v>
      </c>
      <c r="E12" s="32">
        <v>43.138950110499898</v>
      </c>
      <c r="F12" s="32">
        <v>118.734821887599</v>
      </c>
      <c r="G12" s="32">
        <v>154.478441907899</v>
      </c>
      <c r="H12" s="32">
        <v>3.5306665599999898E-2</v>
      </c>
      <c r="I12" s="32">
        <v>1.51314246329999E-3</v>
      </c>
      <c r="J12" s="32">
        <v>0.24210281609999901</v>
      </c>
      <c r="K12" s="32"/>
      <c r="L12" s="32" t="s">
        <v>10</v>
      </c>
      <c r="M12" s="32">
        <v>3.75084007341E-2</v>
      </c>
      <c r="N12" s="32">
        <v>3.5306465260299999E-2</v>
      </c>
      <c r="O12" s="32">
        <v>1.0927929613</v>
      </c>
      <c r="P12" s="32">
        <v>1.5130740035199999E-3</v>
      </c>
      <c r="Q12" s="32">
        <v>0</v>
      </c>
      <c r="R12" s="32">
        <v>349.85217348200001</v>
      </c>
      <c r="S12" s="32">
        <v>2.8007153514400001</v>
      </c>
      <c r="T12" s="32">
        <v>5.1190738552799999</v>
      </c>
      <c r="U12" s="32">
        <v>0</v>
      </c>
      <c r="V12" s="32">
        <v>0.24875834627999999</v>
      </c>
      <c r="W12" s="32">
        <v>0.242102164866</v>
      </c>
      <c r="X12" s="32">
        <v>14.0010307269</v>
      </c>
      <c r="Y12" s="32">
        <v>1.90458415549</v>
      </c>
      <c r="Z12" s="32">
        <v>1.5242719816100001</v>
      </c>
      <c r="AA12" s="32">
        <v>0</v>
      </c>
      <c r="AB12" s="32">
        <v>1575.11178999</v>
      </c>
      <c r="AC12" s="32">
        <v>161.011287224</v>
      </c>
      <c r="AD12" s="32">
        <v>1750.1241079399999</v>
      </c>
      <c r="AE12" s="32">
        <v>0</v>
      </c>
      <c r="AF12" s="32">
        <v>5.4769351682399998</v>
      </c>
      <c r="AG12" s="32">
        <v>0.33287242403700001</v>
      </c>
      <c r="AH12" s="32">
        <v>105.454753716</v>
      </c>
      <c r="AI12" s="32">
        <v>0.111781601327</v>
      </c>
      <c r="AJ12" s="32">
        <v>0</v>
      </c>
      <c r="AK12" s="32">
        <v>0.21569449450799999</v>
      </c>
      <c r="AL12" s="32">
        <v>0.227182669467</v>
      </c>
      <c r="AM12" s="32">
        <v>15.9614059977</v>
      </c>
      <c r="AN12" s="32">
        <v>0</v>
      </c>
      <c r="AO12" s="32">
        <v>47.211710963000002</v>
      </c>
      <c r="AP12" s="32">
        <v>43.1391531055</v>
      </c>
      <c r="AQ12" s="32">
        <v>4.0725578575499997</v>
      </c>
      <c r="AR12" s="32">
        <v>21.6645798817</v>
      </c>
      <c r="AS12" s="32">
        <v>0.13723847616500001</v>
      </c>
      <c r="AT12" s="32">
        <v>0</v>
      </c>
      <c r="AU12" s="32">
        <v>2.9506953928900002</v>
      </c>
      <c r="AV12" s="32">
        <v>0</v>
      </c>
      <c r="AW12" s="32">
        <v>1.9412406289799999</v>
      </c>
      <c r="AX12" s="32">
        <v>0</v>
      </c>
      <c r="AY12" s="32">
        <v>0</v>
      </c>
      <c r="AZ12" s="32">
        <v>4.8531329331900004</v>
      </c>
      <c r="BA12" s="32">
        <v>0</v>
      </c>
      <c r="BB12" s="32">
        <v>16.4057457961</v>
      </c>
      <c r="BC12" s="32">
        <v>2.1569464883099999E-3</v>
      </c>
      <c r="BD12" s="32">
        <v>118.734760385</v>
      </c>
      <c r="BE12" s="32">
        <v>0</v>
      </c>
      <c r="BF12" s="32">
        <v>1.8430703259000001</v>
      </c>
      <c r="BG12" s="32">
        <v>17.9508179613</v>
      </c>
      <c r="BH12" s="32">
        <v>0</v>
      </c>
      <c r="BI12" s="32">
        <v>17.972256627899998</v>
      </c>
      <c r="BJ12" s="32">
        <v>154.478256364</v>
      </c>
      <c r="BK12" s="32">
        <v>18.2394671825</v>
      </c>
      <c r="BL12" s="32"/>
    </row>
    <row r="13" spans="1:64" x14ac:dyDescent="0.25">
      <c r="A13" s="32" t="s">
        <v>12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x14ac:dyDescent="0.25">
      <c r="A14" s="32" t="s">
        <v>13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x14ac:dyDescent="0.25">
      <c r="A15" s="32" t="s">
        <v>14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4" customFormat="1" x14ac:dyDescent="0.25">
      <c r="A16" s="32" t="s">
        <v>15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4" customFormat="1" x14ac:dyDescent="0.25">
      <c r="A17" s="32" t="s">
        <v>16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4" customFormat="1" x14ac:dyDescent="0.25">
      <c r="A18" s="32" t="s">
        <v>17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x14ac:dyDescent="0.25">
      <c r="A19" s="32" t="s">
        <v>18</v>
      </c>
      <c r="B19" s="32">
        <v>2987.1965738811</v>
      </c>
      <c r="C19" s="32">
        <v>13729.9473971644</v>
      </c>
      <c r="D19" s="32">
        <v>372.77763977099801</v>
      </c>
      <c r="E19" s="32">
        <v>339.37119469599998</v>
      </c>
      <c r="F19" s="32">
        <v>745.81086399770004</v>
      </c>
      <c r="G19" s="32">
        <v>1085.2184552578999</v>
      </c>
      <c r="H19" s="32">
        <v>0.24803101748049999</v>
      </c>
      <c r="I19" s="32">
        <v>1.06298998470899E-2</v>
      </c>
      <c r="J19" s="32">
        <v>1.7007838841568901</v>
      </c>
      <c r="K19" s="32"/>
      <c r="L19" s="32" t="s">
        <v>18</v>
      </c>
      <c r="M19" s="32">
        <v>0.26349938735400003</v>
      </c>
      <c r="N19" s="32">
        <v>0.24803062203699999</v>
      </c>
      <c r="O19" s="32">
        <v>7.6769293593499999</v>
      </c>
      <c r="P19" s="32">
        <v>1.06301243611E-2</v>
      </c>
      <c r="Q19" s="32">
        <v>0</v>
      </c>
      <c r="R19" s="32">
        <v>2987.1966192599998</v>
      </c>
      <c r="S19" s="32">
        <v>19.675238856499998</v>
      </c>
      <c r="T19" s="32">
        <v>35.9617072028</v>
      </c>
      <c r="U19" s="32">
        <v>0</v>
      </c>
      <c r="V19" s="32">
        <v>1.7475223317199999</v>
      </c>
      <c r="W19" s="32">
        <v>1.7007823899600001</v>
      </c>
      <c r="X19" s="32">
        <v>109.83949355599999</v>
      </c>
      <c r="Y19" s="32">
        <v>13.3798243537</v>
      </c>
      <c r="Z19" s="32">
        <v>10.7080734865</v>
      </c>
      <c r="AA19" s="32">
        <v>0</v>
      </c>
      <c r="AB19" s="32">
        <v>12356.951479699999</v>
      </c>
      <c r="AC19" s="32">
        <v>1263.15372226</v>
      </c>
      <c r="AD19" s="32">
        <v>13729.9446955</v>
      </c>
      <c r="AE19" s="32">
        <v>0</v>
      </c>
      <c r="AF19" s="32">
        <v>38.475877520300003</v>
      </c>
      <c r="AG19" s="32">
        <v>2.6186785904700001</v>
      </c>
      <c r="AH19" s="32">
        <v>740.82385341099996</v>
      </c>
      <c r="AI19" s="32">
        <v>0.87937826242700001</v>
      </c>
      <c r="AJ19" s="32">
        <v>0</v>
      </c>
      <c r="AK19" s="32">
        <v>1.69685194343</v>
      </c>
      <c r="AL19" s="32">
        <v>1.78723337224</v>
      </c>
      <c r="AM19" s="32">
        <v>125.567330324</v>
      </c>
      <c r="AN19" s="32">
        <v>0</v>
      </c>
      <c r="AO19" s="32">
        <v>372.779308259</v>
      </c>
      <c r="AP19" s="32">
        <v>339.37286359199999</v>
      </c>
      <c r="AQ19" s="32">
        <v>33.406444667800002</v>
      </c>
      <c r="AR19" s="32">
        <v>170.43393094000001</v>
      </c>
      <c r="AS19" s="32">
        <v>1.0796383953699999</v>
      </c>
      <c r="AT19" s="32">
        <v>0</v>
      </c>
      <c r="AU19" s="32">
        <v>23.212978240399998</v>
      </c>
      <c r="AV19" s="32">
        <v>0</v>
      </c>
      <c r="AW19" s="32">
        <v>15.271704378900001</v>
      </c>
      <c r="AX19" s="32">
        <v>0</v>
      </c>
      <c r="AY19" s="32">
        <v>0</v>
      </c>
      <c r="AZ19" s="32">
        <v>38.179235808599998</v>
      </c>
      <c r="BA19" s="32">
        <v>0</v>
      </c>
      <c r="BB19" s="32">
        <v>129.062844899</v>
      </c>
      <c r="BC19" s="32">
        <v>1.6968513478500001E-2</v>
      </c>
      <c r="BD19" s="32">
        <v>745.80998336599998</v>
      </c>
      <c r="BE19" s="32">
        <v>0</v>
      </c>
      <c r="BF19" s="32">
        <v>12.947629725600001</v>
      </c>
      <c r="BG19" s="32">
        <v>126.10530002500001</v>
      </c>
      <c r="BH19" s="32">
        <v>0</v>
      </c>
      <c r="BI19" s="32">
        <v>126.25799495</v>
      </c>
      <c r="BJ19" s="32">
        <v>1085.2179249400001</v>
      </c>
      <c r="BK19" s="32">
        <v>128.13324574699999</v>
      </c>
      <c r="BL19" s="32"/>
    </row>
    <row r="20" spans="1:64" x14ac:dyDescent="0.25">
      <c r="A20" s="32" t="s">
        <v>19</v>
      </c>
      <c r="B20" s="32">
        <v>193.27785411010001</v>
      </c>
      <c r="C20" s="32">
        <v>1018.18642492649</v>
      </c>
      <c r="D20" s="32">
        <v>27.478657151599901</v>
      </c>
      <c r="E20" s="32">
        <v>25.108296413199898</v>
      </c>
      <c r="F20" s="32">
        <v>61.725814106099797</v>
      </c>
      <c r="G20" s="32">
        <v>76.740496131099903</v>
      </c>
      <c r="H20" s="32">
        <v>1.753935041034E-2</v>
      </c>
      <c r="I20" s="32">
        <v>7.5168612699489995E-4</v>
      </c>
      <c r="J20" s="32">
        <v>0.120269795694389</v>
      </c>
      <c r="K20" s="32"/>
      <c r="L20" s="32" t="s">
        <v>19</v>
      </c>
      <c r="M20" s="32">
        <v>1.8634415251599999E-2</v>
      </c>
      <c r="N20" s="32">
        <v>1.7540479515199998E-2</v>
      </c>
      <c r="O20" s="32">
        <v>0.54286849209400001</v>
      </c>
      <c r="P20" s="32">
        <v>7.5182689944100001E-4</v>
      </c>
      <c r="Q20" s="32">
        <v>0</v>
      </c>
      <c r="R20" s="32">
        <v>193.27764418500001</v>
      </c>
      <c r="S20" s="32">
        <v>1.3913234081999999</v>
      </c>
      <c r="T20" s="32">
        <v>2.5430026034800002</v>
      </c>
      <c r="U20" s="32">
        <v>0</v>
      </c>
      <c r="V20" s="32">
        <v>0.123575546267</v>
      </c>
      <c r="W20" s="32">
        <v>0.12027071457500001</v>
      </c>
      <c r="X20" s="32">
        <v>8.1454818498999995</v>
      </c>
      <c r="Y20" s="32">
        <v>0.94614060689900004</v>
      </c>
      <c r="Z20" s="32">
        <v>0.75721042973599995</v>
      </c>
      <c r="AA20" s="32">
        <v>0</v>
      </c>
      <c r="AB20" s="32">
        <v>916.36756758499996</v>
      </c>
      <c r="AC20" s="32">
        <v>93.673287300799998</v>
      </c>
      <c r="AD20" s="32">
        <v>1018.18633674</v>
      </c>
      <c r="AE20" s="32">
        <v>0</v>
      </c>
      <c r="AF20" s="32">
        <v>2.7207879622800002</v>
      </c>
      <c r="AG20" s="32">
        <v>0.19374313728699999</v>
      </c>
      <c r="AH20" s="32">
        <v>52.386801018500002</v>
      </c>
      <c r="AI20" s="32">
        <v>6.5060133489900002E-2</v>
      </c>
      <c r="AJ20" s="32">
        <v>0</v>
      </c>
      <c r="AK20" s="32">
        <v>0.12554008653099999</v>
      </c>
      <c r="AL20" s="32">
        <v>0.13222745062999999</v>
      </c>
      <c r="AM20" s="32">
        <v>9.2900707353000005</v>
      </c>
      <c r="AN20" s="32">
        <v>0</v>
      </c>
      <c r="AO20" s="32">
        <v>27.478800094099999</v>
      </c>
      <c r="AP20" s="32">
        <v>25.108448115200002</v>
      </c>
      <c r="AQ20" s="32">
        <v>2.37035197892</v>
      </c>
      <c r="AR20" s="32">
        <v>12.609531087900001</v>
      </c>
      <c r="AS20" s="32">
        <v>7.9876559907800002E-2</v>
      </c>
      <c r="AT20" s="32">
        <v>0</v>
      </c>
      <c r="AU20" s="32">
        <v>1.71741122263</v>
      </c>
      <c r="AV20" s="32">
        <v>0</v>
      </c>
      <c r="AW20" s="32">
        <v>1.12986755844</v>
      </c>
      <c r="AX20" s="32">
        <v>0</v>
      </c>
      <c r="AY20" s="32">
        <v>0</v>
      </c>
      <c r="AZ20" s="32">
        <v>2.8246863759899998</v>
      </c>
      <c r="BA20" s="32">
        <v>0</v>
      </c>
      <c r="BB20" s="32">
        <v>9.5486905647700002</v>
      </c>
      <c r="BC20" s="32">
        <v>1.25538036894E-3</v>
      </c>
      <c r="BD20" s="32">
        <v>61.725981448100001</v>
      </c>
      <c r="BE20" s="32">
        <v>0</v>
      </c>
      <c r="BF20" s="32">
        <v>0.91558512382799995</v>
      </c>
      <c r="BG20" s="32">
        <v>8.9174441802499995</v>
      </c>
      <c r="BH20" s="32">
        <v>0</v>
      </c>
      <c r="BI20" s="32">
        <v>8.9282508492799995</v>
      </c>
      <c r="BJ20" s="32">
        <v>76.740510259800004</v>
      </c>
      <c r="BK20" s="32">
        <v>9.0608141281000005</v>
      </c>
      <c r="BL20" s="32"/>
    </row>
    <row r="21" spans="1:64" x14ac:dyDescent="0.25">
      <c r="A21" s="32" t="s">
        <v>20</v>
      </c>
      <c r="B21" s="32">
        <v>821.29104869429796</v>
      </c>
      <c r="C21" s="32">
        <v>4342.1985413981001</v>
      </c>
      <c r="D21" s="32">
        <v>116.076729177099</v>
      </c>
      <c r="E21" s="32">
        <v>106.063731807699</v>
      </c>
      <c r="F21" s="32">
        <v>232.182200501599</v>
      </c>
      <c r="G21" s="32">
        <v>345.03558012479999</v>
      </c>
      <c r="H21" s="32">
        <v>7.8859258877399904E-2</v>
      </c>
      <c r="I21" s="32">
        <v>3.3796812995200002E-3</v>
      </c>
      <c r="J21" s="32">
        <v>0.54074915010000002</v>
      </c>
      <c r="K21" s="32"/>
      <c r="L21" s="32" t="s">
        <v>20</v>
      </c>
      <c r="M21" s="32">
        <v>8.3775331011000001E-2</v>
      </c>
      <c r="N21" s="32">
        <v>7.8857289463600003E-2</v>
      </c>
      <c r="O21" s="32">
        <v>2.4408095153399998</v>
      </c>
      <c r="P21" s="32">
        <v>3.3795203226700001E-3</v>
      </c>
      <c r="Q21" s="32">
        <v>0</v>
      </c>
      <c r="R21" s="32">
        <v>821.29030384999999</v>
      </c>
      <c r="S21" s="32">
        <v>6.2555538281900001</v>
      </c>
      <c r="T21" s="32">
        <v>11.4337465661</v>
      </c>
      <c r="U21" s="32">
        <v>0</v>
      </c>
      <c r="V21" s="32">
        <v>0.55560825889599996</v>
      </c>
      <c r="W21" s="32">
        <v>0.54074774136500003</v>
      </c>
      <c r="X21" s="32">
        <v>34.737520069699997</v>
      </c>
      <c r="Y21" s="32">
        <v>4.2539834138300003</v>
      </c>
      <c r="Z21" s="32">
        <v>3.40451802764</v>
      </c>
      <c r="AA21" s="32">
        <v>0</v>
      </c>
      <c r="AB21" s="32">
        <v>3907.9761960300002</v>
      </c>
      <c r="AC21" s="32">
        <v>399.48255116600001</v>
      </c>
      <c r="AD21" s="32">
        <v>4342.1962672700001</v>
      </c>
      <c r="AE21" s="32">
        <v>0</v>
      </c>
      <c r="AF21" s="32">
        <v>12.233073667399999</v>
      </c>
      <c r="AG21" s="32">
        <v>0.81842163031799997</v>
      </c>
      <c r="AH21" s="32">
        <v>235.538763292</v>
      </c>
      <c r="AI21" s="32">
        <v>0.274833295458</v>
      </c>
      <c r="AJ21" s="32">
        <v>0</v>
      </c>
      <c r="AK21" s="32">
        <v>0.53032037258099995</v>
      </c>
      <c r="AL21" s="32">
        <v>0.55856219624400005</v>
      </c>
      <c r="AM21" s="32">
        <v>39.243573271199999</v>
      </c>
      <c r="AN21" s="32">
        <v>0</v>
      </c>
      <c r="AO21" s="32">
        <v>116.077230199</v>
      </c>
      <c r="AP21" s="32">
        <v>106.064245871</v>
      </c>
      <c r="AQ21" s="32">
        <v>10.0129843277</v>
      </c>
      <c r="AR21" s="32">
        <v>53.265727114100002</v>
      </c>
      <c r="AS21" s="32">
        <v>0.33742010692399999</v>
      </c>
      <c r="AT21" s="32">
        <v>0</v>
      </c>
      <c r="AU21" s="32">
        <v>7.2547710159400003</v>
      </c>
      <c r="AV21" s="32">
        <v>0</v>
      </c>
      <c r="AW21" s="32">
        <v>4.7728682360299999</v>
      </c>
      <c r="AX21" s="32">
        <v>0</v>
      </c>
      <c r="AY21" s="32">
        <v>0</v>
      </c>
      <c r="AZ21" s="32">
        <v>11.932166521899999</v>
      </c>
      <c r="BA21" s="32">
        <v>0</v>
      </c>
      <c r="BB21" s="32">
        <v>40.336031862299997</v>
      </c>
      <c r="BC21" s="32">
        <v>5.3031937278500002E-3</v>
      </c>
      <c r="BD21" s="32">
        <v>232.182449585</v>
      </c>
      <c r="BE21" s="32">
        <v>0</v>
      </c>
      <c r="BF21" s="32">
        <v>4.1165872146</v>
      </c>
      <c r="BG21" s="32">
        <v>40.094094628199997</v>
      </c>
      <c r="BH21" s="32">
        <v>0</v>
      </c>
      <c r="BI21" s="32">
        <v>40.142362761400001</v>
      </c>
      <c r="BJ21" s="32">
        <v>345.03580492399999</v>
      </c>
      <c r="BK21" s="32">
        <v>40.73873262</v>
      </c>
      <c r="BL21" s="32"/>
    </row>
    <row r="22" spans="1:64" x14ac:dyDescent="0.25">
      <c r="A22" s="32" t="s">
        <v>21</v>
      </c>
      <c r="B22" s="32">
        <v>636.486757074499</v>
      </c>
      <c r="C22" s="32">
        <v>3350.5484833759001</v>
      </c>
      <c r="D22" s="32">
        <v>91.616974627099907</v>
      </c>
      <c r="E22" s="32">
        <v>83.713921771399797</v>
      </c>
      <c r="F22" s="32">
        <v>230.4429974528</v>
      </c>
      <c r="G22" s="32">
        <v>261.63432244639898</v>
      </c>
      <c r="H22" s="32">
        <v>5.9797575093562899E-2</v>
      </c>
      <c r="I22" s="32">
        <v>2.5627528300095999E-3</v>
      </c>
      <c r="J22" s="32">
        <v>0.41004042518953898</v>
      </c>
      <c r="K22" s="32"/>
      <c r="L22" s="32" t="s">
        <v>129</v>
      </c>
      <c r="M22" s="32">
        <v>6.3527191891400006E-2</v>
      </c>
      <c r="N22" s="32">
        <v>5.9797819946899998E-2</v>
      </c>
      <c r="O22" s="32">
        <v>1.85083060156</v>
      </c>
      <c r="P22" s="32">
        <v>2.5651070272500001E-3</v>
      </c>
      <c r="Q22" s="32">
        <v>0</v>
      </c>
      <c r="R22" s="32">
        <v>636.48578409000004</v>
      </c>
      <c r="S22" s="32">
        <v>4.7434874268099998</v>
      </c>
      <c r="T22" s="32">
        <v>8.6699994444499993</v>
      </c>
      <c r="U22" s="32">
        <v>0</v>
      </c>
      <c r="V22" s="32">
        <v>0.42130718127</v>
      </c>
      <c r="W22" s="32">
        <v>0.410038813946</v>
      </c>
      <c r="X22" s="32">
        <v>26.804355927</v>
      </c>
      <c r="Y22" s="32">
        <v>3.2257150325300001</v>
      </c>
      <c r="Z22" s="32">
        <v>2.5815965594299999</v>
      </c>
      <c r="AA22" s="32">
        <v>0</v>
      </c>
      <c r="AB22" s="32">
        <v>3015.4937391600001</v>
      </c>
      <c r="AC22" s="32">
        <v>308.24958275500001</v>
      </c>
      <c r="AD22" s="32">
        <v>3350.5476778399998</v>
      </c>
      <c r="AE22" s="32">
        <v>0</v>
      </c>
      <c r="AF22" s="32">
        <v>9.2761190792000008</v>
      </c>
      <c r="AG22" s="32">
        <v>0.64596171762099996</v>
      </c>
      <c r="AH22" s="32">
        <v>178.60491949300001</v>
      </c>
      <c r="AI22" s="32">
        <v>0.216919994709</v>
      </c>
      <c r="AJ22" s="32">
        <v>0</v>
      </c>
      <c r="AK22" s="32">
        <v>0.418569707061</v>
      </c>
      <c r="AL22" s="32">
        <v>0.44086299145199997</v>
      </c>
      <c r="AM22" s="32">
        <v>30.974151259100001</v>
      </c>
      <c r="AN22" s="32">
        <v>0</v>
      </c>
      <c r="AO22" s="32">
        <v>91.617286837500004</v>
      </c>
      <c r="AP22" s="32">
        <v>83.714244778799994</v>
      </c>
      <c r="AQ22" s="32">
        <v>7.9030420586799996</v>
      </c>
      <c r="AR22" s="32">
        <v>42.041488428500003</v>
      </c>
      <c r="AS22" s="32">
        <v>0.26631884532900002</v>
      </c>
      <c r="AT22" s="32">
        <v>0</v>
      </c>
      <c r="AU22" s="32">
        <v>5.7260497957999998</v>
      </c>
      <c r="AV22" s="32">
        <v>0</v>
      </c>
      <c r="AW22" s="32">
        <v>3.76712744148</v>
      </c>
      <c r="AX22" s="32">
        <v>0</v>
      </c>
      <c r="AY22" s="32">
        <v>0</v>
      </c>
      <c r="AZ22" s="32">
        <v>9.41781338977</v>
      </c>
      <c r="BA22" s="32">
        <v>0</v>
      </c>
      <c r="BB22" s="32">
        <v>31.8363732535</v>
      </c>
      <c r="BC22" s="32">
        <v>4.1857082734000003E-3</v>
      </c>
      <c r="BD22" s="32">
        <v>230.44416975999999</v>
      </c>
      <c r="BE22" s="32">
        <v>0</v>
      </c>
      <c r="BF22" s="32">
        <v>3.1215373904999999</v>
      </c>
      <c r="BG22" s="32">
        <v>30.402589432900001</v>
      </c>
      <c r="BH22" s="32">
        <v>0</v>
      </c>
      <c r="BI22" s="32">
        <v>30.4392072174</v>
      </c>
      <c r="BJ22" s="32">
        <v>261.63404395100002</v>
      </c>
      <c r="BK22" s="32">
        <v>30.8914323883</v>
      </c>
      <c r="BL22" s="32"/>
    </row>
    <row r="23" spans="1:64" x14ac:dyDescent="0.25">
      <c r="A23" s="32" t="s">
        <v>22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x14ac:dyDescent="0.25">
      <c r="A24" s="32" t="s">
        <v>23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x14ac:dyDescent="0.25">
      <c r="A25" s="32" t="s">
        <v>24</v>
      </c>
      <c r="B25" s="32">
        <v>159.69152929689901</v>
      </c>
      <c r="C25" s="32">
        <v>841.490876090999</v>
      </c>
      <c r="D25" s="32">
        <v>22.874362647599899</v>
      </c>
      <c r="E25" s="32">
        <v>20.824478061999901</v>
      </c>
      <c r="F25" s="32">
        <v>48.131926059899897</v>
      </c>
      <c r="G25" s="32">
        <v>64.350696908700002</v>
      </c>
      <c r="H25" s="32">
        <v>1.47076082999999E-2</v>
      </c>
      <c r="I25" s="32">
        <v>6.3032596289999904E-4</v>
      </c>
      <c r="J25" s="32">
        <v>0.100852162599999</v>
      </c>
      <c r="K25" s="32"/>
      <c r="L25" s="32" t="s">
        <v>24</v>
      </c>
      <c r="M25" s="32">
        <v>1.5625572041900002E-2</v>
      </c>
      <c r="N25" s="32">
        <v>1.4708270831899999E-2</v>
      </c>
      <c r="O25" s="32">
        <v>0.45522156506799999</v>
      </c>
      <c r="P25" s="32">
        <v>6.3022168959600002E-4</v>
      </c>
      <c r="Q25" s="32">
        <v>0</v>
      </c>
      <c r="R25" s="32">
        <v>159.69160577400001</v>
      </c>
      <c r="S25" s="32">
        <v>1.1666959027499999</v>
      </c>
      <c r="T25" s="32">
        <v>2.1324443899999999</v>
      </c>
      <c r="U25" s="32">
        <v>0</v>
      </c>
      <c r="V25" s="32">
        <v>0.103624789435</v>
      </c>
      <c r="W25" s="32">
        <v>0.10085422063799999</v>
      </c>
      <c r="X25" s="32">
        <v>6.7319427521400002</v>
      </c>
      <c r="Y25" s="32">
        <v>0.79338930573300004</v>
      </c>
      <c r="Z25" s="32">
        <v>0.63495969702900001</v>
      </c>
      <c r="AA25" s="32">
        <v>0</v>
      </c>
      <c r="AB25" s="32">
        <v>757.34130323600004</v>
      </c>
      <c r="AC25" s="32">
        <v>77.417364325500003</v>
      </c>
      <c r="AD25" s="32">
        <v>841.49061031300005</v>
      </c>
      <c r="AE25" s="32">
        <v>0</v>
      </c>
      <c r="AF25" s="32">
        <v>2.28151530396</v>
      </c>
      <c r="AG25" s="32">
        <v>0.16068799891999999</v>
      </c>
      <c r="AH25" s="32">
        <v>43.929325457899999</v>
      </c>
      <c r="AI25" s="32">
        <v>5.3960299938799999E-2</v>
      </c>
      <c r="AJ25" s="32">
        <v>0</v>
      </c>
      <c r="AK25" s="32">
        <v>0.10412202318200001</v>
      </c>
      <c r="AL25" s="32">
        <v>0.109667802488</v>
      </c>
      <c r="AM25" s="32">
        <v>7.7050672134099996</v>
      </c>
      <c r="AN25" s="32">
        <v>0</v>
      </c>
      <c r="AO25" s="32">
        <v>22.8744613002</v>
      </c>
      <c r="AP25" s="32">
        <v>20.824573684099999</v>
      </c>
      <c r="AQ25" s="32">
        <v>2.0498876160899999</v>
      </c>
      <c r="AR25" s="32">
        <v>10.4581488671</v>
      </c>
      <c r="AS25" s="32">
        <v>6.6248906452400003E-2</v>
      </c>
      <c r="AT25" s="32">
        <v>0</v>
      </c>
      <c r="AU25" s="32">
        <v>1.42438607594</v>
      </c>
      <c r="AV25" s="32">
        <v>0</v>
      </c>
      <c r="AW25" s="32">
        <v>0.93709251089900003</v>
      </c>
      <c r="AX25" s="32">
        <v>0</v>
      </c>
      <c r="AY25" s="32">
        <v>0</v>
      </c>
      <c r="AZ25" s="32">
        <v>2.3427586379799998</v>
      </c>
      <c r="BA25" s="32">
        <v>0</v>
      </c>
      <c r="BB25" s="32">
        <v>7.9195441558199997</v>
      </c>
      <c r="BC25" s="32">
        <v>1.0412148117500001E-3</v>
      </c>
      <c r="BD25" s="32">
        <v>48.131959458799997</v>
      </c>
      <c r="BE25" s="32">
        <v>0</v>
      </c>
      <c r="BF25" s="32">
        <v>0.76776304560599995</v>
      </c>
      <c r="BG25" s="32">
        <v>7.4777481116900004</v>
      </c>
      <c r="BH25" s="32">
        <v>0</v>
      </c>
      <c r="BI25" s="32">
        <v>7.4867855520199997</v>
      </c>
      <c r="BJ25" s="32">
        <v>64.350681951799999</v>
      </c>
      <c r="BK25" s="32">
        <v>7.5979514515800002</v>
      </c>
      <c r="BL25" s="32"/>
    </row>
    <row r="26" spans="1:64" s="34" customFormat="1" x14ac:dyDescent="0.25">
      <c r="A26" s="32" t="s">
        <v>25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s="34" customFormat="1" x14ac:dyDescent="0.25">
      <c r="A27" s="32" t="s">
        <v>26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</row>
    <row r="28" spans="1:64" s="34" customFormat="1" x14ac:dyDescent="0.25">
      <c r="A28" s="32" t="s">
        <v>27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64" s="34" customFormat="1" x14ac:dyDescent="0.25">
      <c r="A29" s="32" t="s">
        <v>28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</row>
    <row r="30" spans="1:64" s="34" customFormat="1" x14ac:dyDescent="0.25">
      <c r="A30" s="32" t="s">
        <v>29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</row>
    <row r="31" spans="1:64" x14ac:dyDescent="0.25">
      <c r="A31" s="32" t="s">
        <v>30</v>
      </c>
      <c r="B31" s="32">
        <v>1286.4205476070999</v>
      </c>
      <c r="C31" s="32">
        <v>6291.6470092397003</v>
      </c>
      <c r="D31" s="32">
        <v>177.493761554</v>
      </c>
      <c r="E31" s="32">
        <v>162.18281524579999</v>
      </c>
      <c r="F31" s="32">
        <v>649.66736608179895</v>
      </c>
      <c r="G31" s="32">
        <v>551.04633042429896</v>
      </c>
      <c r="H31" s="32">
        <v>0.12594384278065701</v>
      </c>
      <c r="I31" s="32">
        <v>5.3975924845588996E-3</v>
      </c>
      <c r="J31" s="32">
        <v>0.86361479793574003</v>
      </c>
      <c r="K31" s="32"/>
      <c r="L31" s="32" t="s">
        <v>30</v>
      </c>
      <c r="M31" s="32">
        <v>0.133798392939</v>
      </c>
      <c r="N31" s="32">
        <v>0.125943741128</v>
      </c>
      <c r="O31" s="32">
        <v>3.8981776032400002</v>
      </c>
      <c r="P31" s="32">
        <v>5.3975592600000004E-3</v>
      </c>
      <c r="Q31" s="32">
        <v>0</v>
      </c>
      <c r="R31" s="32">
        <v>1286.4204840499999</v>
      </c>
      <c r="S31" s="32">
        <v>9.9905975713499995</v>
      </c>
      <c r="T31" s="32">
        <v>18.260416149699999</v>
      </c>
      <c r="U31" s="32">
        <v>0</v>
      </c>
      <c r="V31" s="32">
        <v>0.887347428617</v>
      </c>
      <c r="W31" s="32">
        <v>0.86361288305200001</v>
      </c>
      <c r="X31" s="32">
        <v>50.333504159199997</v>
      </c>
      <c r="Y31" s="32">
        <v>6.793946815</v>
      </c>
      <c r="Z31" s="32">
        <v>5.4372521834600001</v>
      </c>
      <c r="AA31" s="32">
        <v>0</v>
      </c>
      <c r="AB31" s="32">
        <v>5662.4808156199997</v>
      </c>
      <c r="AC31" s="32">
        <v>578.83161202199994</v>
      </c>
      <c r="AD31" s="32">
        <v>6291.6459318099996</v>
      </c>
      <c r="AE31" s="32">
        <v>0</v>
      </c>
      <c r="AF31" s="32">
        <v>19.537023747700001</v>
      </c>
      <c r="AG31" s="32">
        <v>1.25144795335</v>
      </c>
      <c r="AH31" s="32">
        <v>376.17257825299998</v>
      </c>
      <c r="AI31" s="32">
        <v>0.42024789481399999</v>
      </c>
      <c r="AJ31" s="32">
        <v>0</v>
      </c>
      <c r="AK31" s="32">
        <v>0.81091211488299997</v>
      </c>
      <c r="AL31" s="32">
        <v>0.854111539157</v>
      </c>
      <c r="AM31" s="32">
        <v>60.007653082799997</v>
      </c>
      <c r="AN31" s="32">
        <v>0</v>
      </c>
      <c r="AO31" s="32">
        <v>177.49457895200001</v>
      </c>
      <c r="AP31" s="32">
        <v>162.183636479</v>
      </c>
      <c r="AQ31" s="32">
        <v>15.310942472500001</v>
      </c>
      <c r="AR31" s="32">
        <v>81.4490263884</v>
      </c>
      <c r="AS31" s="32">
        <v>0.51595097510400001</v>
      </c>
      <c r="AT31" s="32">
        <v>0</v>
      </c>
      <c r="AU31" s="32">
        <v>11.093300515199999</v>
      </c>
      <c r="AV31" s="32">
        <v>0</v>
      </c>
      <c r="AW31" s="32">
        <v>7.2982252626499999</v>
      </c>
      <c r="AX31" s="32">
        <v>0</v>
      </c>
      <c r="AY31" s="32">
        <v>0</v>
      </c>
      <c r="AZ31" s="32">
        <v>18.245579165599999</v>
      </c>
      <c r="BA31" s="32">
        <v>0</v>
      </c>
      <c r="BB31" s="32">
        <v>61.678118810500003</v>
      </c>
      <c r="BC31" s="32">
        <v>8.1091277737200002E-3</v>
      </c>
      <c r="BD31" s="32">
        <v>649.66737193300003</v>
      </c>
      <c r="BE31" s="32">
        <v>0</v>
      </c>
      <c r="BF31" s="32">
        <v>6.5744821166899996</v>
      </c>
      <c r="BG31" s="32">
        <v>64.032565784200003</v>
      </c>
      <c r="BH31" s="32">
        <v>0</v>
      </c>
      <c r="BI31" s="32">
        <v>64.110741002400005</v>
      </c>
      <c r="BJ31" s="32">
        <v>551.04725028799999</v>
      </c>
      <c r="BK31" s="32">
        <v>65.0626514155</v>
      </c>
      <c r="BL31" s="32"/>
    </row>
    <row r="32" spans="1:64" s="34" customFormat="1" x14ac:dyDescent="0.25">
      <c r="A32" s="32" t="s">
        <v>31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</row>
    <row r="33" spans="1:64" x14ac:dyDescent="0.25">
      <c r="A33" s="32" t="s">
        <v>32</v>
      </c>
      <c r="B33" s="32">
        <v>804.00428734250102</v>
      </c>
      <c r="C33" s="32">
        <v>4937.6925090493896</v>
      </c>
      <c r="D33" s="32">
        <v>103.911790169299</v>
      </c>
      <c r="E33" s="32">
        <v>94.867132418999603</v>
      </c>
      <c r="F33" s="32">
        <v>200.234776603699</v>
      </c>
      <c r="G33" s="32">
        <v>355.35672523699799</v>
      </c>
      <c r="H33" s="32">
        <v>8.1218180549350705E-2</v>
      </c>
      <c r="I33" s="32">
        <v>3.4807800534997699E-3</v>
      </c>
      <c r="J33" s="32">
        <v>0.55692475050149703</v>
      </c>
      <c r="K33" s="32"/>
      <c r="L33" s="32" t="s">
        <v>32</v>
      </c>
      <c r="M33" s="32">
        <v>8.6281639980300001E-2</v>
      </c>
      <c r="N33" s="32">
        <v>8.12164652435E-2</v>
      </c>
      <c r="O33" s="32">
        <v>2.5138272263900001</v>
      </c>
      <c r="P33" s="32">
        <v>3.4804870910900001E-3</v>
      </c>
      <c r="Q33" s="32">
        <v>0</v>
      </c>
      <c r="R33" s="32">
        <v>804.00340177500004</v>
      </c>
      <c r="S33" s="32">
        <v>6.4427046035500002</v>
      </c>
      <c r="T33" s="32">
        <v>11.7757273054</v>
      </c>
      <c r="U33" s="32">
        <v>0</v>
      </c>
      <c r="V33" s="32">
        <v>0.57223071720899998</v>
      </c>
      <c r="W33" s="32">
        <v>0.55692247247100002</v>
      </c>
      <c r="X33" s="32">
        <v>39.5015757635</v>
      </c>
      <c r="Y33" s="32">
        <v>4.3812326501800003</v>
      </c>
      <c r="Z33" s="32">
        <v>3.5063709357300001</v>
      </c>
      <c r="AA33" s="32">
        <v>0</v>
      </c>
      <c r="AB33" s="32">
        <v>4443.9036700799998</v>
      </c>
      <c r="AC33" s="32">
        <v>454.26760136600001</v>
      </c>
      <c r="AD33" s="32">
        <v>4937.6728472100003</v>
      </c>
      <c r="AE33" s="32">
        <v>0</v>
      </c>
      <c r="AF33" s="32">
        <v>12.598949599999999</v>
      </c>
      <c r="AG33" s="32">
        <v>0.73202316308100002</v>
      </c>
      <c r="AH33" s="32">
        <v>242.58435968800001</v>
      </c>
      <c r="AI33" s="32">
        <v>0.245819381714</v>
      </c>
      <c r="AJ33" s="32">
        <v>0</v>
      </c>
      <c r="AK33" s="32">
        <v>0.47433526336999998</v>
      </c>
      <c r="AL33" s="32">
        <v>0.499598150322</v>
      </c>
      <c r="AM33" s="32">
        <v>35.100862894099997</v>
      </c>
      <c r="AN33" s="32">
        <v>0</v>
      </c>
      <c r="AO33" s="32">
        <v>103.91213914399999</v>
      </c>
      <c r="AP33" s="32">
        <v>94.867485574300005</v>
      </c>
      <c r="AQ33" s="32">
        <v>9.0446535692300003</v>
      </c>
      <c r="AR33" s="32">
        <v>47.642656163799998</v>
      </c>
      <c r="AS33" s="32">
        <v>0.30180126828600001</v>
      </c>
      <c r="AT33" s="32">
        <v>0</v>
      </c>
      <c r="AU33" s="32">
        <v>6.4889236004799997</v>
      </c>
      <c r="AV33" s="32">
        <v>0</v>
      </c>
      <c r="AW33" s="32">
        <v>4.2690128925200002</v>
      </c>
      <c r="AX33" s="32">
        <v>0</v>
      </c>
      <c r="AY33" s="32">
        <v>0</v>
      </c>
      <c r="AZ33" s="32">
        <v>10.6725332661</v>
      </c>
      <c r="BA33" s="32">
        <v>0</v>
      </c>
      <c r="BB33" s="32">
        <v>36.077960881000003</v>
      </c>
      <c r="BC33" s="32">
        <v>4.7433601227999996E-3</v>
      </c>
      <c r="BD33" s="32">
        <v>200.23493342899999</v>
      </c>
      <c r="BE33" s="32">
        <v>0</v>
      </c>
      <c r="BF33" s="32">
        <v>4.2397046428599996</v>
      </c>
      <c r="BG33" s="32">
        <v>41.293516232800002</v>
      </c>
      <c r="BH33" s="32">
        <v>0</v>
      </c>
      <c r="BI33" s="32">
        <v>41.343124250199999</v>
      </c>
      <c r="BJ33" s="32">
        <v>355.35626770499999</v>
      </c>
      <c r="BK33" s="32">
        <v>41.957433073700003</v>
      </c>
      <c r="BL33" s="32"/>
    </row>
    <row r="34" spans="1:64" x14ac:dyDescent="0.25">
      <c r="A34" s="32" t="s">
        <v>33</v>
      </c>
      <c r="B34" s="32">
        <v>261.207170998001</v>
      </c>
      <c r="C34" s="32">
        <v>1359.32408728259</v>
      </c>
      <c r="D34" s="32">
        <v>35.928278029499999</v>
      </c>
      <c r="E34" s="32">
        <v>32.8290370701</v>
      </c>
      <c r="F34" s="32">
        <v>133.665095091599</v>
      </c>
      <c r="G34" s="32">
        <v>108.607116682099</v>
      </c>
      <c r="H34" s="32">
        <v>2.4822592010399901E-2</v>
      </c>
      <c r="I34" s="32">
        <v>1.0638248754999901E-3</v>
      </c>
      <c r="J34" s="32">
        <v>0.170212025099999</v>
      </c>
      <c r="K34" s="32"/>
      <c r="L34" s="32" t="s">
        <v>33</v>
      </c>
      <c r="M34" s="32">
        <v>2.6369744402899999E-2</v>
      </c>
      <c r="N34" s="32">
        <v>2.4821705177000001E-2</v>
      </c>
      <c r="O34" s="32">
        <v>0.76829745545799999</v>
      </c>
      <c r="P34" s="32">
        <v>1.0631673819300001E-3</v>
      </c>
      <c r="Q34" s="32">
        <v>0</v>
      </c>
      <c r="R34" s="32">
        <v>261.207208896</v>
      </c>
      <c r="S34" s="32">
        <v>1.9690696618700001</v>
      </c>
      <c r="T34" s="32">
        <v>3.5990258128699999</v>
      </c>
      <c r="U34" s="32">
        <v>0</v>
      </c>
      <c r="V34" s="32">
        <v>0.174889762196</v>
      </c>
      <c r="W34" s="32">
        <v>0.170211819968</v>
      </c>
      <c r="X34" s="32">
        <v>10.874583404699999</v>
      </c>
      <c r="Y34" s="32">
        <v>1.33903597997</v>
      </c>
      <c r="Z34" s="32">
        <v>1.0716418141399999</v>
      </c>
      <c r="AA34" s="32">
        <v>0</v>
      </c>
      <c r="AB34" s="32">
        <v>1223.39350014</v>
      </c>
      <c r="AC34" s="32">
        <v>125.057153058</v>
      </c>
      <c r="AD34" s="32">
        <v>1359.3252365999999</v>
      </c>
      <c r="AE34" s="32">
        <v>0</v>
      </c>
      <c r="AF34" s="32">
        <v>3.8506128412399998</v>
      </c>
      <c r="AG34" s="32">
        <v>0.253318878729</v>
      </c>
      <c r="AH34" s="32">
        <v>74.140444229899998</v>
      </c>
      <c r="AI34" s="32">
        <v>8.5066736475999993E-2</v>
      </c>
      <c r="AJ34" s="32">
        <v>0</v>
      </c>
      <c r="AK34" s="32">
        <v>0.164146056648</v>
      </c>
      <c r="AL34" s="32">
        <v>0.17288680059700001</v>
      </c>
      <c r="AM34" s="32">
        <v>12.146751692300001</v>
      </c>
      <c r="AN34" s="32">
        <v>0</v>
      </c>
      <c r="AO34" s="32">
        <v>35.928448958499999</v>
      </c>
      <c r="AP34" s="32">
        <v>32.829200605399997</v>
      </c>
      <c r="AQ34" s="32">
        <v>3.0992483530900001</v>
      </c>
      <c r="AR34" s="32">
        <v>16.48691148</v>
      </c>
      <c r="AS34" s="32">
        <v>0.104439251862</v>
      </c>
      <c r="AT34" s="32">
        <v>0</v>
      </c>
      <c r="AU34" s="32">
        <v>2.2455060515800001</v>
      </c>
      <c r="AV34" s="32">
        <v>0</v>
      </c>
      <c r="AW34" s="32">
        <v>1.4772941767100001</v>
      </c>
      <c r="AX34" s="32">
        <v>0</v>
      </c>
      <c r="AY34" s="32">
        <v>0</v>
      </c>
      <c r="AZ34" s="32">
        <v>3.6932602157200001</v>
      </c>
      <c r="BA34" s="32">
        <v>0</v>
      </c>
      <c r="BB34" s="32">
        <v>12.484882853</v>
      </c>
      <c r="BC34" s="32">
        <v>1.64145629612E-3</v>
      </c>
      <c r="BD34" s="32">
        <v>133.665050804</v>
      </c>
      <c r="BE34" s="32">
        <v>0</v>
      </c>
      <c r="BF34" s="32">
        <v>1.2957701533599999</v>
      </c>
      <c r="BG34" s="32">
        <v>12.620475043700001</v>
      </c>
      <c r="BH34" s="32">
        <v>0</v>
      </c>
      <c r="BI34" s="32">
        <v>12.6356567889</v>
      </c>
      <c r="BJ34" s="32">
        <v>108.607445728</v>
      </c>
      <c r="BK34" s="32">
        <v>12.823327729700001</v>
      </c>
      <c r="BL34" s="32"/>
    </row>
    <row r="35" spans="1:64" s="34" customFormat="1" x14ac:dyDescent="0.25">
      <c r="A35" s="32" t="s">
        <v>34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64" x14ac:dyDescent="0.25">
      <c r="A36" s="32" t="s">
        <v>35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</row>
    <row r="37" spans="1:64" s="34" customFormat="1" x14ac:dyDescent="0.25">
      <c r="A37" s="32" t="s">
        <v>36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</row>
    <row r="38" spans="1:64" x14ac:dyDescent="0.25">
      <c r="A38" s="32" t="s">
        <v>37</v>
      </c>
      <c r="B38" s="32">
        <v>589.70916936690105</v>
      </c>
      <c r="C38" s="32">
        <v>2549.6963434904001</v>
      </c>
      <c r="D38" s="32">
        <v>75.878052661117493</v>
      </c>
      <c r="E38" s="32">
        <v>69.186961043222595</v>
      </c>
      <c r="F38" s="32">
        <v>136.59091603226199</v>
      </c>
      <c r="G38" s="32">
        <v>309.61777555650002</v>
      </c>
      <c r="H38" s="32">
        <v>7.07643818474709E-2</v>
      </c>
      <c r="I38" s="32">
        <v>3.0327582727351001E-3</v>
      </c>
      <c r="J38" s="32">
        <v>0.48524139989250198</v>
      </c>
      <c r="K38" s="32"/>
      <c r="L38" s="32" t="s">
        <v>37</v>
      </c>
      <c r="M38" s="32">
        <v>7.5177914661400003E-2</v>
      </c>
      <c r="N38" s="32">
        <v>7.0764585542999997E-2</v>
      </c>
      <c r="O38" s="32">
        <v>2.1902628929399999</v>
      </c>
      <c r="P38" s="32">
        <v>3.0326375697500001E-3</v>
      </c>
      <c r="Q38" s="32">
        <v>0</v>
      </c>
      <c r="R38" s="32">
        <v>589.70855469900005</v>
      </c>
      <c r="S38" s="32">
        <v>5.6134541145199996</v>
      </c>
      <c r="T38" s="32">
        <v>10.2600595632</v>
      </c>
      <c r="U38" s="32">
        <v>0</v>
      </c>
      <c r="V38" s="32">
        <v>0.49857736607600001</v>
      </c>
      <c r="W38" s="32">
        <v>0.48524110259699998</v>
      </c>
      <c r="X38" s="32">
        <v>20.397593359999998</v>
      </c>
      <c r="Y38" s="32">
        <v>3.81731574337</v>
      </c>
      <c r="Z38" s="32">
        <v>3.0550610656499999</v>
      </c>
      <c r="AA38" s="32">
        <v>0</v>
      </c>
      <c r="AB38" s="32">
        <v>2294.7262786800002</v>
      </c>
      <c r="AC38" s="32">
        <v>234.57162285300001</v>
      </c>
      <c r="AD38" s="32">
        <v>2549.6954948900002</v>
      </c>
      <c r="AE38" s="32">
        <v>0</v>
      </c>
      <c r="AF38" s="32">
        <v>10.9773231885</v>
      </c>
      <c r="AG38" s="32">
        <v>0.533867492168</v>
      </c>
      <c r="AH38" s="32">
        <v>211.36044113899999</v>
      </c>
      <c r="AI38" s="32">
        <v>0.17927770694100001</v>
      </c>
      <c r="AJ38" s="32">
        <v>0</v>
      </c>
      <c r="AK38" s="32">
        <v>0.34593541961500002</v>
      </c>
      <c r="AL38" s="32">
        <v>0.36435774723999997</v>
      </c>
      <c r="AM38" s="32">
        <v>25.5991657788</v>
      </c>
      <c r="AN38" s="32">
        <v>0</v>
      </c>
      <c r="AO38" s="32">
        <v>75.878426675499995</v>
      </c>
      <c r="AP38" s="32">
        <v>69.187313693299998</v>
      </c>
      <c r="AQ38" s="32">
        <v>6.6911129821699999</v>
      </c>
      <c r="AR38" s="32">
        <v>34.746039868499999</v>
      </c>
      <c r="AS38" s="32">
        <v>0.22010443013</v>
      </c>
      <c r="AT38" s="32">
        <v>0</v>
      </c>
      <c r="AU38" s="32">
        <v>4.7323806106399999</v>
      </c>
      <c r="AV38" s="32">
        <v>0</v>
      </c>
      <c r="AW38" s="32">
        <v>3.1134108010600001</v>
      </c>
      <c r="AX38" s="32">
        <v>0</v>
      </c>
      <c r="AY38" s="32">
        <v>0</v>
      </c>
      <c r="AZ38" s="32">
        <v>7.7835347319599997</v>
      </c>
      <c r="BA38" s="32">
        <v>0</v>
      </c>
      <c r="BB38" s="32">
        <v>26.3118036732</v>
      </c>
      <c r="BC38" s="32">
        <v>3.4593527576300001E-3</v>
      </c>
      <c r="BD38" s="32">
        <v>136.590252198</v>
      </c>
      <c r="BE38" s="32">
        <v>0</v>
      </c>
      <c r="BF38" s="32">
        <v>3.6940162932799998</v>
      </c>
      <c r="BG38" s="32">
        <v>35.978421704200002</v>
      </c>
      <c r="BH38" s="32">
        <v>0</v>
      </c>
      <c r="BI38" s="32">
        <v>36.0218931506</v>
      </c>
      <c r="BJ38" s="32">
        <v>309.61738347599999</v>
      </c>
      <c r="BK38" s="32">
        <v>36.556870150400002</v>
      </c>
      <c r="BL38" s="32"/>
    </row>
    <row r="39" spans="1:64" x14ac:dyDescent="0.25">
      <c r="A39" s="32" t="s">
        <v>38</v>
      </c>
      <c r="B39" s="32">
        <v>513.35121727069998</v>
      </c>
      <c r="C39" s="32">
        <v>3190.7737498923002</v>
      </c>
      <c r="D39" s="32">
        <v>72.401157345399895</v>
      </c>
      <c r="E39" s="32">
        <v>66.113857967000001</v>
      </c>
      <c r="F39" s="32">
        <v>210.805643327599</v>
      </c>
      <c r="G39" s="32">
        <v>202.51462442239901</v>
      </c>
      <c r="H39" s="32">
        <v>4.6285527589234002E-2</v>
      </c>
      <c r="I39" s="32">
        <v>1.9836658662296001E-3</v>
      </c>
      <c r="J39" s="32">
        <v>0.31738642658460903</v>
      </c>
      <c r="K39" s="32"/>
      <c r="L39" s="32" t="s">
        <v>130</v>
      </c>
      <c r="M39" s="32">
        <v>4.9172553621600001E-2</v>
      </c>
      <c r="N39" s="32">
        <v>4.6285872557099997E-2</v>
      </c>
      <c r="O39" s="32">
        <v>1.4326059062900001</v>
      </c>
      <c r="P39" s="32">
        <v>1.9835106054099999E-3</v>
      </c>
      <c r="Q39" s="32">
        <v>0</v>
      </c>
      <c r="R39" s="32">
        <v>513.35145746000001</v>
      </c>
      <c r="S39" s="32">
        <v>3.67164598409</v>
      </c>
      <c r="T39" s="32">
        <v>6.7109211934799999</v>
      </c>
      <c r="U39" s="32">
        <v>0</v>
      </c>
      <c r="V39" s="32">
        <v>0.32610730206400002</v>
      </c>
      <c r="W39" s="32">
        <v>0.31738586115799999</v>
      </c>
      <c r="X39" s="32">
        <v>25.526176551900001</v>
      </c>
      <c r="Y39" s="32">
        <v>2.4968286395599999</v>
      </c>
      <c r="Z39" s="32">
        <v>1.9982487097699999</v>
      </c>
      <c r="AA39" s="32">
        <v>0</v>
      </c>
      <c r="AB39" s="32">
        <v>2871.6953615399998</v>
      </c>
      <c r="AC39" s="32">
        <v>293.55110509799999</v>
      </c>
      <c r="AD39" s="32">
        <v>3190.7726431900001</v>
      </c>
      <c r="AE39" s="32">
        <v>0</v>
      </c>
      <c r="AF39" s="32">
        <v>7.1800495760700001</v>
      </c>
      <c r="AG39" s="32">
        <v>0.510153289131</v>
      </c>
      <c r="AH39" s="32">
        <v>138.24686903899999</v>
      </c>
      <c r="AI39" s="32">
        <v>0.171314970486</v>
      </c>
      <c r="AJ39" s="32">
        <v>0</v>
      </c>
      <c r="AK39" s="32">
        <v>0.33056997183600001</v>
      </c>
      <c r="AL39" s="32">
        <v>0.34817468487699998</v>
      </c>
      <c r="AM39" s="32">
        <v>24.462119424400001</v>
      </c>
      <c r="AN39" s="32">
        <v>0</v>
      </c>
      <c r="AO39" s="32">
        <v>72.401500812799995</v>
      </c>
      <c r="AP39" s="32">
        <v>66.114191362200003</v>
      </c>
      <c r="AQ39" s="32">
        <v>6.2873094506599996</v>
      </c>
      <c r="AR39" s="32">
        <v>33.202707363999998</v>
      </c>
      <c r="AS39" s="32">
        <v>0.210327414144</v>
      </c>
      <c r="AT39" s="32">
        <v>0</v>
      </c>
      <c r="AU39" s="32">
        <v>4.5221887035200004</v>
      </c>
      <c r="AV39" s="32">
        <v>0</v>
      </c>
      <c r="AW39" s="32">
        <v>2.97512468019</v>
      </c>
      <c r="AX39" s="32">
        <v>0</v>
      </c>
      <c r="AY39" s="32">
        <v>0</v>
      </c>
      <c r="AZ39" s="32">
        <v>7.4378041535100001</v>
      </c>
      <c r="BA39" s="32">
        <v>0</v>
      </c>
      <c r="BB39" s="32">
        <v>25.1431098728</v>
      </c>
      <c r="BC39" s="32">
        <v>3.3057033019699999E-3</v>
      </c>
      <c r="BD39" s="32">
        <v>210.805279541</v>
      </c>
      <c r="BE39" s="32">
        <v>0</v>
      </c>
      <c r="BF39" s="32">
        <v>2.4161959355099998</v>
      </c>
      <c r="BG39" s="32">
        <v>23.5327825261</v>
      </c>
      <c r="BH39" s="32">
        <v>0</v>
      </c>
      <c r="BI39" s="32">
        <v>23.561188103100001</v>
      </c>
      <c r="BJ39" s="32">
        <v>202.51442060400001</v>
      </c>
      <c r="BK39" s="32">
        <v>23.911133894100001</v>
      </c>
      <c r="BL39" s="32"/>
    </row>
    <row r="40" spans="1:64" x14ac:dyDescent="0.25">
      <c r="A40" s="32" t="s">
        <v>39</v>
      </c>
      <c r="B40" s="32">
        <v>38.152809053399999</v>
      </c>
      <c r="C40" s="32">
        <v>199.02663233729999</v>
      </c>
      <c r="D40" s="32">
        <v>5.3882914744999901</v>
      </c>
      <c r="E40" s="32">
        <v>4.9234872990999996</v>
      </c>
      <c r="F40" s="32">
        <v>36.348090308899899</v>
      </c>
      <c r="G40" s="32">
        <v>15.0217953109</v>
      </c>
      <c r="H40" s="32">
        <v>3.4332912410000001E-3</v>
      </c>
      <c r="I40" s="32">
        <v>1.4714106078E-4</v>
      </c>
      <c r="J40" s="32">
        <v>2.3542566099999999E-2</v>
      </c>
      <c r="K40" s="32"/>
      <c r="L40" s="32" t="s">
        <v>39</v>
      </c>
      <c r="M40" s="32">
        <v>3.6475061263600002E-3</v>
      </c>
      <c r="N40" s="32">
        <v>3.4333788115800002E-3</v>
      </c>
      <c r="O40" s="32">
        <v>0.10626555768199999</v>
      </c>
      <c r="P40" s="32">
        <v>1.47136185372E-4</v>
      </c>
      <c r="Q40" s="32">
        <v>0</v>
      </c>
      <c r="R40" s="32">
        <v>38.152974752900001</v>
      </c>
      <c r="S40" s="32">
        <v>0.27234983895999998</v>
      </c>
      <c r="T40" s="32">
        <v>0.497788775287</v>
      </c>
      <c r="U40" s="32">
        <v>0</v>
      </c>
      <c r="V40" s="32">
        <v>2.4189375439199998E-2</v>
      </c>
      <c r="W40" s="32">
        <v>2.35426624325E-2</v>
      </c>
      <c r="X40" s="32">
        <v>1.59221069661</v>
      </c>
      <c r="Y40" s="32">
        <v>0.18520513225400001</v>
      </c>
      <c r="Z40" s="32">
        <v>0.14822230194300001</v>
      </c>
      <c r="AA40" s="32">
        <v>0</v>
      </c>
      <c r="AB40" s="32">
        <v>179.12398347000001</v>
      </c>
      <c r="AC40" s="32">
        <v>18.310413544100001</v>
      </c>
      <c r="AD40" s="32">
        <v>199.02660771000001</v>
      </c>
      <c r="AE40" s="32">
        <v>0</v>
      </c>
      <c r="AF40" s="32">
        <v>0.53258579153999996</v>
      </c>
      <c r="AG40" s="32">
        <v>3.7991191102100003E-2</v>
      </c>
      <c r="AH40" s="32">
        <v>10.254551019899999</v>
      </c>
      <c r="AI40" s="32">
        <v>1.27577213468E-2</v>
      </c>
      <c r="AJ40" s="32">
        <v>0</v>
      </c>
      <c r="AK40" s="32">
        <v>2.46175357838E-2</v>
      </c>
      <c r="AL40" s="32">
        <v>2.59285220765E-2</v>
      </c>
      <c r="AM40" s="32">
        <v>1.82168969394</v>
      </c>
      <c r="AN40" s="32">
        <v>0</v>
      </c>
      <c r="AO40" s="32">
        <v>5.3883170114099999</v>
      </c>
      <c r="AP40" s="32">
        <v>4.9235146504799996</v>
      </c>
      <c r="AQ40" s="32">
        <v>0.46480236092999999</v>
      </c>
      <c r="AR40" s="32">
        <v>2.4726002502200002</v>
      </c>
      <c r="AS40" s="32">
        <v>1.5663108583100001E-2</v>
      </c>
      <c r="AT40" s="32">
        <v>0</v>
      </c>
      <c r="AU40" s="32">
        <v>0.33676697586499998</v>
      </c>
      <c r="AV40" s="32">
        <v>0</v>
      </c>
      <c r="AW40" s="32">
        <v>0.22155727354400001</v>
      </c>
      <c r="AX40" s="32">
        <v>0</v>
      </c>
      <c r="AY40" s="32">
        <v>0</v>
      </c>
      <c r="AZ40" s="32">
        <v>0.55389163268800001</v>
      </c>
      <c r="BA40" s="32">
        <v>0</v>
      </c>
      <c r="BB40" s="32">
        <v>1.87240523179</v>
      </c>
      <c r="BC40" s="32">
        <v>2.46173229275E-4</v>
      </c>
      <c r="BD40" s="32">
        <v>36.348102439999998</v>
      </c>
      <c r="BE40" s="32">
        <v>0</v>
      </c>
      <c r="BF40" s="32">
        <v>0.1792239961</v>
      </c>
      <c r="BG40" s="32">
        <v>1.74556398534</v>
      </c>
      <c r="BH40" s="32">
        <v>0</v>
      </c>
      <c r="BI40" s="32">
        <v>1.7476887726599999</v>
      </c>
      <c r="BJ40" s="32">
        <v>15.021822627400001</v>
      </c>
      <c r="BK40" s="32">
        <v>1.7736388648500001</v>
      </c>
      <c r="BL40" s="32"/>
    </row>
    <row r="41" spans="1:64" x14ac:dyDescent="0.25">
      <c r="A41" s="32" t="s">
        <v>40</v>
      </c>
      <c r="B41" s="32">
        <v>588.4522033216</v>
      </c>
      <c r="C41" s="32">
        <v>2941.8920157432999</v>
      </c>
      <c r="D41" s="32">
        <v>81.021035627899906</v>
      </c>
      <c r="E41" s="32">
        <v>74.032008433899904</v>
      </c>
      <c r="F41" s="32">
        <v>309.44860083150002</v>
      </c>
      <c r="G41" s="32">
        <v>250.77848487349999</v>
      </c>
      <c r="H41" s="32">
        <v>5.731642582068E-2</v>
      </c>
      <c r="I41" s="32">
        <v>2.4564180233599899E-3</v>
      </c>
      <c r="J41" s="32">
        <v>0.3930268618976</v>
      </c>
      <c r="K41" s="32"/>
      <c r="L41" s="32" t="s">
        <v>40</v>
      </c>
      <c r="M41" s="32">
        <v>6.0891464085100003E-2</v>
      </c>
      <c r="N41" s="32">
        <v>5.7316822879299997E-2</v>
      </c>
      <c r="O41" s="32">
        <v>1.7740228686399999</v>
      </c>
      <c r="P41" s="32">
        <v>2.4562736049299999E-3</v>
      </c>
      <c r="Q41" s="32">
        <v>0</v>
      </c>
      <c r="R41" s="32">
        <v>588.45190256499995</v>
      </c>
      <c r="S41" s="32">
        <v>4.5466854739300002</v>
      </c>
      <c r="T41" s="32">
        <v>8.3102604632800006</v>
      </c>
      <c r="U41" s="32">
        <v>0</v>
      </c>
      <c r="V41" s="32">
        <v>0.40382623757399999</v>
      </c>
      <c r="W41" s="32">
        <v>0.39302531152699999</v>
      </c>
      <c r="X41" s="32">
        <v>23.535422957600002</v>
      </c>
      <c r="Y41" s="32">
        <v>3.0918979037200001</v>
      </c>
      <c r="Z41" s="32">
        <v>2.47447989522</v>
      </c>
      <c r="AA41" s="32">
        <v>0</v>
      </c>
      <c r="AB41" s="32">
        <v>2647.7022199600001</v>
      </c>
      <c r="AC41" s="32">
        <v>270.653595999</v>
      </c>
      <c r="AD41" s="32">
        <v>2941.89123892</v>
      </c>
      <c r="AE41" s="32">
        <v>0</v>
      </c>
      <c r="AF41" s="32">
        <v>8.8912321531600007</v>
      </c>
      <c r="AG41" s="32">
        <v>0.57125892227099995</v>
      </c>
      <c r="AH41" s="32">
        <v>171.194023453</v>
      </c>
      <c r="AI41" s="32">
        <v>0.191832195638</v>
      </c>
      <c r="AJ41" s="32">
        <v>0</v>
      </c>
      <c r="AK41" s="32">
        <v>0.370160420642</v>
      </c>
      <c r="AL41" s="32">
        <v>0.38987438637100003</v>
      </c>
      <c r="AM41" s="32">
        <v>27.391862316899999</v>
      </c>
      <c r="AN41" s="32">
        <v>0</v>
      </c>
      <c r="AO41" s="32">
        <v>81.021375598399999</v>
      </c>
      <c r="AP41" s="32">
        <v>74.032356137299999</v>
      </c>
      <c r="AQ41" s="32">
        <v>6.9890194610799998</v>
      </c>
      <c r="AR41" s="32">
        <v>37.1792382557</v>
      </c>
      <c r="AS41" s="32">
        <v>0.235518790655</v>
      </c>
      <c r="AT41" s="32">
        <v>0</v>
      </c>
      <c r="AU41" s="32">
        <v>5.0637881492699996</v>
      </c>
      <c r="AV41" s="32">
        <v>0</v>
      </c>
      <c r="AW41" s="32">
        <v>3.3314399771800001</v>
      </c>
      <c r="AX41" s="32">
        <v>0</v>
      </c>
      <c r="AY41" s="32">
        <v>0</v>
      </c>
      <c r="AZ41" s="32">
        <v>8.3285954763400003</v>
      </c>
      <c r="BA41" s="32">
        <v>0</v>
      </c>
      <c r="BB41" s="32">
        <v>28.154361984600001</v>
      </c>
      <c r="BC41" s="32">
        <v>3.7016017614900001E-3</v>
      </c>
      <c r="BD41" s="32">
        <v>309.44834861099997</v>
      </c>
      <c r="BE41" s="32">
        <v>0</v>
      </c>
      <c r="BF41" s="32">
        <v>2.9920159333899998</v>
      </c>
      <c r="BG41" s="32">
        <v>29.1411621528</v>
      </c>
      <c r="BH41" s="32">
        <v>0</v>
      </c>
      <c r="BI41" s="32">
        <v>29.1764174148</v>
      </c>
      <c r="BJ41" s="32">
        <v>250.77819085300001</v>
      </c>
      <c r="BK41" s="32">
        <v>29.609699828099998</v>
      </c>
      <c r="BL41" s="32"/>
    </row>
    <row r="42" spans="1:64" s="34" customFormat="1" x14ac:dyDescent="0.25">
      <c r="A42" s="32" t="s">
        <v>41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</row>
    <row r="43" spans="1:64" s="34" customFormat="1" x14ac:dyDescent="0.25">
      <c r="A43" s="32" t="s">
        <v>42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</row>
    <row r="44" spans="1:64" x14ac:dyDescent="0.25">
      <c r="A44" s="32" t="s">
        <v>43</v>
      </c>
      <c r="B44" s="32">
        <v>1842.7923372237001</v>
      </c>
      <c r="C44" s="32">
        <v>6995.9712260223996</v>
      </c>
      <c r="D44" s="32">
        <v>301.83596619289898</v>
      </c>
      <c r="E44" s="32">
        <v>274.7869548008</v>
      </c>
      <c r="F44" s="32">
        <v>603.41348548409906</v>
      </c>
      <c r="G44" s="32">
        <v>612.66895141090004</v>
      </c>
      <c r="H44" s="32">
        <v>0.1400279401</v>
      </c>
      <c r="I44" s="32">
        <v>6.0011968672399902E-3</v>
      </c>
      <c r="J44" s="32">
        <v>0.96019144550000002</v>
      </c>
      <c r="K44" s="32"/>
      <c r="L44" s="32" t="s">
        <v>43</v>
      </c>
      <c r="M44" s="32">
        <v>0.148760551213</v>
      </c>
      <c r="N44" s="32">
        <v>0.14002754398200001</v>
      </c>
      <c r="O44" s="32">
        <v>4.3340738661699998</v>
      </c>
      <c r="P44" s="32">
        <v>6.0008282693100002E-3</v>
      </c>
      <c r="Q44" s="32">
        <v>0</v>
      </c>
      <c r="R44" s="32">
        <v>1842.7917916599999</v>
      </c>
      <c r="S44" s="32">
        <v>11.1078590222</v>
      </c>
      <c r="T44" s="32">
        <v>20.302530155199999</v>
      </c>
      <c r="U44" s="32">
        <v>0</v>
      </c>
      <c r="V44" s="32">
        <v>0.98657630779799999</v>
      </c>
      <c r="W44" s="32">
        <v>0.96019338752299999</v>
      </c>
      <c r="X44" s="32">
        <v>55.967808572700001</v>
      </c>
      <c r="Y44" s="32">
        <v>7.5536755218899998</v>
      </c>
      <c r="Z44" s="32">
        <v>6.0453084829100003</v>
      </c>
      <c r="AA44" s="32">
        <v>0</v>
      </c>
      <c r="AB44" s="32">
        <v>6296.3720564200003</v>
      </c>
      <c r="AC44" s="32">
        <v>643.62941854200005</v>
      </c>
      <c r="AD44" s="32">
        <v>6995.9692835300002</v>
      </c>
      <c r="AE44" s="32">
        <v>0</v>
      </c>
      <c r="AF44" s="32">
        <v>21.721804987799999</v>
      </c>
      <c r="AG44" s="32">
        <v>2.12033705694</v>
      </c>
      <c r="AH44" s="32">
        <v>418.23871358000002</v>
      </c>
      <c r="AI44" s="32">
        <v>0.71202731824300003</v>
      </c>
      <c r="AJ44" s="32">
        <v>0</v>
      </c>
      <c r="AK44" s="32">
        <v>1.37394017207</v>
      </c>
      <c r="AL44" s="32">
        <v>1.4471081295399999</v>
      </c>
      <c r="AM44" s="32">
        <v>101.671174369</v>
      </c>
      <c r="AN44" s="32">
        <v>0</v>
      </c>
      <c r="AO44" s="32">
        <v>301.83727137800003</v>
      </c>
      <c r="AP44" s="32">
        <v>274.78825199400001</v>
      </c>
      <c r="AQ44" s="32">
        <v>27.049019384099999</v>
      </c>
      <c r="AR44" s="32">
        <v>137.999352657</v>
      </c>
      <c r="AS44" s="32">
        <v>0.87417939439000003</v>
      </c>
      <c r="AT44" s="32">
        <v>0</v>
      </c>
      <c r="AU44" s="32">
        <v>18.7954119061</v>
      </c>
      <c r="AV44" s="32">
        <v>0</v>
      </c>
      <c r="AW44" s="32">
        <v>12.3654013999</v>
      </c>
      <c r="AX44" s="32">
        <v>0</v>
      </c>
      <c r="AY44" s="32">
        <v>0</v>
      </c>
      <c r="AZ44" s="32">
        <v>30.913518731</v>
      </c>
      <c r="BA44" s="32">
        <v>0</v>
      </c>
      <c r="BB44" s="32">
        <v>104.501440434</v>
      </c>
      <c r="BC44" s="32">
        <v>1.3739390091299999E-2</v>
      </c>
      <c r="BD44" s="32">
        <v>603.41349263100005</v>
      </c>
      <c r="BE44" s="32">
        <v>0</v>
      </c>
      <c r="BF44" s="32">
        <v>7.3096878834599996</v>
      </c>
      <c r="BG44" s="32">
        <v>71.193763795799995</v>
      </c>
      <c r="BH44" s="32">
        <v>0</v>
      </c>
      <c r="BI44" s="32">
        <v>71.279843414499993</v>
      </c>
      <c r="BJ44" s="32">
        <v>612.66879626499997</v>
      </c>
      <c r="BK44" s="32">
        <v>72.338460978399993</v>
      </c>
      <c r="BL44" s="32"/>
    </row>
    <row r="45" spans="1:64" s="34" customFormat="1" x14ac:dyDescent="0.25">
      <c r="A45" s="32" t="s">
        <v>44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</row>
    <row r="46" spans="1:64" s="34" customFormat="1" x14ac:dyDescent="0.25">
      <c r="A46" s="32" t="s">
        <v>45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</row>
    <row r="47" spans="1:64" x14ac:dyDescent="0.25">
      <c r="A47" s="32" t="s">
        <v>46</v>
      </c>
      <c r="B47" s="32">
        <v>527.52260379649897</v>
      </c>
      <c r="C47" s="32">
        <v>2785.1986254799899</v>
      </c>
      <c r="D47" s="32">
        <v>73.357750561299895</v>
      </c>
      <c r="E47" s="32">
        <v>67.029772778099897</v>
      </c>
      <c r="F47" s="32">
        <v>179.00599049100001</v>
      </c>
      <c r="G47" s="32">
        <v>223.67463232059899</v>
      </c>
      <c r="H47" s="32">
        <v>5.1121731879299998E-2</v>
      </c>
      <c r="I47" s="32">
        <v>2.19093099572299E-3</v>
      </c>
      <c r="J47" s="32">
        <v>0.3505489691</v>
      </c>
      <c r="K47" s="32"/>
      <c r="L47" s="32" t="s">
        <v>46</v>
      </c>
      <c r="M47" s="32">
        <v>5.4310059796499999E-2</v>
      </c>
      <c r="N47" s="32">
        <v>5.1121780773299999E-2</v>
      </c>
      <c r="O47" s="32">
        <v>1.5822960879700001</v>
      </c>
      <c r="P47" s="32">
        <v>2.19074955398E-3</v>
      </c>
      <c r="Q47" s="32">
        <v>0</v>
      </c>
      <c r="R47" s="32">
        <v>527.52247967100004</v>
      </c>
      <c r="S47" s="32">
        <v>4.0552664032000001</v>
      </c>
      <c r="T47" s="32">
        <v>7.41207316789</v>
      </c>
      <c r="U47" s="32">
        <v>0</v>
      </c>
      <c r="V47" s="32">
        <v>0.36018245782800001</v>
      </c>
      <c r="W47" s="32">
        <v>0.35054889857400001</v>
      </c>
      <c r="X47" s="32">
        <v>22.2815604587</v>
      </c>
      <c r="Y47" s="32">
        <v>2.7577235022700002</v>
      </c>
      <c r="Z47" s="32">
        <v>2.2070444282000001</v>
      </c>
      <c r="AA47" s="32">
        <v>0</v>
      </c>
      <c r="AB47" s="32">
        <v>2506.6770795299999</v>
      </c>
      <c r="AC47" s="32">
        <v>256.238567123</v>
      </c>
      <c r="AD47" s="32">
        <v>2785.1972071099999</v>
      </c>
      <c r="AE47" s="32">
        <v>0</v>
      </c>
      <c r="AF47" s="32">
        <v>7.9302992692199998</v>
      </c>
      <c r="AG47" s="32">
        <v>0.51722168406699998</v>
      </c>
      <c r="AH47" s="32">
        <v>152.691502297</v>
      </c>
      <c r="AI47" s="32">
        <v>0.17368771951699999</v>
      </c>
      <c r="AJ47" s="32">
        <v>0</v>
      </c>
      <c r="AK47" s="32">
        <v>0.33514912046599998</v>
      </c>
      <c r="AL47" s="32">
        <v>0.35299967593199999</v>
      </c>
      <c r="AM47" s="32">
        <v>24.801047999000001</v>
      </c>
      <c r="AN47" s="32">
        <v>0</v>
      </c>
      <c r="AO47" s="32">
        <v>73.358074074300006</v>
      </c>
      <c r="AP47" s="32">
        <v>67.030115040400005</v>
      </c>
      <c r="AQ47" s="32">
        <v>6.32795903382</v>
      </c>
      <c r="AR47" s="32">
        <v>33.662708454399997</v>
      </c>
      <c r="AS47" s="32">
        <v>0.21324227923700001</v>
      </c>
      <c r="AT47" s="32">
        <v>0</v>
      </c>
      <c r="AU47" s="32">
        <v>4.5848099481400002</v>
      </c>
      <c r="AV47" s="32">
        <v>0</v>
      </c>
      <c r="AW47" s="32">
        <v>3.01634168488</v>
      </c>
      <c r="AX47" s="32">
        <v>0</v>
      </c>
      <c r="AY47" s="32">
        <v>0</v>
      </c>
      <c r="AZ47" s="32">
        <v>7.5408520251100004</v>
      </c>
      <c r="BA47" s="32">
        <v>0</v>
      </c>
      <c r="BB47" s="32">
        <v>25.491405440499999</v>
      </c>
      <c r="BC47" s="32">
        <v>3.3514807867199999E-3</v>
      </c>
      <c r="BD47" s="32">
        <v>179.00569083299999</v>
      </c>
      <c r="BE47" s="32">
        <v>0</v>
      </c>
      <c r="BF47" s="32">
        <v>2.6686422094100002</v>
      </c>
      <c r="BG47" s="32">
        <v>25.991557329900001</v>
      </c>
      <c r="BH47" s="32">
        <v>0</v>
      </c>
      <c r="BI47" s="32">
        <v>26.0230552843</v>
      </c>
      <c r="BJ47" s="32">
        <v>223.67459494799999</v>
      </c>
      <c r="BK47" s="32">
        <v>26.4094945905</v>
      </c>
      <c r="BL47" s="32"/>
    </row>
    <row r="48" spans="1:64" x14ac:dyDescent="0.25">
      <c r="A48" s="32" t="s">
        <v>47</v>
      </c>
      <c r="B48" s="32">
        <v>3069.8397757480002</v>
      </c>
      <c r="C48" s="32">
        <v>17453.484298447001</v>
      </c>
      <c r="D48" s="32">
        <v>433.66357664200501</v>
      </c>
      <c r="E48" s="32">
        <v>391.20265208360098</v>
      </c>
      <c r="F48" s="32">
        <v>836.85454625260604</v>
      </c>
      <c r="G48" s="32">
        <v>1429.1751981779701</v>
      </c>
      <c r="H48" s="32">
        <v>0.32664370779242502</v>
      </c>
      <c r="I48" s="32">
        <v>1.3999012994388301E-2</v>
      </c>
      <c r="J48" s="32">
        <v>2.23984224429159</v>
      </c>
      <c r="K48" s="32"/>
      <c r="L48" s="32" t="s">
        <v>47</v>
      </c>
      <c r="M48" s="32">
        <v>0.34701477066500003</v>
      </c>
      <c r="N48" s="32">
        <v>0.32664322406399998</v>
      </c>
      <c r="O48" s="32">
        <v>10.110101073699999</v>
      </c>
      <c r="P48" s="32">
        <v>1.3999358638399999E-2</v>
      </c>
      <c r="Q48" s="32">
        <v>0</v>
      </c>
      <c r="R48" s="32">
        <v>3069.8415877799998</v>
      </c>
      <c r="S48" s="32">
        <v>25.911271785699999</v>
      </c>
      <c r="T48" s="32">
        <v>47.359747567900001</v>
      </c>
      <c r="U48" s="32">
        <v>0</v>
      </c>
      <c r="V48" s="32">
        <v>2.30139518461</v>
      </c>
      <c r="W48" s="32">
        <v>2.2398470989699999</v>
      </c>
      <c r="X48" s="32">
        <v>139.627748314</v>
      </c>
      <c r="Y48" s="32">
        <v>17.6205199626</v>
      </c>
      <c r="Z48" s="32">
        <v>14.1019735451</v>
      </c>
      <c r="AA48" s="32">
        <v>0</v>
      </c>
      <c r="AB48" s="32">
        <v>15708.121216899999</v>
      </c>
      <c r="AC48" s="32">
        <v>1605.72249943</v>
      </c>
      <c r="AD48" s="32">
        <v>17453.471464599999</v>
      </c>
      <c r="AE48" s="32">
        <v>0</v>
      </c>
      <c r="AF48" s="32">
        <v>50.670452175000001</v>
      </c>
      <c r="AG48" s="32">
        <v>3.0186321714600002</v>
      </c>
      <c r="AH48" s="32">
        <v>975.62759245999996</v>
      </c>
      <c r="AI48" s="32">
        <v>1.0136781997099999</v>
      </c>
      <c r="AJ48" s="32">
        <v>0</v>
      </c>
      <c r="AK48" s="32">
        <v>1.95600638445</v>
      </c>
      <c r="AL48" s="32">
        <v>2.06019270569</v>
      </c>
      <c r="AM48" s="32">
        <v>144.745059575</v>
      </c>
      <c r="AN48" s="32">
        <v>0</v>
      </c>
      <c r="AO48" s="32">
        <v>433.66510379900001</v>
      </c>
      <c r="AP48" s="32">
        <v>391.20422680399997</v>
      </c>
      <c r="AQ48" s="32">
        <v>42.4608769958</v>
      </c>
      <c r="AR48" s="32">
        <v>196.46372502099999</v>
      </c>
      <c r="AS48" s="32">
        <v>1.24453563117</v>
      </c>
      <c r="AT48" s="32">
        <v>0</v>
      </c>
      <c r="AU48" s="32">
        <v>26.758240261699999</v>
      </c>
      <c r="AV48" s="32">
        <v>0</v>
      </c>
      <c r="AW48" s="32">
        <v>17.604109360799999</v>
      </c>
      <c r="AX48" s="32">
        <v>0</v>
      </c>
      <c r="AY48" s="32">
        <v>0</v>
      </c>
      <c r="AZ48" s="32">
        <v>44.010323530900003</v>
      </c>
      <c r="BA48" s="32">
        <v>0</v>
      </c>
      <c r="BB48" s="32">
        <v>148.77417186700001</v>
      </c>
      <c r="BC48" s="32">
        <v>1.95600931704E-2</v>
      </c>
      <c r="BD48" s="32">
        <v>836.85525685799996</v>
      </c>
      <c r="BE48" s="32">
        <v>0</v>
      </c>
      <c r="BF48" s="32">
        <v>17.051456453</v>
      </c>
      <c r="BG48" s="32">
        <v>166.07359176099999</v>
      </c>
      <c r="BH48" s="32">
        <v>0</v>
      </c>
      <c r="BI48" s="32">
        <v>166.27365578800001</v>
      </c>
      <c r="BJ48" s="32">
        <v>1429.1745654900001</v>
      </c>
      <c r="BK48" s="32">
        <v>168.74404303599999</v>
      </c>
      <c r="BL48" s="32"/>
    </row>
    <row r="49" spans="1:64" x14ac:dyDescent="0.25">
      <c r="A49" s="32" t="s">
        <v>48</v>
      </c>
      <c r="B49" s="32">
        <v>4.9204516745999998</v>
      </c>
      <c r="C49" s="32">
        <v>26.2457731697999</v>
      </c>
      <c r="D49" s="32">
        <v>0.66954888580000005</v>
      </c>
      <c r="E49" s="32">
        <v>0.61179233300000002</v>
      </c>
      <c r="F49" s="32">
        <v>1.30424902939999</v>
      </c>
      <c r="G49" s="32">
        <v>2.0892189431999899</v>
      </c>
      <c r="H49" s="32">
        <v>4.77497999999999E-4</v>
      </c>
      <c r="I49" s="32">
        <v>2.0464254499999999E-5</v>
      </c>
      <c r="J49" s="32">
        <v>3.2742841999999898E-3</v>
      </c>
      <c r="K49" s="32"/>
      <c r="L49" s="32" t="s">
        <v>48</v>
      </c>
      <c r="M49" s="32">
        <v>5.0824644719699998E-4</v>
      </c>
      <c r="N49" s="32">
        <v>4.7840977435399998E-4</v>
      </c>
      <c r="O49" s="32">
        <v>1.4779533803999999E-2</v>
      </c>
      <c r="P49" s="32">
        <v>2.04772453483E-5</v>
      </c>
      <c r="Q49" s="32">
        <v>0</v>
      </c>
      <c r="R49" s="32">
        <v>4.9204631778500003</v>
      </c>
      <c r="S49" s="32">
        <v>3.78775342185E-2</v>
      </c>
      <c r="T49" s="32">
        <v>6.9232425425899996E-2</v>
      </c>
      <c r="U49" s="32">
        <v>0</v>
      </c>
      <c r="V49" s="32">
        <v>3.3631998302399999E-3</v>
      </c>
      <c r="W49" s="32">
        <v>3.2731985743599998E-3</v>
      </c>
      <c r="X49" s="32">
        <v>0.20996635438200001</v>
      </c>
      <c r="Y49" s="32">
        <v>2.5759358538800001E-2</v>
      </c>
      <c r="Z49" s="32">
        <v>2.0615393154599999E-2</v>
      </c>
      <c r="AA49" s="32">
        <v>0</v>
      </c>
      <c r="AB49" s="32">
        <v>23.621139569099999</v>
      </c>
      <c r="AC49" s="32">
        <v>2.4146004089600002</v>
      </c>
      <c r="AD49" s="32">
        <v>26.245706332400001</v>
      </c>
      <c r="AE49" s="32">
        <v>0</v>
      </c>
      <c r="AF49" s="32">
        <v>7.40720817694E-2</v>
      </c>
      <c r="AG49" s="32">
        <v>4.7207700744599998E-3</v>
      </c>
      <c r="AH49" s="32">
        <v>1.4262065711</v>
      </c>
      <c r="AI49" s="32">
        <v>1.5852686056300001E-3</v>
      </c>
      <c r="AJ49" s="32">
        <v>0</v>
      </c>
      <c r="AK49" s="32">
        <v>3.0589535761699998E-3</v>
      </c>
      <c r="AL49" s="32">
        <v>3.22189277821E-3</v>
      </c>
      <c r="AM49" s="32">
        <v>0.22636244095700001</v>
      </c>
      <c r="AN49" s="32">
        <v>0</v>
      </c>
      <c r="AO49" s="32">
        <v>0.66955334005699996</v>
      </c>
      <c r="AP49" s="32">
        <v>0.61179687362599999</v>
      </c>
      <c r="AQ49" s="32">
        <v>5.7756466431900001E-2</v>
      </c>
      <c r="AR49" s="32">
        <v>0.30724595644800001</v>
      </c>
      <c r="AS49" s="32">
        <v>1.94630786444E-3</v>
      </c>
      <c r="AT49" s="32">
        <v>0</v>
      </c>
      <c r="AU49" s="32">
        <v>4.1846370696200001E-2</v>
      </c>
      <c r="AV49" s="32">
        <v>0</v>
      </c>
      <c r="AW49" s="32">
        <v>2.75306533948E-2</v>
      </c>
      <c r="AX49" s="32">
        <v>0</v>
      </c>
      <c r="AY49" s="32">
        <v>0</v>
      </c>
      <c r="AZ49" s="32">
        <v>6.8826745371699999E-2</v>
      </c>
      <c r="BA49" s="32">
        <v>0</v>
      </c>
      <c r="BB49" s="32">
        <v>0.23266521823</v>
      </c>
      <c r="BC49" s="32">
        <v>3.0591072383300002E-5</v>
      </c>
      <c r="BD49" s="32">
        <v>1.30425136394</v>
      </c>
      <c r="BE49" s="32">
        <v>0</v>
      </c>
      <c r="BF49" s="32">
        <v>2.4925829911200001E-2</v>
      </c>
      <c r="BG49" s="32">
        <v>0.242774341595</v>
      </c>
      <c r="BH49" s="32">
        <v>0</v>
      </c>
      <c r="BI49" s="32">
        <v>0.24306661726100001</v>
      </c>
      <c r="BJ49" s="32">
        <v>2.0892113820199998</v>
      </c>
      <c r="BK49" s="32">
        <v>0.24667717025700001</v>
      </c>
      <c r="BL49" s="32"/>
    </row>
    <row r="50" spans="1:64" x14ac:dyDescent="0.25">
      <c r="A50" s="32" t="s">
        <v>49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</row>
    <row r="51" spans="1:64" x14ac:dyDescent="0.25">
      <c r="A51" s="32" t="s">
        <v>50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</row>
    <row r="52" spans="1:64" x14ac:dyDescent="0.25">
      <c r="A52" s="50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</row>
    <row r="53" spans="1:64" s="34" customFormat="1" x14ac:dyDescent="0.25">
      <c r="A53" s="50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</row>
    <row r="54" spans="1:64" x14ac:dyDescent="0.25">
      <c r="A54" s="50" t="s">
        <v>314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</row>
    <row r="55" spans="1:64" x14ac:dyDescent="0.25">
      <c r="A55" s="32" t="s">
        <v>1</v>
      </c>
      <c r="B55" s="32">
        <v>1434.0157616858501</v>
      </c>
      <c r="C55" s="32">
        <v>13690.195641132799</v>
      </c>
      <c r="D55" s="32">
        <v>198.70125882350601</v>
      </c>
      <c r="E55" s="32">
        <v>181.08543507358399</v>
      </c>
      <c r="F55" s="32">
        <v>572.96405549100598</v>
      </c>
      <c r="G55" s="32">
        <v>605.867643244428</v>
      </c>
      <c r="H55" s="32">
        <v>0.13847347575204999</v>
      </c>
      <c r="I55" s="32">
        <v>5.9345761795303103E-3</v>
      </c>
      <c r="J55" s="32">
        <v>0.94953224540900405</v>
      </c>
      <c r="K55" s="32"/>
      <c r="L55" s="32" t="s">
        <v>1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/>
    </row>
    <row r="56" spans="1:64" x14ac:dyDescent="0.25">
      <c r="A56" s="32" t="s">
        <v>11</v>
      </c>
      <c r="B56" s="32">
        <v>519.576596507001</v>
      </c>
      <c r="C56" s="32">
        <v>2984.2320336204898</v>
      </c>
      <c r="D56" s="32">
        <v>72.880057286600305</v>
      </c>
      <c r="E56" s="32">
        <v>66.393598803499401</v>
      </c>
      <c r="F56" s="32">
        <v>152.75022322180001</v>
      </c>
      <c r="G56" s="32">
        <v>222.04702762289801</v>
      </c>
      <c r="H56" s="32">
        <v>5.0749744702949802E-2</v>
      </c>
      <c r="I56" s="32">
        <v>2.1749884501801801E-3</v>
      </c>
      <c r="J56" s="32">
        <v>0.34799813463017099</v>
      </c>
      <c r="K56" s="32"/>
      <c r="L56" s="32" t="s">
        <v>11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/>
    </row>
    <row r="57" spans="1:64" s="34" customFormat="1" x14ac:dyDescent="0.25">
      <c r="A57" s="34" t="s">
        <v>58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</row>
    <row r="58" spans="1:64" s="34" customFormat="1" x14ac:dyDescent="0.25">
      <c r="A58" s="34" t="s">
        <v>75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</row>
    <row r="59" spans="1:64" s="34" customFormat="1" x14ac:dyDescent="0.25">
      <c r="A59" s="34" t="s">
        <v>326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</row>
    <row r="60" spans="1:64" s="34" customForma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</row>
    <row r="61" spans="1:64" x14ac:dyDescent="0.25">
      <c r="A61" s="51" t="s">
        <v>55</v>
      </c>
      <c r="B61" s="1">
        <f t="shared" ref="B61:J61" si="0">SUM(B3:B56)</f>
        <v>22970.73928673314</v>
      </c>
      <c r="C61" s="1">
        <f t="shared" si="0"/>
        <v>122095.82409373762</v>
      </c>
      <c r="D61" s="1">
        <f t="shared" si="0"/>
        <v>3250.7665280667215</v>
      </c>
      <c r="E61" s="1">
        <f t="shared" si="0"/>
        <v>2971.2413419572049</v>
      </c>
      <c r="F61" s="1">
        <f t="shared" si="0"/>
        <v>7372.3294250466552</v>
      </c>
      <c r="G61" s="1">
        <f t="shared" si="0"/>
        <v>9275.9852368716893</v>
      </c>
      <c r="H61" s="1">
        <f t="shared" si="0"/>
        <v>46.31234338193552</v>
      </c>
      <c r="I61" s="1">
        <f t="shared" si="0"/>
        <v>12.143613755786284</v>
      </c>
      <c r="J61" s="1">
        <f t="shared" si="0"/>
        <v>102.39653242835928</v>
      </c>
      <c r="K61" s="32"/>
      <c r="L61" s="32"/>
      <c r="M61" s="1">
        <f t="shared" ref="M61:AR61" si="1">SUM(M3:M56)</f>
        <v>48.99949051017331</v>
      </c>
      <c r="N61" s="1">
        <f t="shared" si="1"/>
        <v>46.122969137821542</v>
      </c>
      <c r="O61" s="1">
        <f t="shared" si="1"/>
        <v>58.741167509007006</v>
      </c>
      <c r="P61" s="1">
        <f t="shared" si="1"/>
        <v>12.135535799589235</v>
      </c>
      <c r="Q61" s="1">
        <f t="shared" si="1"/>
        <v>0</v>
      </c>
      <c r="R61" s="1">
        <f t="shared" si="1"/>
        <v>21017.147264679141</v>
      </c>
      <c r="S61" s="1">
        <f t="shared" si="1"/>
        <v>150.54817114873339</v>
      </c>
      <c r="T61" s="1">
        <f t="shared" si="1"/>
        <v>275.16660665982357</v>
      </c>
      <c r="U61" s="1">
        <f t="shared" si="1"/>
        <v>0</v>
      </c>
      <c r="V61" s="1">
        <f t="shared" si="1"/>
        <v>101.08688347502442</v>
      </c>
      <c r="W61" s="1">
        <f t="shared" si="1"/>
        <v>101.0989701738832</v>
      </c>
      <c r="X61" s="1">
        <f t="shared" si="1"/>
        <v>843.37192432997608</v>
      </c>
      <c r="Y61" s="1">
        <f t="shared" si="1"/>
        <v>102.37763103705123</v>
      </c>
      <c r="Z61" s="1">
        <f t="shared" si="1"/>
        <v>81.934231311520676</v>
      </c>
      <c r="AA61" s="1">
        <f t="shared" si="1"/>
        <v>0</v>
      </c>
      <c r="AB61" s="1">
        <f t="shared" si="1"/>
        <v>94879.196817259843</v>
      </c>
      <c r="AC61" s="1">
        <f t="shared" si="1"/>
        <v>9698.7646398158395</v>
      </c>
      <c r="AD61" s="1">
        <f t="shared" si="1"/>
        <v>105421.33338130928</v>
      </c>
      <c r="AE61" s="1">
        <f t="shared" si="1"/>
        <v>0</v>
      </c>
      <c r="AF61" s="1">
        <f t="shared" si="1"/>
        <v>294.40320605275548</v>
      </c>
      <c r="AG61" s="1">
        <f t="shared" si="1"/>
        <v>21.017330624802444</v>
      </c>
      <c r="AH61" s="1">
        <f t="shared" si="1"/>
        <v>5671.1356052674264</v>
      </c>
      <c r="AI61" s="1">
        <f t="shared" si="1"/>
        <v>7.0578022680442114</v>
      </c>
      <c r="AJ61" s="1">
        <f t="shared" si="1"/>
        <v>0</v>
      </c>
      <c r="AK61" s="1">
        <f t="shared" si="1"/>
        <v>13.618802603013492</v>
      </c>
      <c r="AL61" s="1">
        <f t="shared" si="1"/>
        <v>14.344158413769561</v>
      </c>
      <c r="AM61" s="1">
        <f t="shared" si="1"/>
        <v>1007.7922453544371</v>
      </c>
      <c r="AN61" s="1">
        <f t="shared" si="1"/>
        <v>0</v>
      </c>
      <c r="AO61" s="1">
        <f t="shared" si="1"/>
        <v>2979.1983927900378</v>
      </c>
      <c r="AP61" s="1">
        <f t="shared" si="1"/>
        <v>2723.7755612933538</v>
      </c>
      <c r="AQ61" s="1">
        <f t="shared" si="1"/>
        <v>255.42283149664541</v>
      </c>
      <c r="AR61" s="1">
        <f t="shared" si="1"/>
        <v>1367.8872441785375</v>
      </c>
      <c r="AS61" s="1">
        <f t="shared" ref="AS61:BK61" si="2">SUM(AS3:AS56)</f>
        <v>8.6651063438885547</v>
      </c>
      <c r="AT61" s="1">
        <f t="shared" si="2"/>
        <v>0</v>
      </c>
      <c r="AU61" s="1">
        <f t="shared" si="2"/>
        <v>186.30526489524163</v>
      </c>
      <c r="AV61" s="1">
        <f t="shared" si="2"/>
        <v>0</v>
      </c>
      <c r="AW61" s="1">
        <f t="shared" si="2"/>
        <v>122.56921041252596</v>
      </c>
      <c r="AX61" s="1">
        <f t="shared" si="2"/>
        <v>0</v>
      </c>
      <c r="AY61" s="1">
        <f t="shared" si="2"/>
        <v>0</v>
      </c>
      <c r="AZ61" s="1">
        <f t="shared" si="2"/>
        <v>306.42312147251471</v>
      </c>
      <c r="BA61" s="1">
        <f t="shared" si="2"/>
        <v>0</v>
      </c>
      <c r="BB61" s="1">
        <f t="shared" si="2"/>
        <v>1035.8463930380267</v>
      </c>
      <c r="BC61" s="1">
        <f t="shared" si="2"/>
        <v>0.1361879459758405</v>
      </c>
      <c r="BD61" s="1">
        <f t="shared" si="2"/>
        <v>6646.6134986383413</v>
      </c>
      <c r="BE61" s="1">
        <f t="shared" si="2"/>
        <v>0</v>
      </c>
      <c r="BF61" s="1">
        <f t="shared" si="2"/>
        <v>99.070808639650195</v>
      </c>
      <c r="BG61" s="1">
        <f t="shared" si="2"/>
        <v>964.91209652628561</v>
      </c>
      <c r="BH61" s="1">
        <f t="shared" si="2"/>
        <v>0</v>
      </c>
      <c r="BI61" s="1">
        <f t="shared" si="2"/>
        <v>986.06058294620766</v>
      </c>
      <c r="BJ61" s="1">
        <f t="shared" si="2"/>
        <v>8448.0678565005546</v>
      </c>
      <c r="BK61" s="1">
        <f t="shared" si="2"/>
        <v>980.42800709187486</v>
      </c>
      <c r="BL61" s="1"/>
    </row>
    <row r="62" spans="1:64" x14ac:dyDescent="0.25">
      <c r="A62" s="12" t="s">
        <v>56</v>
      </c>
      <c r="B62" s="1">
        <f>SUM(B3:B51)</f>
        <v>21017.146928540289</v>
      </c>
      <c r="C62" s="1">
        <f t="shared" ref="C62:J62" si="3">SUM(C3:C51)</f>
        <v>105421.39641898434</v>
      </c>
      <c r="D62" s="1">
        <f t="shared" si="3"/>
        <v>2979.1852119566151</v>
      </c>
      <c r="E62" s="1">
        <f t="shared" si="3"/>
        <v>2723.7623080801213</v>
      </c>
      <c r="F62" s="1">
        <f t="shared" si="3"/>
        <v>6646.6151463338492</v>
      </c>
      <c r="G62" s="1">
        <f t="shared" si="3"/>
        <v>8448.0705660043623</v>
      </c>
      <c r="H62" s="1">
        <f t="shared" si="3"/>
        <v>46.123120161480522</v>
      </c>
      <c r="I62" s="1">
        <f t="shared" si="3"/>
        <v>12.135504191156572</v>
      </c>
      <c r="J62" s="1">
        <f t="shared" si="3"/>
        <v>101.0990020483201</v>
      </c>
      <c r="M62" s="1">
        <f>SUM(M3:M57)</f>
        <v>48.99949051017331</v>
      </c>
      <c r="N62" s="1">
        <f t="shared" ref="N62:BK62" si="4">SUM(N3:N57)</f>
        <v>46.122969137821542</v>
      </c>
      <c r="O62" s="1">
        <f t="shared" si="4"/>
        <v>58.741167509007006</v>
      </c>
      <c r="P62" s="1">
        <f t="shared" si="4"/>
        <v>12.135535799589235</v>
      </c>
      <c r="Q62" s="1">
        <f t="shared" si="4"/>
        <v>0</v>
      </c>
      <c r="R62" s="1">
        <f t="shared" si="4"/>
        <v>21017.147264679141</v>
      </c>
      <c r="S62" s="1">
        <f t="shared" si="4"/>
        <v>150.54817114873339</v>
      </c>
      <c r="T62" s="1">
        <f t="shared" si="4"/>
        <v>275.16660665982357</v>
      </c>
      <c r="U62" s="1">
        <f t="shared" si="4"/>
        <v>0</v>
      </c>
      <c r="V62" s="1">
        <f t="shared" si="4"/>
        <v>101.08688347502442</v>
      </c>
      <c r="W62" s="1">
        <f t="shared" si="4"/>
        <v>101.0989701738832</v>
      </c>
      <c r="X62" s="1">
        <f t="shared" si="4"/>
        <v>843.37192432997608</v>
      </c>
      <c r="Y62" s="1">
        <f t="shared" si="4"/>
        <v>102.37763103705123</v>
      </c>
      <c r="Z62" s="1">
        <f t="shared" si="4"/>
        <v>81.934231311520676</v>
      </c>
      <c r="AA62" s="1">
        <f t="shared" si="4"/>
        <v>0</v>
      </c>
      <c r="AB62" s="1">
        <f t="shared" si="4"/>
        <v>94879.196817259843</v>
      </c>
      <c r="AC62" s="1">
        <f t="shared" si="4"/>
        <v>9698.7646398158395</v>
      </c>
      <c r="AD62" s="1">
        <f t="shared" si="4"/>
        <v>105421.33338130928</v>
      </c>
      <c r="AE62" s="1">
        <f t="shared" si="4"/>
        <v>0</v>
      </c>
      <c r="AF62" s="1">
        <f t="shared" si="4"/>
        <v>294.40320605275548</v>
      </c>
      <c r="AG62" s="1">
        <f t="shared" si="4"/>
        <v>21.017330624802444</v>
      </c>
      <c r="AH62" s="1">
        <f t="shared" si="4"/>
        <v>5671.1356052674264</v>
      </c>
      <c r="AI62" s="1">
        <f t="shared" si="4"/>
        <v>7.0578022680442114</v>
      </c>
      <c r="AJ62" s="1">
        <f t="shared" si="4"/>
        <v>0</v>
      </c>
      <c r="AK62" s="1">
        <f t="shared" si="4"/>
        <v>13.618802603013492</v>
      </c>
      <c r="AL62" s="1">
        <f t="shared" si="4"/>
        <v>14.344158413769561</v>
      </c>
      <c r="AM62" s="1">
        <f t="shared" si="4"/>
        <v>1007.7922453544371</v>
      </c>
      <c r="AN62" s="1">
        <f t="shared" si="4"/>
        <v>0</v>
      </c>
      <c r="AO62" s="1">
        <f t="shared" si="4"/>
        <v>2979.1983927900378</v>
      </c>
      <c r="AP62" s="1">
        <f t="shared" si="4"/>
        <v>2723.7755612933538</v>
      </c>
      <c r="AQ62" s="1">
        <f t="shared" si="4"/>
        <v>255.42283149664541</v>
      </c>
      <c r="AR62" s="1">
        <f t="shared" si="4"/>
        <v>1367.8872441785375</v>
      </c>
      <c r="AS62" s="1">
        <f t="shared" si="4"/>
        <v>8.6651063438885547</v>
      </c>
      <c r="AT62" s="1">
        <f t="shared" si="4"/>
        <v>0</v>
      </c>
      <c r="AU62" s="1">
        <f t="shared" si="4"/>
        <v>186.30526489524163</v>
      </c>
      <c r="AV62" s="1">
        <f t="shared" si="4"/>
        <v>0</v>
      </c>
      <c r="AW62" s="1">
        <f t="shared" si="4"/>
        <v>122.56921041252596</v>
      </c>
      <c r="AX62" s="1">
        <f t="shared" si="4"/>
        <v>0</v>
      </c>
      <c r="AY62" s="1">
        <f t="shared" si="4"/>
        <v>0</v>
      </c>
      <c r="AZ62" s="1">
        <f t="shared" si="4"/>
        <v>306.42312147251471</v>
      </c>
      <c r="BA62" s="1">
        <f t="shared" si="4"/>
        <v>0</v>
      </c>
      <c r="BB62" s="1">
        <f t="shared" si="4"/>
        <v>1035.8463930380267</v>
      </c>
      <c r="BC62" s="1">
        <f t="shared" si="4"/>
        <v>0.1361879459758405</v>
      </c>
      <c r="BD62" s="1">
        <f t="shared" si="4"/>
        <v>6646.6134986383413</v>
      </c>
      <c r="BE62" s="1">
        <f t="shared" si="4"/>
        <v>0</v>
      </c>
      <c r="BF62" s="1">
        <f t="shared" si="4"/>
        <v>99.070808639650195</v>
      </c>
      <c r="BG62" s="1">
        <f t="shared" si="4"/>
        <v>964.91209652628561</v>
      </c>
      <c r="BH62" s="1">
        <f t="shared" si="4"/>
        <v>0</v>
      </c>
      <c r="BI62" s="1">
        <f t="shared" si="4"/>
        <v>986.06058294620766</v>
      </c>
      <c r="BJ62" s="1">
        <f t="shared" si="4"/>
        <v>8448.0678565005546</v>
      </c>
      <c r="BK62" s="1">
        <f t="shared" si="4"/>
        <v>980.42800709187486</v>
      </c>
      <c r="BL62" s="1"/>
    </row>
    <row r="63" spans="1:64" x14ac:dyDescent="0.25">
      <c r="A63" s="34" t="s">
        <v>329</v>
      </c>
      <c r="B63" s="32">
        <f>+B3+B5+B8+B9+B11+B12+B14+B15+B16+B17+B18+B19+B20+B21+B22+B23+B24+B25+B26+B28+B30+B31+B33+B34+B35+B36+B37+B39+B40+B41+B42+B43+B44+B46+B47+B49+B50</f>
        <v>15999.771882959993</v>
      </c>
      <c r="C63" s="32">
        <f t="shared" ref="C63:J63" si="5">+C3+C5+C8+C9+C11+C12+C14+C15+C16+C17+C18+C19+C20+C21+C22+C23+C24+C25+C26+C28+C30+C31+C33+C34+C35+C36+C37+C39+C40+C41+C42+C43+C44+C46+C47+C49+C50</f>
        <v>78624.680863423753</v>
      </c>
      <c r="D63" s="32">
        <f t="shared" si="5"/>
        <v>2254.3131413815931</v>
      </c>
      <c r="E63" s="32">
        <f t="shared" si="5"/>
        <v>2057.1121404415985</v>
      </c>
      <c r="F63" s="32">
        <f t="shared" si="5"/>
        <v>5325.5771741637818</v>
      </c>
      <c r="G63" s="32">
        <f t="shared" si="5"/>
        <v>6104.3488763018913</v>
      </c>
      <c r="H63" s="32">
        <f t="shared" si="5"/>
        <v>1.3951733302913369</v>
      </c>
      <c r="I63" s="32">
        <f t="shared" si="5"/>
        <v>5.979313582329869E-2</v>
      </c>
      <c r="J63" s="32">
        <f t="shared" si="5"/>
        <v>9.5669016283360904</v>
      </c>
      <c r="M63" s="32">
        <f t="shared" ref="M63:BK63" si="6">+M3+M5+M8+M9+M11+M12+M14+M15+M16+M17+M18+M19+M20+M21+M22+M23+M24+M25+M26+M28+M30+M31+M33+M34+M35+M36+M37+M39+M40+M41+M42+M43+M44+M46+M47+M49+M50</f>
        <v>1.4821828897378571</v>
      </c>
      <c r="N63" s="32">
        <f t="shared" si="6"/>
        <v>1.3951711531723339</v>
      </c>
      <c r="O63" s="32">
        <f t="shared" si="6"/>
        <v>43.182722538995009</v>
      </c>
      <c r="P63" s="32">
        <f t="shared" si="6"/>
        <v>5.97922580860323E-2</v>
      </c>
      <c r="Q63" s="32">
        <f t="shared" si="6"/>
        <v>0</v>
      </c>
      <c r="R63" s="32">
        <f t="shared" si="6"/>
        <v>15999.771102024753</v>
      </c>
      <c r="S63" s="32">
        <f t="shared" si="6"/>
        <v>110.67332208966648</v>
      </c>
      <c r="T63" s="32">
        <f t="shared" si="6"/>
        <v>202.28468118540289</v>
      </c>
      <c r="U63" s="32">
        <f t="shared" si="6"/>
        <v>0</v>
      </c>
      <c r="V63" s="32">
        <f t="shared" si="6"/>
        <v>9.829813045780039</v>
      </c>
      <c r="W63" s="32">
        <f t="shared" si="6"/>
        <v>9.5668960602798627</v>
      </c>
      <c r="X63" s="32">
        <f t="shared" si="6"/>
        <v>628.99801205725214</v>
      </c>
      <c r="Y63" s="32">
        <f t="shared" si="6"/>
        <v>75.261394998816797</v>
      </c>
      <c r="Z63" s="32">
        <f t="shared" si="6"/>
        <v>60.232707339720598</v>
      </c>
      <c r="AA63" s="32">
        <f t="shared" si="6"/>
        <v>0</v>
      </c>
      <c r="AB63" s="32">
        <f t="shared" si="6"/>
        <v>70762.167961798114</v>
      </c>
      <c r="AC63" s="32">
        <f t="shared" si="6"/>
        <v>7233.4658215598602</v>
      </c>
      <c r="AD63" s="32">
        <f t="shared" si="6"/>
        <v>78624.63179536839</v>
      </c>
      <c r="AE63" s="32">
        <f t="shared" si="6"/>
        <v>0</v>
      </c>
      <c r="AF63" s="32">
        <f t="shared" si="6"/>
        <v>216.42640164657939</v>
      </c>
      <c r="AG63" s="32">
        <f t="shared" si="6"/>
        <v>15.873267948009563</v>
      </c>
      <c r="AH63" s="32">
        <f t="shared" si="6"/>
        <v>4167.1347989364003</v>
      </c>
      <c r="AI63" s="32">
        <f t="shared" si="6"/>
        <v>5.3303847747269284</v>
      </c>
      <c r="AJ63" s="32">
        <f t="shared" si="6"/>
        <v>0</v>
      </c>
      <c r="AK63" s="32">
        <f t="shared" si="6"/>
        <v>10.285567092812169</v>
      </c>
      <c r="AL63" s="32">
        <f t="shared" si="6"/>
        <v>10.833380732878712</v>
      </c>
      <c r="AM63" s="32">
        <f t="shared" si="6"/>
        <v>761.13163134015701</v>
      </c>
      <c r="AN63" s="32">
        <f t="shared" si="6"/>
        <v>0</v>
      </c>
      <c r="AO63" s="32">
        <f t="shared" si="6"/>
        <v>2254.323367675267</v>
      </c>
      <c r="AP63" s="32">
        <f t="shared" si="6"/>
        <v>2057.1224353773059</v>
      </c>
      <c r="AQ63" s="32">
        <f t="shared" si="6"/>
        <v>197.20093229718191</v>
      </c>
      <c r="AR63" s="32">
        <f t="shared" si="6"/>
        <v>1033.092348408418</v>
      </c>
      <c r="AS63" s="32">
        <f t="shared" si="6"/>
        <v>6.5442859244474407</v>
      </c>
      <c r="AT63" s="32">
        <f t="shared" si="6"/>
        <v>0</v>
      </c>
      <c r="AU63" s="32">
        <f t="shared" si="6"/>
        <v>140.70642013416119</v>
      </c>
      <c r="AV63" s="32">
        <f t="shared" si="6"/>
        <v>0</v>
      </c>
      <c r="AW63" s="32">
        <f t="shared" si="6"/>
        <v>92.569961409688801</v>
      </c>
      <c r="AX63" s="32">
        <f t="shared" si="6"/>
        <v>0</v>
      </c>
      <c r="AY63" s="32">
        <f t="shared" si="6"/>
        <v>0</v>
      </c>
      <c r="AZ63" s="32">
        <f t="shared" si="6"/>
        <v>231.42496744058971</v>
      </c>
      <c r="BA63" s="32">
        <f t="shared" si="6"/>
        <v>0</v>
      </c>
      <c r="BB63" s="32">
        <f t="shared" si="6"/>
        <v>782.31955243500988</v>
      </c>
      <c r="BC63" s="32">
        <f t="shared" si="6"/>
        <v>0.10285556961024729</v>
      </c>
      <c r="BD63" s="32">
        <f t="shared" si="6"/>
        <v>5325.5757042386404</v>
      </c>
      <c r="BE63" s="32">
        <f t="shared" si="6"/>
        <v>0</v>
      </c>
      <c r="BF63" s="32">
        <f t="shared" si="6"/>
        <v>72.830397418648204</v>
      </c>
      <c r="BG63" s="32">
        <f t="shared" si="6"/>
        <v>709.34119903447515</v>
      </c>
      <c r="BH63" s="32">
        <f t="shared" si="6"/>
        <v>0</v>
      </c>
      <c r="BI63" s="32">
        <f t="shared" si="6"/>
        <v>710.19783915280095</v>
      </c>
      <c r="BJ63" s="32">
        <f t="shared" si="6"/>
        <v>6104.3467474026211</v>
      </c>
      <c r="BK63" s="32">
        <f t="shared" si="6"/>
        <v>720.74781831571715</v>
      </c>
      <c r="BL63" s="32"/>
    </row>
    <row r="65" spans="1:1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1:11" x14ac:dyDescent="0.25">
      <c r="A66" s="5"/>
      <c r="B66" s="34"/>
      <c r="C66" s="34"/>
      <c r="D66" s="34"/>
      <c r="E66" s="34"/>
      <c r="F66" s="34"/>
      <c r="G66" s="34"/>
      <c r="H66" s="34"/>
    </row>
    <row r="67" spans="1:11" x14ac:dyDescent="0.25">
      <c r="A67" s="48"/>
      <c r="B67" s="34"/>
      <c r="C67" s="34"/>
      <c r="D67" s="34"/>
      <c r="E67" s="34"/>
      <c r="F67" s="34"/>
      <c r="G67" s="34"/>
      <c r="H67" s="34"/>
    </row>
    <row r="68" spans="1:11" x14ac:dyDescent="0.25">
      <c r="A68" s="25"/>
      <c r="B68" s="34"/>
      <c r="C68" s="34"/>
      <c r="D68" s="34"/>
      <c r="E68" s="34"/>
      <c r="F68" s="34"/>
      <c r="G68" s="34"/>
      <c r="H68" s="34"/>
    </row>
    <row r="69" spans="1:11" x14ac:dyDescent="0.25">
      <c r="A69" s="25"/>
      <c r="B69" s="34"/>
      <c r="C69" s="34"/>
      <c r="D69" s="34"/>
      <c r="E69" s="34"/>
      <c r="F69" s="34"/>
      <c r="G69" s="34"/>
      <c r="H69" s="34"/>
    </row>
    <row r="70" spans="1:11" x14ac:dyDescent="0.25">
      <c r="A70" s="25"/>
      <c r="B70" s="34"/>
      <c r="C70" s="34"/>
      <c r="D70" s="34"/>
      <c r="E70" s="34"/>
      <c r="F70" s="34"/>
      <c r="G70" s="34"/>
      <c r="H70" s="34"/>
    </row>
    <row r="71" spans="1:11" x14ac:dyDescent="0.25">
      <c r="A71" s="25"/>
      <c r="B71" s="34"/>
      <c r="C71" s="34"/>
      <c r="D71" s="34"/>
      <c r="E71" s="34"/>
      <c r="F71" s="34"/>
      <c r="G71" s="34"/>
      <c r="H71" s="34"/>
    </row>
    <row r="72" spans="1:11" x14ac:dyDescent="0.25">
      <c r="A72" s="25"/>
      <c r="B72" s="34"/>
      <c r="C72" s="34"/>
      <c r="D72" s="34"/>
      <c r="E72" s="34"/>
      <c r="F72" s="34"/>
      <c r="G72" s="34"/>
      <c r="H72" s="34"/>
    </row>
    <row r="73" spans="1:11" x14ac:dyDescent="0.25">
      <c r="A73" s="25"/>
      <c r="B73" s="34"/>
      <c r="C73" s="34"/>
      <c r="D73" s="34"/>
      <c r="E73" s="34"/>
      <c r="F73" s="34"/>
      <c r="G73" s="34"/>
      <c r="H73" s="34"/>
    </row>
    <row r="74" spans="1:11" x14ac:dyDescent="0.25">
      <c r="A74" s="25"/>
      <c r="B74" s="34"/>
      <c r="C74" s="34"/>
      <c r="D74" s="34"/>
      <c r="E74" s="34"/>
      <c r="F74" s="34"/>
      <c r="G74" s="34"/>
      <c r="H74" s="34"/>
    </row>
    <row r="75" spans="1:11" x14ac:dyDescent="0.25">
      <c r="A75" s="25"/>
      <c r="B75" s="34"/>
      <c r="C75" s="34"/>
      <c r="D75" s="34"/>
      <c r="E75" s="34"/>
      <c r="F75" s="34"/>
      <c r="G75" s="34"/>
      <c r="H75" s="34"/>
    </row>
    <row r="76" spans="1:11" x14ac:dyDescent="0.25">
      <c r="A76" s="25"/>
      <c r="B76" s="34"/>
      <c r="C76" s="34"/>
      <c r="D76" s="34"/>
      <c r="E76" s="34"/>
      <c r="F76" s="34"/>
      <c r="G76" s="34"/>
      <c r="H76" s="34"/>
    </row>
    <row r="77" spans="1:11" x14ac:dyDescent="0.25">
      <c r="A77" s="25"/>
      <c r="B77" s="34"/>
      <c r="C77" s="34"/>
      <c r="D77" s="34"/>
      <c r="E77" s="34"/>
      <c r="F77" s="34"/>
      <c r="G77" s="34"/>
      <c r="H77" s="34"/>
    </row>
    <row r="78" spans="1:11" x14ac:dyDescent="0.25">
      <c r="A78" s="28"/>
      <c r="B78" s="34"/>
      <c r="C78" s="34"/>
      <c r="D78" s="34"/>
      <c r="E78" s="34"/>
      <c r="F78" s="34"/>
      <c r="G78" s="34"/>
      <c r="H78" s="34"/>
    </row>
    <row r="79" spans="1:11" x14ac:dyDescent="0.25">
      <c r="A79" s="28"/>
      <c r="B79" s="34"/>
      <c r="C79" s="34"/>
      <c r="D79" s="34"/>
      <c r="E79" s="34"/>
      <c r="F79" s="34"/>
      <c r="G79" s="34"/>
      <c r="H79" s="34"/>
    </row>
    <row r="80" spans="1:11" x14ac:dyDescent="0.25">
      <c r="A80" s="22"/>
      <c r="B80" s="19"/>
      <c r="C80" s="19"/>
      <c r="D80" s="19"/>
      <c r="E80" s="19"/>
      <c r="F80" s="19"/>
      <c r="G80" s="19"/>
      <c r="H80" s="19"/>
    </row>
    <row r="82" spans="1:11" x14ac:dyDescent="0.25">
      <c r="A82" s="34"/>
      <c r="C82" s="34"/>
      <c r="D82" s="34"/>
      <c r="E82" s="34"/>
      <c r="F82" s="34"/>
      <c r="G82" s="34"/>
      <c r="H82" s="34"/>
      <c r="I82" s="34"/>
      <c r="J82" s="34"/>
    </row>
    <row r="83" spans="1:11" x14ac:dyDescent="0.25">
      <c r="A83" s="5"/>
      <c r="B83" s="34"/>
      <c r="C83" s="34"/>
      <c r="D83" s="34"/>
      <c r="E83" s="34"/>
      <c r="F83" s="34"/>
      <c r="G83" s="34"/>
      <c r="H83" s="34"/>
      <c r="I83" s="34"/>
      <c r="J83" s="34"/>
      <c r="K83" s="34"/>
    </row>
    <row r="84" spans="1:11" x14ac:dyDescent="0.25">
      <c r="A84" s="11"/>
      <c r="B84" s="34"/>
      <c r="C84" s="34"/>
      <c r="D84" s="34"/>
      <c r="E84" s="34"/>
      <c r="F84" s="34"/>
      <c r="G84" s="34"/>
      <c r="H84" s="34"/>
      <c r="I84" s="34"/>
      <c r="J84" s="34"/>
      <c r="K84" s="34"/>
    </row>
    <row r="85" spans="1:11" x14ac:dyDescent="0.25">
      <c r="A85" s="25"/>
      <c r="B85" s="34"/>
      <c r="C85" s="34"/>
      <c r="D85" s="34"/>
      <c r="E85" s="34"/>
      <c r="F85" s="34"/>
      <c r="G85" s="34"/>
      <c r="H85" s="34"/>
      <c r="I85" s="34"/>
      <c r="J85" s="34"/>
      <c r="K85" s="34"/>
    </row>
    <row r="86" spans="1:11" x14ac:dyDescent="0.25">
      <c r="A86" s="25"/>
      <c r="B86" s="34"/>
      <c r="C86" s="34"/>
      <c r="D86" s="34"/>
      <c r="E86" s="34"/>
      <c r="F86" s="34"/>
      <c r="G86" s="34"/>
      <c r="H86" s="34"/>
      <c r="I86" s="34"/>
      <c r="J86" s="34"/>
      <c r="K86" s="34"/>
    </row>
    <row r="87" spans="1:11" x14ac:dyDescent="0.25">
      <c r="A87" s="25"/>
      <c r="B87" s="34"/>
      <c r="C87" s="34"/>
      <c r="D87" s="34"/>
      <c r="E87" s="34"/>
      <c r="F87" s="34"/>
      <c r="G87" s="34"/>
      <c r="H87" s="34"/>
      <c r="I87" s="34"/>
      <c r="J87" s="34"/>
      <c r="K87" s="34"/>
    </row>
    <row r="88" spans="1:11" x14ac:dyDescent="0.25">
      <c r="A88" s="25"/>
      <c r="B88" s="34"/>
      <c r="C88" s="34"/>
      <c r="D88" s="34"/>
      <c r="E88" s="34"/>
      <c r="F88" s="34"/>
      <c r="G88" s="34"/>
      <c r="H88" s="34"/>
      <c r="I88" s="34"/>
      <c r="J88" s="34"/>
      <c r="K88" s="34"/>
    </row>
    <row r="89" spans="1:11" x14ac:dyDescent="0.25">
      <c r="A89" s="25"/>
      <c r="B89" s="34"/>
      <c r="C89" s="34"/>
      <c r="D89" s="34"/>
      <c r="E89" s="34"/>
      <c r="F89" s="34"/>
      <c r="G89" s="34"/>
      <c r="H89" s="34"/>
      <c r="I89" s="34"/>
      <c r="J89" s="34"/>
      <c r="K89" s="34"/>
    </row>
    <row r="90" spans="1:11" x14ac:dyDescent="0.25">
      <c r="A90" s="25"/>
      <c r="B90" s="34"/>
      <c r="C90" s="34"/>
      <c r="D90" s="34"/>
      <c r="E90" s="34"/>
      <c r="F90" s="34"/>
      <c r="G90" s="34"/>
      <c r="H90" s="34"/>
      <c r="I90" s="34"/>
      <c r="J90" s="34"/>
      <c r="K90" s="34"/>
    </row>
    <row r="91" spans="1:11" x14ac:dyDescent="0.25">
      <c r="A91" s="25"/>
      <c r="B91" s="34"/>
      <c r="C91" s="34"/>
      <c r="D91" s="34"/>
      <c r="E91" s="34"/>
      <c r="F91" s="34"/>
      <c r="G91" s="34"/>
      <c r="H91" s="34"/>
      <c r="I91" s="34"/>
      <c r="J91" s="34"/>
      <c r="K91" s="34"/>
    </row>
    <row r="92" spans="1:11" x14ac:dyDescent="0.25">
      <c r="A92" s="25"/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spans="1:11" x14ac:dyDescent="0.25">
      <c r="A93" s="25"/>
      <c r="B93" s="34"/>
      <c r="C93" s="34"/>
      <c r="D93" s="34"/>
      <c r="E93" s="34"/>
      <c r="F93" s="34"/>
      <c r="G93" s="34"/>
      <c r="H93" s="34"/>
      <c r="I93" s="34"/>
      <c r="J93" s="34"/>
      <c r="K93" s="34"/>
    </row>
    <row r="94" spans="1:11" x14ac:dyDescent="0.25">
      <c r="A94" s="25"/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1" x14ac:dyDescent="0.25">
      <c r="A95" s="28"/>
      <c r="B95" s="34"/>
      <c r="C95" s="34"/>
      <c r="D95" s="34"/>
      <c r="E95" s="34"/>
      <c r="F95" s="34"/>
      <c r="G95" s="34"/>
      <c r="H95" s="34"/>
      <c r="I95" s="34"/>
      <c r="J95" s="34"/>
      <c r="K95" s="34"/>
    </row>
    <row r="96" spans="1:11" x14ac:dyDescent="0.25">
      <c r="A96" s="28"/>
      <c r="B96" s="34"/>
      <c r="C96" s="34"/>
      <c r="D96" s="34"/>
      <c r="E96" s="34"/>
      <c r="F96" s="34"/>
      <c r="G96" s="34"/>
      <c r="H96" s="34"/>
      <c r="I96" s="34"/>
      <c r="J96" s="34"/>
      <c r="K96" s="34"/>
    </row>
    <row r="97" spans="1:11" x14ac:dyDescent="0.25">
      <c r="A97" s="22"/>
      <c r="B97" s="19"/>
      <c r="C97" s="34"/>
      <c r="D97" s="34"/>
      <c r="E97" s="34"/>
      <c r="F97" s="34"/>
      <c r="G97" s="34"/>
      <c r="H97" s="34"/>
      <c r="I97" s="34"/>
      <c r="J97" s="34"/>
      <c r="K97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20</vt:i4>
      </vt:variant>
    </vt:vector>
  </HeadingPairs>
  <TitlesOfParts>
    <vt:vector size="47" baseType="lpstr">
      <vt:lpstr>README</vt:lpstr>
      <vt:lpstr>All Sectors</vt:lpstr>
      <vt:lpstr>State Totals</vt:lpstr>
      <vt:lpstr>Model Species</vt:lpstr>
      <vt:lpstr>afdust</vt:lpstr>
      <vt:lpstr>biogenics</vt:lpstr>
      <vt:lpstr>ag</vt:lpstr>
      <vt:lpstr>c1c2rail</vt:lpstr>
      <vt:lpstr>c3marine</vt:lpstr>
      <vt:lpstr>nonpt</vt:lpstr>
      <vt:lpstr>nonroad</vt:lpstr>
      <vt:lpstr>onroad all but rfl</vt:lpstr>
      <vt:lpstr>onroad RPD</vt:lpstr>
      <vt:lpstr>onroad RPP</vt:lpstr>
      <vt:lpstr>onroad RPV</vt:lpstr>
      <vt:lpstr>onroad_rfl RPD</vt:lpstr>
      <vt:lpstr>onroad_rfl RPV</vt:lpstr>
      <vt:lpstr>othar</vt:lpstr>
      <vt:lpstr>othon</vt:lpstr>
      <vt:lpstr>othpt</vt:lpstr>
      <vt:lpstr>ptfire</vt:lpstr>
      <vt:lpstr>ptegu</vt:lpstr>
      <vt:lpstr>ptegu_pk</vt:lpstr>
      <vt:lpstr>ptnonipm</vt:lpstr>
      <vt:lpstr>pt_oilgas</vt:lpstr>
      <vt:lpstr>np_oilgas</vt:lpstr>
      <vt:lpstr>rwc</vt:lpstr>
      <vt:lpstr>ag!_2011ea_v6_11f_12US2_cbo5_soa_ag_state</vt:lpstr>
      <vt:lpstr>ptfire!annual_2011_draft_ptfire_12US2_cbo5_soa</vt:lpstr>
      <vt:lpstr>afdust!annual_2011ea_v6_11f_afdust_12US2_cmaq_cb05_soa_state</vt:lpstr>
      <vt:lpstr>'c1c2rail'!annual_2011ea_v6_11f_c1c2rail_12US2_cbo5_soa_state</vt:lpstr>
      <vt:lpstr>'c3marine'!annual_2011ea_v6_11f_c3marine_12US2_cbo5_soa_state</vt:lpstr>
      <vt:lpstr>nonpt!annual_2011ea_v6_11f_nonpt_12US2_cbo5_soa_state</vt:lpstr>
      <vt:lpstr>nonroad!annual_2011ea_v6_11f_nonroad_12US2_cbo5_soa_state</vt:lpstr>
      <vt:lpstr>othar!annual_2011ea_v6_11f_othar_12US2_cmaq_cb05_soa_state</vt:lpstr>
      <vt:lpstr>othon!annual_2011ea_v6_11f_othon_12US2_cmaq_cb05_soa_state</vt:lpstr>
      <vt:lpstr>othpt!annual_2011ea_v6_11f_othpt_12US2_cmaq_cb05_soa_state</vt:lpstr>
      <vt:lpstr>ptegu!annual_2011ea_v6_11f_ptipm_12US2_cbo5_soa_state</vt:lpstr>
      <vt:lpstr>pt_oilgas!annual_2011ea_v6_11f_ptnonipm_12US2_cbo5_soa_state</vt:lpstr>
      <vt:lpstr>ptnonipm!annual_2011ea_v6_11f_ptnonipm_12US2_cbo5_soa_state</vt:lpstr>
      <vt:lpstr>rwc!annual_2011ea_v6_11f_rwc_12US2_cbo5_soa_state</vt:lpstr>
      <vt:lpstr>beis</vt:lpstr>
      <vt:lpstr>'onroad_rfl RPD'!rep_state_annual_onroad_rfl_RPD_2011ea_v6_11f_12US2_1</vt:lpstr>
      <vt:lpstr>'onroad_rfl RPV'!rep_state_annual_onroad_rfl_RPV_2011ea_v6_11f_12US2</vt:lpstr>
      <vt:lpstr>'onroad RPD'!rep_state_annual_onroad_RPD_2011ea_v6_11f_12US2</vt:lpstr>
      <vt:lpstr>'onroad RPP'!rep_state_annual_onroad_RPP_2011ea_v6_11f_12US2</vt:lpstr>
      <vt:lpstr>'onroad RPV'!rep_state_annual_onroad_RPV_2011ea_v6_11f_12US2</vt:lpstr>
    </vt:vector>
  </TitlesOfParts>
  <Company>US-EPA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jbeidler</dc:creator>
  <cp:lastModifiedBy>Eyth, Alison</cp:lastModifiedBy>
  <cp:lastPrinted>2013-12-09T12:33:33Z</cp:lastPrinted>
  <dcterms:created xsi:type="dcterms:W3CDTF">2013-06-04T13:06:38Z</dcterms:created>
  <dcterms:modified xsi:type="dcterms:W3CDTF">2014-11-17T20:56:01Z</dcterms:modified>
</cp:coreProperties>
</file>