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195" windowWidth="9330" windowHeight="7665" tabRatio="768"/>
  </bookViews>
  <sheets>
    <sheet name="PM Profile" sheetId="19" r:id="rId1"/>
    <sheet name="Reference" sheetId="20" r:id="rId2"/>
    <sheet name="PM Species" sheetId="21" r:id="rId3"/>
    <sheet name="Keyword" sheetId="22" r:id="rId4"/>
    <sheet name="Data" sheetId="27" r:id="rId5"/>
  </sheets>
  <calcPr calcId="145621"/>
</workbook>
</file>

<file path=xl/calcChain.xml><?xml version="1.0" encoding="utf-8"?>
<calcChain xmlns="http://schemas.openxmlformats.org/spreadsheetml/2006/main">
  <c r="U7" i="27" l="1"/>
  <c r="V7" i="27"/>
  <c r="U8" i="27"/>
  <c r="V8" i="27"/>
  <c r="U9" i="27"/>
  <c r="V9" i="27"/>
  <c r="U10" i="27"/>
  <c r="V10" i="27"/>
  <c r="U11" i="27"/>
  <c r="V11" i="27"/>
  <c r="U12" i="27"/>
  <c r="V12" i="27"/>
  <c r="U13" i="27"/>
  <c r="V13" i="27"/>
  <c r="U14" i="27"/>
  <c r="V14" i="27"/>
  <c r="U15" i="27"/>
  <c r="V15" i="27"/>
  <c r="U16" i="27"/>
  <c r="V16" i="27"/>
  <c r="U17" i="27"/>
  <c r="V17" i="27"/>
  <c r="U18" i="27"/>
  <c r="V18" i="27"/>
  <c r="U19" i="27"/>
  <c r="V19" i="27"/>
  <c r="U20" i="27"/>
  <c r="V20" i="27"/>
  <c r="U21" i="27"/>
  <c r="V21" i="27"/>
  <c r="U22" i="27"/>
  <c r="V22" i="27"/>
  <c r="U23" i="27"/>
  <c r="V23" i="27"/>
  <c r="U24" i="27"/>
  <c r="V24" i="27"/>
  <c r="U25" i="27"/>
  <c r="V25" i="27"/>
  <c r="U26" i="27"/>
  <c r="V26" i="27"/>
  <c r="U27" i="27"/>
  <c r="V27" i="27"/>
  <c r="U28" i="27"/>
  <c r="V28" i="27"/>
  <c r="U29" i="27"/>
  <c r="V29" i="27"/>
  <c r="U30" i="27"/>
  <c r="V30" i="27"/>
  <c r="U31" i="27"/>
  <c r="V31" i="27"/>
  <c r="U32" i="27"/>
  <c r="V32" i="27"/>
  <c r="U33" i="27"/>
  <c r="V33" i="27"/>
  <c r="U34" i="27"/>
  <c r="V34" i="27"/>
  <c r="U35" i="27"/>
  <c r="V35" i="27"/>
  <c r="U36" i="27"/>
  <c r="V36" i="27"/>
  <c r="U37" i="27"/>
  <c r="V37" i="27"/>
  <c r="U38" i="27"/>
  <c r="V38" i="27"/>
  <c r="U39" i="27"/>
  <c r="V39" i="27"/>
  <c r="U40" i="27"/>
  <c r="V40" i="27"/>
  <c r="U41" i="27"/>
  <c r="V41" i="27"/>
  <c r="U42" i="27"/>
  <c r="V42" i="27"/>
  <c r="U43" i="27"/>
  <c r="V43" i="27"/>
  <c r="U44" i="27"/>
  <c r="V44" i="27"/>
  <c r="U45" i="27"/>
  <c r="V45" i="27"/>
  <c r="U46" i="27"/>
  <c r="V46" i="27"/>
  <c r="U47" i="27"/>
  <c r="V47" i="27"/>
  <c r="U48" i="27"/>
  <c r="V48" i="27"/>
  <c r="U49" i="27"/>
  <c r="V49" i="27"/>
  <c r="U50" i="27"/>
  <c r="V50" i="27"/>
  <c r="U51" i="27"/>
  <c r="V51" i="27"/>
  <c r="U52" i="27"/>
  <c r="V52" i="27"/>
  <c r="U53" i="27"/>
  <c r="V53" i="27"/>
  <c r="U54" i="27"/>
  <c r="V54" i="27"/>
  <c r="U55" i="27"/>
  <c r="V55" i="27"/>
  <c r="U56" i="27"/>
  <c r="V56" i="27"/>
  <c r="U57" i="27"/>
  <c r="V57" i="27"/>
  <c r="U58" i="27"/>
  <c r="V58" i="27"/>
  <c r="U59" i="27"/>
  <c r="V59" i="27"/>
  <c r="U60" i="27"/>
  <c r="V60" i="27"/>
  <c r="U61" i="27"/>
  <c r="V61" i="27"/>
  <c r="U62" i="27"/>
  <c r="V62" i="27"/>
  <c r="U63" i="27"/>
  <c r="V63" i="27"/>
  <c r="U64" i="27"/>
  <c r="V64" i="27"/>
  <c r="U65" i="27"/>
  <c r="V65" i="27"/>
  <c r="U66" i="27"/>
  <c r="V66" i="27"/>
  <c r="U67" i="27"/>
  <c r="V67" i="27"/>
  <c r="U68" i="27"/>
  <c r="V68" i="27"/>
  <c r="U69" i="27"/>
  <c r="V69" i="27"/>
  <c r="U70" i="27"/>
  <c r="V70" i="27"/>
  <c r="U71" i="27"/>
  <c r="V71" i="27"/>
  <c r="U72" i="27"/>
  <c r="V72" i="27"/>
  <c r="U73" i="27"/>
  <c r="V73" i="27"/>
  <c r="U74" i="27"/>
  <c r="V74" i="27"/>
  <c r="U75" i="27"/>
  <c r="V75" i="27"/>
  <c r="U76" i="27"/>
  <c r="V76" i="27"/>
  <c r="V6" i="27"/>
  <c r="U6" i="27"/>
  <c r="P7" i="27"/>
  <c r="Q7" i="27"/>
  <c r="P8" i="27"/>
  <c r="Q8" i="27"/>
  <c r="P9" i="27"/>
  <c r="Q9" i="27"/>
  <c r="P10" i="27"/>
  <c r="Q10" i="27"/>
  <c r="P11" i="27"/>
  <c r="Q11" i="27"/>
  <c r="P12" i="27"/>
  <c r="Q12" i="27"/>
  <c r="P13" i="27"/>
  <c r="Q13" i="27"/>
  <c r="P14" i="27"/>
  <c r="Q14" i="27"/>
  <c r="P15" i="27"/>
  <c r="Q15" i="27"/>
  <c r="P16" i="27"/>
  <c r="Q16" i="27"/>
  <c r="P17" i="27"/>
  <c r="Q17" i="27"/>
  <c r="P18" i="27"/>
  <c r="Q18" i="27"/>
  <c r="P19" i="27"/>
  <c r="Q19" i="27"/>
  <c r="P20" i="27"/>
  <c r="Q20" i="27"/>
  <c r="P21" i="27"/>
  <c r="Q21" i="27"/>
  <c r="P22" i="27"/>
  <c r="Q22" i="27"/>
  <c r="P23" i="27"/>
  <c r="Q23" i="27"/>
  <c r="P24" i="27"/>
  <c r="Q24" i="27"/>
  <c r="P25" i="27"/>
  <c r="Q25" i="27"/>
  <c r="P26" i="27"/>
  <c r="Q26" i="27"/>
  <c r="P27" i="27"/>
  <c r="Q27" i="27"/>
  <c r="P28" i="27"/>
  <c r="Q28" i="27"/>
  <c r="P29" i="27"/>
  <c r="Q29" i="27"/>
  <c r="P30" i="27"/>
  <c r="Q30" i="27"/>
  <c r="P31" i="27"/>
  <c r="Q31" i="27"/>
  <c r="P32" i="27"/>
  <c r="Q32" i="27"/>
  <c r="P33" i="27"/>
  <c r="Q33" i="27"/>
  <c r="P34" i="27"/>
  <c r="Q34" i="27"/>
  <c r="P35" i="27"/>
  <c r="Q35" i="27"/>
  <c r="P36" i="27"/>
  <c r="Q36" i="27"/>
  <c r="P37" i="27"/>
  <c r="Q37" i="27"/>
  <c r="P38" i="27"/>
  <c r="Q38" i="27"/>
  <c r="P39" i="27"/>
  <c r="Q39" i="27"/>
  <c r="P40" i="27"/>
  <c r="Q40" i="27"/>
  <c r="P41" i="27"/>
  <c r="Q41" i="27"/>
  <c r="P42" i="27"/>
  <c r="Q42" i="27"/>
  <c r="P43" i="27"/>
  <c r="Q43" i="27"/>
  <c r="P44" i="27"/>
  <c r="Q44" i="27"/>
  <c r="P45" i="27"/>
  <c r="Q45" i="27"/>
  <c r="P46" i="27"/>
  <c r="Q46" i="27"/>
  <c r="P47" i="27"/>
  <c r="Q47" i="27"/>
  <c r="P48" i="27"/>
  <c r="Q48" i="27"/>
  <c r="P49" i="27"/>
  <c r="Q49" i="27"/>
  <c r="P50" i="27"/>
  <c r="Q50" i="27"/>
  <c r="P51" i="27"/>
  <c r="Q51" i="27"/>
  <c r="P52" i="27"/>
  <c r="Q52" i="27"/>
  <c r="P53" i="27"/>
  <c r="Q53" i="27"/>
  <c r="P54" i="27"/>
  <c r="Q54" i="27"/>
  <c r="P55" i="27"/>
  <c r="Q55" i="27"/>
  <c r="P56" i="27"/>
  <c r="Q56" i="27"/>
  <c r="P57" i="27"/>
  <c r="Q57" i="27"/>
  <c r="P58" i="27"/>
  <c r="Q58" i="27"/>
  <c r="P59" i="27"/>
  <c r="Q59" i="27"/>
  <c r="P60" i="27"/>
  <c r="Q60" i="27"/>
  <c r="P61" i="27"/>
  <c r="Q61" i="27"/>
  <c r="P62" i="27"/>
  <c r="Q62" i="27"/>
  <c r="P63" i="27"/>
  <c r="Q63" i="27"/>
  <c r="P64" i="27"/>
  <c r="Q64" i="27"/>
  <c r="P65" i="27"/>
  <c r="Q65" i="27"/>
  <c r="P66" i="27"/>
  <c r="Q66" i="27"/>
  <c r="P67" i="27"/>
  <c r="Q67" i="27"/>
  <c r="P68" i="27"/>
  <c r="Q68" i="27"/>
  <c r="P69" i="27"/>
  <c r="Q69" i="27"/>
  <c r="P70" i="27"/>
  <c r="Q70" i="27"/>
  <c r="P71" i="27"/>
  <c r="Q71" i="27"/>
  <c r="P72" i="27"/>
  <c r="Q72" i="27"/>
  <c r="P73" i="27"/>
  <c r="Q73" i="27"/>
  <c r="P74" i="27"/>
  <c r="Q74" i="27"/>
  <c r="P75" i="27"/>
  <c r="Q75" i="27"/>
  <c r="P76" i="27"/>
  <c r="Q76" i="27"/>
  <c r="Q6" i="27"/>
  <c r="P6" i="27"/>
  <c r="K7" i="27"/>
  <c r="L7" i="27"/>
  <c r="K8" i="27"/>
  <c r="L8" i="27"/>
  <c r="K9" i="27"/>
  <c r="L9" i="27"/>
  <c r="K10" i="27"/>
  <c r="L10" i="27"/>
  <c r="K11" i="27"/>
  <c r="L11" i="27"/>
  <c r="K12" i="27"/>
  <c r="L12" i="27"/>
  <c r="K13" i="27"/>
  <c r="L13" i="27"/>
  <c r="K14" i="27"/>
  <c r="L14" i="27"/>
  <c r="K15" i="27"/>
  <c r="L15" i="27"/>
  <c r="K16" i="27"/>
  <c r="L16" i="27"/>
  <c r="K17" i="27"/>
  <c r="L17" i="27"/>
  <c r="K18" i="27"/>
  <c r="L18" i="27"/>
  <c r="K19" i="27"/>
  <c r="L19" i="27"/>
  <c r="K20" i="27"/>
  <c r="L20" i="27"/>
  <c r="K21" i="27"/>
  <c r="L21" i="27"/>
  <c r="K22" i="27"/>
  <c r="L22" i="27"/>
  <c r="K23" i="27"/>
  <c r="L23" i="27"/>
  <c r="K24" i="27"/>
  <c r="L24" i="27"/>
  <c r="K25" i="27"/>
  <c r="L25" i="27"/>
  <c r="K26" i="27"/>
  <c r="L26" i="27"/>
  <c r="K27" i="27"/>
  <c r="L27" i="27"/>
  <c r="K28" i="27"/>
  <c r="L28" i="27"/>
  <c r="K29" i="27"/>
  <c r="L29" i="27"/>
  <c r="K30" i="27"/>
  <c r="L30" i="27"/>
  <c r="K31" i="27"/>
  <c r="L31" i="27"/>
  <c r="K32" i="27"/>
  <c r="L32" i="27"/>
  <c r="K33" i="27"/>
  <c r="L33" i="27"/>
  <c r="K34" i="27"/>
  <c r="L34" i="27"/>
  <c r="K35" i="27"/>
  <c r="L35" i="27"/>
  <c r="K36" i="27"/>
  <c r="L36" i="27"/>
  <c r="K37" i="27"/>
  <c r="L37" i="27"/>
  <c r="K38" i="27"/>
  <c r="L38" i="27"/>
  <c r="K39" i="27"/>
  <c r="L39" i="27"/>
  <c r="K40" i="27"/>
  <c r="L40" i="27"/>
  <c r="K41" i="27"/>
  <c r="L41" i="27"/>
  <c r="K42" i="27"/>
  <c r="L42" i="27"/>
  <c r="K43" i="27"/>
  <c r="L43" i="27"/>
  <c r="K44" i="27"/>
  <c r="L44" i="27"/>
  <c r="K45" i="27"/>
  <c r="L45" i="27"/>
  <c r="K46" i="27"/>
  <c r="L46" i="27"/>
  <c r="K47" i="27"/>
  <c r="L47" i="27"/>
  <c r="K48" i="27"/>
  <c r="L48" i="27"/>
  <c r="K49" i="27"/>
  <c r="L49" i="27"/>
  <c r="K50" i="27"/>
  <c r="L50" i="27"/>
  <c r="K51" i="27"/>
  <c r="L51" i="27"/>
  <c r="K52" i="27"/>
  <c r="L52" i="27"/>
  <c r="K53" i="27"/>
  <c r="L53" i="27"/>
  <c r="K54" i="27"/>
  <c r="L54" i="27"/>
  <c r="K55" i="27"/>
  <c r="L55" i="27"/>
  <c r="K56" i="27"/>
  <c r="L56" i="27"/>
  <c r="K57" i="27"/>
  <c r="L57" i="27"/>
  <c r="K58" i="27"/>
  <c r="L58" i="27"/>
  <c r="K59" i="27"/>
  <c r="L59" i="27"/>
  <c r="K60" i="27"/>
  <c r="L60" i="27"/>
  <c r="K61" i="27"/>
  <c r="L61" i="27"/>
  <c r="K62" i="27"/>
  <c r="L62" i="27"/>
  <c r="K63" i="27"/>
  <c r="L63" i="27"/>
  <c r="K64" i="27"/>
  <c r="L64" i="27"/>
  <c r="K65" i="27"/>
  <c r="L65" i="27"/>
  <c r="K66" i="27"/>
  <c r="L66" i="27"/>
  <c r="K67" i="27"/>
  <c r="L67" i="27"/>
  <c r="K68" i="27"/>
  <c r="L68" i="27"/>
  <c r="K69" i="27"/>
  <c r="L69" i="27"/>
  <c r="K70" i="27"/>
  <c r="L70" i="27"/>
  <c r="K71" i="27"/>
  <c r="L71" i="27"/>
  <c r="K72" i="27"/>
  <c r="L72" i="27"/>
  <c r="K73" i="27"/>
  <c r="L73" i="27"/>
  <c r="K74" i="27"/>
  <c r="L74" i="27"/>
  <c r="K75" i="27"/>
  <c r="L75" i="27"/>
  <c r="K76" i="27"/>
  <c r="L76" i="27"/>
  <c r="L6" i="27"/>
  <c r="K6" i="27"/>
  <c r="F7" i="27"/>
  <c r="G7" i="27"/>
  <c r="F8" i="27"/>
  <c r="G8" i="27"/>
  <c r="F9" i="27"/>
  <c r="G9" i="27"/>
  <c r="F10" i="27"/>
  <c r="G10" i="27"/>
  <c r="F11" i="27"/>
  <c r="G11" i="27"/>
  <c r="F12" i="27"/>
  <c r="G12" i="27"/>
  <c r="F13" i="27"/>
  <c r="G13" i="27"/>
  <c r="F14" i="27"/>
  <c r="G14" i="27"/>
  <c r="F15" i="27"/>
  <c r="G15" i="27"/>
  <c r="F16" i="27"/>
  <c r="G16" i="27"/>
  <c r="F17" i="27"/>
  <c r="G17" i="27"/>
  <c r="F18" i="27"/>
  <c r="G18" i="27"/>
  <c r="F19" i="27"/>
  <c r="G19" i="27"/>
  <c r="F20" i="27"/>
  <c r="G20" i="27"/>
  <c r="F21" i="27"/>
  <c r="G21" i="27"/>
  <c r="F22" i="27"/>
  <c r="G22" i="27"/>
  <c r="F23" i="27"/>
  <c r="G23" i="27"/>
  <c r="F24" i="27"/>
  <c r="G24" i="27"/>
  <c r="F25" i="27"/>
  <c r="G25" i="27"/>
  <c r="F26" i="27"/>
  <c r="G26" i="27"/>
  <c r="F27" i="27"/>
  <c r="G27" i="27"/>
  <c r="F28" i="27"/>
  <c r="G28" i="27"/>
  <c r="F29" i="27"/>
  <c r="G29" i="27"/>
  <c r="F30" i="27"/>
  <c r="G30" i="27"/>
  <c r="F31" i="27"/>
  <c r="G31" i="27"/>
  <c r="F32" i="27"/>
  <c r="G32" i="27"/>
  <c r="F33" i="27"/>
  <c r="G33" i="27"/>
  <c r="F34" i="27"/>
  <c r="G34" i="27"/>
  <c r="F35" i="27"/>
  <c r="G35" i="27"/>
  <c r="F36" i="27"/>
  <c r="G36" i="27"/>
  <c r="F37" i="27"/>
  <c r="G37" i="27"/>
  <c r="F38" i="27"/>
  <c r="G38" i="27"/>
  <c r="F39" i="27"/>
  <c r="G39" i="27"/>
  <c r="F40" i="27"/>
  <c r="G40" i="27"/>
  <c r="F41" i="27"/>
  <c r="G41" i="27"/>
  <c r="F42" i="27"/>
  <c r="G42" i="27"/>
  <c r="F43" i="27"/>
  <c r="G43" i="27"/>
  <c r="F44" i="27"/>
  <c r="G44" i="27"/>
  <c r="F45" i="27"/>
  <c r="G45" i="27"/>
  <c r="F46" i="27"/>
  <c r="G46" i="27"/>
  <c r="F47" i="27"/>
  <c r="G47" i="27"/>
  <c r="F48" i="27"/>
  <c r="G48" i="27"/>
  <c r="F49" i="27"/>
  <c r="G49" i="27"/>
  <c r="F50" i="27"/>
  <c r="G50" i="27"/>
  <c r="F51" i="27"/>
  <c r="G51" i="27"/>
  <c r="F52" i="27"/>
  <c r="G52" i="27"/>
  <c r="F53" i="27"/>
  <c r="G53" i="27"/>
  <c r="F54" i="27"/>
  <c r="G54" i="27"/>
  <c r="F55" i="27"/>
  <c r="G55" i="27"/>
  <c r="F56" i="27"/>
  <c r="G56" i="27"/>
  <c r="F57" i="27"/>
  <c r="G57" i="27"/>
  <c r="F58" i="27"/>
  <c r="G58" i="27"/>
  <c r="F59" i="27"/>
  <c r="G59" i="27"/>
  <c r="F60" i="27"/>
  <c r="G60" i="27"/>
  <c r="F61" i="27"/>
  <c r="G61" i="27"/>
  <c r="F62" i="27"/>
  <c r="G62" i="27"/>
  <c r="F63" i="27"/>
  <c r="G63" i="27"/>
  <c r="F64" i="27"/>
  <c r="G64" i="27"/>
  <c r="F65" i="27"/>
  <c r="G65" i="27"/>
  <c r="F66" i="27"/>
  <c r="G66" i="27"/>
  <c r="F67" i="27"/>
  <c r="G67" i="27"/>
  <c r="F68" i="27"/>
  <c r="G68" i="27"/>
  <c r="F69" i="27"/>
  <c r="G69" i="27"/>
  <c r="F70" i="27"/>
  <c r="G70" i="27"/>
  <c r="F71" i="27"/>
  <c r="G71" i="27"/>
  <c r="F72" i="27"/>
  <c r="G72" i="27"/>
  <c r="F73" i="27"/>
  <c r="G73" i="27"/>
  <c r="F74" i="27"/>
  <c r="G74" i="27"/>
  <c r="F75" i="27"/>
  <c r="G75" i="27"/>
  <c r="F76" i="27"/>
  <c r="G76" i="27"/>
  <c r="G6" i="27"/>
  <c r="F6" i="27"/>
  <c r="S86" i="27"/>
  <c r="N86" i="27"/>
  <c r="I86" i="27"/>
  <c r="D86" i="27"/>
  <c r="T6" i="27"/>
  <c r="O6" i="27"/>
  <c r="J6" i="27"/>
  <c r="E6" i="27"/>
  <c r="S6" i="27"/>
  <c r="S74" i="27" s="1"/>
  <c r="N6" i="27"/>
  <c r="N74" i="27" s="1"/>
  <c r="I6" i="27"/>
  <c r="I74" i="27" s="1"/>
  <c r="D6" i="27"/>
  <c r="D74" i="27" s="1"/>
  <c r="S75" i="27"/>
  <c r="N75" i="27"/>
  <c r="I75" i="27"/>
  <c r="D75" i="27"/>
  <c r="S85" i="27" l="1"/>
  <c r="N85" i="27"/>
  <c r="D85" i="27"/>
  <c r="I85" i="27"/>
  <c r="S76" i="27" l="1"/>
  <c r="N76" i="27"/>
  <c r="P87" i="27" l="1"/>
  <c r="F87" i="27"/>
  <c r="K87" i="27"/>
  <c r="U87" i="27"/>
</calcChain>
</file>

<file path=xl/comments1.xml><?xml version="1.0" encoding="utf-8"?>
<comments xmlns="http://schemas.openxmlformats.org/spreadsheetml/2006/main">
  <authors>
    <author>Author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authors multiplied OC by 1.4 to account for hydrogen, oxygen, or other non-carbon atoms and present it here as OC.  Since PNCOM (40% of OC) is added to the profile, I divide this value by 1.4 to represent only the OC.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 Reff et al., 2009, use Sulfur for the normalization mass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 Reff et al., 2009, use Chlorine for the normalization mass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Per Reff et al., 2009, use Potassium for the normalization mass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Per Reff et al., 2009, use Sulfur for the normalization mass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Per Reff et al., 2009, use chloride for the normalization mass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</rPr>
          <t xml:space="preserve">
Per Reff et al., 2009, use Potassium for the normalization mass</t>
        </r>
      </text>
    </comment>
    <comment ref="C73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Reff et al., 2009 assume no particulate water from charbroiling.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40% of OC, as recommended by the authors.</t>
        </r>
      </text>
    </comment>
    <comment ref="C7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Following Reff et al., 2009 to calculate this mass.</t>
        </r>
      </text>
    </comment>
    <comment ref="C7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=gravimetric mass minus Sum of speciated. 
Set to zero when sum of speciated is larger than gravimetric mass</t>
        </r>
      </text>
    </comment>
    <comment ref="C8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Following Reff et al., excluding sulfate, Cl-, and K+ ions.</t>
        </r>
      </text>
    </comment>
    <comment ref="C8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Use this value to normalize the profile.</t>
        </r>
      </text>
    </comment>
  </commentList>
</comments>
</file>

<file path=xl/sharedStrings.xml><?xml version="1.0" encoding="utf-8"?>
<sst xmlns="http://schemas.openxmlformats.org/spreadsheetml/2006/main" count="897" uniqueCount="160">
  <si>
    <t>Biphenyl</t>
  </si>
  <si>
    <t>Acenaphthylene</t>
  </si>
  <si>
    <t>Acenaphthene</t>
  </si>
  <si>
    <t>Fluorene</t>
  </si>
  <si>
    <t>1-Methylfluorene</t>
  </si>
  <si>
    <t>Phenanthrene</t>
  </si>
  <si>
    <t>Anthracene</t>
  </si>
  <si>
    <t>Fluoranthene</t>
  </si>
  <si>
    <t>Pyrene</t>
  </si>
  <si>
    <t>Retene</t>
  </si>
  <si>
    <t>Benzonaphthothiophene</t>
  </si>
  <si>
    <t>Benz(a)anthracene</t>
  </si>
  <si>
    <t>Benzo(b)chrysene</t>
  </si>
  <si>
    <t>Coronene</t>
  </si>
  <si>
    <t>Compound</t>
  </si>
  <si>
    <t>P_NUMBER</t>
  </si>
  <si>
    <t>NAME</t>
  </si>
  <si>
    <t>QUALITY</t>
  </si>
  <si>
    <t>CONTROLS</t>
  </si>
  <si>
    <t>P_DATE</t>
  </si>
  <si>
    <t>NOTES</t>
  </si>
  <si>
    <t>TOTAL</t>
  </si>
  <si>
    <t>MASTER_POL</t>
  </si>
  <si>
    <t>T_METHOD</t>
  </si>
  <si>
    <t>NORM_BASIS</t>
  </si>
  <si>
    <t>ORIG_COMPO</t>
  </si>
  <si>
    <t>STANDARD</t>
  </si>
  <si>
    <t>INCL_GAS</t>
  </si>
  <si>
    <t>TEST_YEAR</t>
  </si>
  <si>
    <t>J_RATING</t>
  </si>
  <si>
    <t>V_RATING</t>
  </si>
  <si>
    <t>D_RATING</t>
  </si>
  <si>
    <t>REGION</t>
  </si>
  <si>
    <t>LOWER_SIZE</t>
  </si>
  <si>
    <t>UPPER_SIZE</t>
  </si>
  <si>
    <t>SIBLING</t>
  </si>
  <si>
    <t>VERSION</t>
  </si>
  <si>
    <t>SIMPLIFIED</t>
  </si>
  <si>
    <t>PM</t>
  </si>
  <si>
    <t>C</t>
  </si>
  <si>
    <t>United States</t>
  </si>
  <si>
    <t>ID</t>
  </si>
  <si>
    <t>P_TYPE</t>
  </si>
  <si>
    <t>DATA_ORIGN</t>
  </si>
  <si>
    <t>PRIMARY</t>
  </si>
  <si>
    <t>DESCRIPTIO</t>
  </si>
  <si>
    <t>DOCUMENT</t>
  </si>
  <si>
    <t>P</t>
  </si>
  <si>
    <t>Literature</t>
  </si>
  <si>
    <t>SPECIES_ID</t>
  </si>
  <si>
    <t>WEIGHT_PER</t>
  </si>
  <si>
    <t>UNCERTAINT</t>
  </si>
  <si>
    <t>UNC_METHOD</t>
  </si>
  <si>
    <t>ANLYMETHOD</t>
  </si>
  <si>
    <t>Standard deviation</t>
  </si>
  <si>
    <t>Ion Chromatography (IC)</t>
  </si>
  <si>
    <t>Thermal/Optical Reflectance</t>
  </si>
  <si>
    <t>X-Ray Fluorescence (XRF)</t>
  </si>
  <si>
    <t>KEYWORD</t>
  </si>
  <si>
    <t>Sodium</t>
  </si>
  <si>
    <t>Magnesium</t>
  </si>
  <si>
    <t>Aluminum</t>
  </si>
  <si>
    <t>Silicon</t>
  </si>
  <si>
    <t>Sulfur</t>
  </si>
  <si>
    <t>Potassium</t>
  </si>
  <si>
    <t>Calcium</t>
  </si>
  <si>
    <t>Iron</t>
  </si>
  <si>
    <t>Copper</t>
  </si>
  <si>
    <t>Zinc</t>
  </si>
  <si>
    <t>GC-MS</t>
  </si>
  <si>
    <t>Species ID</t>
  </si>
  <si>
    <t>Hamburger</t>
  </si>
  <si>
    <t>Auto-Char</t>
  </si>
  <si>
    <t>(mg/kg)</t>
  </si>
  <si>
    <t>Under-Char</t>
  </si>
  <si>
    <t>Steak</t>
  </si>
  <si>
    <t>Chicken</t>
  </si>
  <si>
    <t>Griddle</t>
  </si>
  <si>
    <t>Mass by gravimetric measurements</t>
  </si>
  <si>
    <t>nq</t>
  </si>
  <si>
    <t>Organic carbon</t>
  </si>
  <si>
    <t>Elemental carbon</t>
  </si>
  <si>
    <t>Nitrate</t>
  </si>
  <si>
    <t>Sulfate</t>
  </si>
  <si>
    <t>Soluble potassium</t>
  </si>
  <si>
    <t>Phosphorus</t>
  </si>
  <si>
    <t>Lactones</t>
  </si>
  <si>
    <t>G-Nonanoic Lactone</t>
  </si>
  <si>
    <t>G-Decanolactone</t>
  </si>
  <si>
    <t>Caprolactone</t>
  </si>
  <si>
    <t>Undecanoic-G-Lactone</t>
  </si>
  <si>
    <t>Cholesterol</t>
  </si>
  <si>
    <t>Naphthalene</t>
  </si>
  <si>
    <t>2-Menaphthalene</t>
  </si>
  <si>
    <t>1-Menaphthalene</t>
  </si>
  <si>
    <t>1,2-Dimenaphthalene</t>
  </si>
  <si>
    <t>1-Ethyl-2-methylnaphthalene</t>
  </si>
  <si>
    <t>2-Ethyl-1-methylnaphthalene</t>
  </si>
  <si>
    <t>1,2,8-Trimethylnaphthalene</t>
  </si>
  <si>
    <t>nqa</t>
  </si>
  <si>
    <t>2,6+2,7-Dimenaphthalene</t>
  </si>
  <si>
    <t>2-Methylbiphenyl</t>
  </si>
  <si>
    <t>3-Methylbiphenyl</t>
  </si>
  <si>
    <t>4-Methylbiphenyl</t>
  </si>
  <si>
    <t>2-Methylphenanthrene</t>
  </si>
  <si>
    <t>1-Methylphenanthrene</t>
  </si>
  <si>
    <t>3,6-Dimethylphenanthrene</t>
  </si>
  <si>
    <t>A-Dimethylphenanthrene</t>
  </si>
  <si>
    <t>B-Dimethylphenanthrene</t>
  </si>
  <si>
    <t>C-Dimethylphenanthrene</t>
  </si>
  <si>
    <t>D-Dimethylphenanthrene</t>
  </si>
  <si>
    <t>1,7-Dimethylphenanthrene</t>
  </si>
  <si>
    <t>E-Dimethylphenanthrene</t>
  </si>
  <si>
    <t>Benzo(e)Pyrene</t>
  </si>
  <si>
    <t>Benzo(a)Pyrene</t>
  </si>
  <si>
    <t>Indeno[123-cd]Pyrene</t>
  </si>
  <si>
    <t>Chrysene/Triphenylene</t>
  </si>
  <si>
    <t>Benzo(b+j+k)Fluoranthene</t>
  </si>
  <si>
    <t>Dibenz(ah+ac)anthracene</t>
  </si>
  <si>
    <t>Benzo(ghi)Perylene</t>
  </si>
  <si>
    <t>Polycyclic aromatic hydrocarbons</t>
  </si>
  <si>
    <t>Sum of elements</t>
  </si>
  <si>
    <t>Sum of particulate species</t>
  </si>
  <si>
    <t>Uncertainty</t>
  </si>
  <si>
    <t>1,7+1,3+1,6‑Dimenaphthalene</t>
  </si>
  <si>
    <t>2,3+1,4+1,5‑Dimenaphthalene</t>
  </si>
  <si>
    <t>Chloride ion</t>
  </si>
  <si>
    <t>Ammonium (NH4+)</t>
  </si>
  <si>
    <t>Chloride (Chlorine atom)</t>
  </si>
  <si>
    <t>%</t>
  </si>
  <si>
    <t>Profile #</t>
  </si>
  <si>
    <t>Major compounds are not available</t>
  </si>
  <si>
    <t>Jacob D. McDonald , Barbara Zielinska , Eric M. Fujita , John C. Sagebiel , Judith C. Chow &amp; John G. Watson (2003) Emissions from Charbroiling and Grilling of Chicken and Beef, Journal of the Air &amp; Waste Management
Association, 53:2, 185-194, DOI: 10.1080/10473289.2003.10466141</t>
  </si>
  <si>
    <t>Emission rates for fine particle mass (PM2.5), carbon (organic/elemental), inorganic ions, elements (primarily metals), and speciated organic compounds are reported for charbroiling hamburger, steak, and chicken.</t>
  </si>
  <si>
    <t>Tests were conducted at a cooking laboratory (UC Riverside) for hamburger cooked on an underfired and automated charbroiler, chicken with skin and steak cooked on an underfired charbroiler, hamburger cooked on a griddle, and chicken without skin cooked on a griddle. The automated charbroiler consisted of a conveyor that moved the meat across the flame during cooking. Natural gas fueled both the automated and underfired charbroilers.  Samples were collected through a 3-m heated sample line (150 °C) connected to a stainless-steel dilution tunnel.  This tunnel was fashioned after the Hildemann et al. model.</t>
  </si>
  <si>
    <t>None</t>
  </si>
  <si>
    <t>D</t>
  </si>
  <si>
    <t>underfired charbroiler</t>
  </si>
  <si>
    <t>automated charbroiler</t>
  </si>
  <si>
    <t>Automated charbroiler - Hamburger</t>
  </si>
  <si>
    <t>Underfired charbroiler - Hamburger</t>
  </si>
  <si>
    <t>Underfired charbroiler - Steak</t>
  </si>
  <si>
    <t>Underfired charbroiler - Chicken</t>
  </si>
  <si>
    <t>Automated charbroiler; Hamburger</t>
  </si>
  <si>
    <t>Underfired charbroiler; Hamburger</t>
  </si>
  <si>
    <t>Underfired charbroiler; Steak</t>
  </si>
  <si>
    <t>Underfired charbroiler; Chicken</t>
  </si>
  <si>
    <t>Inferred</t>
  </si>
  <si>
    <t>Particulate Water</t>
  </si>
  <si>
    <t>Non-Carbon Organic Matter</t>
  </si>
  <si>
    <t>Metal-bound Oxygen</t>
  </si>
  <si>
    <t>Other Unspeciated PM2.5</t>
  </si>
  <si>
    <t>Weight</t>
  </si>
  <si>
    <t>Reconstructed Mass</t>
  </si>
  <si>
    <t>Sum of species minus (SO4=, Cl-, K+)</t>
  </si>
  <si>
    <t>Reconstructed normalization basis</t>
  </si>
  <si>
    <t>Sum of speciated weight %</t>
  </si>
  <si>
    <t>These values are copied from the paper</t>
  </si>
  <si>
    <t>Analytical methods</t>
  </si>
  <si>
    <t>The authors multiplied OC mass by 1.4 to account for hydrogen, oxygen, or other non-carbon atoms but still call it “OC” (see Page 190, EC/OC section).  Since Particulate Non-Carbon Organic Matter (40% of OC) has been added to the profile, the OC mass is divided by 1.4 to represent only the true OC portion in the profile.   Metal-Bound Oxygen is calculated based on Reff at al.,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</si>
</sst>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charset val="134"/>
    </font>
    <font>
      <sz val="11"/>
      <color rgb="FFFF0000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0" fillId="2" borderId="0" xfId="0" applyFill="1"/>
    <xf numFmtId="0" fontId="2" fillId="3" borderId="1" xfId="2" applyFont="1" applyFill="1" applyBorder="1" applyAlignment="1">
      <alignment horizontal="center"/>
    </xf>
    <xf numFmtId="0" fontId="2" fillId="3" borderId="2" xfId="2" applyFont="1" applyFill="1" applyBorder="1" applyAlignment="1">
      <alignment horizontal="center"/>
    </xf>
    <xf numFmtId="14" fontId="0" fillId="0" borderId="0" xfId="0" applyNumberFormat="1"/>
    <xf numFmtId="0" fontId="2" fillId="0" borderId="0" xfId="2" applyFont="1" applyFill="1" applyBorder="1" applyAlignment="1"/>
    <xf numFmtId="0" fontId="2" fillId="0" borderId="0" xfId="2" applyFont="1" applyFill="1" applyBorder="1" applyAlignment="1">
      <alignment horizontal="right"/>
    </xf>
    <xf numFmtId="0" fontId="2" fillId="3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right"/>
    </xf>
    <xf numFmtId="0" fontId="2" fillId="3" borderId="2" xfId="4" applyFont="1" applyFill="1" applyBorder="1" applyAlignment="1">
      <alignment horizontal="center"/>
    </xf>
    <xf numFmtId="0" fontId="2" fillId="3" borderId="2" xfId="5" applyFont="1" applyFill="1" applyBorder="1" applyAlignment="1">
      <alignment horizontal="center"/>
    </xf>
    <xf numFmtId="0" fontId="5" fillId="0" borderId="0" xfId="0" applyFont="1"/>
    <xf numFmtId="0" fontId="0" fillId="0" borderId="0" xfId="0" applyAlignment="1"/>
    <xf numFmtId="0" fontId="0" fillId="4" borderId="0" xfId="0" applyFill="1"/>
    <xf numFmtId="0" fontId="0" fillId="0" borderId="0" xfId="0" applyFill="1"/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</cellXfs>
  <cellStyles count="6">
    <cellStyle name="Normal" xfId="0" builtinId="0"/>
    <cellStyle name="Normal 2" xfId="1"/>
    <cellStyle name="Normal_Sheet1" xfId="2"/>
    <cellStyle name="Normal_Sheet3" xfId="4"/>
    <cellStyle name="Normal_Sheet4" xfId="3"/>
    <cellStyle name="Normal_Sheet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workbookViewId="0">
      <selection activeCell="D12" sqref="D12"/>
    </sheetView>
  </sheetViews>
  <sheetFormatPr defaultRowHeight="15"/>
  <cols>
    <col min="2" max="2" width="27.140625" customWidth="1"/>
    <col min="5" max="5" width="9.5703125" bestFit="1" customWidth="1"/>
  </cols>
  <sheetData>
    <row r="1" spans="1:23">
      <c r="A1" s="3" t="s">
        <v>15</v>
      </c>
      <c r="B1" s="3" t="s">
        <v>16</v>
      </c>
      <c r="C1" s="3" t="s">
        <v>17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4" t="s">
        <v>24</v>
      </c>
      <c r="K1" s="4" t="s">
        <v>25</v>
      </c>
      <c r="L1" s="4" t="s">
        <v>26</v>
      </c>
      <c r="M1" s="4" t="s">
        <v>27</v>
      </c>
      <c r="N1" s="3" t="s">
        <v>28</v>
      </c>
      <c r="O1" s="4" t="s">
        <v>29</v>
      </c>
      <c r="P1" s="4" t="s">
        <v>30</v>
      </c>
      <c r="Q1" s="3" t="s">
        <v>31</v>
      </c>
      <c r="R1" s="4" t="s">
        <v>32</v>
      </c>
      <c r="S1" s="4" t="s">
        <v>33</v>
      </c>
      <c r="T1" s="3" t="s">
        <v>34</v>
      </c>
      <c r="U1" s="3" t="s">
        <v>35</v>
      </c>
      <c r="V1" s="3" t="s">
        <v>36</v>
      </c>
      <c r="W1" s="3" t="s">
        <v>37</v>
      </c>
    </row>
    <row r="2" spans="1:23">
      <c r="A2">
        <v>95429</v>
      </c>
      <c r="B2" t="s">
        <v>139</v>
      </c>
      <c r="C2" t="s">
        <v>136</v>
      </c>
      <c r="D2" t="s">
        <v>135</v>
      </c>
      <c r="E2" s="5">
        <v>42411</v>
      </c>
      <c r="F2" t="s">
        <v>159</v>
      </c>
      <c r="G2">
        <v>100</v>
      </c>
      <c r="H2" s="6" t="s">
        <v>38</v>
      </c>
      <c r="I2" t="s">
        <v>134</v>
      </c>
      <c r="J2" t="s">
        <v>153</v>
      </c>
      <c r="K2" t="s">
        <v>39</v>
      </c>
      <c r="L2" s="7" t="b">
        <v>1</v>
      </c>
      <c r="M2" s="7" t="b">
        <v>0</v>
      </c>
      <c r="N2">
        <v>2003</v>
      </c>
      <c r="O2">
        <v>5</v>
      </c>
      <c r="P2">
        <v>4</v>
      </c>
      <c r="Q2">
        <v>2</v>
      </c>
      <c r="R2" t="s">
        <v>40</v>
      </c>
      <c r="S2" s="7">
        <v>0</v>
      </c>
      <c r="T2" s="7">
        <v>2.5</v>
      </c>
      <c r="V2" s="6">
        <v>4.5</v>
      </c>
      <c r="W2" s="7" t="b">
        <v>0</v>
      </c>
    </row>
    <row r="3" spans="1:23">
      <c r="A3">
        <v>95430</v>
      </c>
      <c r="B3" t="s">
        <v>140</v>
      </c>
      <c r="C3" t="s">
        <v>136</v>
      </c>
      <c r="D3" t="s">
        <v>135</v>
      </c>
      <c r="E3" s="5">
        <v>42411</v>
      </c>
      <c r="F3" t="s">
        <v>159</v>
      </c>
      <c r="G3">
        <v>100</v>
      </c>
      <c r="H3" s="6" t="s">
        <v>38</v>
      </c>
      <c r="I3" t="s">
        <v>134</v>
      </c>
      <c r="J3" t="s">
        <v>153</v>
      </c>
      <c r="K3" t="s">
        <v>39</v>
      </c>
      <c r="L3" s="7" t="b">
        <v>1</v>
      </c>
      <c r="M3" s="7" t="b">
        <v>0</v>
      </c>
      <c r="N3">
        <v>2003</v>
      </c>
      <c r="O3">
        <v>5</v>
      </c>
      <c r="P3">
        <v>4</v>
      </c>
      <c r="Q3">
        <v>2</v>
      </c>
      <c r="R3" t="s">
        <v>40</v>
      </c>
      <c r="S3" s="7">
        <v>0</v>
      </c>
      <c r="T3" s="7">
        <v>2.5</v>
      </c>
      <c r="V3" s="6">
        <v>4.5</v>
      </c>
      <c r="W3" s="7" t="b">
        <v>0</v>
      </c>
    </row>
    <row r="4" spans="1:23">
      <c r="A4">
        <v>95431</v>
      </c>
      <c r="B4" t="s">
        <v>141</v>
      </c>
      <c r="C4" t="s">
        <v>136</v>
      </c>
      <c r="D4" t="s">
        <v>135</v>
      </c>
      <c r="E4" s="5">
        <v>42411</v>
      </c>
      <c r="F4" t="s">
        <v>159</v>
      </c>
      <c r="G4">
        <v>100</v>
      </c>
      <c r="H4" s="6" t="s">
        <v>38</v>
      </c>
      <c r="I4" t="s">
        <v>134</v>
      </c>
      <c r="J4" t="s">
        <v>153</v>
      </c>
      <c r="K4" t="s">
        <v>39</v>
      </c>
      <c r="L4" s="7" t="b">
        <v>1</v>
      </c>
      <c r="M4" s="7" t="b">
        <v>0</v>
      </c>
      <c r="N4">
        <v>2003</v>
      </c>
      <c r="O4">
        <v>5</v>
      </c>
      <c r="P4">
        <v>4</v>
      </c>
      <c r="Q4">
        <v>2</v>
      </c>
      <c r="R4" t="s">
        <v>40</v>
      </c>
      <c r="S4" s="7">
        <v>0</v>
      </c>
      <c r="T4" s="7">
        <v>2.5</v>
      </c>
      <c r="V4" s="6">
        <v>4.5</v>
      </c>
      <c r="W4" s="7" t="b">
        <v>0</v>
      </c>
    </row>
    <row r="5" spans="1:23">
      <c r="A5">
        <v>95432</v>
      </c>
      <c r="B5" t="s">
        <v>142</v>
      </c>
      <c r="C5" t="s">
        <v>136</v>
      </c>
      <c r="D5" t="s">
        <v>135</v>
      </c>
      <c r="E5" s="5">
        <v>42411</v>
      </c>
      <c r="F5" t="s">
        <v>159</v>
      </c>
      <c r="G5">
        <v>100</v>
      </c>
      <c r="H5" s="6" t="s">
        <v>38</v>
      </c>
      <c r="I5" t="s">
        <v>134</v>
      </c>
      <c r="J5" t="s">
        <v>153</v>
      </c>
      <c r="K5" t="s">
        <v>39</v>
      </c>
      <c r="L5" s="7" t="b">
        <v>1</v>
      </c>
      <c r="M5" s="7" t="b">
        <v>0</v>
      </c>
      <c r="N5">
        <v>2003</v>
      </c>
      <c r="O5">
        <v>5</v>
      </c>
      <c r="P5">
        <v>4</v>
      </c>
      <c r="Q5">
        <v>2</v>
      </c>
      <c r="R5" t="s">
        <v>40</v>
      </c>
      <c r="S5" s="7">
        <v>0</v>
      </c>
      <c r="T5" s="7">
        <v>2.5</v>
      </c>
      <c r="V5" s="6">
        <v>4.5</v>
      </c>
      <c r="W5" s="7" t="b">
        <v>0</v>
      </c>
    </row>
    <row r="7" spans="1:23">
      <c r="F7" s="1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28" sqref="D28"/>
    </sheetView>
  </sheetViews>
  <sheetFormatPr defaultRowHeight="15"/>
  <sheetData>
    <row r="1" spans="1:7">
      <c r="A1" s="8" t="s">
        <v>41</v>
      </c>
      <c r="B1" s="8" t="s">
        <v>42</v>
      </c>
      <c r="C1" s="8" t="s">
        <v>15</v>
      </c>
      <c r="D1" s="8" t="s">
        <v>43</v>
      </c>
      <c r="E1" s="8" t="s">
        <v>44</v>
      </c>
      <c r="F1" s="8" t="s">
        <v>45</v>
      </c>
      <c r="G1" s="8" t="s">
        <v>46</v>
      </c>
    </row>
    <row r="2" spans="1:7">
      <c r="A2">
        <v>11043</v>
      </c>
      <c r="B2" t="s">
        <v>47</v>
      </c>
      <c r="C2">
        <v>95429</v>
      </c>
      <c r="D2" s="1" t="s">
        <v>48</v>
      </c>
      <c r="E2" s="9" t="b">
        <v>1</v>
      </c>
      <c r="F2" t="s">
        <v>133</v>
      </c>
      <c r="G2" s="13" t="s">
        <v>132</v>
      </c>
    </row>
    <row r="3" spans="1:7">
      <c r="A3">
        <v>11044</v>
      </c>
      <c r="B3" t="s">
        <v>47</v>
      </c>
      <c r="C3">
        <v>95430</v>
      </c>
      <c r="D3" s="1" t="s">
        <v>48</v>
      </c>
      <c r="E3" s="9" t="b">
        <v>1</v>
      </c>
      <c r="F3" t="s">
        <v>133</v>
      </c>
      <c r="G3" s="13" t="s">
        <v>132</v>
      </c>
    </row>
    <row r="4" spans="1:7">
      <c r="A4">
        <v>11045</v>
      </c>
      <c r="B4" t="s">
        <v>47</v>
      </c>
      <c r="C4">
        <v>95431</v>
      </c>
      <c r="D4" s="1" t="s">
        <v>48</v>
      </c>
      <c r="E4" s="9" t="b">
        <v>1</v>
      </c>
      <c r="F4" t="s">
        <v>133</v>
      </c>
      <c r="G4" s="13" t="s">
        <v>132</v>
      </c>
    </row>
    <row r="5" spans="1:7">
      <c r="A5">
        <v>11046</v>
      </c>
      <c r="B5" t="s">
        <v>47</v>
      </c>
      <c r="C5">
        <v>95432</v>
      </c>
      <c r="D5" s="1" t="s">
        <v>48</v>
      </c>
      <c r="E5" s="9" t="b">
        <v>1</v>
      </c>
      <c r="F5" t="s">
        <v>133</v>
      </c>
      <c r="G5" s="13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"/>
  <sheetViews>
    <sheetView workbookViewId="0">
      <selection activeCell="L18" sqref="L18"/>
    </sheetView>
  </sheetViews>
  <sheetFormatPr defaultRowHeight="15"/>
  <sheetData>
    <row r="1" spans="1:7">
      <c r="A1" s="10" t="s">
        <v>41</v>
      </c>
      <c r="B1" s="10" t="s">
        <v>49</v>
      </c>
      <c r="C1" s="10" t="s">
        <v>15</v>
      </c>
      <c r="D1" s="10" t="s">
        <v>50</v>
      </c>
      <c r="E1" s="10" t="s">
        <v>51</v>
      </c>
      <c r="F1" s="10" t="s">
        <v>52</v>
      </c>
      <c r="G1" s="10" t="s">
        <v>53</v>
      </c>
    </row>
    <row r="2" spans="1:7">
      <c r="A2">
        <v>196166</v>
      </c>
      <c r="B2">
        <v>626</v>
      </c>
      <c r="C2">
        <v>95429</v>
      </c>
      <c r="D2">
        <v>68.793531428105723</v>
      </c>
      <c r="E2">
        <v>5.7032455869105458</v>
      </c>
      <c r="F2" t="s">
        <v>54</v>
      </c>
      <c r="G2" t="s">
        <v>56</v>
      </c>
    </row>
    <row r="3" spans="1:7">
      <c r="A3">
        <v>196167</v>
      </c>
      <c r="B3">
        <v>797</v>
      </c>
      <c r="C3">
        <v>95429</v>
      </c>
      <c r="D3">
        <v>2.5673080647913991</v>
      </c>
      <c r="E3">
        <v>0.70072408356659355</v>
      </c>
      <c r="F3" t="s">
        <v>54</v>
      </c>
      <c r="G3" t="s">
        <v>56</v>
      </c>
    </row>
    <row r="4" spans="1:7">
      <c r="A4">
        <v>196168</v>
      </c>
      <c r="B4">
        <v>613</v>
      </c>
      <c r="C4">
        <v>95429</v>
      </c>
      <c r="D4">
        <v>1.1649969369641643E-2</v>
      </c>
      <c r="E4">
        <v>4.7678578346125981E-2</v>
      </c>
      <c r="F4" t="s">
        <v>54</v>
      </c>
      <c r="G4" t="s">
        <v>55</v>
      </c>
    </row>
    <row r="5" spans="1:7">
      <c r="A5">
        <v>196169</v>
      </c>
      <c r="B5">
        <v>699</v>
      </c>
      <c r="C5">
        <v>95429</v>
      </c>
      <c r="D5">
        <v>0.1009664012035609</v>
      </c>
      <c r="E5">
        <v>4.5736916784519042E-2</v>
      </c>
      <c r="F5" t="s">
        <v>54</v>
      </c>
      <c r="G5" t="s">
        <v>55</v>
      </c>
    </row>
    <row r="6" spans="1:7">
      <c r="A6">
        <v>196170</v>
      </c>
      <c r="B6">
        <v>784</v>
      </c>
      <c r="C6">
        <v>95429</v>
      </c>
      <c r="D6">
        <v>1.1218489022617878E-2</v>
      </c>
      <c r="E6">
        <v>4.595265695803092E-2</v>
      </c>
      <c r="F6" t="s">
        <v>54</v>
      </c>
      <c r="G6" t="s">
        <v>55</v>
      </c>
    </row>
    <row r="7" spans="1:7">
      <c r="A7">
        <v>196171</v>
      </c>
      <c r="B7">
        <v>337</v>
      </c>
      <c r="C7">
        <v>95429</v>
      </c>
      <c r="D7">
        <v>7.0115556391361744E-2</v>
      </c>
      <c r="E7">
        <v>4.5305436437495281E-2</v>
      </c>
      <c r="F7" t="s">
        <v>54</v>
      </c>
      <c r="G7" t="s">
        <v>55</v>
      </c>
    </row>
    <row r="8" spans="1:7">
      <c r="A8">
        <v>196172</v>
      </c>
      <c r="B8">
        <v>2302</v>
      </c>
      <c r="C8">
        <v>95429</v>
      </c>
      <c r="D8">
        <v>0.27636316226872121</v>
      </c>
      <c r="E8">
        <v>6.3211870838981513E-2</v>
      </c>
      <c r="F8" t="s">
        <v>54</v>
      </c>
      <c r="G8" t="s">
        <v>55</v>
      </c>
    </row>
    <row r="9" spans="1:7">
      <c r="A9">
        <v>196173</v>
      </c>
      <c r="B9">
        <v>696</v>
      </c>
      <c r="C9">
        <v>95429</v>
      </c>
      <c r="D9">
        <v>4.2069333834817042E-2</v>
      </c>
      <c r="E9">
        <v>7.2920178647016207E-2</v>
      </c>
      <c r="F9" t="s">
        <v>54</v>
      </c>
      <c r="G9" t="s">
        <v>57</v>
      </c>
    </row>
    <row r="10" spans="1:7">
      <c r="A10">
        <v>196174</v>
      </c>
      <c r="B10">
        <v>525</v>
      </c>
      <c r="C10">
        <v>95429</v>
      </c>
      <c r="D10">
        <v>2.373141908630705E-3</v>
      </c>
      <c r="E10">
        <v>2.0926796830652579E-2</v>
      </c>
      <c r="F10" t="s">
        <v>54</v>
      </c>
      <c r="G10" t="s">
        <v>57</v>
      </c>
    </row>
    <row r="11" spans="1:7">
      <c r="A11">
        <v>196175</v>
      </c>
      <c r="B11">
        <v>292</v>
      </c>
      <c r="C11">
        <v>95429</v>
      </c>
      <c r="D11">
        <v>2.0495316483628817E-2</v>
      </c>
      <c r="E11">
        <v>1.8122174574998109E-2</v>
      </c>
      <c r="F11" t="s">
        <v>54</v>
      </c>
      <c r="G11" t="s">
        <v>57</v>
      </c>
    </row>
    <row r="12" spans="1:7">
      <c r="A12">
        <v>196176</v>
      </c>
      <c r="B12">
        <v>694</v>
      </c>
      <c r="C12">
        <v>95429</v>
      </c>
      <c r="D12">
        <v>3.2145285853270457E-2</v>
      </c>
      <c r="E12">
        <v>2.5888820821425868E-2</v>
      </c>
      <c r="F12" t="s">
        <v>54</v>
      </c>
      <c r="G12" t="s">
        <v>57</v>
      </c>
    </row>
    <row r="13" spans="1:7">
      <c r="A13">
        <v>196177</v>
      </c>
      <c r="B13">
        <v>666</v>
      </c>
      <c r="C13">
        <v>95429</v>
      </c>
      <c r="D13">
        <v>4.0343412446721988E-2</v>
      </c>
      <c r="E13">
        <v>1.0355528328570349E-2</v>
      </c>
      <c r="F13" t="s">
        <v>54</v>
      </c>
      <c r="G13" t="s">
        <v>57</v>
      </c>
    </row>
    <row r="14" spans="1:7">
      <c r="A14">
        <v>196178</v>
      </c>
      <c r="B14">
        <v>700</v>
      </c>
      <c r="C14">
        <v>95429</v>
      </c>
      <c r="D14">
        <v>0.16439401221605429</v>
      </c>
      <c r="E14">
        <v>1.5101812145831757E-2</v>
      </c>
      <c r="F14" t="s">
        <v>54</v>
      </c>
      <c r="G14" t="s">
        <v>57</v>
      </c>
    </row>
    <row r="15" spans="1:7">
      <c r="A15">
        <v>196179</v>
      </c>
      <c r="B15">
        <v>795</v>
      </c>
      <c r="C15">
        <v>95429</v>
      </c>
      <c r="D15">
        <v>0.14066259312974724</v>
      </c>
      <c r="E15">
        <v>3.7323050017555627E-2</v>
      </c>
      <c r="F15" t="s">
        <v>54</v>
      </c>
      <c r="G15" t="s">
        <v>57</v>
      </c>
    </row>
    <row r="16" spans="1:7">
      <c r="A16">
        <v>196180</v>
      </c>
      <c r="B16">
        <v>669</v>
      </c>
      <c r="C16">
        <v>95429</v>
      </c>
      <c r="D16">
        <v>0.30872418829550358</v>
      </c>
      <c r="E16">
        <v>7.2488698299992438E-2</v>
      </c>
      <c r="F16" t="s">
        <v>54</v>
      </c>
      <c r="G16" t="s">
        <v>57</v>
      </c>
    </row>
    <row r="17" spans="1:7">
      <c r="A17">
        <v>196181</v>
      </c>
      <c r="B17">
        <v>329</v>
      </c>
      <c r="C17">
        <v>95429</v>
      </c>
      <c r="D17">
        <v>3.6675829497019993E-3</v>
      </c>
      <c r="E17">
        <v>9.4925676345228201E-3</v>
      </c>
      <c r="F17" t="s">
        <v>54</v>
      </c>
      <c r="G17" t="s">
        <v>57</v>
      </c>
    </row>
    <row r="18" spans="1:7">
      <c r="A18">
        <v>196182</v>
      </c>
      <c r="B18">
        <v>488</v>
      </c>
      <c r="C18">
        <v>95429</v>
      </c>
      <c r="D18">
        <v>3.797027053809128E-2</v>
      </c>
      <c r="E18">
        <v>5.2640602336899274E-2</v>
      </c>
      <c r="F18" t="s">
        <v>54</v>
      </c>
      <c r="G18" t="s">
        <v>57</v>
      </c>
    </row>
    <row r="19" spans="1:7">
      <c r="A19">
        <v>196183</v>
      </c>
      <c r="B19">
        <v>380</v>
      </c>
      <c r="C19">
        <v>95429</v>
      </c>
      <c r="D19">
        <v>2.8046222556544695E-3</v>
      </c>
      <c r="E19">
        <v>8.6296069404752916E-4</v>
      </c>
      <c r="F19" t="s">
        <v>54</v>
      </c>
      <c r="G19" t="s">
        <v>57</v>
      </c>
    </row>
    <row r="20" spans="1:7">
      <c r="A20">
        <v>196184</v>
      </c>
      <c r="B20">
        <v>778</v>
      </c>
      <c r="C20">
        <v>95429</v>
      </c>
      <c r="D20">
        <v>8.9532172007431146E-2</v>
      </c>
      <c r="E20">
        <v>4.1853593661305158E-2</v>
      </c>
      <c r="F20" t="s">
        <v>54</v>
      </c>
      <c r="G20" t="s">
        <v>57</v>
      </c>
    </row>
    <row r="21" spans="1:7">
      <c r="A21">
        <v>196185</v>
      </c>
      <c r="B21">
        <v>1120</v>
      </c>
      <c r="C21">
        <v>95429</v>
      </c>
      <c r="D21">
        <v>5.8034106674696329E-2</v>
      </c>
      <c r="E21">
        <v>1.1218489022617878E-2</v>
      </c>
      <c r="F21" t="s">
        <v>54</v>
      </c>
      <c r="G21" t="s">
        <v>69</v>
      </c>
    </row>
    <row r="22" spans="1:7">
      <c r="A22">
        <v>196186</v>
      </c>
      <c r="B22">
        <v>1016</v>
      </c>
      <c r="C22">
        <v>95429</v>
      </c>
      <c r="D22">
        <v>2.7399002036009052E-2</v>
      </c>
      <c r="E22">
        <v>1.3807371104760467E-2</v>
      </c>
      <c r="F22" t="s">
        <v>54</v>
      </c>
      <c r="G22" t="s">
        <v>69</v>
      </c>
    </row>
    <row r="23" spans="1:7">
      <c r="A23">
        <v>196187</v>
      </c>
      <c r="B23">
        <v>1015</v>
      </c>
      <c r="C23">
        <v>95429</v>
      </c>
      <c r="D23">
        <v>4.8325798866661634E-2</v>
      </c>
      <c r="E23">
        <v>7.9823864199396431E-3</v>
      </c>
      <c r="F23" t="s">
        <v>54</v>
      </c>
      <c r="G23" t="s">
        <v>69</v>
      </c>
    </row>
    <row r="24" spans="1:7">
      <c r="A24">
        <v>196188</v>
      </c>
      <c r="B24">
        <v>1194</v>
      </c>
      <c r="C24">
        <v>95429</v>
      </c>
      <c r="D24">
        <v>2.2221237871723875E-2</v>
      </c>
      <c r="E24">
        <v>1.4454591625296113E-2</v>
      </c>
      <c r="F24" t="s">
        <v>54</v>
      </c>
      <c r="G24" t="s">
        <v>69</v>
      </c>
    </row>
    <row r="25" spans="1:7">
      <c r="A25">
        <v>196189</v>
      </c>
      <c r="B25">
        <v>939</v>
      </c>
      <c r="C25">
        <v>95429</v>
      </c>
      <c r="D25">
        <v>2.912492342410411E-2</v>
      </c>
      <c r="E25">
        <v>1.7043473707438701E-2</v>
      </c>
      <c r="F25" t="s">
        <v>54</v>
      </c>
      <c r="G25" t="s">
        <v>69</v>
      </c>
    </row>
    <row r="26" spans="1:7">
      <c r="A26">
        <v>196190</v>
      </c>
      <c r="B26">
        <v>611</v>
      </c>
      <c r="C26">
        <v>95429</v>
      </c>
      <c r="D26">
        <v>0.49706535977137678</v>
      </c>
      <c r="E26">
        <v>0.11757839456397584</v>
      </c>
      <c r="F26" t="s">
        <v>54</v>
      </c>
      <c r="G26" t="s">
        <v>69</v>
      </c>
    </row>
    <row r="27" spans="1:7">
      <c r="A27">
        <v>196191</v>
      </c>
      <c r="B27">
        <v>196</v>
      </c>
      <c r="C27">
        <v>95429</v>
      </c>
      <c r="D27">
        <v>3.797027053809128E-2</v>
      </c>
      <c r="E27">
        <v>7.9823864199396431E-3</v>
      </c>
      <c r="F27" t="s">
        <v>54</v>
      </c>
      <c r="G27" t="s">
        <v>69</v>
      </c>
    </row>
    <row r="28" spans="1:7">
      <c r="A28">
        <v>196192</v>
      </c>
      <c r="B28">
        <v>105</v>
      </c>
      <c r="C28">
        <v>95429</v>
      </c>
      <c r="D28">
        <v>3.9480451752674457E-2</v>
      </c>
      <c r="E28">
        <v>7.7666462464277622E-3</v>
      </c>
      <c r="F28" t="s">
        <v>54</v>
      </c>
      <c r="G28" t="s">
        <v>69</v>
      </c>
    </row>
    <row r="29" spans="1:7">
      <c r="A29">
        <v>196193</v>
      </c>
      <c r="B29">
        <v>879</v>
      </c>
      <c r="C29">
        <v>95429</v>
      </c>
      <c r="D29">
        <v>2.373141908630705E-3</v>
      </c>
      <c r="E29">
        <v>8.6296069404752916E-4</v>
      </c>
      <c r="F29" t="s">
        <v>54</v>
      </c>
      <c r="G29" t="s">
        <v>69</v>
      </c>
    </row>
    <row r="30" spans="1:7">
      <c r="A30">
        <v>196194</v>
      </c>
      <c r="B30">
        <v>1106</v>
      </c>
      <c r="C30">
        <v>95429</v>
      </c>
      <c r="D30">
        <v>4.9620239907732927E-3</v>
      </c>
      <c r="E30">
        <v>1.5101812145831761E-3</v>
      </c>
      <c r="F30" t="s">
        <v>54</v>
      </c>
      <c r="G30" t="s">
        <v>69</v>
      </c>
    </row>
    <row r="31" spans="1:7">
      <c r="A31">
        <v>196195</v>
      </c>
      <c r="B31">
        <v>871</v>
      </c>
      <c r="C31">
        <v>95429</v>
      </c>
      <c r="D31">
        <v>2.8046222556544695E-3</v>
      </c>
      <c r="E31">
        <v>1.0787008675594114E-3</v>
      </c>
      <c r="F31" t="s">
        <v>54</v>
      </c>
      <c r="G31" t="s">
        <v>69</v>
      </c>
    </row>
    <row r="32" spans="1:7">
      <c r="A32">
        <v>196196</v>
      </c>
      <c r="B32">
        <v>877</v>
      </c>
      <c r="C32">
        <v>95429</v>
      </c>
      <c r="D32">
        <v>1.9416615616069405E-3</v>
      </c>
      <c r="E32">
        <v>1.0787008675594114E-3</v>
      </c>
      <c r="F32" t="s">
        <v>54</v>
      </c>
      <c r="G32" t="s">
        <v>69</v>
      </c>
    </row>
    <row r="33" spans="1:7">
      <c r="A33">
        <v>196197</v>
      </c>
      <c r="B33">
        <v>1316</v>
      </c>
      <c r="C33">
        <v>95429</v>
      </c>
      <c r="D33">
        <v>4.3148034702376456E-3</v>
      </c>
      <c r="E33">
        <v>1.0787008675594114E-3</v>
      </c>
      <c r="F33" t="s">
        <v>54</v>
      </c>
      <c r="G33" t="s">
        <v>69</v>
      </c>
    </row>
    <row r="34" spans="1:7">
      <c r="A34">
        <v>196198</v>
      </c>
      <c r="B34">
        <v>1317</v>
      </c>
      <c r="C34">
        <v>95429</v>
      </c>
      <c r="D34">
        <v>1.0787008675594114E-3</v>
      </c>
      <c r="E34">
        <v>6.4722052053564681E-4</v>
      </c>
      <c r="F34" t="s">
        <v>54</v>
      </c>
      <c r="G34" t="s">
        <v>69</v>
      </c>
    </row>
    <row r="35" spans="1:7">
      <c r="A35">
        <v>196199</v>
      </c>
      <c r="B35">
        <v>1352</v>
      </c>
      <c r="C35">
        <v>95429</v>
      </c>
      <c r="D35">
        <v>8.6296069404752916E-4</v>
      </c>
      <c r="E35">
        <v>2.1574017351188229E-4</v>
      </c>
      <c r="F35" t="s">
        <v>54</v>
      </c>
      <c r="G35" t="s">
        <v>69</v>
      </c>
    </row>
    <row r="36" spans="1:7">
      <c r="A36">
        <v>196200</v>
      </c>
      <c r="B36">
        <v>860</v>
      </c>
      <c r="C36">
        <v>95429</v>
      </c>
      <c r="D36">
        <v>5.2424862163387397E-2</v>
      </c>
      <c r="E36">
        <v>1.251293006368917E-2</v>
      </c>
      <c r="F36" t="s">
        <v>54</v>
      </c>
      <c r="G36" t="s">
        <v>69</v>
      </c>
    </row>
    <row r="37" spans="1:7">
      <c r="A37">
        <v>196201</v>
      </c>
      <c r="B37">
        <v>888</v>
      </c>
      <c r="C37">
        <v>95429</v>
      </c>
      <c r="D37">
        <v>4.0990632967257638E-3</v>
      </c>
      <c r="E37">
        <v>2.8046222556544695E-3</v>
      </c>
      <c r="F37" t="s">
        <v>54</v>
      </c>
      <c r="G37" t="s">
        <v>69</v>
      </c>
    </row>
    <row r="38" spans="1:7">
      <c r="A38">
        <v>196202</v>
      </c>
      <c r="B38">
        <v>890</v>
      </c>
      <c r="C38">
        <v>95429</v>
      </c>
      <c r="D38">
        <v>5.609244511308939E-3</v>
      </c>
      <c r="E38">
        <v>2.5888820821425873E-3</v>
      </c>
      <c r="F38" t="s">
        <v>54</v>
      </c>
      <c r="G38" t="s">
        <v>69</v>
      </c>
    </row>
    <row r="39" spans="1:7">
      <c r="A39">
        <v>196203</v>
      </c>
      <c r="B39">
        <v>891</v>
      </c>
      <c r="C39">
        <v>95429</v>
      </c>
      <c r="D39">
        <v>3.6675829497019993E-3</v>
      </c>
      <c r="E39">
        <v>1.5101812145831761E-3</v>
      </c>
      <c r="F39" t="s">
        <v>54</v>
      </c>
      <c r="G39" t="s">
        <v>69</v>
      </c>
    </row>
    <row r="40" spans="1:7">
      <c r="A40">
        <v>196204</v>
      </c>
      <c r="B40">
        <v>847</v>
      </c>
      <c r="C40">
        <v>95429</v>
      </c>
      <c r="D40">
        <v>0.10549694484731041</v>
      </c>
      <c r="E40">
        <v>2.6751781515473402E-2</v>
      </c>
      <c r="F40" t="s">
        <v>54</v>
      </c>
      <c r="G40" t="s">
        <v>69</v>
      </c>
    </row>
    <row r="41" spans="1:7">
      <c r="A41">
        <v>196205</v>
      </c>
      <c r="B41">
        <v>846</v>
      </c>
      <c r="C41">
        <v>95429</v>
      </c>
      <c r="D41">
        <v>6.0407248583327043E-3</v>
      </c>
      <c r="E41">
        <v>1.0787008675594114E-3</v>
      </c>
      <c r="F41" t="s">
        <v>54</v>
      </c>
      <c r="G41" t="s">
        <v>69</v>
      </c>
    </row>
    <row r="42" spans="1:7">
      <c r="A42">
        <v>196206</v>
      </c>
      <c r="B42">
        <v>883</v>
      </c>
      <c r="C42">
        <v>95429</v>
      </c>
      <c r="D42">
        <v>2.3515678912795168E-2</v>
      </c>
      <c r="E42">
        <v>4.9620239907732927E-3</v>
      </c>
      <c r="F42" t="s">
        <v>54</v>
      </c>
      <c r="G42" t="s">
        <v>69</v>
      </c>
    </row>
    <row r="43" spans="1:7">
      <c r="A43">
        <v>196207</v>
      </c>
      <c r="B43">
        <v>885</v>
      </c>
      <c r="C43">
        <v>95429</v>
      </c>
      <c r="D43">
        <v>1.2944410410712936E-3</v>
      </c>
      <c r="E43">
        <v>1.0787008675594114E-3</v>
      </c>
      <c r="F43" t="s">
        <v>54</v>
      </c>
      <c r="G43" t="s">
        <v>69</v>
      </c>
    </row>
    <row r="44" spans="1:7">
      <c r="A44">
        <v>196208</v>
      </c>
      <c r="B44">
        <v>902</v>
      </c>
      <c r="C44">
        <v>95429</v>
      </c>
      <c r="D44">
        <v>0.10528120467379855</v>
      </c>
      <c r="E44">
        <v>2.783048238303281E-2</v>
      </c>
      <c r="F44" t="s">
        <v>54</v>
      </c>
      <c r="G44" t="s">
        <v>69</v>
      </c>
    </row>
    <row r="45" spans="1:7">
      <c r="A45">
        <v>196209</v>
      </c>
      <c r="B45">
        <v>889</v>
      </c>
      <c r="C45">
        <v>95429</v>
      </c>
      <c r="D45">
        <v>3.2361026026782335E-3</v>
      </c>
      <c r="E45">
        <v>8.6296069404752916E-4</v>
      </c>
      <c r="F45" t="s">
        <v>54</v>
      </c>
      <c r="G45" t="s">
        <v>69</v>
      </c>
    </row>
    <row r="46" spans="1:7">
      <c r="A46">
        <v>196210</v>
      </c>
      <c r="B46">
        <v>886</v>
      </c>
      <c r="C46">
        <v>95429</v>
      </c>
      <c r="D46">
        <v>2.373141908630705E-3</v>
      </c>
      <c r="E46">
        <v>6.4722052053564681E-4</v>
      </c>
      <c r="F46" t="s">
        <v>54</v>
      </c>
      <c r="G46" t="s">
        <v>69</v>
      </c>
    </row>
    <row r="47" spans="1:7">
      <c r="A47">
        <v>196211</v>
      </c>
      <c r="B47">
        <v>876</v>
      </c>
      <c r="C47">
        <v>95429</v>
      </c>
      <c r="D47">
        <v>4.3148034702376458E-4</v>
      </c>
      <c r="E47">
        <v>2.1574017351188229E-4</v>
      </c>
      <c r="F47" t="s">
        <v>54</v>
      </c>
      <c r="G47" t="s">
        <v>69</v>
      </c>
    </row>
    <row r="48" spans="1:7">
      <c r="A48">
        <v>196212</v>
      </c>
      <c r="B48">
        <v>1253</v>
      </c>
      <c r="C48">
        <v>95429</v>
      </c>
      <c r="D48">
        <v>2.1574017351188229E-4</v>
      </c>
      <c r="E48">
        <v>2.1574017351188229E-4</v>
      </c>
      <c r="F48" t="s">
        <v>54</v>
      </c>
      <c r="G48" t="s">
        <v>69</v>
      </c>
    </row>
    <row r="49" spans="1:7">
      <c r="A49">
        <v>196213</v>
      </c>
      <c r="B49">
        <v>1266</v>
      </c>
      <c r="C49">
        <v>95429</v>
      </c>
      <c r="D49">
        <v>2.1574017351188229E-4</v>
      </c>
      <c r="E49">
        <v>2.1574017351188229E-4</v>
      </c>
      <c r="F49" t="s">
        <v>54</v>
      </c>
      <c r="G49" t="s">
        <v>69</v>
      </c>
    </row>
    <row r="50" spans="1:7">
      <c r="A50">
        <v>196214</v>
      </c>
      <c r="B50">
        <v>1288</v>
      </c>
      <c r="C50">
        <v>95429</v>
      </c>
      <c r="D50">
        <v>4.3148034702376458E-4</v>
      </c>
      <c r="E50">
        <v>2.1574017351188229E-4</v>
      </c>
      <c r="F50" t="s">
        <v>54</v>
      </c>
      <c r="G50" t="s">
        <v>69</v>
      </c>
    </row>
    <row r="51" spans="1:7">
      <c r="A51">
        <v>196215</v>
      </c>
      <c r="B51">
        <v>1301</v>
      </c>
      <c r="C51">
        <v>95429</v>
      </c>
      <c r="D51">
        <v>2.1574017351188229E-4</v>
      </c>
      <c r="E51">
        <v>2.1574017351188229E-4</v>
      </c>
      <c r="F51" t="s">
        <v>54</v>
      </c>
      <c r="G51" t="s">
        <v>69</v>
      </c>
    </row>
    <row r="52" spans="1:7">
      <c r="A52">
        <v>196216</v>
      </c>
      <c r="B52">
        <v>2474</v>
      </c>
      <c r="C52">
        <v>95429</v>
      </c>
      <c r="D52">
        <v>6.4722052053564681E-4</v>
      </c>
      <c r="E52">
        <v>2.1574017351188229E-4</v>
      </c>
      <c r="F52" t="s">
        <v>54</v>
      </c>
      <c r="G52" t="s">
        <v>69</v>
      </c>
    </row>
    <row r="53" spans="1:7">
      <c r="A53">
        <v>196217</v>
      </c>
      <c r="B53">
        <v>1314</v>
      </c>
      <c r="C53">
        <v>95429</v>
      </c>
      <c r="D53">
        <v>4.74628381726141E-3</v>
      </c>
      <c r="E53">
        <v>6.4722052053564681E-4</v>
      </c>
      <c r="F53" t="s">
        <v>54</v>
      </c>
      <c r="G53" t="s">
        <v>69</v>
      </c>
    </row>
    <row r="54" spans="1:7">
      <c r="A54">
        <v>196218</v>
      </c>
      <c r="B54">
        <v>905</v>
      </c>
      <c r="C54">
        <v>95429</v>
      </c>
      <c r="D54">
        <v>2.1574017351188229E-4</v>
      </c>
      <c r="E54">
        <v>2.1574017351188229E-4</v>
      </c>
      <c r="F54" t="s">
        <v>54</v>
      </c>
      <c r="G54" t="s">
        <v>69</v>
      </c>
    </row>
    <row r="55" spans="1:7">
      <c r="A55">
        <v>196219</v>
      </c>
      <c r="B55">
        <v>904</v>
      </c>
      <c r="C55">
        <v>95429</v>
      </c>
      <c r="D55">
        <v>2.481011995386646E-2</v>
      </c>
      <c r="E55">
        <v>8.6296069404752911E-3</v>
      </c>
      <c r="F55" t="s">
        <v>54</v>
      </c>
      <c r="G55" t="s">
        <v>69</v>
      </c>
    </row>
    <row r="56" spans="1:7">
      <c r="A56">
        <v>196220</v>
      </c>
      <c r="B56">
        <v>857</v>
      </c>
      <c r="C56">
        <v>95429</v>
      </c>
      <c r="D56">
        <v>3.0203624291663522E-3</v>
      </c>
      <c r="E56">
        <v>1.0787008675594114E-3</v>
      </c>
      <c r="F56" t="s">
        <v>54</v>
      </c>
      <c r="G56" t="s">
        <v>69</v>
      </c>
    </row>
    <row r="57" spans="1:7">
      <c r="A57">
        <v>196221</v>
      </c>
      <c r="B57">
        <v>855</v>
      </c>
      <c r="C57">
        <v>95429</v>
      </c>
      <c r="D57">
        <v>3.6675829497019993E-3</v>
      </c>
      <c r="E57">
        <v>1.5101812145831761E-3</v>
      </c>
      <c r="F57" t="s">
        <v>54</v>
      </c>
      <c r="G57" t="s">
        <v>69</v>
      </c>
    </row>
    <row r="58" spans="1:7">
      <c r="A58">
        <v>196222</v>
      </c>
      <c r="B58">
        <v>884</v>
      </c>
      <c r="C58">
        <v>95429</v>
      </c>
      <c r="D58">
        <v>2.1574017351188228E-3</v>
      </c>
      <c r="E58">
        <v>8.6296069404752916E-4</v>
      </c>
      <c r="F58" t="s">
        <v>54</v>
      </c>
      <c r="G58" t="s">
        <v>69</v>
      </c>
    </row>
    <row r="59" spans="1:7">
      <c r="A59">
        <v>196223</v>
      </c>
      <c r="B59">
        <v>852</v>
      </c>
      <c r="C59">
        <v>95429</v>
      </c>
      <c r="D59">
        <v>1.9632355789581286E-2</v>
      </c>
      <c r="E59">
        <v>4.0990632967257638E-3</v>
      </c>
      <c r="F59" t="s">
        <v>54</v>
      </c>
      <c r="G59" t="s">
        <v>69</v>
      </c>
    </row>
    <row r="60" spans="1:7">
      <c r="A60">
        <v>196224</v>
      </c>
      <c r="B60">
        <v>882</v>
      </c>
      <c r="C60">
        <v>95429</v>
      </c>
      <c r="D60">
        <v>1.898513526904564E-2</v>
      </c>
      <c r="E60">
        <v>5.1777641642851745E-3</v>
      </c>
      <c r="F60" t="s">
        <v>54</v>
      </c>
      <c r="G60" t="s">
        <v>69</v>
      </c>
    </row>
    <row r="61" spans="1:7">
      <c r="A61">
        <v>196225</v>
      </c>
      <c r="B61">
        <v>1281</v>
      </c>
      <c r="C61">
        <v>95429</v>
      </c>
      <c r="D61">
        <v>2.1574017351188229E-4</v>
      </c>
      <c r="E61">
        <v>2.1574017351188229E-4</v>
      </c>
      <c r="F61" t="s">
        <v>54</v>
      </c>
      <c r="G61" t="s">
        <v>69</v>
      </c>
    </row>
    <row r="62" spans="1:7">
      <c r="A62">
        <v>196226</v>
      </c>
      <c r="B62">
        <v>854</v>
      </c>
      <c r="C62">
        <v>95429</v>
      </c>
      <c r="D62">
        <v>4.74628381726141E-3</v>
      </c>
      <c r="E62">
        <v>3.6675829497019993E-3</v>
      </c>
      <c r="F62" t="s">
        <v>54</v>
      </c>
      <c r="G62" t="s">
        <v>69</v>
      </c>
    </row>
    <row r="63" spans="1:7">
      <c r="A63">
        <v>196227</v>
      </c>
      <c r="B63">
        <v>2336</v>
      </c>
      <c r="C63">
        <v>95429</v>
      </c>
      <c r="D63">
        <v>5.1777641642851745E-3</v>
      </c>
      <c r="E63">
        <v>1.9416615616069405E-3</v>
      </c>
      <c r="F63" t="s">
        <v>54</v>
      </c>
      <c r="G63" t="s">
        <v>69</v>
      </c>
    </row>
    <row r="64" spans="1:7">
      <c r="A64">
        <v>196228</v>
      </c>
      <c r="B64">
        <v>1275</v>
      </c>
      <c r="C64">
        <v>95429</v>
      </c>
      <c r="D64">
        <v>8.6296069404752911E-3</v>
      </c>
      <c r="E64">
        <v>3.6675829497019993E-3</v>
      </c>
      <c r="F64" t="s">
        <v>54</v>
      </c>
      <c r="G64" t="s">
        <v>69</v>
      </c>
    </row>
    <row r="65" spans="1:7">
      <c r="A65">
        <v>196229</v>
      </c>
      <c r="B65">
        <v>872</v>
      </c>
      <c r="C65">
        <v>95429</v>
      </c>
      <c r="D65">
        <v>4.3148034702376458E-4</v>
      </c>
      <c r="E65">
        <v>4.3148034702376458E-4</v>
      </c>
      <c r="F65" t="s">
        <v>54</v>
      </c>
      <c r="G65" t="s">
        <v>69</v>
      </c>
    </row>
    <row r="66" spans="1:7">
      <c r="A66">
        <v>196230</v>
      </c>
      <c r="B66">
        <v>856</v>
      </c>
      <c r="C66">
        <v>95429</v>
      </c>
      <c r="D66">
        <v>4.3148034702376458E-4</v>
      </c>
      <c r="E66">
        <v>6.4722052053564681E-4</v>
      </c>
      <c r="F66" t="s">
        <v>54</v>
      </c>
      <c r="G66" t="s">
        <v>69</v>
      </c>
    </row>
    <row r="67" spans="1:7">
      <c r="A67">
        <v>196231</v>
      </c>
      <c r="B67">
        <v>858</v>
      </c>
      <c r="C67">
        <v>95429</v>
      </c>
      <c r="D67">
        <v>3.4518427761901166E-3</v>
      </c>
      <c r="E67">
        <v>1.2944410410712936E-3</v>
      </c>
      <c r="F67" t="s">
        <v>54</v>
      </c>
      <c r="G67" t="s">
        <v>69</v>
      </c>
    </row>
    <row r="68" spans="1:7">
      <c r="A68">
        <v>196232</v>
      </c>
      <c r="B68">
        <v>868</v>
      </c>
      <c r="C68">
        <v>95429</v>
      </c>
      <c r="D68">
        <v>1.7259213880950583E-3</v>
      </c>
      <c r="E68">
        <v>6.4722052053564681E-4</v>
      </c>
      <c r="F68" t="s">
        <v>54</v>
      </c>
      <c r="G68" t="s">
        <v>69</v>
      </c>
    </row>
    <row r="69" spans="1:7">
      <c r="A69">
        <v>196233</v>
      </c>
      <c r="B69">
        <v>2669</v>
      </c>
      <c r="C69">
        <v>95429</v>
      </c>
      <c r="D69">
        <v>27.517412571242289</v>
      </c>
      <c r="E69">
        <v>0</v>
      </c>
      <c r="F69" t="s">
        <v>54</v>
      </c>
      <c r="G69" t="s">
        <v>147</v>
      </c>
    </row>
    <row r="70" spans="1:7">
      <c r="A70">
        <v>196234</v>
      </c>
      <c r="B70">
        <v>2670</v>
      </c>
      <c r="C70">
        <v>95429</v>
      </c>
      <c r="D70">
        <v>0.21369754554907178</v>
      </c>
      <c r="E70">
        <v>0</v>
      </c>
      <c r="F70" t="s">
        <v>54</v>
      </c>
      <c r="G70" t="s">
        <v>147</v>
      </c>
    </row>
    <row r="71" spans="1:7">
      <c r="A71">
        <v>196235</v>
      </c>
      <c r="B71">
        <v>626</v>
      </c>
      <c r="C71">
        <v>95430</v>
      </c>
      <c r="D71">
        <v>69.108238170771372</v>
      </c>
      <c r="E71">
        <v>4.7286348654626327</v>
      </c>
      <c r="F71" t="s">
        <v>54</v>
      </c>
      <c r="G71" t="s">
        <v>56</v>
      </c>
    </row>
    <row r="72" spans="1:7">
      <c r="A72">
        <v>196236</v>
      </c>
      <c r="B72">
        <v>797</v>
      </c>
      <c r="C72">
        <v>95430</v>
      </c>
      <c r="D72">
        <v>2.1387356697776587</v>
      </c>
      <c r="E72">
        <v>0.19317411681909694</v>
      </c>
      <c r="F72" t="s">
        <v>54</v>
      </c>
      <c r="G72" t="s">
        <v>56</v>
      </c>
    </row>
    <row r="73" spans="1:7">
      <c r="A73">
        <v>196237</v>
      </c>
      <c r="B73">
        <v>613</v>
      </c>
      <c r="C73">
        <v>95430</v>
      </c>
      <c r="D73">
        <v>4.4511599589318177E-2</v>
      </c>
      <c r="E73">
        <v>3.448870793354164E-2</v>
      </c>
      <c r="F73" t="s">
        <v>54</v>
      </c>
      <c r="G73" t="s">
        <v>55</v>
      </c>
    </row>
    <row r="74" spans="1:7">
      <c r="A74">
        <v>196238</v>
      </c>
      <c r="B74">
        <v>699</v>
      </c>
      <c r="C74">
        <v>95430</v>
      </c>
      <c r="D74">
        <v>0.10589402923276954</v>
      </c>
      <c r="E74">
        <v>3.2123056486836617E-2</v>
      </c>
      <c r="F74" t="s">
        <v>54</v>
      </c>
      <c r="G74" t="s">
        <v>55</v>
      </c>
    </row>
    <row r="75" spans="1:7">
      <c r="A75">
        <v>196239</v>
      </c>
      <c r="B75">
        <v>784</v>
      </c>
      <c r="C75">
        <v>95430</v>
      </c>
      <c r="D75">
        <v>1.5750258316220275E-2</v>
      </c>
      <c r="E75">
        <v>3.1811786559638587E-2</v>
      </c>
      <c r="F75" t="s">
        <v>54</v>
      </c>
      <c r="G75" t="s">
        <v>55</v>
      </c>
    </row>
    <row r="76" spans="1:7">
      <c r="A76">
        <v>196240</v>
      </c>
      <c r="B76">
        <v>337</v>
      </c>
      <c r="C76">
        <v>95430</v>
      </c>
      <c r="D76">
        <v>8.8587421280559117E-2</v>
      </c>
      <c r="E76">
        <v>3.1749532574198977E-2</v>
      </c>
      <c r="F76" t="s">
        <v>54</v>
      </c>
      <c r="G76" t="s">
        <v>55</v>
      </c>
    </row>
    <row r="77" spans="1:7">
      <c r="A77">
        <v>196241</v>
      </c>
      <c r="B77">
        <v>2302</v>
      </c>
      <c r="C77">
        <v>95430</v>
      </c>
      <c r="D77">
        <v>0.37439546843378951</v>
      </c>
      <c r="E77">
        <v>2.0481561209630322E-2</v>
      </c>
      <c r="F77" t="s">
        <v>54</v>
      </c>
      <c r="G77" t="s">
        <v>55</v>
      </c>
    </row>
    <row r="78" spans="1:7">
      <c r="A78">
        <v>196242</v>
      </c>
      <c r="B78">
        <v>696</v>
      </c>
      <c r="C78">
        <v>95430</v>
      </c>
      <c r="D78">
        <v>8.7217833600887792E-2</v>
      </c>
      <c r="E78">
        <v>3.8597470972555621E-2</v>
      </c>
      <c r="F78" t="s">
        <v>54</v>
      </c>
      <c r="G78" t="s">
        <v>57</v>
      </c>
    </row>
    <row r="79" spans="1:7">
      <c r="A79">
        <v>196243</v>
      </c>
      <c r="B79">
        <v>525</v>
      </c>
      <c r="C79">
        <v>95430</v>
      </c>
      <c r="D79">
        <v>0</v>
      </c>
      <c r="E79">
        <v>2.6955975695349334E-2</v>
      </c>
      <c r="F79" t="s">
        <v>54</v>
      </c>
      <c r="G79" t="s">
        <v>57</v>
      </c>
    </row>
    <row r="80" spans="1:7">
      <c r="A80">
        <v>196244</v>
      </c>
      <c r="B80">
        <v>292</v>
      </c>
      <c r="C80">
        <v>95430</v>
      </c>
      <c r="D80">
        <v>3.0379944894527652E-2</v>
      </c>
      <c r="E80">
        <v>8.6533039761052116E-3</v>
      </c>
      <c r="F80" t="s">
        <v>54</v>
      </c>
      <c r="G80" t="s">
        <v>57</v>
      </c>
    </row>
    <row r="81" spans="1:7">
      <c r="A81">
        <v>196245</v>
      </c>
      <c r="B81">
        <v>694</v>
      </c>
      <c r="C81">
        <v>95430</v>
      </c>
      <c r="D81">
        <v>2.2411434758258103E-2</v>
      </c>
      <c r="E81">
        <v>4.7935568788496502E-3</v>
      </c>
      <c r="F81" t="s">
        <v>54</v>
      </c>
      <c r="G81" t="s">
        <v>57</v>
      </c>
    </row>
    <row r="82" spans="1:7">
      <c r="A82">
        <v>196246</v>
      </c>
      <c r="B82">
        <v>666</v>
      </c>
      <c r="C82">
        <v>95430</v>
      </c>
      <c r="D82">
        <v>5.8581000298669098E-2</v>
      </c>
      <c r="E82">
        <v>5.6028586895645258E-3</v>
      </c>
      <c r="F82" t="s">
        <v>54</v>
      </c>
      <c r="G82" t="s">
        <v>57</v>
      </c>
    </row>
    <row r="83" spans="1:7">
      <c r="A83">
        <v>196247</v>
      </c>
      <c r="B83">
        <v>700</v>
      </c>
      <c r="C83">
        <v>95430</v>
      </c>
      <c r="D83">
        <v>0.1373945458652101</v>
      </c>
      <c r="E83">
        <v>8.2797800634675772E-3</v>
      </c>
      <c r="F83" t="s">
        <v>54</v>
      </c>
      <c r="G83" t="s">
        <v>57</v>
      </c>
    </row>
    <row r="84" spans="1:7">
      <c r="A84">
        <v>196248</v>
      </c>
      <c r="B84">
        <v>795</v>
      </c>
      <c r="C84">
        <v>95430</v>
      </c>
      <c r="D84">
        <v>0.11355126944184106</v>
      </c>
      <c r="E84">
        <v>8.3420340489071838E-3</v>
      </c>
      <c r="F84" t="s">
        <v>54</v>
      </c>
      <c r="G84" t="s">
        <v>57</v>
      </c>
    </row>
    <row r="85" spans="1:7">
      <c r="A85">
        <v>196249</v>
      </c>
      <c r="B85">
        <v>669</v>
      </c>
      <c r="C85">
        <v>95430</v>
      </c>
      <c r="D85">
        <v>0.33237402826205559</v>
      </c>
      <c r="E85">
        <v>1.8862957588200568E-2</v>
      </c>
      <c r="F85" t="s">
        <v>54</v>
      </c>
      <c r="G85" t="s">
        <v>57</v>
      </c>
    </row>
    <row r="86" spans="1:7">
      <c r="A86">
        <v>196250</v>
      </c>
      <c r="B86">
        <v>329</v>
      </c>
      <c r="C86">
        <v>95430</v>
      </c>
      <c r="D86">
        <v>3.4239691991783212E-3</v>
      </c>
      <c r="E86">
        <v>4.0465090535743795E-3</v>
      </c>
      <c r="F86" t="s">
        <v>54</v>
      </c>
      <c r="G86" t="s">
        <v>57</v>
      </c>
    </row>
    <row r="87" spans="1:7">
      <c r="A87">
        <v>196251</v>
      </c>
      <c r="B87">
        <v>488</v>
      </c>
      <c r="C87">
        <v>95430</v>
      </c>
      <c r="D87">
        <v>3.7725915176401136E-2</v>
      </c>
      <c r="E87">
        <v>2.4901594175842337E-3</v>
      </c>
      <c r="F87" t="s">
        <v>54</v>
      </c>
      <c r="G87" t="s">
        <v>57</v>
      </c>
    </row>
    <row r="88" spans="1:7">
      <c r="A88">
        <v>196252</v>
      </c>
      <c r="B88">
        <v>380</v>
      </c>
      <c r="C88">
        <v>95430</v>
      </c>
      <c r="D88">
        <v>0</v>
      </c>
      <c r="E88">
        <v>1.8053655777485694E-3</v>
      </c>
      <c r="F88" t="s">
        <v>54</v>
      </c>
      <c r="G88" t="s">
        <v>57</v>
      </c>
    </row>
    <row r="89" spans="1:7">
      <c r="A89">
        <v>196253</v>
      </c>
      <c r="B89">
        <v>778</v>
      </c>
      <c r="C89">
        <v>95430</v>
      </c>
      <c r="D89">
        <v>0</v>
      </c>
      <c r="E89">
        <v>1.556349635990146E-3</v>
      </c>
      <c r="F89" t="s">
        <v>54</v>
      </c>
      <c r="G89" t="s">
        <v>57</v>
      </c>
    </row>
    <row r="90" spans="1:7">
      <c r="A90">
        <v>196254</v>
      </c>
      <c r="B90">
        <v>1120</v>
      </c>
      <c r="C90">
        <v>95430</v>
      </c>
      <c r="D90">
        <v>7.4393512600328976E-2</v>
      </c>
      <c r="E90">
        <v>1.4256162665669737E-2</v>
      </c>
      <c r="F90" t="s">
        <v>54</v>
      </c>
      <c r="G90" t="s">
        <v>69</v>
      </c>
    </row>
    <row r="91" spans="1:7">
      <c r="A91">
        <v>196255</v>
      </c>
      <c r="B91">
        <v>1016</v>
      </c>
      <c r="C91">
        <v>95430</v>
      </c>
      <c r="D91">
        <v>3.5733787642333752E-2</v>
      </c>
      <c r="E91">
        <v>1.7804639835727269E-2</v>
      </c>
      <c r="F91" t="s">
        <v>54</v>
      </c>
      <c r="G91" t="s">
        <v>69</v>
      </c>
    </row>
    <row r="92" spans="1:7">
      <c r="A92">
        <v>196256</v>
      </c>
      <c r="B92">
        <v>1015</v>
      </c>
      <c r="C92">
        <v>95430</v>
      </c>
      <c r="D92">
        <v>5.3164903565423381E-2</v>
      </c>
      <c r="E92">
        <v>7.159208325554672E-3</v>
      </c>
      <c r="F92" t="s">
        <v>54</v>
      </c>
      <c r="G92" t="s">
        <v>69</v>
      </c>
    </row>
    <row r="93" spans="1:7">
      <c r="A93">
        <v>196257</v>
      </c>
      <c r="B93">
        <v>1194</v>
      </c>
      <c r="C93">
        <v>95430</v>
      </c>
      <c r="D93">
        <v>2.6457943811832484E-2</v>
      </c>
      <c r="E93">
        <v>1.6808576068693577E-2</v>
      </c>
      <c r="F93" t="s">
        <v>54</v>
      </c>
      <c r="G93" t="s">
        <v>69</v>
      </c>
    </row>
    <row r="94" spans="1:7">
      <c r="A94">
        <v>196258</v>
      </c>
      <c r="B94">
        <v>939</v>
      </c>
      <c r="C94">
        <v>95430</v>
      </c>
      <c r="D94">
        <v>4.6316965167066751E-2</v>
      </c>
      <c r="E94">
        <v>6.6611764420378252E-3</v>
      </c>
      <c r="F94" t="s">
        <v>54</v>
      </c>
      <c r="G94" t="s">
        <v>69</v>
      </c>
    </row>
    <row r="95" spans="1:7">
      <c r="A95">
        <v>196259</v>
      </c>
      <c r="B95">
        <v>611</v>
      </c>
      <c r="C95">
        <v>95430</v>
      </c>
      <c r="D95">
        <v>0.11896736617508677</v>
      </c>
      <c r="E95">
        <v>2.932162714205435E-2</v>
      </c>
      <c r="F95" t="s">
        <v>54</v>
      </c>
      <c r="G95" t="s">
        <v>69</v>
      </c>
    </row>
    <row r="96" spans="1:7">
      <c r="A96">
        <v>196260</v>
      </c>
      <c r="B96">
        <v>196</v>
      </c>
      <c r="C96">
        <v>95430</v>
      </c>
      <c r="D96">
        <v>7.5327322381923073E-3</v>
      </c>
      <c r="E96">
        <v>1.556349635990146E-3</v>
      </c>
      <c r="F96" t="s">
        <v>54</v>
      </c>
      <c r="G96" t="s">
        <v>69</v>
      </c>
    </row>
    <row r="97" spans="1:7">
      <c r="A97">
        <v>196261</v>
      </c>
      <c r="B97">
        <v>105</v>
      </c>
      <c r="C97">
        <v>95430</v>
      </c>
      <c r="D97">
        <v>7.5327322381923073E-3</v>
      </c>
      <c r="E97">
        <v>1.4318416651109345E-3</v>
      </c>
      <c r="F97" t="s">
        <v>54</v>
      </c>
      <c r="G97" t="s">
        <v>69</v>
      </c>
    </row>
    <row r="98" spans="1:7">
      <c r="A98">
        <v>196262</v>
      </c>
      <c r="B98">
        <v>879</v>
      </c>
      <c r="C98">
        <v>95430</v>
      </c>
      <c r="D98">
        <v>4.3577789807724098E-4</v>
      </c>
      <c r="E98">
        <v>3.7352391263763501E-4</v>
      </c>
      <c r="F98" t="s">
        <v>54</v>
      </c>
      <c r="G98" t="s">
        <v>69</v>
      </c>
    </row>
    <row r="99" spans="1:7">
      <c r="A99">
        <v>196263</v>
      </c>
      <c r="B99">
        <v>1106</v>
      </c>
      <c r="C99">
        <v>95430</v>
      </c>
      <c r="D99">
        <v>1.7431115923089639E-3</v>
      </c>
      <c r="E99">
        <v>7.4704782527527003E-4</v>
      </c>
      <c r="F99" t="s">
        <v>54</v>
      </c>
      <c r="G99" t="s">
        <v>69</v>
      </c>
    </row>
    <row r="100" spans="1:7">
      <c r="A100">
        <v>196264</v>
      </c>
      <c r="B100">
        <v>871</v>
      </c>
      <c r="C100">
        <v>95430</v>
      </c>
      <c r="D100">
        <v>1.556349635990146E-3</v>
      </c>
      <c r="E100">
        <v>7.4704782527527003E-4</v>
      </c>
      <c r="F100" t="s">
        <v>54</v>
      </c>
      <c r="G100" t="s">
        <v>69</v>
      </c>
    </row>
    <row r="101" spans="1:7">
      <c r="A101">
        <v>196265</v>
      </c>
      <c r="B101">
        <v>877</v>
      </c>
      <c r="C101">
        <v>95430</v>
      </c>
      <c r="D101">
        <v>5.6028586895645258E-4</v>
      </c>
      <c r="E101">
        <v>4.9803188351684672E-4</v>
      </c>
      <c r="F101" t="s">
        <v>54</v>
      </c>
      <c r="G101" t="s">
        <v>69</v>
      </c>
    </row>
    <row r="102" spans="1:7">
      <c r="A102">
        <v>196266</v>
      </c>
      <c r="B102">
        <v>1316</v>
      </c>
      <c r="C102">
        <v>95430</v>
      </c>
      <c r="D102">
        <v>2.2411434758258103E-3</v>
      </c>
      <c r="E102">
        <v>6.2253985439605843E-4</v>
      </c>
      <c r="F102" t="s">
        <v>54</v>
      </c>
      <c r="G102" t="s">
        <v>69</v>
      </c>
    </row>
    <row r="103" spans="1:7">
      <c r="A103">
        <v>196267</v>
      </c>
      <c r="B103">
        <v>1317</v>
      </c>
      <c r="C103">
        <v>95430</v>
      </c>
      <c r="D103">
        <v>6.8479383983566428E-4</v>
      </c>
      <c r="E103">
        <v>3.7352391263763501E-4</v>
      </c>
      <c r="F103" t="s">
        <v>54</v>
      </c>
      <c r="G103" t="s">
        <v>69</v>
      </c>
    </row>
    <row r="104" spans="1:7">
      <c r="A104">
        <v>196268</v>
      </c>
      <c r="B104">
        <v>1352</v>
      </c>
      <c r="C104">
        <v>95430</v>
      </c>
      <c r="D104">
        <v>9.3380978159408759E-4</v>
      </c>
      <c r="E104">
        <v>2.4901594175842336E-4</v>
      </c>
      <c r="F104" t="s">
        <v>54</v>
      </c>
      <c r="G104" t="s">
        <v>69</v>
      </c>
    </row>
    <row r="105" spans="1:7">
      <c r="A105">
        <v>196269</v>
      </c>
      <c r="B105">
        <v>860</v>
      </c>
      <c r="C105">
        <v>95430</v>
      </c>
      <c r="D105">
        <v>1.0707685495612204E-2</v>
      </c>
      <c r="E105">
        <v>2.5524134030238395E-3</v>
      </c>
      <c r="F105" t="s">
        <v>54</v>
      </c>
      <c r="G105" t="s">
        <v>69</v>
      </c>
    </row>
    <row r="106" spans="1:7">
      <c r="A106">
        <v>196270</v>
      </c>
      <c r="B106">
        <v>888</v>
      </c>
      <c r="C106">
        <v>95430</v>
      </c>
      <c r="D106">
        <v>1.556349635990146E-3</v>
      </c>
      <c r="E106">
        <v>1.4318416651109345E-3</v>
      </c>
      <c r="F106" t="s">
        <v>54</v>
      </c>
      <c r="G106" t="s">
        <v>69</v>
      </c>
    </row>
    <row r="107" spans="1:7">
      <c r="A107">
        <v>196271</v>
      </c>
      <c r="B107">
        <v>890</v>
      </c>
      <c r="C107">
        <v>95430</v>
      </c>
      <c r="D107">
        <v>1.8676195631881752E-3</v>
      </c>
      <c r="E107">
        <v>6.8479383983566428E-4</v>
      </c>
      <c r="F107" t="s">
        <v>54</v>
      </c>
      <c r="G107" t="s">
        <v>69</v>
      </c>
    </row>
    <row r="108" spans="1:7">
      <c r="A108">
        <v>196272</v>
      </c>
      <c r="B108">
        <v>891</v>
      </c>
      <c r="C108">
        <v>95430</v>
      </c>
      <c r="D108">
        <v>1.1205717379129052E-3</v>
      </c>
      <c r="E108">
        <v>4.9803188351684672E-4</v>
      </c>
      <c r="F108" t="s">
        <v>54</v>
      </c>
      <c r="G108" t="s">
        <v>69</v>
      </c>
    </row>
    <row r="109" spans="1:7">
      <c r="A109">
        <v>196273</v>
      </c>
      <c r="B109">
        <v>847</v>
      </c>
      <c r="C109">
        <v>95430</v>
      </c>
      <c r="D109">
        <v>2.6395689826392878E-2</v>
      </c>
      <c r="E109">
        <v>4.9180648497288617E-3</v>
      </c>
      <c r="F109" t="s">
        <v>54</v>
      </c>
      <c r="G109" t="s">
        <v>69</v>
      </c>
    </row>
    <row r="110" spans="1:7">
      <c r="A110">
        <v>196274</v>
      </c>
      <c r="B110">
        <v>846</v>
      </c>
      <c r="C110">
        <v>95430</v>
      </c>
      <c r="D110">
        <v>9.3380978159408759E-4</v>
      </c>
      <c r="E110">
        <v>2.4901594175842336E-4</v>
      </c>
      <c r="F110" t="s">
        <v>54</v>
      </c>
      <c r="G110" t="s">
        <v>69</v>
      </c>
    </row>
    <row r="111" spans="1:7">
      <c r="A111">
        <v>196275</v>
      </c>
      <c r="B111">
        <v>883</v>
      </c>
      <c r="C111">
        <v>95430</v>
      </c>
      <c r="D111">
        <v>7.8440021653903361E-3</v>
      </c>
      <c r="E111">
        <v>1.1828257233525111E-3</v>
      </c>
      <c r="F111" t="s">
        <v>54</v>
      </c>
      <c r="G111" t="s">
        <v>69</v>
      </c>
    </row>
    <row r="112" spans="1:7">
      <c r="A112">
        <v>196276</v>
      </c>
      <c r="B112">
        <v>885</v>
      </c>
      <c r="C112">
        <v>95430</v>
      </c>
      <c r="D112">
        <v>3.7352391263763501E-4</v>
      </c>
      <c r="E112">
        <v>3.1126992719802922E-4</v>
      </c>
      <c r="F112" t="s">
        <v>54</v>
      </c>
      <c r="G112" t="s">
        <v>69</v>
      </c>
    </row>
    <row r="113" spans="1:7">
      <c r="A113">
        <v>196277</v>
      </c>
      <c r="B113">
        <v>902</v>
      </c>
      <c r="C113">
        <v>95430</v>
      </c>
      <c r="D113">
        <v>3.0379944894527652E-2</v>
      </c>
      <c r="E113">
        <v>8.0307641217091542E-3</v>
      </c>
      <c r="F113" t="s">
        <v>54</v>
      </c>
      <c r="G113" t="s">
        <v>69</v>
      </c>
    </row>
    <row r="114" spans="1:7">
      <c r="A114">
        <v>196278</v>
      </c>
      <c r="B114">
        <v>889</v>
      </c>
      <c r="C114">
        <v>95430</v>
      </c>
      <c r="D114">
        <v>1.1205717379129052E-3</v>
      </c>
      <c r="E114">
        <v>6.225398543960584E-5</v>
      </c>
      <c r="F114" t="s">
        <v>54</v>
      </c>
      <c r="G114" t="s">
        <v>69</v>
      </c>
    </row>
    <row r="115" spans="1:7">
      <c r="A115">
        <v>196279</v>
      </c>
      <c r="B115">
        <v>886</v>
      </c>
      <c r="C115">
        <v>95430</v>
      </c>
      <c r="D115">
        <v>8.7155579615448195E-4</v>
      </c>
      <c r="E115">
        <v>1.2450797087921168E-4</v>
      </c>
      <c r="F115" t="s">
        <v>54</v>
      </c>
      <c r="G115" t="s">
        <v>69</v>
      </c>
    </row>
    <row r="116" spans="1:7">
      <c r="A116">
        <v>196280</v>
      </c>
      <c r="B116">
        <v>876</v>
      </c>
      <c r="C116">
        <v>95430</v>
      </c>
      <c r="D116">
        <v>1.2450797087921168E-4</v>
      </c>
      <c r="E116">
        <v>6.225398543960584E-5</v>
      </c>
      <c r="F116" t="s">
        <v>54</v>
      </c>
      <c r="G116" t="s">
        <v>69</v>
      </c>
    </row>
    <row r="117" spans="1:7">
      <c r="A117">
        <v>196281</v>
      </c>
      <c r="B117">
        <v>1253</v>
      </c>
      <c r="C117">
        <v>95430</v>
      </c>
      <c r="D117">
        <v>1.2450797087921168E-4</v>
      </c>
      <c r="E117">
        <v>6.225398543960584E-5</v>
      </c>
      <c r="F117" t="s">
        <v>54</v>
      </c>
      <c r="G117" t="s">
        <v>69</v>
      </c>
    </row>
    <row r="118" spans="1:7">
      <c r="A118">
        <v>196282</v>
      </c>
      <c r="B118">
        <v>1266</v>
      </c>
      <c r="C118">
        <v>95430</v>
      </c>
      <c r="D118">
        <v>6.225398543960584E-5</v>
      </c>
      <c r="E118">
        <v>6.225398543960584E-5</v>
      </c>
      <c r="F118" t="s">
        <v>54</v>
      </c>
      <c r="G118" t="s">
        <v>69</v>
      </c>
    </row>
    <row r="119" spans="1:7">
      <c r="A119">
        <v>196283</v>
      </c>
      <c r="B119">
        <v>1288</v>
      </c>
      <c r="C119">
        <v>95430</v>
      </c>
      <c r="D119">
        <v>1.8676195631881751E-4</v>
      </c>
      <c r="E119">
        <v>6.225398543960584E-5</v>
      </c>
      <c r="F119" t="s">
        <v>54</v>
      </c>
      <c r="G119" t="s">
        <v>69</v>
      </c>
    </row>
    <row r="120" spans="1:7">
      <c r="A120">
        <v>196284</v>
      </c>
      <c r="B120">
        <v>1301</v>
      </c>
      <c r="C120">
        <v>95430</v>
      </c>
      <c r="D120">
        <v>6.225398543960584E-5</v>
      </c>
      <c r="E120">
        <v>6.225398543960584E-5</v>
      </c>
      <c r="F120" t="s">
        <v>54</v>
      </c>
      <c r="G120" t="s">
        <v>69</v>
      </c>
    </row>
    <row r="121" spans="1:7">
      <c r="A121">
        <v>196285</v>
      </c>
      <c r="B121">
        <v>2474</v>
      </c>
      <c r="C121">
        <v>95430</v>
      </c>
      <c r="D121">
        <v>3.7352391263763501E-4</v>
      </c>
      <c r="E121">
        <v>6.225398543960584E-5</v>
      </c>
      <c r="F121" t="s">
        <v>54</v>
      </c>
      <c r="G121" t="s">
        <v>69</v>
      </c>
    </row>
    <row r="122" spans="1:7">
      <c r="A122">
        <v>196286</v>
      </c>
      <c r="B122">
        <v>1314</v>
      </c>
      <c r="C122">
        <v>95430</v>
      </c>
      <c r="D122">
        <v>1.7431115923089639E-3</v>
      </c>
      <c r="E122">
        <v>1.2450797087921168E-4</v>
      </c>
      <c r="F122" t="s">
        <v>54</v>
      </c>
      <c r="G122" t="s">
        <v>69</v>
      </c>
    </row>
    <row r="123" spans="1:7">
      <c r="A123">
        <v>196287</v>
      </c>
      <c r="B123">
        <v>905</v>
      </c>
      <c r="C123">
        <v>95430</v>
      </c>
      <c r="D123">
        <v>1.2450797087921168E-4</v>
      </c>
      <c r="E123">
        <v>1.2450797087921168E-4</v>
      </c>
      <c r="F123" t="s">
        <v>54</v>
      </c>
      <c r="G123" t="s">
        <v>69</v>
      </c>
    </row>
    <row r="124" spans="1:7">
      <c r="A124">
        <v>196288</v>
      </c>
      <c r="B124">
        <v>904</v>
      </c>
      <c r="C124">
        <v>95430</v>
      </c>
      <c r="D124">
        <v>1.1828257233525109E-2</v>
      </c>
      <c r="E124">
        <v>1.7431115923089639E-3</v>
      </c>
      <c r="F124" t="s">
        <v>54</v>
      </c>
      <c r="G124" t="s">
        <v>69</v>
      </c>
    </row>
    <row r="125" spans="1:7">
      <c r="A125">
        <v>196289</v>
      </c>
      <c r="B125">
        <v>857</v>
      </c>
      <c r="C125">
        <v>95430</v>
      </c>
      <c r="D125">
        <v>6.2253985439605843E-4</v>
      </c>
      <c r="E125">
        <v>6.225398543960584E-5</v>
      </c>
      <c r="F125" t="s">
        <v>54</v>
      </c>
      <c r="G125" t="s">
        <v>69</v>
      </c>
    </row>
    <row r="126" spans="1:7">
      <c r="A126">
        <v>196290</v>
      </c>
      <c r="B126">
        <v>855</v>
      </c>
      <c r="C126">
        <v>95430</v>
      </c>
      <c r="D126">
        <v>9.3380978159408759E-4</v>
      </c>
      <c r="E126">
        <v>2.4901594175842336E-4</v>
      </c>
      <c r="F126" t="s">
        <v>54</v>
      </c>
      <c r="G126" t="s">
        <v>69</v>
      </c>
    </row>
    <row r="127" spans="1:7">
      <c r="A127">
        <v>196291</v>
      </c>
      <c r="B127">
        <v>884</v>
      </c>
      <c r="C127">
        <v>95430</v>
      </c>
      <c r="D127">
        <v>5.6028586895645258E-4</v>
      </c>
      <c r="E127">
        <v>1.8676195631881751E-4</v>
      </c>
      <c r="F127" t="s">
        <v>54</v>
      </c>
      <c r="G127" t="s">
        <v>69</v>
      </c>
    </row>
    <row r="128" spans="1:7">
      <c r="A128">
        <v>196292</v>
      </c>
      <c r="B128">
        <v>852</v>
      </c>
      <c r="C128">
        <v>95430</v>
      </c>
      <c r="D128">
        <v>5.8518746313229487E-3</v>
      </c>
      <c r="E128">
        <v>6.8479383983566428E-4</v>
      </c>
      <c r="F128" t="s">
        <v>54</v>
      </c>
      <c r="G128" t="s">
        <v>69</v>
      </c>
    </row>
    <row r="129" spans="1:7">
      <c r="A129">
        <v>196293</v>
      </c>
      <c r="B129">
        <v>882</v>
      </c>
      <c r="C129">
        <v>95430</v>
      </c>
      <c r="D129">
        <v>8.7155579615448165E-3</v>
      </c>
      <c r="E129">
        <v>1.3695876796713286E-3</v>
      </c>
      <c r="F129" t="s">
        <v>54</v>
      </c>
      <c r="G129" t="s">
        <v>69</v>
      </c>
    </row>
    <row r="130" spans="1:7">
      <c r="A130">
        <v>196294</v>
      </c>
      <c r="B130">
        <v>1281</v>
      </c>
      <c r="C130">
        <v>95430</v>
      </c>
      <c r="D130">
        <v>6.225398543960584E-5</v>
      </c>
      <c r="E130">
        <v>1.2450797087921168E-4</v>
      </c>
      <c r="F130" t="s">
        <v>54</v>
      </c>
      <c r="G130" t="s">
        <v>69</v>
      </c>
    </row>
    <row r="131" spans="1:7">
      <c r="A131">
        <v>196295</v>
      </c>
      <c r="B131">
        <v>854</v>
      </c>
      <c r="C131">
        <v>95430</v>
      </c>
      <c r="D131">
        <v>1.3695876796713286E-3</v>
      </c>
      <c r="E131">
        <v>1.0583177524732994E-3</v>
      </c>
      <c r="F131" t="s">
        <v>54</v>
      </c>
      <c r="G131" t="s">
        <v>69</v>
      </c>
    </row>
    <row r="132" spans="1:7">
      <c r="A132">
        <v>196296</v>
      </c>
      <c r="B132">
        <v>2336</v>
      </c>
      <c r="C132">
        <v>95430</v>
      </c>
      <c r="D132">
        <v>1.6186036214297518E-3</v>
      </c>
      <c r="E132">
        <v>2.4901594175842336E-4</v>
      </c>
      <c r="F132" t="s">
        <v>54</v>
      </c>
      <c r="G132" t="s">
        <v>69</v>
      </c>
    </row>
    <row r="133" spans="1:7">
      <c r="A133">
        <v>196297</v>
      </c>
      <c r="B133">
        <v>1275</v>
      </c>
      <c r="C133">
        <v>95430</v>
      </c>
      <c r="D133">
        <v>2.1166355049465988E-3</v>
      </c>
      <c r="E133">
        <v>3.7352391263763501E-4</v>
      </c>
      <c r="F133" t="s">
        <v>54</v>
      </c>
      <c r="G133" t="s">
        <v>69</v>
      </c>
    </row>
    <row r="134" spans="1:7">
      <c r="A134">
        <v>196298</v>
      </c>
      <c r="B134">
        <v>872</v>
      </c>
      <c r="C134">
        <v>95430</v>
      </c>
      <c r="D134">
        <v>6.225398543960584E-5</v>
      </c>
      <c r="E134">
        <v>2.4901594175842336E-4</v>
      </c>
      <c r="F134" t="s">
        <v>54</v>
      </c>
      <c r="G134" t="s">
        <v>69</v>
      </c>
    </row>
    <row r="135" spans="1:7">
      <c r="A135">
        <v>196299</v>
      </c>
      <c r="B135">
        <v>856</v>
      </c>
      <c r="C135">
        <v>95430</v>
      </c>
      <c r="D135">
        <v>6.225398543960584E-5</v>
      </c>
      <c r="E135">
        <v>1.8676195631881751E-4</v>
      </c>
      <c r="F135" t="s">
        <v>54</v>
      </c>
      <c r="G135" t="s">
        <v>69</v>
      </c>
    </row>
    <row r="136" spans="1:7">
      <c r="A136">
        <v>196300</v>
      </c>
      <c r="B136">
        <v>858</v>
      </c>
      <c r="C136">
        <v>95430</v>
      </c>
      <c r="D136">
        <v>1.0583177524732994E-3</v>
      </c>
      <c r="E136">
        <v>2.4901594175842336E-4</v>
      </c>
      <c r="F136" t="s">
        <v>54</v>
      </c>
      <c r="G136" t="s">
        <v>69</v>
      </c>
    </row>
    <row r="137" spans="1:7">
      <c r="A137">
        <v>196301</v>
      </c>
      <c r="B137">
        <v>868</v>
      </c>
      <c r="C137">
        <v>95430</v>
      </c>
      <c r="D137">
        <v>6.2253985439605843E-4</v>
      </c>
      <c r="E137">
        <v>4.9803188351684672E-4</v>
      </c>
      <c r="F137" t="s">
        <v>54</v>
      </c>
      <c r="G137" t="s">
        <v>69</v>
      </c>
    </row>
    <row r="138" spans="1:7">
      <c r="A138">
        <v>196302</v>
      </c>
      <c r="B138">
        <v>2669</v>
      </c>
      <c r="C138">
        <v>95430</v>
      </c>
      <c r="D138">
        <v>27.643295268308549</v>
      </c>
      <c r="E138">
        <v>0</v>
      </c>
      <c r="F138" t="s">
        <v>54</v>
      </c>
      <c r="G138" t="s">
        <v>147</v>
      </c>
    </row>
    <row r="139" spans="1:7">
      <c r="A139">
        <v>196303</v>
      </c>
      <c r="B139">
        <v>2670</v>
      </c>
      <c r="C139">
        <v>95430</v>
      </c>
      <c r="D139">
        <v>0.22640909173987037</v>
      </c>
      <c r="E139">
        <v>0</v>
      </c>
      <c r="F139" t="s">
        <v>54</v>
      </c>
      <c r="G139" t="s">
        <v>147</v>
      </c>
    </row>
    <row r="140" spans="1:7">
      <c r="A140">
        <v>196304</v>
      </c>
      <c r="B140">
        <v>626</v>
      </c>
      <c r="C140">
        <v>95431</v>
      </c>
      <c r="D140">
        <v>64.489835059455316</v>
      </c>
      <c r="E140">
        <v>4.5444499241967602</v>
      </c>
      <c r="F140" t="s">
        <v>54</v>
      </c>
      <c r="G140" t="s">
        <v>56</v>
      </c>
    </row>
    <row r="141" spans="1:7">
      <c r="A141">
        <v>196305</v>
      </c>
      <c r="B141">
        <v>797</v>
      </c>
      <c r="C141">
        <v>95431</v>
      </c>
      <c r="D141">
        <v>2.5815113156885312</v>
      </c>
      <c r="E141">
        <v>0.26006904487917143</v>
      </c>
      <c r="F141" t="s">
        <v>54</v>
      </c>
      <c r="G141" t="s">
        <v>56</v>
      </c>
    </row>
    <row r="142" spans="1:7">
      <c r="A142">
        <v>196306</v>
      </c>
      <c r="B142">
        <v>613</v>
      </c>
      <c r="C142">
        <v>95431</v>
      </c>
      <c r="D142">
        <v>0</v>
      </c>
      <c r="E142">
        <v>4.3216979925840684E-2</v>
      </c>
      <c r="F142" t="s">
        <v>54</v>
      </c>
      <c r="G142" t="s">
        <v>55</v>
      </c>
    </row>
    <row r="143" spans="1:7">
      <c r="A143">
        <v>196307</v>
      </c>
      <c r="B143">
        <v>699</v>
      </c>
      <c r="C143">
        <v>95431</v>
      </c>
      <c r="D143">
        <v>0</v>
      </c>
      <c r="E143">
        <v>3.9381153305203941E-2</v>
      </c>
      <c r="F143" t="s">
        <v>54</v>
      </c>
      <c r="G143" t="s">
        <v>55</v>
      </c>
    </row>
    <row r="144" spans="1:7">
      <c r="A144">
        <v>196308</v>
      </c>
      <c r="B144">
        <v>784</v>
      </c>
      <c r="C144">
        <v>95431</v>
      </c>
      <c r="D144">
        <v>0</v>
      </c>
      <c r="E144">
        <v>4.0787623066104076E-2</v>
      </c>
      <c r="F144" t="s">
        <v>54</v>
      </c>
      <c r="G144" t="s">
        <v>55</v>
      </c>
    </row>
    <row r="145" spans="1:7">
      <c r="A145">
        <v>196309</v>
      </c>
      <c r="B145">
        <v>337</v>
      </c>
      <c r="C145">
        <v>95431</v>
      </c>
      <c r="D145">
        <v>0</v>
      </c>
      <c r="E145">
        <v>3.9509014192558499E-2</v>
      </c>
      <c r="F145" t="s">
        <v>54</v>
      </c>
      <c r="G145" t="s">
        <v>55</v>
      </c>
    </row>
    <row r="146" spans="1:7">
      <c r="A146">
        <v>196310</v>
      </c>
      <c r="B146">
        <v>2302</v>
      </c>
      <c r="C146">
        <v>95431</v>
      </c>
      <c r="D146">
        <v>6.2140391254315308E-2</v>
      </c>
      <c r="E146">
        <v>7.6716532412734939E-3</v>
      </c>
      <c r="F146" t="s">
        <v>54</v>
      </c>
      <c r="G146" t="s">
        <v>55</v>
      </c>
    </row>
    <row r="147" spans="1:7">
      <c r="A147">
        <v>196311</v>
      </c>
      <c r="B147">
        <v>696</v>
      </c>
      <c r="C147">
        <v>95431</v>
      </c>
      <c r="D147">
        <v>3.7463239994885565E-2</v>
      </c>
      <c r="E147">
        <v>4.8842858969441252E-2</v>
      </c>
      <c r="F147" t="s">
        <v>54</v>
      </c>
      <c r="G147" t="s">
        <v>57</v>
      </c>
    </row>
    <row r="148" spans="1:7">
      <c r="A148">
        <v>196312</v>
      </c>
      <c r="B148">
        <v>525</v>
      </c>
      <c r="C148">
        <v>95431</v>
      </c>
      <c r="D148">
        <v>0</v>
      </c>
      <c r="E148">
        <v>8.4388185654008449E-3</v>
      </c>
      <c r="F148" t="s">
        <v>54</v>
      </c>
      <c r="G148" t="s">
        <v>57</v>
      </c>
    </row>
    <row r="149" spans="1:7">
      <c r="A149">
        <v>196313</v>
      </c>
      <c r="B149">
        <v>292</v>
      </c>
      <c r="C149">
        <v>95431</v>
      </c>
      <c r="D149">
        <v>0</v>
      </c>
      <c r="E149">
        <v>1.5343306482546988E-2</v>
      </c>
      <c r="F149" t="s">
        <v>54</v>
      </c>
      <c r="G149" t="s">
        <v>57</v>
      </c>
    </row>
    <row r="150" spans="1:7">
      <c r="A150">
        <v>196314</v>
      </c>
      <c r="B150">
        <v>694</v>
      </c>
      <c r="C150">
        <v>95431</v>
      </c>
      <c r="D150">
        <v>1.4959723820483313E-2</v>
      </c>
      <c r="E150">
        <v>4.3472701700549808E-3</v>
      </c>
      <c r="F150" t="s">
        <v>54</v>
      </c>
      <c r="G150" t="s">
        <v>57</v>
      </c>
    </row>
    <row r="151" spans="1:7">
      <c r="A151">
        <v>196315</v>
      </c>
      <c r="B151">
        <v>666</v>
      </c>
      <c r="C151">
        <v>95431</v>
      </c>
      <c r="D151">
        <v>1.5215445595192429E-2</v>
      </c>
      <c r="E151">
        <v>4.9865746068277718E-3</v>
      </c>
      <c r="F151" t="s">
        <v>54</v>
      </c>
      <c r="G151" t="s">
        <v>57</v>
      </c>
    </row>
    <row r="152" spans="1:7">
      <c r="A152">
        <v>196316</v>
      </c>
      <c r="B152">
        <v>700</v>
      </c>
      <c r="C152">
        <v>95431</v>
      </c>
      <c r="D152">
        <v>0.11635340749264798</v>
      </c>
      <c r="E152">
        <v>7.1602096918552622E-3</v>
      </c>
      <c r="F152" t="s">
        <v>54</v>
      </c>
      <c r="G152" t="s">
        <v>57</v>
      </c>
    </row>
    <row r="153" spans="1:7">
      <c r="A153">
        <v>196317</v>
      </c>
      <c r="B153">
        <v>795</v>
      </c>
      <c r="C153">
        <v>95431</v>
      </c>
      <c r="D153">
        <v>4.8842858969441252E-2</v>
      </c>
      <c r="E153">
        <v>4.9865746068277718E-3</v>
      </c>
      <c r="F153" t="s">
        <v>54</v>
      </c>
      <c r="G153" t="s">
        <v>57</v>
      </c>
    </row>
    <row r="154" spans="1:7">
      <c r="A154">
        <v>196318</v>
      </c>
      <c r="B154">
        <v>669</v>
      </c>
      <c r="C154">
        <v>95431</v>
      </c>
      <c r="D154">
        <v>8.3109576780462865E-2</v>
      </c>
      <c r="E154">
        <v>7.2880705792098197E-3</v>
      </c>
      <c r="F154" t="s">
        <v>54</v>
      </c>
      <c r="G154" t="s">
        <v>57</v>
      </c>
    </row>
    <row r="155" spans="1:7">
      <c r="A155">
        <v>196319</v>
      </c>
      <c r="B155">
        <v>329</v>
      </c>
      <c r="C155">
        <v>95431</v>
      </c>
      <c r="D155">
        <v>0</v>
      </c>
      <c r="E155">
        <v>7.0323488045007029E-3</v>
      </c>
      <c r="F155" t="s">
        <v>54</v>
      </c>
      <c r="G155" t="s">
        <v>57</v>
      </c>
    </row>
    <row r="156" spans="1:7">
      <c r="A156">
        <v>196320</v>
      </c>
      <c r="B156">
        <v>488</v>
      </c>
      <c r="C156">
        <v>95431</v>
      </c>
      <c r="D156">
        <v>0</v>
      </c>
      <c r="E156">
        <v>8.9502621148190777E-4</v>
      </c>
      <c r="F156" t="s">
        <v>54</v>
      </c>
      <c r="G156" t="s">
        <v>57</v>
      </c>
    </row>
    <row r="157" spans="1:7">
      <c r="A157">
        <v>196321</v>
      </c>
      <c r="B157">
        <v>380</v>
      </c>
      <c r="C157">
        <v>95431</v>
      </c>
      <c r="D157">
        <v>0</v>
      </c>
      <c r="E157">
        <v>1.2786088735455825E-3</v>
      </c>
      <c r="F157" t="s">
        <v>54</v>
      </c>
      <c r="G157" t="s">
        <v>57</v>
      </c>
    </row>
    <row r="158" spans="1:7">
      <c r="A158">
        <v>196322</v>
      </c>
      <c r="B158">
        <v>778</v>
      </c>
      <c r="C158">
        <v>95431</v>
      </c>
      <c r="D158">
        <v>0</v>
      </c>
      <c r="E158">
        <v>1.6621915356092572E-3</v>
      </c>
      <c r="F158" t="s">
        <v>54</v>
      </c>
      <c r="G158" t="s">
        <v>57</v>
      </c>
    </row>
    <row r="159" spans="1:7">
      <c r="A159">
        <v>196323</v>
      </c>
      <c r="B159">
        <v>1120</v>
      </c>
      <c r="C159">
        <v>95431</v>
      </c>
      <c r="D159">
        <v>9.5895665515918688E-2</v>
      </c>
      <c r="E159">
        <v>1.8411967779056387E-2</v>
      </c>
      <c r="F159" t="s">
        <v>54</v>
      </c>
      <c r="G159" t="s">
        <v>69</v>
      </c>
    </row>
    <row r="160" spans="1:7">
      <c r="A160">
        <v>196324</v>
      </c>
      <c r="B160">
        <v>1016</v>
      </c>
      <c r="C160">
        <v>95431</v>
      </c>
      <c r="D160">
        <v>5.1911520265950639E-2</v>
      </c>
      <c r="E160">
        <v>2.5827899245620761E-2</v>
      </c>
      <c r="F160" t="s">
        <v>54</v>
      </c>
      <c r="G160" t="s">
        <v>69</v>
      </c>
    </row>
    <row r="161" spans="1:7">
      <c r="A161">
        <v>196325</v>
      </c>
      <c r="B161">
        <v>1015</v>
      </c>
      <c r="C161">
        <v>95431</v>
      </c>
      <c r="D161">
        <v>9.5895665515918688E-2</v>
      </c>
      <c r="E161">
        <v>1.2913949622810381E-2</v>
      </c>
      <c r="F161" t="s">
        <v>54</v>
      </c>
      <c r="G161" t="s">
        <v>69</v>
      </c>
    </row>
    <row r="162" spans="1:7">
      <c r="A162">
        <v>196326</v>
      </c>
      <c r="B162">
        <v>1194</v>
      </c>
      <c r="C162">
        <v>95431</v>
      </c>
      <c r="D162">
        <v>4.5007032348804502E-2</v>
      </c>
      <c r="E162">
        <v>2.8512977880066487E-2</v>
      </c>
      <c r="F162" t="s">
        <v>54</v>
      </c>
      <c r="G162" t="s">
        <v>69</v>
      </c>
    </row>
    <row r="163" spans="1:7">
      <c r="A163">
        <v>196327</v>
      </c>
      <c r="B163">
        <v>939</v>
      </c>
      <c r="C163">
        <v>95431</v>
      </c>
      <c r="D163">
        <v>1.8028385116992708E-2</v>
      </c>
      <c r="E163">
        <v>2.5572177470911651E-3</v>
      </c>
      <c r="F163" t="s">
        <v>54</v>
      </c>
      <c r="G163" t="s">
        <v>69</v>
      </c>
    </row>
    <row r="164" spans="1:7">
      <c r="A164">
        <v>196328</v>
      </c>
      <c r="B164">
        <v>611</v>
      </c>
      <c r="C164">
        <v>95431</v>
      </c>
      <c r="D164">
        <v>0.18923411328474621</v>
      </c>
      <c r="E164">
        <v>4.7308528321186552E-2</v>
      </c>
      <c r="F164" t="s">
        <v>54</v>
      </c>
      <c r="G164" t="s">
        <v>69</v>
      </c>
    </row>
    <row r="165" spans="1:7">
      <c r="A165">
        <v>196329</v>
      </c>
      <c r="B165">
        <v>196</v>
      </c>
      <c r="C165">
        <v>95431</v>
      </c>
      <c r="D165">
        <v>1.2146784298683032E-2</v>
      </c>
      <c r="E165">
        <v>2.5572177470911651E-3</v>
      </c>
      <c r="F165" t="s">
        <v>54</v>
      </c>
      <c r="G165" t="s">
        <v>69</v>
      </c>
    </row>
    <row r="166" spans="1:7">
      <c r="A166">
        <v>196330</v>
      </c>
      <c r="B166">
        <v>105</v>
      </c>
      <c r="C166">
        <v>95431</v>
      </c>
      <c r="D166">
        <v>1.16353407492648E-2</v>
      </c>
      <c r="E166">
        <v>2.3014959723820483E-3</v>
      </c>
      <c r="F166" t="s">
        <v>54</v>
      </c>
      <c r="G166" t="s">
        <v>69</v>
      </c>
    </row>
    <row r="167" spans="1:7">
      <c r="A167">
        <v>196331</v>
      </c>
      <c r="B167">
        <v>879</v>
      </c>
      <c r="C167">
        <v>95431</v>
      </c>
      <c r="D167">
        <v>1.4064697609001407E-3</v>
      </c>
      <c r="E167">
        <v>7.6716532412734941E-4</v>
      </c>
      <c r="F167" t="s">
        <v>54</v>
      </c>
      <c r="G167" t="s">
        <v>69</v>
      </c>
    </row>
    <row r="168" spans="1:7">
      <c r="A168">
        <v>196332</v>
      </c>
      <c r="B168">
        <v>1106</v>
      </c>
      <c r="C168">
        <v>95431</v>
      </c>
      <c r="D168">
        <v>2.8129395218002813E-3</v>
      </c>
      <c r="E168">
        <v>1.4064697609001407E-3</v>
      </c>
      <c r="F168" t="s">
        <v>54</v>
      </c>
      <c r="G168" t="s">
        <v>69</v>
      </c>
    </row>
    <row r="169" spans="1:7">
      <c r="A169">
        <v>196333</v>
      </c>
      <c r="B169">
        <v>871</v>
      </c>
      <c r="C169">
        <v>95431</v>
      </c>
      <c r="D169">
        <v>3.0686612965093976E-3</v>
      </c>
      <c r="E169">
        <v>1.4064697609001407E-3</v>
      </c>
      <c r="F169" t="s">
        <v>54</v>
      </c>
      <c r="G169" t="s">
        <v>69</v>
      </c>
    </row>
    <row r="170" spans="1:7">
      <c r="A170">
        <v>196334</v>
      </c>
      <c r="B170">
        <v>877</v>
      </c>
      <c r="C170">
        <v>95431</v>
      </c>
      <c r="D170">
        <v>7.6716532412734941E-4</v>
      </c>
      <c r="E170">
        <v>1.022887098836466E-3</v>
      </c>
      <c r="F170" t="s">
        <v>54</v>
      </c>
      <c r="G170" t="s">
        <v>69</v>
      </c>
    </row>
    <row r="171" spans="1:7">
      <c r="A171">
        <v>196335</v>
      </c>
      <c r="B171">
        <v>1316</v>
      </c>
      <c r="C171">
        <v>95431</v>
      </c>
      <c r="D171">
        <v>3.3243830712185144E-3</v>
      </c>
      <c r="E171">
        <v>8.9502621148190777E-4</v>
      </c>
      <c r="F171" t="s">
        <v>54</v>
      </c>
      <c r="G171" t="s">
        <v>69</v>
      </c>
    </row>
    <row r="172" spans="1:7">
      <c r="A172">
        <v>196336</v>
      </c>
      <c r="B172">
        <v>1317</v>
      </c>
      <c r="C172">
        <v>95431</v>
      </c>
      <c r="D172">
        <v>1.1507479861910242E-3</v>
      </c>
      <c r="E172">
        <v>6.3930443677279126E-4</v>
      </c>
      <c r="F172" t="s">
        <v>54</v>
      </c>
      <c r="G172" t="s">
        <v>69</v>
      </c>
    </row>
    <row r="173" spans="1:7">
      <c r="A173">
        <v>196337</v>
      </c>
      <c r="B173">
        <v>1352</v>
      </c>
      <c r="C173">
        <v>95431</v>
      </c>
      <c r="D173">
        <v>5.1144354941823301E-4</v>
      </c>
      <c r="E173">
        <v>1.2786088735455825E-4</v>
      </c>
      <c r="F173" t="s">
        <v>54</v>
      </c>
      <c r="G173" t="s">
        <v>69</v>
      </c>
    </row>
    <row r="174" spans="1:7">
      <c r="A174">
        <v>196338</v>
      </c>
      <c r="B174">
        <v>860</v>
      </c>
      <c r="C174">
        <v>95431</v>
      </c>
      <c r="D174">
        <v>1.969057665260197E-2</v>
      </c>
      <c r="E174">
        <v>4.730852832118655E-3</v>
      </c>
      <c r="F174" t="s">
        <v>54</v>
      </c>
      <c r="G174" t="s">
        <v>69</v>
      </c>
    </row>
    <row r="175" spans="1:7">
      <c r="A175">
        <v>196339</v>
      </c>
      <c r="B175">
        <v>888</v>
      </c>
      <c r="C175">
        <v>95431</v>
      </c>
      <c r="D175">
        <v>2.1736350850274904E-3</v>
      </c>
      <c r="E175">
        <v>2.5572177470911651E-3</v>
      </c>
      <c r="F175" t="s">
        <v>54</v>
      </c>
      <c r="G175" t="s">
        <v>69</v>
      </c>
    </row>
    <row r="176" spans="1:7">
      <c r="A176">
        <v>196340</v>
      </c>
      <c r="B176">
        <v>890</v>
      </c>
      <c r="C176">
        <v>95431</v>
      </c>
      <c r="D176">
        <v>4.0915483953458641E-3</v>
      </c>
      <c r="E176">
        <v>1.5343306482546988E-3</v>
      </c>
      <c r="F176" t="s">
        <v>54</v>
      </c>
      <c r="G176" t="s">
        <v>69</v>
      </c>
    </row>
    <row r="177" spans="1:7">
      <c r="A177">
        <v>196341</v>
      </c>
      <c r="B177">
        <v>891</v>
      </c>
      <c r="C177">
        <v>95431</v>
      </c>
      <c r="D177">
        <v>2.1736350850274904E-3</v>
      </c>
      <c r="E177">
        <v>1.022887098836466E-3</v>
      </c>
      <c r="F177" t="s">
        <v>54</v>
      </c>
      <c r="G177" t="s">
        <v>69</v>
      </c>
    </row>
    <row r="178" spans="1:7">
      <c r="A178">
        <v>196342</v>
      </c>
      <c r="B178">
        <v>847</v>
      </c>
      <c r="C178">
        <v>95431</v>
      </c>
      <c r="D178">
        <v>5.4724459787750937E-2</v>
      </c>
      <c r="E178">
        <v>1.01010101010101E-2</v>
      </c>
      <c r="F178" t="s">
        <v>54</v>
      </c>
      <c r="G178" t="s">
        <v>69</v>
      </c>
    </row>
    <row r="179" spans="1:7">
      <c r="A179">
        <v>196343</v>
      </c>
      <c r="B179">
        <v>846</v>
      </c>
      <c r="C179">
        <v>95431</v>
      </c>
      <c r="D179">
        <v>1.9179133103183735E-3</v>
      </c>
      <c r="E179">
        <v>5.1144354941823301E-4</v>
      </c>
      <c r="F179" t="s">
        <v>54</v>
      </c>
      <c r="G179" t="s">
        <v>69</v>
      </c>
    </row>
    <row r="180" spans="1:7">
      <c r="A180">
        <v>196344</v>
      </c>
      <c r="B180">
        <v>883</v>
      </c>
      <c r="C180">
        <v>95431</v>
      </c>
      <c r="D180">
        <v>1.4959723820483313E-2</v>
      </c>
      <c r="E180">
        <v>2.3014959723820483E-3</v>
      </c>
      <c r="F180" t="s">
        <v>54</v>
      </c>
      <c r="G180" t="s">
        <v>69</v>
      </c>
    </row>
    <row r="181" spans="1:7">
      <c r="A181">
        <v>196345</v>
      </c>
      <c r="B181">
        <v>885</v>
      </c>
      <c r="C181">
        <v>95431</v>
      </c>
      <c r="D181">
        <v>8.9502621148190777E-4</v>
      </c>
      <c r="E181">
        <v>7.6716532412734941E-4</v>
      </c>
      <c r="F181" t="s">
        <v>54</v>
      </c>
      <c r="G181" t="s">
        <v>69</v>
      </c>
    </row>
    <row r="182" spans="1:7">
      <c r="A182">
        <v>196346</v>
      </c>
      <c r="B182">
        <v>902</v>
      </c>
      <c r="C182">
        <v>95431</v>
      </c>
      <c r="D182">
        <v>6.789413118527042E-2</v>
      </c>
      <c r="E182">
        <v>1.7900524229638153E-2</v>
      </c>
      <c r="F182" t="s">
        <v>54</v>
      </c>
      <c r="G182" t="s">
        <v>69</v>
      </c>
    </row>
    <row r="183" spans="1:7">
      <c r="A183">
        <v>196347</v>
      </c>
      <c r="B183">
        <v>889</v>
      </c>
      <c r="C183">
        <v>95431</v>
      </c>
      <c r="D183">
        <v>2.5572177470911651E-3</v>
      </c>
      <c r="E183">
        <v>2.5572177470911651E-4</v>
      </c>
      <c r="F183" t="s">
        <v>54</v>
      </c>
      <c r="G183" t="s">
        <v>69</v>
      </c>
    </row>
    <row r="184" spans="1:7">
      <c r="A184">
        <v>196348</v>
      </c>
      <c r="B184">
        <v>886</v>
      </c>
      <c r="C184">
        <v>95431</v>
      </c>
      <c r="D184">
        <v>2.045774197672932E-3</v>
      </c>
      <c r="E184">
        <v>2.5572177470911651E-4</v>
      </c>
      <c r="F184" t="s">
        <v>54</v>
      </c>
      <c r="G184" t="s">
        <v>69</v>
      </c>
    </row>
    <row r="185" spans="1:7">
      <c r="A185">
        <v>196349</v>
      </c>
      <c r="B185">
        <v>876</v>
      </c>
      <c r="C185">
        <v>95431</v>
      </c>
      <c r="D185">
        <v>2.5572177470911651E-4</v>
      </c>
      <c r="E185">
        <v>1.2786088735455825E-4</v>
      </c>
      <c r="F185" t="s">
        <v>54</v>
      </c>
      <c r="G185" t="s">
        <v>69</v>
      </c>
    </row>
    <row r="186" spans="1:7">
      <c r="A186">
        <v>196350</v>
      </c>
      <c r="B186">
        <v>1253</v>
      </c>
      <c r="C186">
        <v>95431</v>
      </c>
      <c r="D186">
        <v>1.2786088735455825E-4</v>
      </c>
      <c r="E186">
        <v>1.2786088735455825E-4</v>
      </c>
      <c r="F186" t="s">
        <v>54</v>
      </c>
      <c r="G186" t="s">
        <v>69</v>
      </c>
    </row>
    <row r="187" spans="1:7">
      <c r="A187">
        <v>196351</v>
      </c>
      <c r="B187">
        <v>1266</v>
      </c>
      <c r="C187">
        <v>95431</v>
      </c>
      <c r="D187">
        <v>2.5572177470911651E-4</v>
      </c>
      <c r="E187">
        <v>1.2786088735455825E-4</v>
      </c>
      <c r="F187" t="s">
        <v>54</v>
      </c>
      <c r="G187" t="s">
        <v>69</v>
      </c>
    </row>
    <row r="188" spans="1:7">
      <c r="A188">
        <v>196352</v>
      </c>
      <c r="B188">
        <v>1288</v>
      </c>
      <c r="C188">
        <v>95431</v>
      </c>
      <c r="D188">
        <v>3.835826620636747E-4</v>
      </c>
      <c r="E188">
        <v>1.2786088735455825E-4</v>
      </c>
      <c r="F188" t="s">
        <v>54</v>
      </c>
      <c r="G188" t="s">
        <v>69</v>
      </c>
    </row>
    <row r="189" spans="1:7">
      <c r="A189">
        <v>196353</v>
      </c>
      <c r="B189">
        <v>1301</v>
      </c>
      <c r="C189">
        <v>95431</v>
      </c>
      <c r="D189">
        <v>1.2786088735455825E-4</v>
      </c>
      <c r="E189">
        <v>1.2786088735455825E-4</v>
      </c>
      <c r="F189" t="s">
        <v>54</v>
      </c>
      <c r="G189" t="s">
        <v>69</v>
      </c>
    </row>
    <row r="190" spans="1:7">
      <c r="A190">
        <v>196354</v>
      </c>
      <c r="B190">
        <v>2474</v>
      </c>
      <c r="C190">
        <v>95431</v>
      </c>
      <c r="D190">
        <v>6.3930443677279126E-4</v>
      </c>
      <c r="E190">
        <v>1.2786088735455825E-4</v>
      </c>
      <c r="F190" t="s">
        <v>54</v>
      </c>
      <c r="G190" t="s">
        <v>69</v>
      </c>
    </row>
    <row r="191" spans="1:7">
      <c r="A191">
        <v>196355</v>
      </c>
      <c r="B191">
        <v>1314</v>
      </c>
      <c r="C191">
        <v>95431</v>
      </c>
      <c r="D191">
        <v>4.6029919447640967E-3</v>
      </c>
      <c r="E191">
        <v>3.835826620636747E-4</v>
      </c>
      <c r="F191" t="s">
        <v>54</v>
      </c>
      <c r="G191" t="s">
        <v>69</v>
      </c>
    </row>
    <row r="192" spans="1:7">
      <c r="A192">
        <v>196356</v>
      </c>
      <c r="B192">
        <v>905</v>
      </c>
      <c r="C192">
        <v>95431</v>
      </c>
      <c r="D192">
        <v>1.2786088735455825E-4</v>
      </c>
      <c r="E192">
        <v>1.2786088735455825E-4</v>
      </c>
      <c r="F192" t="s">
        <v>54</v>
      </c>
      <c r="G192" t="s">
        <v>69</v>
      </c>
    </row>
    <row r="193" spans="1:7">
      <c r="A193">
        <v>196357</v>
      </c>
      <c r="B193">
        <v>904</v>
      </c>
      <c r="C193">
        <v>95431</v>
      </c>
      <c r="D193">
        <v>1.9946298427311087E-2</v>
      </c>
      <c r="E193">
        <v>2.9408004091548397E-3</v>
      </c>
      <c r="F193" t="s">
        <v>54</v>
      </c>
      <c r="G193" t="s">
        <v>69</v>
      </c>
    </row>
    <row r="194" spans="1:7">
      <c r="A194">
        <v>196358</v>
      </c>
      <c r="B194">
        <v>857</v>
      </c>
      <c r="C194">
        <v>95431</v>
      </c>
      <c r="D194">
        <v>5.1144354941823301E-4</v>
      </c>
      <c r="E194">
        <v>1.2786088735455825E-4</v>
      </c>
      <c r="F194" t="s">
        <v>54</v>
      </c>
      <c r="G194" t="s">
        <v>69</v>
      </c>
    </row>
    <row r="195" spans="1:7">
      <c r="A195">
        <v>196359</v>
      </c>
      <c r="B195">
        <v>855</v>
      </c>
      <c r="C195">
        <v>95431</v>
      </c>
      <c r="D195">
        <v>8.9502621148190777E-4</v>
      </c>
      <c r="E195">
        <v>3.835826620636747E-4</v>
      </c>
      <c r="F195" t="s">
        <v>54</v>
      </c>
      <c r="G195" t="s">
        <v>69</v>
      </c>
    </row>
    <row r="196" spans="1:7">
      <c r="A196">
        <v>196360</v>
      </c>
      <c r="B196">
        <v>884</v>
      </c>
      <c r="C196">
        <v>95431</v>
      </c>
      <c r="D196">
        <v>6.3930443677279126E-4</v>
      </c>
      <c r="E196">
        <v>3.835826620636747E-4</v>
      </c>
      <c r="F196" t="s">
        <v>54</v>
      </c>
      <c r="G196" t="s">
        <v>69</v>
      </c>
    </row>
    <row r="197" spans="1:7">
      <c r="A197">
        <v>196361</v>
      </c>
      <c r="B197">
        <v>852</v>
      </c>
      <c r="C197">
        <v>95431</v>
      </c>
      <c r="D197">
        <v>1.3169671397519499E-2</v>
      </c>
      <c r="E197">
        <v>1.5343306482546988E-3</v>
      </c>
      <c r="F197" t="s">
        <v>54</v>
      </c>
      <c r="G197" t="s">
        <v>69</v>
      </c>
    </row>
    <row r="198" spans="1:7">
      <c r="A198">
        <v>196362</v>
      </c>
      <c r="B198">
        <v>882</v>
      </c>
      <c r="C198">
        <v>95431</v>
      </c>
      <c r="D198">
        <v>1.6366193581383456E-2</v>
      </c>
      <c r="E198">
        <v>2.5572177470911651E-3</v>
      </c>
      <c r="F198" t="s">
        <v>54</v>
      </c>
      <c r="G198" t="s">
        <v>69</v>
      </c>
    </row>
    <row r="199" spans="1:7">
      <c r="A199">
        <v>196363</v>
      </c>
      <c r="B199">
        <v>1281</v>
      </c>
      <c r="C199">
        <v>95431</v>
      </c>
      <c r="D199">
        <v>1.2786088735455825E-4</v>
      </c>
      <c r="E199">
        <v>2.5572177470911651E-4</v>
      </c>
      <c r="F199" t="s">
        <v>54</v>
      </c>
      <c r="G199" t="s">
        <v>69</v>
      </c>
    </row>
    <row r="200" spans="1:7">
      <c r="A200">
        <v>196364</v>
      </c>
      <c r="B200">
        <v>854</v>
      </c>
      <c r="C200">
        <v>95431</v>
      </c>
      <c r="D200">
        <v>1.4064697609001407E-3</v>
      </c>
      <c r="E200">
        <v>1.2786088735455825E-3</v>
      </c>
      <c r="F200" t="s">
        <v>54</v>
      </c>
      <c r="G200" t="s">
        <v>69</v>
      </c>
    </row>
    <row r="201" spans="1:7">
      <c r="A201">
        <v>196365</v>
      </c>
      <c r="B201">
        <v>2336</v>
      </c>
      <c r="C201">
        <v>95431</v>
      </c>
      <c r="D201">
        <v>1.5343306482546988E-3</v>
      </c>
      <c r="E201">
        <v>2.5572177470911651E-4</v>
      </c>
      <c r="F201" t="s">
        <v>54</v>
      </c>
      <c r="G201" t="s">
        <v>69</v>
      </c>
    </row>
    <row r="202" spans="1:7">
      <c r="A202">
        <v>196366</v>
      </c>
      <c r="B202">
        <v>1275</v>
      </c>
      <c r="C202">
        <v>95431</v>
      </c>
      <c r="D202">
        <v>2.1736350850274904E-3</v>
      </c>
      <c r="E202">
        <v>5.1144354941823301E-4</v>
      </c>
      <c r="F202" t="s">
        <v>54</v>
      </c>
      <c r="G202" t="s">
        <v>69</v>
      </c>
    </row>
    <row r="203" spans="1:7">
      <c r="A203">
        <v>196367</v>
      </c>
      <c r="B203">
        <v>872</v>
      </c>
      <c r="C203">
        <v>95431</v>
      </c>
      <c r="D203">
        <v>1.2786088735455825E-4</v>
      </c>
      <c r="E203">
        <v>5.1144354941823301E-4</v>
      </c>
      <c r="F203" t="s">
        <v>54</v>
      </c>
      <c r="G203" t="s">
        <v>69</v>
      </c>
    </row>
    <row r="204" spans="1:7">
      <c r="A204">
        <v>196368</v>
      </c>
      <c r="B204">
        <v>856</v>
      </c>
      <c r="C204">
        <v>95431</v>
      </c>
      <c r="D204">
        <v>1.2786088735455825E-4</v>
      </c>
      <c r="E204">
        <v>2.5572177470911651E-4</v>
      </c>
      <c r="F204" t="s">
        <v>54</v>
      </c>
      <c r="G204" t="s">
        <v>69</v>
      </c>
    </row>
    <row r="205" spans="1:7">
      <c r="A205">
        <v>196369</v>
      </c>
      <c r="B205">
        <v>858</v>
      </c>
      <c r="C205">
        <v>95431</v>
      </c>
      <c r="D205">
        <v>1.1507479861910242E-3</v>
      </c>
      <c r="E205">
        <v>5.1144354941823301E-4</v>
      </c>
      <c r="F205" t="s">
        <v>54</v>
      </c>
      <c r="G205" t="s">
        <v>69</v>
      </c>
    </row>
    <row r="206" spans="1:7">
      <c r="A206">
        <v>196370</v>
      </c>
      <c r="B206">
        <v>868</v>
      </c>
      <c r="C206">
        <v>95431</v>
      </c>
      <c r="D206">
        <v>6.3930443677279126E-4</v>
      </c>
      <c r="E206">
        <v>8.9502621148190777E-4</v>
      </c>
      <c r="F206" t="s">
        <v>54</v>
      </c>
      <c r="G206" t="s">
        <v>69</v>
      </c>
    </row>
    <row r="207" spans="1:7">
      <c r="A207">
        <v>196371</v>
      </c>
      <c r="B207">
        <v>2669</v>
      </c>
      <c r="C207">
        <v>95431</v>
      </c>
      <c r="D207">
        <v>25.795934023782124</v>
      </c>
      <c r="E207">
        <v>0</v>
      </c>
      <c r="F207" t="s">
        <v>54</v>
      </c>
      <c r="G207" t="s">
        <v>147</v>
      </c>
    </row>
    <row r="208" spans="1:7">
      <c r="A208">
        <v>196372</v>
      </c>
      <c r="B208">
        <v>2670</v>
      </c>
      <c r="C208">
        <v>95431</v>
      </c>
      <c r="D208">
        <v>6.2831351489579329E-2</v>
      </c>
      <c r="E208">
        <v>0</v>
      </c>
      <c r="F208" t="s">
        <v>54</v>
      </c>
      <c r="G208" t="s">
        <v>147</v>
      </c>
    </row>
    <row r="209" spans="1:7">
      <c r="A209">
        <v>196373</v>
      </c>
      <c r="B209">
        <v>2671</v>
      </c>
      <c r="C209">
        <v>95431</v>
      </c>
      <c r="D209">
        <v>6.7539439969313362</v>
      </c>
      <c r="E209">
        <v>0</v>
      </c>
      <c r="F209" t="s">
        <v>54</v>
      </c>
      <c r="G209" t="s">
        <v>147</v>
      </c>
    </row>
    <row r="210" spans="1:7">
      <c r="A210">
        <v>196374</v>
      </c>
      <c r="B210">
        <v>626</v>
      </c>
      <c r="C210">
        <v>95432</v>
      </c>
      <c r="D210">
        <v>68.24138443992662</v>
      </c>
      <c r="E210">
        <v>4.9827936728318543</v>
      </c>
      <c r="F210" t="s">
        <v>54</v>
      </c>
      <c r="G210" t="s">
        <v>56</v>
      </c>
    </row>
    <row r="211" spans="1:7">
      <c r="A211">
        <v>196375</v>
      </c>
      <c r="B211">
        <v>797</v>
      </c>
      <c r="C211">
        <v>95432</v>
      </c>
      <c r="D211">
        <v>0.26574106213120446</v>
      </c>
      <c r="E211">
        <v>0.18215897257896563</v>
      </c>
      <c r="F211" t="s">
        <v>54</v>
      </c>
      <c r="G211" t="s">
        <v>56</v>
      </c>
    </row>
    <row r="212" spans="1:7">
      <c r="A212">
        <v>196376</v>
      </c>
      <c r="B212">
        <v>613</v>
      </c>
      <c r="C212">
        <v>95432</v>
      </c>
      <c r="D212">
        <v>0</v>
      </c>
      <c r="E212">
        <v>6.3450190905935441E-2</v>
      </c>
      <c r="F212" t="s">
        <v>54</v>
      </c>
      <c r="G212" t="s">
        <v>55</v>
      </c>
    </row>
    <row r="213" spans="1:7">
      <c r="A213">
        <v>196377</v>
      </c>
      <c r="B213">
        <v>699</v>
      </c>
      <c r="C213">
        <v>95432</v>
      </c>
      <c r="D213">
        <v>0</v>
      </c>
      <c r="E213">
        <v>5.7896563693162088E-2</v>
      </c>
      <c r="F213" t="s">
        <v>54</v>
      </c>
      <c r="G213" t="s">
        <v>55</v>
      </c>
    </row>
    <row r="214" spans="1:7">
      <c r="A214">
        <v>196378</v>
      </c>
      <c r="B214">
        <v>784</v>
      </c>
      <c r="C214">
        <v>95432</v>
      </c>
      <c r="D214">
        <v>0</v>
      </c>
      <c r="E214">
        <v>6.0118014578271435E-2</v>
      </c>
      <c r="F214" t="s">
        <v>54</v>
      </c>
      <c r="G214" t="s">
        <v>55</v>
      </c>
    </row>
    <row r="215" spans="1:7">
      <c r="A215">
        <v>196379</v>
      </c>
      <c r="B215">
        <v>337</v>
      </c>
      <c r="C215">
        <v>95432</v>
      </c>
      <c r="D215">
        <v>0</v>
      </c>
      <c r="E215">
        <v>5.7896563693162088E-2</v>
      </c>
      <c r="F215" t="s">
        <v>54</v>
      </c>
      <c r="G215" t="s">
        <v>55</v>
      </c>
    </row>
    <row r="216" spans="1:7">
      <c r="A216">
        <v>196380</v>
      </c>
      <c r="B216">
        <v>2302</v>
      </c>
      <c r="C216">
        <v>95432</v>
      </c>
      <c r="D216">
        <v>0</v>
      </c>
      <c r="E216">
        <v>7.9139187782020122E-3</v>
      </c>
      <c r="F216" t="s">
        <v>54</v>
      </c>
      <c r="G216" t="s">
        <v>55</v>
      </c>
    </row>
    <row r="217" spans="1:7">
      <c r="A217">
        <v>196381</v>
      </c>
      <c r="B217">
        <v>696</v>
      </c>
      <c r="C217">
        <v>95432</v>
      </c>
      <c r="D217">
        <v>6.8170774036792781E-2</v>
      </c>
      <c r="E217">
        <v>8.2193682749045469E-2</v>
      </c>
      <c r="F217" t="s">
        <v>54</v>
      </c>
      <c r="G217" t="s">
        <v>57</v>
      </c>
    </row>
    <row r="218" spans="1:7">
      <c r="A218">
        <v>196382</v>
      </c>
      <c r="B218">
        <v>525</v>
      </c>
      <c r="C218">
        <v>95432</v>
      </c>
      <c r="D218">
        <v>0</v>
      </c>
      <c r="E218">
        <v>1.6938562998958694E-2</v>
      </c>
      <c r="F218" t="s">
        <v>54</v>
      </c>
      <c r="G218" t="s">
        <v>57</v>
      </c>
    </row>
    <row r="219" spans="1:7">
      <c r="A219">
        <v>196383</v>
      </c>
      <c r="B219">
        <v>292</v>
      </c>
      <c r="C219">
        <v>95432</v>
      </c>
      <c r="D219">
        <v>0</v>
      </c>
      <c r="E219">
        <v>1.8604651162790701E-2</v>
      </c>
      <c r="F219" t="s">
        <v>54</v>
      </c>
      <c r="G219" t="s">
        <v>57</v>
      </c>
    </row>
    <row r="220" spans="1:7">
      <c r="A220">
        <v>196384</v>
      </c>
      <c r="B220">
        <v>694</v>
      </c>
      <c r="C220">
        <v>95432</v>
      </c>
      <c r="D220">
        <v>0</v>
      </c>
      <c r="E220">
        <v>5.2759458521346751E-3</v>
      </c>
      <c r="F220" t="s">
        <v>54</v>
      </c>
      <c r="G220" t="s">
        <v>57</v>
      </c>
    </row>
    <row r="221" spans="1:7">
      <c r="A221">
        <v>196385</v>
      </c>
      <c r="B221">
        <v>666</v>
      </c>
      <c r="C221">
        <v>95432</v>
      </c>
      <c r="D221">
        <v>9.7188476223533508E-4</v>
      </c>
      <c r="E221">
        <v>8.6081221797986822E-3</v>
      </c>
      <c r="F221" t="s">
        <v>54</v>
      </c>
      <c r="G221" t="s">
        <v>57</v>
      </c>
    </row>
    <row r="222" spans="1:7">
      <c r="A222">
        <v>196386</v>
      </c>
      <c r="B222">
        <v>700</v>
      </c>
      <c r="C222">
        <v>95432</v>
      </c>
      <c r="D222">
        <v>9.1496008330440817E-2</v>
      </c>
      <c r="E222">
        <v>1.1107254425546687E-2</v>
      </c>
      <c r="F222" t="s">
        <v>54</v>
      </c>
      <c r="G222" t="s">
        <v>57</v>
      </c>
    </row>
    <row r="223" spans="1:7">
      <c r="A223">
        <v>196387</v>
      </c>
      <c r="B223">
        <v>795</v>
      </c>
      <c r="C223">
        <v>95432</v>
      </c>
      <c r="D223">
        <v>2.0964942728219367E-2</v>
      </c>
      <c r="E223">
        <v>4.9982644914960085E-3</v>
      </c>
      <c r="F223" t="s">
        <v>54</v>
      </c>
      <c r="G223" t="s">
        <v>57</v>
      </c>
    </row>
    <row r="224" spans="1:7">
      <c r="A224">
        <v>196388</v>
      </c>
      <c r="B224">
        <v>669</v>
      </c>
      <c r="C224">
        <v>95432</v>
      </c>
      <c r="D224">
        <v>0</v>
      </c>
      <c r="E224">
        <v>5.5536272127733434E-3</v>
      </c>
      <c r="F224" t="s">
        <v>54</v>
      </c>
      <c r="G224" t="s">
        <v>57</v>
      </c>
    </row>
    <row r="225" spans="1:7">
      <c r="A225">
        <v>196389</v>
      </c>
      <c r="B225">
        <v>329</v>
      </c>
      <c r="C225">
        <v>95432</v>
      </c>
      <c r="D225">
        <v>0</v>
      </c>
      <c r="E225">
        <v>7.2197153766053448E-3</v>
      </c>
      <c r="F225" t="s">
        <v>54</v>
      </c>
      <c r="G225" t="s">
        <v>57</v>
      </c>
    </row>
    <row r="226" spans="1:7">
      <c r="A226">
        <v>196390</v>
      </c>
      <c r="B226">
        <v>488</v>
      </c>
      <c r="C226">
        <v>95432</v>
      </c>
      <c r="D226">
        <v>0</v>
      </c>
      <c r="E226">
        <v>1.3884068031933359E-3</v>
      </c>
      <c r="F226" t="s">
        <v>54</v>
      </c>
      <c r="G226" t="s">
        <v>57</v>
      </c>
    </row>
    <row r="227" spans="1:7">
      <c r="A227">
        <v>196391</v>
      </c>
      <c r="B227">
        <v>380</v>
      </c>
      <c r="C227">
        <v>95432</v>
      </c>
      <c r="D227">
        <v>0</v>
      </c>
      <c r="E227">
        <v>1.3884068031933359E-3</v>
      </c>
      <c r="F227" t="s">
        <v>54</v>
      </c>
      <c r="G227" t="s">
        <v>57</v>
      </c>
    </row>
    <row r="228" spans="1:7">
      <c r="A228">
        <v>196392</v>
      </c>
      <c r="B228">
        <v>778</v>
      </c>
      <c r="C228">
        <v>95432</v>
      </c>
      <c r="D228">
        <v>0</v>
      </c>
      <c r="E228">
        <v>2.2214508851093372E-3</v>
      </c>
      <c r="F228" t="s">
        <v>54</v>
      </c>
      <c r="G228" t="s">
        <v>57</v>
      </c>
    </row>
    <row r="229" spans="1:7">
      <c r="A229">
        <v>196393</v>
      </c>
      <c r="B229">
        <v>1120</v>
      </c>
      <c r="C229">
        <v>95432</v>
      </c>
      <c r="D229">
        <v>0.15758417216244358</v>
      </c>
      <c r="E229">
        <v>3.0267268309614716E-2</v>
      </c>
      <c r="F229" t="s">
        <v>54</v>
      </c>
      <c r="G229" t="s">
        <v>69</v>
      </c>
    </row>
    <row r="230" spans="1:7">
      <c r="A230">
        <v>196394</v>
      </c>
      <c r="B230">
        <v>1016</v>
      </c>
      <c r="C230">
        <v>95432</v>
      </c>
      <c r="D230">
        <v>6.1922943422422765E-2</v>
      </c>
      <c r="E230">
        <v>3.0961471711211382E-2</v>
      </c>
      <c r="F230" t="s">
        <v>54</v>
      </c>
      <c r="G230" t="s">
        <v>69</v>
      </c>
    </row>
    <row r="231" spans="1:7">
      <c r="A231">
        <v>196395</v>
      </c>
      <c r="B231">
        <v>1015</v>
      </c>
      <c r="C231">
        <v>95432</v>
      </c>
      <c r="D231">
        <v>0.12981603609857689</v>
      </c>
      <c r="E231">
        <v>1.7493925720236028E-2</v>
      </c>
      <c r="F231" t="s">
        <v>54</v>
      </c>
      <c r="G231" t="s">
        <v>69</v>
      </c>
    </row>
    <row r="232" spans="1:7">
      <c r="A232">
        <v>196396</v>
      </c>
      <c r="B232">
        <v>1194</v>
      </c>
      <c r="C232">
        <v>95432</v>
      </c>
      <c r="D232">
        <v>3.7903505727178065E-2</v>
      </c>
      <c r="E232">
        <v>2.4019437695244707E-2</v>
      </c>
      <c r="F232" t="s">
        <v>54</v>
      </c>
      <c r="G232" t="s">
        <v>69</v>
      </c>
    </row>
    <row r="233" spans="1:7">
      <c r="A233">
        <v>196397</v>
      </c>
      <c r="B233">
        <v>939</v>
      </c>
      <c r="C233">
        <v>95432</v>
      </c>
      <c r="D233">
        <v>0.10926761541131551</v>
      </c>
      <c r="E233">
        <v>4.7066990628254084E-2</v>
      </c>
      <c r="F233" t="s">
        <v>54</v>
      </c>
      <c r="G233" t="s">
        <v>69</v>
      </c>
    </row>
    <row r="234" spans="1:7">
      <c r="A234">
        <v>196398</v>
      </c>
      <c r="B234">
        <v>611</v>
      </c>
      <c r="C234">
        <v>95432</v>
      </c>
      <c r="D234">
        <v>0.12148559527941688</v>
      </c>
      <c r="E234">
        <v>4.4151336341548074E-2</v>
      </c>
      <c r="F234" t="s">
        <v>54</v>
      </c>
      <c r="G234" t="s">
        <v>69</v>
      </c>
    </row>
    <row r="235" spans="1:7">
      <c r="A235">
        <v>196399</v>
      </c>
      <c r="B235">
        <v>196</v>
      </c>
      <c r="C235">
        <v>95432</v>
      </c>
      <c r="D235">
        <v>1.013536966331135E-2</v>
      </c>
      <c r="E235">
        <v>3.4710170079833395E-3</v>
      </c>
      <c r="F235" t="s">
        <v>54</v>
      </c>
      <c r="G235" t="s">
        <v>69</v>
      </c>
    </row>
    <row r="236" spans="1:7">
      <c r="A236">
        <v>196400</v>
      </c>
      <c r="B236">
        <v>105</v>
      </c>
      <c r="C236">
        <v>95432</v>
      </c>
      <c r="D236">
        <v>9.996528982992017E-3</v>
      </c>
      <c r="E236">
        <v>3.1933356473446721E-3</v>
      </c>
      <c r="F236" t="s">
        <v>54</v>
      </c>
      <c r="G236" t="s">
        <v>69</v>
      </c>
    </row>
    <row r="237" spans="1:7">
      <c r="A237">
        <v>196401</v>
      </c>
      <c r="B237">
        <v>879</v>
      </c>
      <c r="C237">
        <v>95432</v>
      </c>
      <c r="D237">
        <v>1.2495661228740021E-3</v>
      </c>
      <c r="E237">
        <v>1.2495661228740021E-3</v>
      </c>
      <c r="F237" t="s">
        <v>54</v>
      </c>
      <c r="G237" t="s">
        <v>69</v>
      </c>
    </row>
    <row r="238" spans="1:7">
      <c r="A238">
        <v>196402</v>
      </c>
      <c r="B238">
        <v>1106</v>
      </c>
      <c r="C238">
        <v>95432</v>
      </c>
      <c r="D238">
        <v>2.0826102047900035E-3</v>
      </c>
      <c r="E238">
        <v>1.9437695244706702E-3</v>
      </c>
      <c r="F238" t="s">
        <v>54</v>
      </c>
      <c r="G238" t="s">
        <v>69</v>
      </c>
    </row>
    <row r="239" spans="1:7">
      <c r="A239">
        <v>196403</v>
      </c>
      <c r="B239">
        <v>871</v>
      </c>
      <c r="C239">
        <v>95432</v>
      </c>
      <c r="D239">
        <v>2.4991322457480042E-3</v>
      </c>
      <c r="E239">
        <v>2.3602915654286709E-3</v>
      </c>
      <c r="F239" t="s">
        <v>54</v>
      </c>
      <c r="G239" t="s">
        <v>69</v>
      </c>
    </row>
    <row r="240" spans="1:7">
      <c r="A240">
        <v>196404</v>
      </c>
      <c r="B240">
        <v>877</v>
      </c>
      <c r="C240">
        <v>95432</v>
      </c>
      <c r="D240">
        <v>1.3884068031933359E-3</v>
      </c>
      <c r="E240">
        <v>1.6660881638320027E-3</v>
      </c>
      <c r="F240" t="s">
        <v>54</v>
      </c>
      <c r="G240" t="s">
        <v>69</v>
      </c>
    </row>
    <row r="241" spans="1:7">
      <c r="A241">
        <v>196405</v>
      </c>
      <c r="B241">
        <v>1316</v>
      </c>
      <c r="C241">
        <v>95432</v>
      </c>
      <c r="D241">
        <v>4.5817424505380077E-3</v>
      </c>
      <c r="E241">
        <v>3.0544949670253383E-3</v>
      </c>
      <c r="F241" t="s">
        <v>54</v>
      </c>
      <c r="G241" t="s">
        <v>69</v>
      </c>
    </row>
    <row r="242" spans="1:7">
      <c r="A242">
        <v>196406</v>
      </c>
      <c r="B242">
        <v>1317</v>
      </c>
      <c r="C242">
        <v>95432</v>
      </c>
      <c r="D242">
        <v>1.1107254425546686E-3</v>
      </c>
      <c r="E242">
        <v>6.9420340159666793E-4</v>
      </c>
      <c r="F242" t="s">
        <v>54</v>
      </c>
      <c r="G242" t="s">
        <v>69</v>
      </c>
    </row>
    <row r="243" spans="1:7">
      <c r="A243">
        <v>196407</v>
      </c>
      <c r="B243">
        <v>1352</v>
      </c>
      <c r="C243">
        <v>95432</v>
      </c>
      <c r="D243">
        <v>3.1933356473446721E-3</v>
      </c>
      <c r="E243">
        <v>3.7486983686220066E-3</v>
      </c>
      <c r="F243" t="s">
        <v>54</v>
      </c>
      <c r="G243" t="s">
        <v>69</v>
      </c>
    </row>
    <row r="244" spans="1:7">
      <c r="A244">
        <v>196408</v>
      </c>
      <c r="B244">
        <v>860</v>
      </c>
      <c r="C244">
        <v>95432</v>
      </c>
      <c r="D244">
        <v>1.2634501909059353E-2</v>
      </c>
      <c r="E244">
        <v>3.4710170079833395E-3</v>
      </c>
      <c r="F244" t="s">
        <v>54</v>
      </c>
      <c r="G244" t="s">
        <v>69</v>
      </c>
    </row>
    <row r="245" spans="1:7">
      <c r="A245">
        <v>196409</v>
      </c>
      <c r="B245">
        <v>888</v>
      </c>
      <c r="C245">
        <v>95432</v>
      </c>
      <c r="D245">
        <v>1.2495661228740021E-3</v>
      </c>
      <c r="E245">
        <v>3.4710170079833395E-3</v>
      </c>
      <c r="F245" t="s">
        <v>54</v>
      </c>
      <c r="G245" t="s">
        <v>69</v>
      </c>
    </row>
    <row r="246" spans="1:7">
      <c r="A246">
        <v>196410</v>
      </c>
      <c r="B246">
        <v>890</v>
      </c>
      <c r="C246">
        <v>95432</v>
      </c>
      <c r="D246">
        <v>3.4710170079833395E-3</v>
      </c>
      <c r="E246">
        <v>1.6660881638320027E-3</v>
      </c>
      <c r="F246" t="s">
        <v>54</v>
      </c>
      <c r="G246" t="s">
        <v>69</v>
      </c>
    </row>
    <row r="247" spans="1:7">
      <c r="A247">
        <v>196411</v>
      </c>
      <c r="B247">
        <v>891</v>
      </c>
      <c r="C247">
        <v>95432</v>
      </c>
      <c r="D247">
        <v>1.5272474835126692E-3</v>
      </c>
      <c r="E247">
        <v>2.0826102047900035E-3</v>
      </c>
      <c r="F247" t="s">
        <v>54</v>
      </c>
      <c r="G247" t="s">
        <v>69</v>
      </c>
    </row>
    <row r="248" spans="1:7">
      <c r="A248">
        <v>196412</v>
      </c>
      <c r="B248">
        <v>847</v>
      </c>
      <c r="C248">
        <v>95432</v>
      </c>
      <c r="D248">
        <v>2.8601180145782716E-2</v>
      </c>
      <c r="E248">
        <v>1.0690732384588685E-2</v>
      </c>
      <c r="F248" t="s">
        <v>54</v>
      </c>
      <c r="G248" t="s">
        <v>69</v>
      </c>
    </row>
    <row r="249" spans="1:7">
      <c r="A249">
        <v>196413</v>
      </c>
      <c r="B249">
        <v>846</v>
      </c>
      <c r="C249">
        <v>95432</v>
      </c>
      <c r="D249">
        <v>1.3884068031933359E-3</v>
      </c>
      <c r="E249">
        <v>6.9420340159666793E-4</v>
      </c>
      <c r="F249" t="s">
        <v>54</v>
      </c>
      <c r="G249" t="s">
        <v>69</v>
      </c>
    </row>
    <row r="250" spans="1:7">
      <c r="A250">
        <v>196414</v>
      </c>
      <c r="B250">
        <v>883</v>
      </c>
      <c r="C250">
        <v>95432</v>
      </c>
      <c r="D250">
        <v>9.996528982992017E-3</v>
      </c>
      <c r="E250">
        <v>1.5272474835126692E-3</v>
      </c>
      <c r="F250" t="s">
        <v>54</v>
      </c>
      <c r="G250" t="s">
        <v>69</v>
      </c>
    </row>
    <row r="251" spans="1:7">
      <c r="A251">
        <v>196415</v>
      </c>
      <c r="B251">
        <v>885</v>
      </c>
      <c r="C251">
        <v>95432</v>
      </c>
      <c r="D251">
        <v>1.3884068031933359E-3</v>
      </c>
      <c r="E251">
        <v>1.2495661228740021E-3</v>
      </c>
      <c r="F251" t="s">
        <v>54</v>
      </c>
      <c r="G251" t="s">
        <v>69</v>
      </c>
    </row>
    <row r="252" spans="1:7">
      <c r="A252">
        <v>196416</v>
      </c>
      <c r="B252">
        <v>902</v>
      </c>
      <c r="C252">
        <v>95432</v>
      </c>
      <c r="D252">
        <v>4.8038875390489413E-2</v>
      </c>
      <c r="E252">
        <v>1.3051023950017355E-2</v>
      </c>
      <c r="F252" t="s">
        <v>54</v>
      </c>
      <c r="G252" t="s">
        <v>69</v>
      </c>
    </row>
    <row r="253" spans="1:7">
      <c r="A253">
        <v>196417</v>
      </c>
      <c r="B253">
        <v>889</v>
      </c>
      <c r="C253">
        <v>95432</v>
      </c>
      <c r="D253">
        <v>2.7768136063866717E-3</v>
      </c>
      <c r="E253">
        <v>2.7768136063866715E-4</v>
      </c>
      <c r="F253" t="s">
        <v>54</v>
      </c>
      <c r="G253" t="s">
        <v>69</v>
      </c>
    </row>
    <row r="254" spans="1:7">
      <c r="A254">
        <v>196418</v>
      </c>
      <c r="B254">
        <v>886</v>
      </c>
      <c r="C254">
        <v>95432</v>
      </c>
      <c r="D254">
        <v>2.4991322457480042E-3</v>
      </c>
      <c r="E254">
        <v>6.9420340159666793E-4</v>
      </c>
      <c r="F254" t="s">
        <v>54</v>
      </c>
      <c r="G254" t="s">
        <v>69</v>
      </c>
    </row>
    <row r="255" spans="1:7">
      <c r="A255">
        <v>196419</v>
      </c>
      <c r="B255">
        <v>876</v>
      </c>
      <c r="C255">
        <v>95432</v>
      </c>
      <c r="D255">
        <v>4.1652204095800067E-4</v>
      </c>
      <c r="E255">
        <v>2.7768136063866715E-4</v>
      </c>
      <c r="F255" t="s">
        <v>54</v>
      </c>
      <c r="G255" t="s">
        <v>69</v>
      </c>
    </row>
    <row r="256" spans="1:7">
      <c r="A256">
        <v>196420</v>
      </c>
      <c r="B256">
        <v>1253</v>
      </c>
      <c r="C256">
        <v>95432</v>
      </c>
      <c r="D256">
        <v>2.7768136063866715E-4</v>
      </c>
      <c r="E256">
        <v>2.7768136063866715E-4</v>
      </c>
      <c r="F256" t="s">
        <v>54</v>
      </c>
      <c r="G256" t="s">
        <v>69</v>
      </c>
    </row>
    <row r="257" spans="1:7">
      <c r="A257">
        <v>196421</v>
      </c>
      <c r="B257">
        <v>1266</v>
      </c>
      <c r="C257">
        <v>95432</v>
      </c>
      <c r="D257">
        <v>4.1652204095800067E-4</v>
      </c>
      <c r="E257">
        <v>2.7768136063866715E-4</v>
      </c>
      <c r="F257" t="s">
        <v>54</v>
      </c>
      <c r="G257" t="s">
        <v>69</v>
      </c>
    </row>
    <row r="258" spans="1:7">
      <c r="A258">
        <v>196422</v>
      </c>
      <c r="B258">
        <v>1288</v>
      </c>
      <c r="C258">
        <v>95432</v>
      </c>
      <c r="D258">
        <v>1.1107254425546686E-3</v>
      </c>
      <c r="E258">
        <v>5.553627212773343E-4</v>
      </c>
      <c r="F258" t="s">
        <v>54</v>
      </c>
      <c r="G258" t="s">
        <v>69</v>
      </c>
    </row>
    <row r="259" spans="1:7">
      <c r="A259">
        <v>196423</v>
      </c>
      <c r="B259">
        <v>1301</v>
      </c>
      <c r="C259">
        <v>95432</v>
      </c>
      <c r="D259">
        <v>4.1652204095800067E-4</v>
      </c>
      <c r="E259">
        <v>2.7768136063866715E-4</v>
      </c>
      <c r="F259" t="s">
        <v>54</v>
      </c>
      <c r="G259" t="s">
        <v>69</v>
      </c>
    </row>
    <row r="260" spans="1:7">
      <c r="A260">
        <v>196424</v>
      </c>
      <c r="B260">
        <v>2474</v>
      </c>
      <c r="C260">
        <v>95432</v>
      </c>
      <c r="D260">
        <v>1.1107254425546686E-3</v>
      </c>
      <c r="E260">
        <v>2.7768136063866715E-4</v>
      </c>
      <c r="F260" t="s">
        <v>54</v>
      </c>
      <c r="G260" t="s">
        <v>69</v>
      </c>
    </row>
    <row r="261" spans="1:7">
      <c r="A261">
        <v>196425</v>
      </c>
      <c r="B261">
        <v>1314</v>
      </c>
      <c r="C261">
        <v>95432</v>
      </c>
      <c r="D261">
        <v>8.6081221797986822E-3</v>
      </c>
      <c r="E261">
        <v>9.7188476223533508E-4</v>
      </c>
      <c r="F261" t="s">
        <v>54</v>
      </c>
      <c r="G261" t="s">
        <v>69</v>
      </c>
    </row>
    <row r="262" spans="1:7">
      <c r="A262">
        <v>196426</v>
      </c>
      <c r="B262">
        <v>905</v>
      </c>
      <c r="C262">
        <v>95432</v>
      </c>
      <c r="D262">
        <v>4.1652204095800067E-4</v>
      </c>
      <c r="E262">
        <v>2.7768136063866715E-4</v>
      </c>
      <c r="F262" t="s">
        <v>54</v>
      </c>
      <c r="G262" t="s">
        <v>69</v>
      </c>
    </row>
    <row r="263" spans="1:7">
      <c r="A263">
        <v>196427</v>
      </c>
      <c r="B263">
        <v>904</v>
      </c>
      <c r="C263">
        <v>95432</v>
      </c>
      <c r="D263">
        <v>2.4991322457480043E-2</v>
      </c>
      <c r="E263">
        <v>9.0246442207566821E-3</v>
      </c>
      <c r="F263" t="s">
        <v>54</v>
      </c>
      <c r="G263" t="s">
        <v>69</v>
      </c>
    </row>
    <row r="264" spans="1:7">
      <c r="A264">
        <v>196428</v>
      </c>
      <c r="B264">
        <v>857</v>
      </c>
      <c r="C264">
        <v>95432</v>
      </c>
      <c r="D264">
        <v>8.3304408191600134E-4</v>
      </c>
      <c r="E264">
        <v>2.7768136063866715E-4</v>
      </c>
      <c r="F264" t="s">
        <v>54</v>
      </c>
      <c r="G264" t="s">
        <v>69</v>
      </c>
    </row>
    <row r="265" spans="1:7">
      <c r="A265">
        <v>196429</v>
      </c>
      <c r="B265">
        <v>855</v>
      </c>
      <c r="C265">
        <v>95432</v>
      </c>
      <c r="D265">
        <v>1.3884068031933359E-3</v>
      </c>
      <c r="E265">
        <v>6.9420340159666793E-4</v>
      </c>
      <c r="F265" t="s">
        <v>54</v>
      </c>
      <c r="G265" t="s">
        <v>69</v>
      </c>
    </row>
    <row r="266" spans="1:7">
      <c r="A266">
        <v>196430</v>
      </c>
      <c r="B266">
        <v>884</v>
      </c>
      <c r="C266">
        <v>95432</v>
      </c>
      <c r="D266">
        <v>8.3304408191600134E-4</v>
      </c>
      <c r="E266">
        <v>5.553627212773343E-4</v>
      </c>
      <c r="F266" t="s">
        <v>54</v>
      </c>
      <c r="G266" t="s">
        <v>69</v>
      </c>
    </row>
    <row r="267" spans="1:7">
      <c r="A267">
        <v>196431</v>
      </c>
      <c r="B267">
        <v>852</v>
      </c>
      <c r="C267">
        <v>95432</v>
      </c>
      <c r="D267">
        <v>1.2217979868101353E-2</v>
      </c>
      <c r="E267">
        <v>1.3884068031933359E-3</v>
      </c>
      <c r="F267" t="s">
        <v>54</v>
      </c>
      <c r="G267" t="s">
        <v>69</v>
      </c>
    </row>
    <row r="268" spans="1:7">
      <c r="A268">
        <v>196432</v>
      </c>
      <c r="B268">
        <v>882</v>
      </c>
      <c r="C268">
        <v>95432</v>
      </c>
      <c r="D268">
        <v>1.7771607080874698E-2</v>
      </c>
      <c r="E268">
        <v>4.9982644914960085E-3</v>
      </c>
      <c r="F268" t="s">
        <v>54</v>
      </c>
      <c r="G268" t="s">
        <v>69</v>
      </c>
    </row>
    <row r="269" spans="1:7">
      <c r="A269">
        <v>196433</v>
      </c>
      <c r="B269">
        <v>1281</v>
      </c>
      <c r="C269">
        <v>95432</v>
      </c>
      <c r="D269">
        <v>2.7768136063866715E-4</v>
      </c>
      <c r="E269">
        <v>4.1652204095800067E-4</v>
      </c>
      <c r="F269" t="s">
        <v>54</v>
      </c>
      <c r="G269" t="s">
        <v>69</v>
      </c>
    </row>
    <row r="270" spans="1:7">
      <c r="A270">
        <v>196434</v>
      </c>
      <c r="B270">
        <v>854</v>
      </c>
      <c r="C270">
        <v>95432</v>
      </c>
      <c r="D270">
        <v>4.7205831308573419E-3</v>
      </c>
      <c r="E270">
        <v>3.7486983686220066E-3</v>
      </c>
      <c r="F270" t="s">
        <v>54</v>
      </c>
      <c r="G270" t="s">
        <v>69</v>
      </c>
    </row>
    <row r="271" spans="1:7">
      <c r="A271">
        <v>196435</v>
      </c>
      <c r="B271">
        <v>2336</v>
      </c>
      <c r="C271">
        <v>95432</v>
      </c>
      <c r="D271">
        <v>4.0263797292606728E-3</v>
      </c>
      <c r="E271">
        <v>9.7188476223533508E-4</v>
      </c>
      <c r="F271" t="s">
        <v>54</v>
      </c>
      <c r="G271" t="s">
        <v>69</v>
      </c>
    </row>
    <row r="272" spans="1:7">
      <c r="A272">
        <v>196436</v>
      </c>
      <c r="B272">
        <v>1275</v>
      </c>
      <c r="C272">
        <v>95432</v>
      </c>
      <c r="D272">
        <v>3.3321763276640054E-3</v>
      </c>
      <c r="E272">
        <v>6.9420340159666793E-4</v>
      </c>
      <c r="F272" t="s">
        <v>54</v>
      </c>
      <c r="G272" t="s">
        <v>69</v>
      </c>
    </row>
    <row r="273" spans="1:7">
      <c r="A273">
        <v>196437</v>
      </c>
      <c r="B273">
        <v>872</v>
      </c>
      <c r="C273">
        <v>95432</v>
      </c>
      <c r="D273">
        <v>1.3884068031933357E-4</v>
      </c>
      <c r="E273">
        <v>8.3304408191600134E-4</v>
      </c>
      <c r="F273" t="s">
        <v>54</v>
      </c>
      <c r="G273" t="s">
        <v>69</v>
      </c>
    </row>
    <row r="274" spans="1:7">
      <c r="A274">
        <v>196438</v>
      </c>
      <c r="B274">
        <v>856</v>
      </c>
      <c r="C274">
        <v>95432</v>
      </c>
      <c r="D274">
        <v>1.3884068031933357E-4</v>
      </c>
      <c r="E274">
        <v>4.1652204095800067E-4</v>
      </c>
      <c r="F274" t="s">
        <v>54</v>
      </c>
      <c r="G274" t="s">
        <v>69</v>
      </c>
    </row>
    <row r="275" spans="1:7">
      <c r="A275">
        <v>196439</v>
      </c>
      <c r="B275">
        <v>858</v>
      </c>
      <c r="C275">
        <v>95432</v>
      </c>
      <c r="D275">
        <v>1.2495661228740021E-3</v>
      </c>
      <c r="E275">
        <v>8.3304408191600134E-4</v>
      </c>
      <c r="F275" t="s">
        <v>54</v>
      </c>
      <c r="G275" t="s">
        <v>69</v>
      </c>
    </row>
    <row r="276" spans="1:7">
      <c r="A276">
        <v>196440</v>
      </c>
      <c r="B276">
        <v>868</v>
      </c>
      <c r="C276">
        <v>95432</v>
      </c>
      <c r="D276">
        <v>6.9420340159666793E-4</v>
      </c>
      <c r="E276">
        <v>1.5272474835126692E-3</v>
      </c>
      <c r="F276" t="s">
        <v>54</v>
      </c>
      <c r="G276" t="s">
        <v>69</v>
      </c>
    </row>
    <row r="277" spans="1:7">
      <c r="A277">
        <v>196441</v>
      </c>
      <c r="B277">
        <v>2669</v>
      </c>
      <c r="C277">
        <v>95432</v>
      </c>
      <c r="D277">
        <v>27.296553775970651</v>
      </c>
      <c r="E277">
        <v>0</v>
      </c>
      <c r="F277" t="s">
        <v>54</v>
      </c>
      <c r="G277" t="s">
        <v>147</v>
      </c>
    </row>
    <row r="278" spans="1:7">
      <c r="A278">
        <v>196442</v>
      </c>
      <c r="B278">
        <v>2670</v>
      </c>
      <c r="C278">
        <v>95432</v>
      </c>
      <c r="D278">
        <v>2.4727386324192989E-2</v>
      </c>
      <c r="E278">
        <v>0</v>
      </c>
      <c r="F278" t="s">
        <v>54</v>
      </c>
      <c r="G278" t="s">
        <v>147</v>
      </c>
    </row>
    <row r="279" spans="1:7">
      <c r="A279">
        <v>196443</v>
      </c>
      <c r="B279">
        <v>2671</v>
      </c>
      <c r="C279">
        <v>95432</v>
      </c>
      <c r="D279">
        <v>3.9899897257896386</v>
      </c>
      <c r="E279">
        <v>0</v>
      </c>
      <c r="F279" t="s">
        <v>54</v>
      </c>
      <c r="G279" t="s">
        <v>147</v>
      </c>
    </row>
  </sheetData>
  <sortState ref="A2:G279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I19" sqref="I19"/>
    </sheetView>
  </sheetViews>
  <sheetFormatPr defaultRowHeight="15"/>
  <sheetData>
    <row r="1" spans="1:4">
      <c r="A1" s="11" t="s">
        <v>41</v>
      </c>
      <c r="B1" s="11" t="s">
        <v>42</v>
      </c>
      <c r="C1" s="11" t="s">
        <v>15</v>
      </c>
      <c r="D1" s="11" t="s">
        <v>58</v>
      </c>
    </row>
    <row r="2" spans="1:4">
      <c r="A2">
        <v>6220</v>
      </c>
      <c r="B2" t="s">
        <v>47</v>
      </c>
      <c r="C2">
        <v>95429</v>
      </c>
      <c r="D2" t="s">
        <v>143</v>
      </c>
    </row>
    <row r="3" spans="1:4">
      <c r="A3">
        <v>6221</v>
      </c>
      <c r="B3" t="s">
        <v>47</v>
      </c>
      <c r="C3">
        <v>95430</v>
      </c>
      <c r="D3" t="s">
        <v>144</v>
      </c>
    </row>
    <row r="4" spans="1:4">
      <c r="A4">
        <v>6222</v>
      </c>
      <c r="B4" t="s">
        <v>47</v>
      </c>
      <c r="C4">
        <v>95431</v>
      </c>
      <c r="D4" t="s">
        <v>145</v>
      </c>
    </row>
    <row r="5" spans="1:4">
      <c r="A5">
        <v>6223</v>
      </c>
      <c r="B5" t="s">
        <v>47</v>
      </c>
      <c r="C5">
        <v>95432</v>
      </c>
      <c r="D5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7"/>
  <sheetViews>
    <sheetView workbookViewId="0">
      <pane ySplit="5" topLeftCell="A63" activePane="bottomLeft" state="frozen"/>
      <selection pane="bottomLeft" activeCell="V68" sqref="V68"/>
    </sheetView>
  </sheetViews>
  <sheetFormatPr defaultRowHeight="15"/>
  <cols>
    <col min="2" max="2" width="10.28515625" bestFit="1" customWidth="1"/>
    <col min="3" max="3" width="30.42578125" customWidth="1"/>
    <col min="8" max="8" width="2" style="14" customWidth="1"/>
    <col min="13" max="13" width="2" style="14" customWidth="1"/>
    <col min="18" max="18" width="2" style="14" customWidth="1"/>
    <col min="23" max="23" width="2" style="14" customWidth="1"/>
  </cols>
  <sheetData>
    <row r="1" spans="1:27">
      <c r="C1" t="s">
        <v>130</v>
      </c>
      <c r="D1">
        <v>95429</v>
      </c>
      <c r="I1">
        <v>95430</v>
      </c>
      <c r="N1">
        <v>95431</v>
      </c>
      <c r="S1">
        <v>95432</v>
      </c>
      <c r="X1" s="12" t="s">
        <v>131</v>
      </c>
      <c r="Z1" s="12" t="s">
        <v>131</v>
      </c>
    </row>
    <row r="2" spans="1:27">
      <c r="D2" t="s">
        <v>71</v>
      </c>
      <c r="I2" t="s">
        <v>71</v>
      </c>
      <c r="N2" t="s">
        <v>75</v>
      </c>
      <c r="S2" t="s">
        <v>76</v>
      </c>
      <c r="X2" t="s">
        <v>71</v>
      </c>
      <c r="Z2" t="s">
        <v>76</v>
      </c>
    </row>
    <row r="3" spans="1:27">
      <c r="D3" t="s">
        <v>72</v>
      </c>
      <c r="E3" t="s">
        <v>138</v>
      </c>
      <c r="F3" t="s">
        <v>152</v>
      </c>
      <c r="I3" t="s">
        <v>74</v>
      </c>
      <c r="J3" t="s">
        <v>137</v>
      </c>
      <c r="K3" t="s">
        <v>152</v>
      </c>
      <c r="N3" t="s">
        <v>74</v>
      </c>
      <c r="O3" t="s">
        <v>137</v>
      </c>
      <c r="P3" t="s">
        <v>152</v>
      </c>
      <c r="S3" t="s">
        <v>74</v>
      </c>
      <c r="T3" t="s">
        <v>137</v>
      </c>
      <c r="U3" t="s">
        <v>152</v>
      </c>
      <c r="X3" t="s">
        <v>77</v>
      </c>
      <c r="Z3" t="s">
        <v>77</v>
      </c>
    </row>
    <row r="4" spans="1:27">
      <c r="A4" t="s">
        <v>158</v>
      </c>
      <c r="B4" t="s">
        <v>70</v>
      </c>
      <c r="C4" t="s">
        <v>14</v>
      </c>
      <c r="D4" t="s">
        <v>73</v>
      </c>
      <c r="E4" t="s">
        <v>123</v>
      </c>
      <c r="F4" t="s">
        <v>129</v>
      </c>
      <c r="G4" t="s">
        <v>123</v>
      </c>
      <c r="I4" t="s">
        <v>73</v>
      </c>
      <c r="J4" t="s">
        <v>123</v>
      </c>
      <c r="K4" t="s">
        <v>129</v>
      </c>
      <c r="L4" t="s">
        <v>123</v>
      </c>
      <c r="N4" t="s">
        <v>73</v>
      </c>
      <c r="O4" t="s">
        <v>123</v>
      </c>
      <c r="P4" t="s">
        <v>129</v>
      </c>
      <c r="Q4" t="s">
        <v>123</v>
      </c>
      <c r="S4" t="s">
        <v>73</v>
      </c>
      <c r="T4" t="s">
        <v>123</v>
      </c>
      <c r="U4" t="s">
        <v>129</v>
      </c>
      <c r="V4" t="s">
        <v>123</v>
      </c>
      <c r="X4" t="s">
        <v>73</v>
      </c>
      <c r="Y4" t="s">
        <v>123</v>
      </c>
      <c r="Z4" t="s">
        <v>73</v>
      </c>
      <c r="AA4" t="s">
        <v>123</v>
      </c>
    </row>
    <row r="6" spans="1:27">
      <c r="A6" t="s">
        <v>56</v>
      </c>
      <c r="B6">
        <v>626</v>
      </c>
      <c r="C6" s="2" t="s">
        <v>80</v>
      </c>
      <c r="D6">
        <f>4464.21/1.4</f>
        <v>3188.721428571429</v>
      </c>
      <c r="E6">
        <f>370.1/1.4</f>
        <v>264.35714285714289</v>
      </c>
      <c r="F6">
        <f>D6/$D$86*100</f>
        <v>68.793531428105723</v>
      </c>
      <c r="G6">
        <f>E6/$D$86*100</f>
        <v>5.7032455869105458</v>
      </c>
      <c r="I6">
        <f>15541.42/1.4</f>
        <v>11101.014285714287</v>
      </c>
      <c r="J6">
        <f>1063.4/1.4</f>
        <v>759.57142857142867</v>
      </c>
      <c r="K6">
        <f>I6/$I$86*100</f>
        <v>69.108238170771372</v>
      </c>
      <c r="L6">
        <f>J6/$I$86*100</f>
        <v>4.7286348654626327</v>
      </c>
      <c r="N6">
        <f>7061.25/1.4</f>
        <v>5043.75</v>
      </c>
      <c r="O6">
        <f>497.59/1.4</f>
        <v>355.42142857142858</v>
      </c>
      <c r="P6">
        <f>N6/$N$86*100</f>
        <v>64.489835059455316</v>
      </c>
      <c r="Q6">
        <f>O6/$N$86*100</f>
        <v>4.5444499241967602</v>
      </c>
      <c r="S6">
        <f>6881.12/1.4</f>
        <v>4915.0857142857149</v>
      </c>
      <c r="T6">
        <f>502.44/1.4</f>
        <v>358.8857142857143</v>
      </c>
      <c r="U6">
        <f>S6/$S$86*100</f>
        <v>68.24138443992662</v>
      </c>
      <c r="V6">
        <f>T6/$S$86*100</f>
        <v>4.9827936728318543</v>
      </c>
      <c r="X6" t="s">
        <v>79</v>
      </c>
      <c r="Z6" t="s">
        <v>79</v>
      </c>
    </row>
    <row r="7" spans="1:27">
      <c r="A7" t="s">
        <v>56</v>
      </c>
      <c r="B7">
        <v>797</v>
      </c>
      <c r="C7" t="s">
        <v>81</v>
      </c>
      <c r="D7">
        <v>119</v>
      </c>
      <c r="E7">
        <v>32.479999999999997</v>
      </c>
      <c r="F7">
        <f t="shared" ref="F7:F70" si="0">D7/$D$86*100</f>
        <v>2.5673080647913991</v>
      </c>
      <c r="G7">
        <f t="shared" ref="G7:G70" si="1">E7/$D$86*100</f>
        <v>0.70072408356659355</v>
      </c>
      <c r="I7">
        <v>343.55</v>
      </c>
      <c r="J7">
        <v>31.03</v>
      </c>
      <c r="K7">
        <f t="shared" ref="K7:K70" si="2">I7/$I$86*100</f>
        <v>2.1387356697776587</v>
      </c>
      <c r="L7">
        <f t="shared" ref="L7:L70" si="3">J7/$I$86*100</f>
        <v>0.19317411681909694</v>
      </c>
      <c r="N7">
        <v>201.9</v>
      </c>
      <c r="O7">
        <v>20.34</v>
      </c>
      <c r="P7">
        <f t="shared" ref="P7:P70" si="4">N7/$N$86*100</f>
        <v>2.5815113156885312</v>
      </c>
      <c r="Q7">
        <f t="shared" ref="Q7:Q70" si="5">O7/$N$86*100</f>
        <v>0.26006904487917143</v>
      </c>
      <c r="S7">
        <v>19.14</v>
      </c>
      <c r="T7">
        <v>13.12</v>
      </c>
      <c r="U7">
        <f t="shared" ref="U7:U70" si="6">S7/$S$86*100</f>
        <v>0.26574106213120446</v>
      </c>
      <c r="V7">
        <f t="shared" ref="V7:V70" si="7">T7/$S$86*100</f>
        <v>0.18215897257896563</v>
      </c>
      <c r="X7" t="s">
        <v>79</v>
      </c>
      <c r="Z7" t="s">
        <v>79</v>
      </c>
    </row>
    <row r="8" spans="1:27">
      <c r="A8" t="s">
        <v>55</v>
      </c>
      <c r="B8">
        <v>613</v>
      </c>
      <c r="C8" t="s">
        <v>82</v>
      </c>
      <c r="D8">
        <v>0.54</v>
      </c>
      <c r="E8">
        <v>2.21</v>
      </c>
      <c r="F8">
        <f t="shared" si="0"/>
        <v>1.1649969369641643E-2</v>
      </c>
      <c r="G8">
        <f t="shared" si="1"/>
        <v>4.7678578346125981E-2</v>
      </c>
      <c r="I8">
        <v>7.15</v>
      </c>
      <c r="J8">
        <v>5.54</v>
      </c>
      <c r="K8">
        <f t="shared" si="2"/>
        <v>4.4511599589318177E-2</v>
      </c>
      <c r="L8">
        <f t="shared" si="3"/>
        <v>3.448870793354164E-2</v>
      </c>
      <c r="N8">
        <v>0</v>
      </c>
      <c r="O8">
        <v>3.38</v>
      </c>
      <c r="P8">
        <f t="shared" si="4"/>
        <v>0</v>
      </c>
      <c r="Q8">
        <f t="shared" si="5"/>
        <v>4.3216979925840684E-2</v>
      </c>
      <c r="S8">
        <v>0</v>
      </c>
      <c r="T8">
        <v>4.57</v>
      </c>
      <c r="U8">
        <f t="shared" si="6"/>
        <v>0</v>
      </c>
      <c r="V8">
        <f t="shared" si="7"/>
        <v>6.3450190905935441E-2</v>
      </c>
      <c r="X8" t="s">
        <v>79</v>
      </c>
      <c r="Z8" t="s">
        <v>79</v>
      </c>
    </row>
    <row r="9" spans="1:27">
      <c r="A9" t="s">
        <v>55</v>
      </c>
      <c r="B9">
        <v>699</v>
      </c>
      <c r="C9" s="2" t="s">
        <v>83</v>
      </c>
      <c r="D9">
        <v>4.68</v>
      </c>
      <c r="E9">
        <v>2.12</v>
      </c>
      <c r="F9">
        <f t="shared" si="0"/>
        <v>0.1009664012035609</v>
      </c>
      <c r="G9">
        <f t="shared" si="1"/>
        <v>4.5736916784519042E-2</v>
      </c>
      <c r="I9">
        <v>17.010000000000002</v>
      </c>
      <c r="J9">
        <v>5.16</v>
      </c>
      <c r="K9">
        <f t="shared" si="2"/>
        <v>0.10589402923276954</v>
      </c>
      <c r="L9">
        <f t="shared" si="3"/>
        <v>3.2123056486836617E-2</v>
      </c>
      <c r="N9">
        <v>0</v>
      </c>
      <c r="O9">
        <v>3.08</v>
      </c>
      <c r="P9">
        <f t="shared" si="4"/>
        <v>0</v>
      </c>
      <c r="Q9">
        <f t="shared" si="5"/>
        <v>3.9381153305203941E-2</v>
      </c>
      <c r="S9">
        <v>0</v>
      </c>
      <c r="T9">
        <v>4.17</v>
      </c>
      <c r="U9">
        <f t="shared" si="6"/>
        <v>0</v>
      </c>
      <c r="V9">
        <f t="shared" si="7"/>
        <v>5.7896563693162088E-2</v>
      </c>
      <c r="X9" t="s">
        <v>79</v>
      </c>
      <c r="Z9" t="s">
        <v>79</v>
      </c>
    </row>
    <row r="10" spans="1:27">
      <c r="A10" t="s">
        <v>55</v>
      </c>
      <c r="B10">
        <v>784</v>
      </c>
      <c r="C10" t="s">
        <v>127</v>
      </c>
      <c r="D10">
        <v>0.52</v>
      </c>
      <c r="E10">
        <v>2.13</v>
      </c>
      <c r="F10">
        <f t="shared" si="0"/>
        <v>1.1218489022617878E-2</v>
      </c>
      <c r="G10">
        <f t="shared" si="1"/>
        <v>4.595265695803092E-2</v>
      </c>
      <c r="I10">
        <v>2.5299999999999998</v>
      </c>
      <c r="J10">
        <v>5.1100000000000003</v>
      </c>
      <c r="K10">
        <f t="shared" si="2"/>
        <v>1.5750258316220275E-2</v>
      </c>
      <c r="L10">
        <f t="shared" si="3"/>
        <v>3.1811786559638587E-2</v>
      </c>
      <c r="N10">
        <v>0</v>
      </c>
      <c r="O10">
        <v>3.19</v>
      </c>
      <c r="P10">
        <f t="shared" si="4"/>
        <v>0</v>
      </c>
      <c r="Q10">
        <f t="shared" si="5"/>
        <v>4.0787623066104076E-2</v>
      </c>
      <c r="S10">
        <v>0</v>
      </c>
      <c r="T10">
        <v>4.33</v>
      </c>
      <c r="U10">
        <f t="shared" si="6"/>
        <v>0</v>
      </c>
      <c r="V10">
        <f t="shared" si="7"/>
        <v>6.0118014578271435E-2</v>
      </c>
      <c r="X10" t="s">
        <v>79</v>
      </c>
      <c r="Z10" t="s">
        <v>79</v>
      </c>
    </row>
    <row r="11" spans="1:27">
      <c r="A11" t="s">
        <v>55</v>
      </c>
      <c r="B11">
        <v>337</v>
      </c>
      <c r="C11" s="2" t="s">
        <v>126</v>
      </c>
      <c r="D11">
        <v>3.25</v>
      </c>
      <c r="E11">
        <v>2.1</v>
      </c>
      <c r="F11">
        <f t="shared" si="0"/>
        <v>7.0115556391361744E-2</v>
      </c>
      <c r="G11">
        <f t="shared" si="1"/>
        <v>4.5305436437495281E-2</v>
      </c>
      <c r="I11">
        <v>14.23</v>
      </c>
      <c r="J11">
        <v>5.0999999999999996</v>
      </c>
      <c r="K11">
        <f t="shared" si="2"/>
        <v>8.8587421280559117E-2</v>
      </c>
      <c r="L11">
        <f t="shared" si="3"/>
        <v>3.1749532574198977E-2</v>
      </c>
      <c r="N11">
        <v>0</v>
      </c>
      <c r="O11">
        <v>3.09</v>
      </c>
      <c r="P11">
        <f t="shared" si="4"/>
        <v>0</v>
      </c>
      <c r="Q11">
        <f t="shared" si="5"/>
        <v>3.9509014192558499E-2</v>
      </c>
      <c r="S11">
        <v>0</v>
      </c>
      <c r="T11">
        <v>4.17</v>
      </c>
      <c r="U11">
        <f t="shared" si="6"/>
        <v>0</v>
      </c>
      <c r="V11">
        <f t="shared" si="7"/>
        <v>5.7896563693162088E-2</v>
      </c>
      <c r="X11" t="s">
        <v>79</v>
      </c>
      <c r="Z11" t="s">
        <v>79</v>
      </c>
    </row>
    <row r="12" spans="1:27">
      <c r="A12" t="s">
        <v>55</v>
      </c>
      <c r="B12">
        <v>2302</v>
      </c>
      <c r="C12" s="2" t="s">
        <v>84</v>
      </c>
      <c r="D12">
        <v>12.81</v>
      </c>
      <c r="E12">
        <v>2.93</v>
      </c>
      <c r="F12">
        <f t="shared" si="0"/>
        <v>0.27636316226872121</v>
      </c>
      <c r="G12">
        <f t="shared" si="1"/>
        <v>6.3211870838981513E-2</v>
      </c>
      <c r="I12">
        <v>60.14</v>
      </c>
      <c r="J12">
        <v>3.29</v>
      </c>
      <c r="K12">
        <f t="shared" si="2"/>
        <v>0.37439546843378951</v>
      </c>
      <c r="L12">
        <f t="shared" si="3"/>
        <v>2.0481561209630322E-2</v>
      </c>
      <c r="N12">
        <v>4.8600000000000003</v>
      </c>
      <c r="O12">
        <v>0.6</v>
      </c>
      <c r="P12">
        <f t="shared" si="4"/>
        <v>6.2140391254315308E-2</v>
      </c>
      <c r="Q12">
        <f t="shared" si="5"/>
        <v>7.6716532412734939E-3</v>
      </c>
      <c r="S12">
        <v>0</v>
      </c>
      <c r="T12">
        <v>0.56999999999999995</v>
      </c>
      <c r="U12">
        <f t="shared" si="6"/>
        <v>0</v>
      </c>
      <c r="V12">
        <f t="shared" si="7"/>
        <v>7.9139187782020122E-3</v>
      </c>
      <c r="X12" t="s">
        <v>79</v>
      </c>
      <c r="Z12" t="s">
        <v>79</v>
      </c>
    </row>
    <row r="13" spans="1:27">
      <c r="A13" t="s">
        <v>57</v>
      </c>
      <c r="B13">
        <v>696</v>
      </c>
      <c r="C13" t="s">
        <v>59</v>
      </c>
      <c r="D13">
        <v>1.95</v>
      </c>
      <c r="E13">
        <v>3.38</v>
      </c>
      <c r="F13">
        <f t="shared" si="0"/>
        <v>4.2069333834817042E-2</v>
      </c>
      <c r="G13">
        <f t="shared" si="1"/>
        <v>7.2920178647016207E-2</v>
      </c>
      <c r="I13">
        <v>14.01</v>
      </c>
      <c r="J13">
        <v>6.2</v>
      </c>
      <c r="K13">
        <f t="shared" si="2"/>
        <v>8.7217833600887792E-2</v>
      </c>
      <c r="L13">
        <f t="shared" si="3"/>
        <v>3.8597470972555621E-2</v>
      </c>
      <c r="N13">
        <v>2.93</v>
      </c>
      <c r="O13">
        <v>3.82</v>
      </c>
      <c r="P13">
        <f t="shared" si="4"/>
        <v>3.7463239994885565E-2</v>
      </c>
      <c r="Q13">
        <f t="shared" si="5"/>
        <v>4.8842858969441252E-2</v>
      </c>
      <c r="S13">
        <v>4.91</v>
      </c>
      <c r="T13">
        <v>5.92</v>
      </c>
      <c r="U13">
        <f t="shared" si="6"/>
        <v>6.8170774036792781E-2</v>
      </c>
      <c r="V13">
        <f t="shared" si="7"/>
        <v>8.2193682749045469E-2</v>
      </c>
      <c r="X13" t="s">
        <v>79</v>
      </c>
      <c r="Z13" t="s">
        <v>79</v>
      </c>
    </row>
    <row r="14" spans="1:27">
      <c r="A14" t="s">
        <v>57</v>
      </c>
      <c r="B14">
        <v>525</v>
      </c>
      <c r="C14" t="s">
        <v>60</v>
      </c>
      <c r="D14">
        <v>0.11</v>
      </c>
      <c r="E14">
        <v>0.97</v>
      </c>
      <c r="F14">
        <f t="shared" si="0"/>
        <v>2.373141908630705E-3</v>
      </c>
      <c r="G14">
        <f t="shared" si="1"/>
        <v>2.0926796830652579E-2</v>
      </c>
      <c r="I14">
        <v>0</v>
      </c>
      <c r="J14">
        <v>4.33</v>
      </c>
      <c r="K14">
        <f t="shared" si="2"/>
        <v>0</v>
      </c>
      <c r="L14">
        <f t="shared" si="3"/>
        <v>2.6955975695349334E-2</v>
      </c>
      <c r="N14">
        <v>0</v>
      </c>
      <c r="O14">
        <v>0.66</v>
      </c>
      <c r="P14">
        <f t="shared" si="4"/>
        <v>0</v>
      </c>
      <c r="Q14">
        <f t="shared" si="5"/>
        <v>8.4388185654008449E-3</v>
      </c>
      <c r="S14">
        <v>0</v>
      </c>
      <c r="T14">
        <v>1.22</v>
      </c>
      <c r="U14">
        <f t="shared" si="6"/>
        <v>0</v>
      </c>
      <c r="V14">
        <f t="shared" si="7"/>
        <v>1.6938562998958694E-2</v>
      </c>
      <c r="X14" t="s">
        <v>79</v>
      </c>
      <c r="Z14" t="s">
        <v>79</v>
      </c>
    </row>
    <row r="15" spans="1:27">
      <c r="A15" t="s">
        <v>57</v>
      </c>
      <c r="B15">
        <v>292</v>
      </c>
      <c r="C15" t="s">
        <v>61</v>
      </c>
      <c r="D15">
        <v>0.95</v>
      </c>
      <c r="E15">
        <v>0.84</v>
      </c>
      <c r="F15">
        <f t="shared" si="0"/>
        <v>2.0495316483628817E-2</v>
      </c>
      <c r="G15">
        <f t="shared" si="1"/>
        <v>1.8122174574998109E-2</v>
      </c>
      <c r="I15">
        <v>4.88</v>
      </c>
      <c r="J15">
        <v>1.39</v>
      </c>
      <c r="K15">
        <f t="shared" si="2"/>
        <v>3.0379944894527652E-2</v>
      </c>
      <c r="L15">
        <f t="shared" si="3"/>
        <v>8.6533039761052116E-3</v>
      </c>
      <c r="N15">
        <v>0</v>
      </c>
      <c r="O15">
        <v>1.2</v>
      </c>
      <c r="P15">
        <f t="shared" si="4"/>
        <v>0</v>
      </c>
      <c r="Q15">
        <f t="shared" si="5"/>
        <v>1.5343306482546988E-2</v>
      </c>
      <c r="S15">
        <v>0</v>
      </c>
      <c r="T15">
        <v>1.34</v>
      </c>
      <c r="U15">
        <f t="shared" si="6"/>
        <v>0</v>
      </c>
      <c r="V15">
        <f t="shared" si="7"/>
        <v>1.8604651162790701E-2</v>
      </c>
      <c r="X15" t="s">
        <v>79</v>
      </c>
      <c r="Z15" t="s">
        <v>79</v>
      </c>
    </row>
    <row r="16" spans="1:27">
      <c r="A16" t="s">
        <v>57</v>
      </c>
      <c r="B16">
        <v>694</v>
      </c>
      <c r="C16" t="s">
        <v>62</v>
      </c>
      <c r="D16">
        <v>1.49</v>
      </c>
      <c r="E16">
        <v>1.2</v>
      </c>
      <c r="F16">
        <f t="shared" si="0"/>
        <v>3.2145285853270457E-2</v>
      </c>
      <c r="G16">
        <f t="shared" si="1"/>
        <v>2.5888820821425868E-2</v>
      </c>
      <c r="I16">
        <v>3.6</v>
      </c>
      <c r="J16">
        <v>0.77</v>
      </c>
      <c r="K16">
        <f t="shared" si="2"/>
        <v>2.2411434758258103E-2</v>
      </c>
      <c r="L16">
        <f t="shared" si="3"/>
        <v>4.7935568788496502E-3</v>
      </c>
      <c r="N16">
        <v>1.17</v>
      </c>
      <c r="O16">
        <v>0.34</v>
      </c>
      <c r="P16">
        <f t="shared" si="4"/>
        <v>1.4959723820483313E-2</v>
      </c>
      <c r="Q16">
        <f t="shared" si="5"/>
        <v>4.3472701700549808E-3</v>
      </c>
      <c r="S16">
        <v>0</v>
      </c>
      <c r="T16">
        <v>0.38</v>
      </c>
      <c r="U16">
        <f t="shared" si="6"/>
        <v>0</v>
      </c>
      <c r="V16">
        <f t="shared" si="7"/>
        <v>5.2759458521346751E-3</v>
      </c>
      <c r="X16" t="s">
        <v>79</v>
      </c>
      <c r="Z16" t="s">
        <v>79</v>
      </c>
    </row>
    <row r="17" spans="1:27">
      <c r="A17" t="s">
        <v>57</v>
      </c>
      <c r="B17">
        <v>666</v>
      </c>
      <c r="C17" t="s">
        <v>85</v>
      </c>
      <c r="D17">
        <v>1.87</v>
      </c>
      <c r="E17">
        <v>0.48</v>
      </c>
      <c r="F17">
        <f t="shared" si="0"/>
        <v>4.0343412446721988E-2</v>
      </c>
      <c r="G17">
        <f t="shared" si="1"/>
        <v>1.0355528328570349E-2</v>
      </c>
      <c r="I17">
        <v>9.41</v>
      </c>
      <c r="J17">
        <v>0.9</v>
      </c>
      <c r="K17">
        <f t="shared" si="2"/>
        <v>5.8581000298669098E-2</v>
      </c>
      <c r="L17">
        <f t="shared" si="3"/>
        <v>5.6028586895645258E-3</v>
      </c>
      <c r="N17">
        <v>1.19</v>
      </c>
      <c r="O17">
        <v>0.39</v>
      </c>
      <c r="P17">
        <f t="shared" si="4"/>
        <v>1.5215445595192429E-2</v>
      </c>
      <c r="Q17">
        <f t="shared" si="5"/>
        <v>4.9865746068277718E-3</v>
      </c>
      <c r="S17">
        <v>7.0000000000000007E-2</v>
      </c>
      <c r="T17">
        <v>0.62</v>
      </c>
      <c r="U17">
        <f t="shared" si="6"/>
        <v>9.7188476223533508E-4</v>
      </c>
      <c r="V17">
        <f t="shared" si="7"/>
        <v>8.6081221797986822E-3</v>
      </c>
      <c r="X17" t="s">
        <v>79</v>
      </c>
      <c r="Z17" t="s">
        <v>79</v>
      </c>
    </row>
    <row r="18" spans="1:27">
      <c r="A18" t="s">
        <v>57</v>
      </c>
      <c r="B18">
        <v>700</v>
      </c>
      <c r="C18" s="15" t="s">
        <v>63</v>
      </c>
      <c r="D18">
        <v>7.62</v>
      </c>
      <c r="E18">
        <v>0.7</v>
      </c>
      <c r="F18">
        <f t="shared" si="0"/>
        <v>0.16439401221605429</v>
      </c>
      <c r="G18">
        <f t="shared" si="1"/>
        <v>1.5101812145831757E-2</v>
      </c>
      <c r="I18">
        <v>22.07</v>
      </c>
      <c r="J18">
        <v>1.33</v>
      </c>
      <c r="K18">
        <f t="shared" si="2"/>
        <v>0.1373945458652101</v>
      </c>
      <c r="L18">
        <f t="shared" si="3"/>
        <v>8.2797800634675772E-3</v>
      </c>
      <c r="N18">
        <v>9.1</v>
      </c>
      <c r="O18">
        <v>0.56000000000000005</v>
      </c>
      <c r="P18">
        <f t="shared" si="4"/>
        <v>0.11635340749264798</v>
      </c>
      <c r="Q18">
        <f t="shared" si="5"/>
        <v>7.1602096918552622E-3</v>
      </c>
      <c r="S18">
        <v>6.59</v>
      </c>
      <c r="T18">
        <v>0.8</v>
      </c>
      <c r="U18">
        <f t="shared" si="6"/>
        <v>9.1496008330440817E-2</v>
      </c>
      <c r="V18">
        <f t="shared" si="7"/>
        <v>1.1107254425546687E-2</v>
      </c>
      <c r="X18" t="s">
        <v>79</v>
      </c>
      <c r="Z18" t="s">
        <v>79</v>
      </c>
    </row>
    <row r="19" spans="1:27">
      <c r="A19" t="s">
        <v>57</v>
      </c>
      <c r="B19">
        <v>795</v>
      </c>
      <c r="C19" s="15" t="s">
        <v>128</v>
      </c>
      <c r="D19">
        <v>6.52</v>
      </c>
      <c r="E19">
        <v>1.73</v>
      </c>
      <c r="F19">
        <f t="shared" si="0"/>
        <v>0.14066259312974724</v>
      </c>
      <c r="G19">
        <f t="shared" si="1"/>
        <v>3.7323050017555627E-2</v>
      </c>
      <c r="I19">
        <v>18.239999999999998</v>
      </c>
      <c r="J19">
        <v>1.34</v>
      </c>
      <c r="K19">
        <f t="shared" si="2"/>
        <v>0.11355126944184106</v>
      </c>
      <c r="L19">
        <f t="shared" si="3"/>
        <v>8.3420340489071838E-3</v>
      </c>
      <c r="N19">
        <v>3.82</v>
      </c>
      <c r="O19">
        <v>0.39</v>
      </c>
      <c r="P19">
        <f t="shared" si="4"/>
        <v>4.8842858969441252E-2</v>
      </c>
      <c r="Q19">
        <f t="shared" si="5"/>
        <v>4.9865746068277718E-3</v>
      </c>
      <c r="S19">
        <v>1.51</v>
      </c>
      <c r="T19">
        <v>0.36</v>
      </c>
      <c r="U19">
        <f t="shared" si="6"/>
        <v>2.0964942728219367E-2</v>
      </c>
      <c r="V19">
        <f t="shared" si="7"/>
        <v>4.9982644914960085E-3</v>
      </c>
      <c r="X19" t="s">
        <v>79</v>
      </c>
      <c r="Z19" t="s">
        <v>79</v>
      </c>
    </row>
    <row r="20" spans="1:27">
      <c r="A20" t="s">
        <v>57</v>
      </c>
      <c r="B20">
        <v>669</v>
      </c>
      <c r="C20" s="15" t="s">
        <v>64</v>
      </c>
      <c r="D20">
        <v>14.31</v>
      </c>
      <c r="E20">
        <v>3.36</v>
      </c>
      <c r="F20">
        <f t="shared" si="0"/>
        <v>0.30872418829550358</v>
      </c>
      <c r="G20">
        <f t="shared" si="1"/>
        <v>7.2488698299992438E-2</v>
      </c>
      <c r="I20">
        <v>53.39</v>
      </c>
      <c r="J20">
        <v>3.03</v>
      </c>
      <c r="K20">
        <f t="shared" si="2"/>
        <v>0.33237402826205559</v>
      </c>
      <c r="L20">
        <f t="shared" si="3"/>
        <v>1.8862957588200568E-2</v>
      </c>
      <c r="N20">
        <v>6.5</v>
      </c>
      <c r="O20">
        <v>0.56999999999999995</v>
      </c>
      <c r="P20">
        <f t="shared" si="4"/>
        <v>8.3109576780462865E-2</v>
      </c>
      <c r="Q20">
        <f t="shared" si="5"/>
        <v>7.2880705792098197E-3</v>
      </c>
      <c r="S20">
        <v>0</v>
      </c>
      <c r="T20">
        <v>0.4</v>
      </c>
      <c r="U20">
        <f t="shared" si="6"/>
        <v>0</v>
      </c>
      <c r="V20">
        <f t="shared" si="7"/>
        <v>5.5536272127733434E-3</v>
      </c>
      <c r="X20" t="s">
        <v>79</v>
      </c>
      <c r="Z20" t="s">
        <v>79</v>
      </c>
    </row>
    <row r="21" spans="1:27">
      <c r="A21" t="s">
        <v>57</v>
      </c>
      <c r="B21">
        <v>329</v>
      </c>
      <c r="C21" t="s">
        <v>65</v>
      </c>
      <c r="D21">
        <v>0.17</v>
      </c>
      <c r="E21">
        <v>0.44</v>
      </c>
      <c r="F21">
        <f t="shared" si="0"/>
        <v>3.6675829497019993E-3</v>
      </c>
      <c r="G21">
        <f t="shared" si="1"/>
        <v>9.4925676345228201E-3</v>
      </c>
      <c r="I21">
        <v>0.55000000000000004</v>
      </c>
      <c r="J21">
        <v>0.65</v>
      </c>
      <c r="K21">
        <f t="shared" si="2"/>
        <v>3.4239691991783212E-3</v>
      </c>
      <c r="L21">
        <f t="shared" si="3"/>
        <v>4.0465090535743795E-3</v>
      </c>
      <c r="N21">
        <v>0</v>
      </c>
      <c r="O21">
        <v>0.55000000000000004</v>
      </c>
      <c r="P21">
        <f t="shared" si="4"/>
        <v>0</v>
      </c>
      <c r="Q21">
        <f t="shared" si="5"/>
        <v>7.0323488045007029E-3</v>
      </c>
      <c r="S21">
        <v>0</v>
      </c>
      <c r="T21">
        <v>0.52</v>
      </c>
      <c r="U21">
        <f t="shared" si="6"/>
        <v>0</v>
      </c>
      <c r="V21">
        <f t="shared" si="7"/>
        <v>7.2197153766053448E-3</v>
      </c>
      <c r="X21" t="s">
        <v>79</v>
      </c>
      <c r="Z21" t="s">
        <v>79</v>
      </c>
    </row>
    <row r="22" spans="1:27">
      <c r="A22" t="s">
        <v>57</v>
      </c>
      <c r="B22">
        <v>488</v>
      </c>
      <c r="C22" t="s">
        <v>66</v>
      </c>
      <c r="D22">
        <v>1.76</v>
      </c>
      <c r="E22">
        <v>2.44</v>
      </c>
      <c r="F22">
        <f t="shared" si="0"/>
        <v>3.797027053809128E-2</v>
      </c>
      <c r="G22">
        <f t="shared" si="1"/>
        <v>5.2640602336899274E-2</v>
      </c>
      <c r="I22">
        <v>6.06</v>
      </c>
      <c r="J22">
        <v>0.4</v>
      </c>
      <c r="K22">
        <f t="shared" si="2"/>
        <v>3.7725915176401136E-2</v>
      </c>
      <c r="L22">
        <f t="shared" si="3"/>
        <v>2.4901594175842337E-3</v>
      </c>
      <c r="N22">
        <v>0</v>
      </c>
      <c r="O22">
        <v>7.0000000000000007E-2</v>
      </c>
      <c r="P22">
        <f t="shared" si="4"/>
        <v>0</v>
      </c>
      <c r="Q22">
        <f t="shared" si="5"/>
        <v>8.9502621148190777E-4</v>
      </c>
      <c r="S22">
        <v>0</v>
      </c>
      <c r="T22">
        <v>0.1</v>
      </c>
      <c r="U22">
        <f t="shared" si="6"/>
        <v>0</v>
      </c>
      <c r="V22">
        <f t="shared" si="7"/>
        <v>1.3884068031933359E-3</v>
      </c>
      <c r="X22" t="s">
        <v>79</v>
      </c>
      <c r="Z22" t="s">
        <v>79</v>
      </c>
    </row>
    <row r="23" spans="1:27">
      <c r="A23" t="s">
        <v>57</v>
      </c>
      <c r="B23">
        <v>380</v>
      </c>
      <c r="C23" t="s">
        <v>67</v>
      </c>
      <c r="D23">
        <v>0.13</v>
      </c>
      <c r="E23">
        <v>0.04</v>
      </c>
      <c r="F23">
        <f t="shared" si="0"/>
        <v>2.8046222556544695E-3</v>
      </c>
      <c r="G23">
        <f t="shared" si="1"/>
        <v>8.6296069404752916E-4</v>
      </c>
      <c r="I23">
        <v>0</v>
      </c>
      <c r="J23">
        <v>0.28999999999999998</v>
      </c>
      <c r="K23">
        <f t="shared" si="2"/>
        <v>0</v>
      </c>
      <c r="L23">
        <f t="shared" si="3"/>
        <v>1.8053655777485694E-3</v>
      </c>
      <c r="N23">
        <v>0</v>
      </c>
      <c r="O23">
        <v>0.1</v>
      </c>
      <c r="P23">
        <f t="shared" si="4"/>
        <v>0</v>
      </c>
      <c r="Q23">
        <f t="shared" si="5"/>
        <v>1.2786088735455825E-3</v>
      </c>
      <c r="S23">
        <v>0</v>
      </c>
      <c r="T23">
        <v>0.1</v>
      </c>
      <c r="U23">
        <f t="shared" si="6"/>
        <v>0</v>
      </c>
      <c r="V23">
        <f t="shared" si="7"/>
        <v>1.3884068031933359E-3</v>
      </c>
      <c r="X23" t="s">
        <v>79</v>
      </c>
      <c r="Z23" t="s">
        <v>79</v>
      </c>
    </row>
    <row r="24" spans="1:27">
      <c r="A24" t="s">
        <v>57</v>
      </c>
      <c r="B24">
        <v>778</v>
      </c>
      <c r="C24" t="s">
        <v>68</v>
      </c>
      <c r="D24">
        <v>4.1500000000000004</v>
      </c>
      <c r="E24">
        <v>1.94</v>
      </c>
      <c r="F24">
        <f t="shared" si="0"/>
        <v>8.9532172007431146E-2</v>
      </c>
      <c r="G24">
        <f t="shared" si="1"/>
        <v>4.1853593661305158E-2</v>
      </c>
      <c r="I24">
        <v>0</v>
      </c>
      <c r="J24">
        <v>0.25</v>
      </c>
      <c r="K24">
        <f t="shared" si="2"/>
        <v>0</v>
      </c>
      <c r="L24">
        <f t="shared" si="3"/>
        <v>1.556349635990146E-3</v>
      </c>
      <c r="N24">
        <v>0</v>
      </c>
      <c r="O24">
        <v>0.13</v>
      </c>
      <c r="P24">
        <f t="shared" si="4"/>
        <v>0</v>
      </c>
      <c r="Q24">
        <f t="shared" si="5"/>
        <v>1.6621915356092572E-3</v>
      </c>
      <c r="S24">
        <v>0</v>
      </c>
      <c r="T24">
        <v>0.16</v>
      </c>
      <c r="U24">
        <f t="shared" si="6"/>
        <v>0</v>
      </c>
      <c r="V24">
        <f t="shared" si="7"/>
        <v>2.2214508851093372E-3</v>
      </c>
      <c r="X24" t="s">
        <v>79</v>
      </c>
      <c r="Z24" t="s">
        <v>79</v>
      </c>
    </row>
    <row r="25" spans="1:27">
      <c r="A25" t="s">
        <v>69</v>
      </c>
      <c r="B25">
        <v>1120</v>
      </c>
      <c r="C25" t="s">
        <v>87</v>
      </c>
      <c r="D25">
        <v>2.69</v>
      </c>
      <c r="E25">
        <v>0.52</v>
      </c>
      <c r="F25">
        <f t="shared" si="0"/>
        <v>5.8034106674696329E-2</v>
      </c>
      <c r="G25">
        <f t="shared" si="1"/>
        <v>1.1218489022617878E-2</v>
      </c>
      <c r="I25">
        <v>11.95</v>
      </c>
      <c r="J25">
        <v>2.29</v>
      </c>
      <c r="K25">
        <f t="shared" si="2"/>
        <v>7.4393512600328976E-2</v>
      </c>
      <c r="L25">
        <f t="shared" si="3"/>
        <v>1.4256162665669737E-2</v>
      </c>
      <c r="N25">
        <v>7.5</v>
      </c>
      <c r="O25">
        <v>1.44</v>
      </c>
      <c r="P25">
        <f t="shared" si="4"/>
        <v>9.5895665515918688E-2</v>
      </c>
      <c r="Q25">
        <f t="shared" si="5"/>
        <v>1.8411967779056387E-2</v>
      </c>
      <c r="S25">
        <v>11.35</v>
      </c>
      <c r="T25">
        <v>2.1800000000000002</v>
      </c>
      <c r="U25">
        <f t="shared" si="6"/>
        <v>0.15758417216244358</v>
      </c>
      <c r="V25">
        <f t="shared" si="7"/>
        <v>3.0267268309614716E-2</v>
      </c>
      <c r="X25">
        <v>0.55000000000000004</v>
      </c>
      <c r="Y25">
        <v>0.11</v>
      </c>
      <c r="Z25">
        <v>0.59</v>
      </c>
      <c r="AA25">
        <v>0.11</v>
      </c>
    </row>
    <row r="26" spans="1:27">
      <c r="A26" t="s">
        <v>69</v>
      </c>
      <c r="B26">
        <v>1016</v>
      </c>
      <c r="C26" t="s">
        <v>88</v>
      </c>
      <c r="D26">
        <v>1.27</v>
      </c>
      <c r="E26">
        <v>0.64</v>
      </c>
      <c r="F26">
        <f t="shared" si="0"/>
        <v>2.7399002036009052E-2</v>
      </c>
      <c r="G26">
        <f t="shared" si="1"/>
        <v>1.3807371104760467E-2</v>
      </c>
      <c r="I26">
        <v>5.74</v>
      </c>
      <c r="J26">
        <v>2.86</v>
      </c>
      <c r="K26">
        <f t="shared" si="2"/>
        <v>3.5733787642333752E-2</v>
      </c>
      <c r="L26">
        <f t="shared" si="3"/>
        <v>1.7804639835727269E-2</v>
      </c>
      <c r="N26">
        <v>4.0599999999999996</v>
      </c>
      <c r="O26">
        <v>2.02</v>
      </c>
      <c r="P26">
        <f t="shared" si="4"/>
        <v>5.1911520265950639E-2</v>
      </c>
      <c r="Q26">
        <f t="shared" si="5"/>
        <v>2.5827899245620761E-2</v>
      </c>
      <c r="S26">
        <v>4.46</v>
      </c>
      <c r="T26">
        <v>2.23</v>
      </c>
      <c r="U26">
        <f t="shared" si="6"/>
        <v>6.1922943422422765E-2</v>
      </c>
      <c r="V26">
        <f t="shared" si="7"/>
        <v>3.0961471711211382E-2</v>
      </c>
      <c r="X26">
        <v>0.26</v>
      </c>
      <c r="Y26">
        <v>0.13</v>
      </c>
      <c r="Z26">
        <v>0.57999999999999996</v>
      </c>
      <c r="AA26">
        <v>0.28999999999999998</v>
      </c>
    </row>
    <row r="27" spans="1:27">
      <c r="A27" t="s">
        <v>69</v>
      </c>
      <c r="B27">
        <v>1015</v>
      </c>
      <c r="C27" t="s">
        <v>89</v>
      </c>
      <c r="D27">
        <v>2.2400000000000002</v>
      </c>
      <c r="E27">
        <v>0.37</v>
      </c>
      <c r="F27">
        <f t="shared" si="0"/>
        <v>4.8325798866661634E-2</v>
      </c>
      <c r="G27">
        <f t="shared" si="1"/>
        <v>7.9823864199396431E-3</v>
      </c>
      <c r="I27">
        <v>8.5399999999999991</v>
      </c>
      <c r="J27">
        <v>1.1499999999999999</v>
      </c>
      <c r="K27">
        <f t="shared" si="2"/>
        <v>5.3164903565423381E-2</v>
      </c>
      <c r="L27">
        <f t="shared" si="3"/>
        <v>7.159208325554672E-3</v>
      </c>
      <c r="N27">
        <v>7.5</v>
      </c>
      <c r="O27">
        <v>1.01</v>
      </c>
      <c r="P27">
        <f t="shared" si="4"/>
        <v>9.5895665515918688E-2</v>
      </c>
      <c r="Q27">
        <f t="shared" si="5"/>
        <v>1.2913949622810381E-2</v>
      </c>
      <c r="S27">
        <v>9.35</v>
      </c>
      <c r="T27">
        <v>1.26</v>
      </c>
      <c r="U27">
        <f t="shared" si="6"/>
        <v>0.12981603609857689</v>
      </c>
      <c r="V27">
        <f t="shared" si="7"/>
        <v>1.7493925720236028E-2</v>
      </c>
      <c r="X27">
        <v>1.53</v>
      </c>
      <c r="Y27">
        <v>0.21</v>
      </c>
      <c r="Z27">
        <v>2.16</v>
      </c>
      <c r="AA27">
        <v>0.28999999999999998</v>
      </c>
    </row>
    <row r="28" spans="1:27">
      <c r="A28" t="s">
        <v>69</v>
      </c>
      <c r="B28">
        <v>1194</v>
      </c>
      <c r="C28" t="s">
        <v>90</v>
      </c>
      <c r="D28">
        <v>1.03</v>
      </c>
      <c r="E28">
        <v>0.67</v>
      </c>
      <c r="F28">
        <f t="shared" si="0"/>
        <v>2.2221237871723875E-2</v>
      </c>
      <c r="G28">
        <f t="shared" si="1"/>
        <v>1.4454591625296113E-2</v>
      </c>
      <c r="I28">
        <v>4.25</v>
      </c>
      <c r="J28">
        <v>2.7</v>
      </c>
      <c r="K28">
        <f t="shared" si="2"/>
        <v>2.6457943811832484E-2</v>
      </c>
      <c r="L28">
        <f t="shared" si="3"/>
        <v>1.6808576068693577E-2</v>
      </c>
      <c r="N28">
        <v>3.52</v>
      </c>
      <c r="O28">
        <v>2.23</v>
      </c>
      <c r="P28">
        <f t="shared" si="4"/>
        <v>4.5007032348804502E-2</v>
      </c>
      <c r="Q28">
        <f t="shared" si="5"/>
        <v>2.8512977880066487E-2</v>
      </c>
      <c r="S28">
        <v>2.73</v>
      </c>
      <c r="T28">
        <v>1.73</v>
      </c>
      <c r="U28">
        <f t="shared" si="6"/>
        <v>3.7903505727178065E-2</v>
      </c>
      <c r="V28">
        <f t="shared" si="7"/>
        <v>2.4019437695244707E-2</v>
      </c>
      <c r="X28">
        <v>0.28000000000000003</v>
      </c>
      <c r="Y28">
        <v>0.19</v>
      </c>
      <c r="Z28">
        <v>0.26</v>
      </c>
      <c r="AA28">
        <v>0.16</v>
      </c>
    </row>
    <row r="29" spans="1:27">
      <c r="A29" t="s">
        <v>69</v>
      </c>
      <c r="B29">
        <v>939</v>
      </c>
      <c r="C29" t="s">
        <v>91</v>
      </c>
      <c r="D29">
        <v>1.35</v>
      </c>
      <c r="E29">
        <v>0.79</v>
      </c>
      <c r="F29">
        <f t="shared" si="0"/>
        <v>2.912492342410411E-2</v>
      </c>
      <c r="G29">
        <f t="shared" si="1"/>
        <v>1.7043473707438701E-2</v>
      </c>
      <c r="I29">
        <v>7.44</v>
      </c>
      <c r="J29">
        <v>1.07</v>
      </c>
      <c r="K29">
        <f t="shared" si="2"/>
        <v>4.6316965167066751E-2</v>
      </c>
      <c r="L29">
        <f t="shared" si="3"/>
        <v>6.6611764420378252E-3</v>
      </c>
      <c r="N29">
        <v>1.41</v>
      </c>
      <c r="O29">
        <v>0.2</v>
      </c>
      <c r="P29">
        <f t="shared" si="4"/>
        <v>1.8028385116992708E-2</v>
      </c>
      <c r="Q29">
        <f t="shared" si="5"/>
        <v>2.5572177470911651E-3</v>
      </c>
      <c r="S29">
        <v>7.87</v>
      </c>
      <c r="T29">
        <v>3.39</v>
      </c>
      <c r="U29">
        <f t="shared" si="6"/>
        <v>0.10926761541131551</v>
      </c>
      <c r="V29">
        <f t="shared" si="7"/>
        <v>4.7066990628254084E-2</v>
      </c>
      <c r="X29">
        <v>0.04</v>
      </c>
      <c r="Y29">
        <v>0.03</v>
      </c>
      <c r="Z29">
        <v>0.28999999999999998</v>
      </c>
      <c r="AA29">
        <v>0.04</v>
      </c>
    </row>
    <row r="30" spans="1:27">
      <c r="A30" t="s">
        <v>69</v>
      </c>
      <c r="B30">
        <v>611</v>
      </c>
      <c r="C30" t="s">
        <v>92</v>
      </c>
      <c r="D30">
        <v>23.04</v>
      </c>
      <c r="E30">
        <v>5.45</v>
      </c>
      <c r="F30">
        <f t="shared" si="0"/>
        <v>0.49706535977137678</v>
      </c>
      <c r="G30">
        <f t="shared" si="1"/>
        <v>0.11757839456397584</v>
      </c>
      <c r="I30">
        <v>19.11</v>
      </c>
      <c r="J30">
        <v>4.71</v>
      </c>
      <c r="K30">
        <f t="shared" si="2"/>
        <v>0.11896736617508677</v>
      </c>
      <c r="L30">
        <f t="shared" si="3"/>
        <v>2.932162714205435E-2</v>
      </c>
      <c r="N30">
        <v>14.8</v>
      </c>
      <c r="O30">
        <v>3.7</v>
      </c>
      <c r="P30">
        <f t="shared" si="4"/>
        <v>0.18923411328474621</v>
      </c>
      <c r="Q30">
        <f t="shared" si="5"/>
        <v>4.7308528321186552E-2</v>
      </c>
      <c r="S30">
        <v>8.75</v>
      </c>
      <c r="T30">
        <v>3.18</v>
      </c>
      <c r="U30">
        <f t="shared" si="6"/>
        <v>0.12148559527941688</v>
      </c>
      <c r="V30">
        <f t="shared" si="7"/>
        <v>4.4151336341548074E-2</v>
      </c>
      <c r="X30">
        <v>0.61</v>
      </c>
      <c r="Y30">
        <v>0.46</v>
      </c>
      <c r="Z30">
        <v>1</v>
      </c>
      <c r="AA30">
        <v>0.67</v>
      </c>
    </row>
    <row r="31" spans="1:27">
      <c r="A31" t="s">
        <v>69</v>
      </c>
      <c r="B31">
        <v>196</v>
      </c>
      <c r="C31" t="s">
        <v>93</v>
      </c>
      <c r="D31">
        <v>1.76</v>
      </c>
      <c r="E31">
        <v>0.37</v>
      </c>
      <c r="F31">
        <f t="shared" si="0"/>
        <v>3.797027053809128E-2</v>
      </c>
      <c r="G31">
        <f t="shared" si="1"/>
        <v>7.9823864199396431E-3</v>
      </c>
      <c r="I31">
        <v>1.21</v>
      </c>
      <c r="J31">
        <v>0.25</v>
      </c>
      <c r="K31">
        <f t="shared" si="2"/>
        <v>7.5327322381923073E-3</v>
      </c>
      <c r="L31">
        <f t="shared" si="3"/>
        <v>1.556349635990146E-3</v>
      </c>
      <c r="N31">
        <v>0.95</v>
      </c>
      <c r="O31">
        <v>0.2</v>
      </c>
      <c r="P31">
        <f t="shared" si="4"/>
        <v>1.2146784298683032E-2</v>
      </c>
      <c r="Q31">
        <f t="shared" si="5"/>
        <v>2.5572177470911651E-3</v>
      </c>
      <c r="S31">
        <v>0.73</v>
      </c>
      <c r="T31">
        <v>0.25</v>
      </c>
      <c r="U31">
        <f t="shared" si="6"/>
        <v>1.013536966331135E-2</v>
      </c>
      <c r="V31">
        <f t="shared" si="7"/>
        <v>3.4710170079833395E-3</v>
      </c>
      <c r="X31">
        <v>0</v>
      </c>
      <c r="Y31">
        <v>0.06</v>
      </c>
      <c r="Z31">
        <v>0.12</v>
      </c>
      <c r="AA31">
        <v>0.1</v>
      </c>
    </row>
    <row r="32" spans="1:27">
      <c r="A32" t="s">
        <v>69</v>
      </c>
      <c r="B32">
        <v>105</v>
      </c>
      <c r="C32" t="s">
        <v>94</v>
      </c>
      <c r="D32">
        <v>1.83</v>
      </c>
      <c r="E32">
        <v>0.36</v>
      </c>
      <c r="F32">
        <f t="shared" si="0"/>
        <v>3.9480451752674457E-2</v>
      </c>
      <c r="G32">
        <f t="shared" si="1"/>
        <v>7.7666462464277622E-3</v>
      </c>
      <c r="I32">
        <v>1.21</v>
      </c>
      <c r="J32">
        <v>0.23</v>
      </c>
      <c r="K32">
        <f t="shared" si="2"/>
        <v>7.5327322381923073E-3</v>
      </c>
      <c r="L32">
        <f t="shared" si="3"/>
        <v>1.4318416651109345E-3</v>
      </c>
      <c r="N32">
        <v>0.91</v>
      </c>
      <c r="O32">
        <v>0.18</v>
      </c>
      <c r="P32">
        <f t="shared" si="4"/>
        <v>1.16353407492648E-2</v>
      </c>
      <c r="Q32">
        <f t="shared" si="5"/>
        <v>2.3014959723820483E-3</v>
      </c>
      <c r="S32">
        <v>0.72</v>
      </c>
      <c r="T32">
        <v>0.23</v>
      </c>
      <c r="U32">
        <f t="shared" si="6"/>
        <v>9.996528982992017E-3</v>
      </c>
      <c r="V32">
        <f t="shared" si="7"/>
        <v>3.1933356473446721E-3</v>
      </c>
      <c r="X32">
        <v>0</v>
      </c>
      <c r="Y32">
        <v>0.03</v>
      </c>
      <c r="Z32">
        <v>0.1</v>
      </c>
      <c r="AA32">
        <v>0.06</v>
      </c>
    </row>
    <row r="33" spans="1:27">
      <c r="A33" t="s">
        <v>69</v>
      </c>
      <c r="B33">
        <v>879</v>
      </c>
      <c r="C33" t="s">
        <v>100</v>
      </c>
      <c r="D33">
        <v>0.11</v>
      </c>
      <c r="E33">
        <v>0.04</v>
      </c>
      <c r="F33">
        <f t="shared" si="0"/>
        <v>2.373141908630705E-3</v>
      </c>
      <c r="G33">
        <f t="shared" si="1"/>
        <v>8.6296069404752916E-4</v>
      </c>
      <c r="I33">
        <v>7.0000000000000007E-2</v>
      </c>
      <c r="J33">
        <v>0.06</v>
      </c>
      <c r="K33">
        <f t="shared" si="2"/>
        <v>4.3577789807724098E-4</v>
      </c>
      <c r="L33">
        <f t="shared" si="3"/>
        <v>3.7352391263763501E-4</v>
      </c>
      <c r="N33">
        <v>0.11</v>
      </c>
      <c r="O33">
        <v>0.06</v>
      </c>
      <c r="P33">
        <f t="shared" si="4"/>
        <v>1.4064697609001407E-3</v>
      </c>
      <c r="Q33">
        <f t="shared" si="5"/>
        <v>7.6716532412734941E-4</v>
      </c>
      <c r="S33">
        <v>0.09</v>
      </c>
      <c r="T33">
        <v>0.09</v>
      </c>
      <c r="U33">
        <f t="shared" si="6"/>
        <v>1.2495661228740021E-3</v>
      </c>
      <c r="V33">
        <f t="shared" si="7"/>
        <v>1.2495661228740021E-3</v>
      </c>
      <c r="X33">
        <v>0.02</v>
      </c>
      <c r="Y33">
        <v>0.06</v>
      </c>
      <c r="Z33">
        <v>0.16</v>
      </c>
      <c r="AA33">
        <v>0.09</v>
      </c>
    </row>
    <row r="34" spans="1:27">
      <c r="A34" t="s">
        <v>69</v>
      </c>
      <c r="B34">
        <v>1106</v>
      </c>
      <c r="C34" t="s">
        <v>124</v>
      </c>
      <c r="D34">
        <v>0.23</v>
      </c>
      <c r="E34">
        <v>7.0000000000000007E-2</v>
      </c>
      <c r="F34">
        <f t="shared" si="0"/>
        <v>4.9620239907732927E-3</v>
      </c>
      <c r="G34">
        <f t="shared" si="1"/>
        <v>1.5101812145831761E-3</v>
      </c>
      <c r="I34">
        <v>0.28000000000000003</v>
      </c>
      <c r="J34">
        <v>0.12</v>
      </c>
      <c r="K34">
        <f t="shared" si="2"/>
        <v>1.7431115923089639E-3</v>
      </c>
      <c r="L34">
        <f t="shared" si="3"/>
        <v>7.4704782527527003E-4</v>
      </c>
      <c r="N34">
        <v>0.22</v>
      </c>
      <c r="O34">
        <v>0.11</v>
      </c>
      <c r="P34">
        <f t="shared" si="4"/>
        <v>2.8129395218002813E-3</v>
      </c>
      <c r="Q34">
        <f t="shared" si="5"/>
        <v>1.4064697609001407E-3</v>
      </c>
      <c r="S34">
        <v>0.15</v>
      </c>
      <c r="T34">
        <v>0.14000000000000001</v>
      </c>
      <c r="U34">
        <f t="shared" si="6"/>
        <v>2.0826102047900035E-3</v>
      </c>
      <c r="V34">
        <f t="shared" si="7"/>
        <v>1.9437695244706702E-3</v>
      </c>
      <c r="X34">
        <v>0.01</v>
      </c>
      <c r="Y34">
        <v>0.09</v>
      </c>
      <c r="Z34">
        <v>0.21</v>
      </c>
      <c r="AA34">
        <v>0.14000000000000001</v>
      </c>
    </row>
    <row r="35" spans="1:27">
      <c r="A35" t="s">
        <v>69</v>
      </c>
      <c r="B35">
        <v>871</v>
      </c>
      <c r="C35" t="s">
        <v>125</v>
      </c>
      <c r="D35">
        <v>0.13</v>
      </c>
      <c r="E35">
        <v>0.05</v>
      </c>
      <c r="F35">
        <f t="shared" si="0"/>
        <v>2.8046222556544695E-3</v>
      </c>
      <c r="G35">
        <f t="shared" si="1"/>
        <v>1.0787008675594114E-3</v>
      </c>
      <c r="I35">
        <v>0.25</v>
      </c>
      <c r="J35">
        <v>0.12</v>
      </c>
      <c r="K35">
        <f t="shared" si="2"/>
        <v>1.556349635990146E-3</v>
      </c>
      <c r="L35">
        <f t="shared" si="3"/>
        <v>7.4704782527527003E-4</v>
      </c>
      <c r="N35">
        <v>0.24</v>
      </c>
      <c r="O35">
        <v>0.11</v>
      </c>
      <c r="P35">
        <f t="shared" si="4"/>
        <v>3.0686612965093976E-3</v>
      </c>
      <c r="Q35">
        <f t="shared" si="5"/>
        <v>1.4064697609001407E-3</v>
      </c>
      <c r="S35">
        <v>0.18</v>
      </c>
      <c r="T35">
        <v>0.17</v>
      </c>
      <c r="U35">
        <f t="shared" si="6"/>
        <v>2.4991322457480042E-3</v>
      </c>
      <c r="V35">
        <f t="shared" si="7"/>
        <v>2.3602915654286709E-3</v>
      </c>
      <c r="X35">
        <v>0.01</v>
      </c>
      <c r="Y35">
        <v>0.12</v>
      </c>
      <c r="Z35">
        <v>7.0000000000000007E-2</v>
      </c>
      <c r="AA35">
        <v>0.16</v>
      </c>
    </row>
    <row r="36" spans="1:27">
      <c r="A36" t="s">
        <v>69</v>
      </c>
      <c r="B36">
        <v>877</v>
      </c>
      <c r="C36" t="s">
        <v>95</v>
      </c>
      <c r="D36">
        <v>0.09</v>
      </c>
      <c r="E36">
        <v>0.05</v>
      </c>
      <c r="F36">
        <f t="shared" si="0"/>
        <v>1.9416615616069405E-3</v>
      </c>
      <c r="G36">
        <f t="shared" si="1"/>
        <v>1.0787008675594114E-3</v>
      </c>
      <c r="I36">
        <v>0.09</v>
      </c>
      <c r="J36">
        <v>0.08</v>
      </c>
      <c r="K36">
        <f t="shared" si="2"/>
        <v>5.6028586895645258E-4</v>
      </c>
      <c r="L36">
        <f t="shared" si="3"/>
        <v>4.9803188351684672E-4</v>
      </c>
      <c r="N36">
        <v>0.06</v>
      </c>
      <c r="O36">
        <v>0.08</v>
      </c>
      <c r="P36">
        <f t="shared" si="4"/>
        <v>7.6716532412734941E-4</v>
      </c>
      <c r="Q36">
        <f t="shared" si="5"/>
        <v>1.022887098836466E-3</v>
      </c>
      <c r="S36">
        <v>0.1</v>
      </c>
      <c r="T36">
        <v>0.12</v>
      </c>
      <c r="U36">
        <f t="shared" si="6"/>
        <v>1.3884068031933359E-3</v>
      </c>
      <c r="V36">
        <f t="shared" si="7"/>
        <v>1.6660881638320027E-3</v>
      </c>
      <c r="X36">
        <v>0</v>
      </c>
      <c r="Y36">
        <v>7.0000000000000007E-2</v>
      </c>
      <c r="Z36">
        <v>0.03</v>
      </c>
      <c r="AA36">
        <v>0.1</v>
      </c>
    </row>
    <row r="37" spans="1:27">
      <c r="A37" t="s">
        <v>69</v>
      </c>
      <c r="B37">
        <v>1316</v>
      </c>
      <c r="C37" t="s">
        <v>96</v>
      </c>
      <c r="D37">
        <v>0.2</v>
      </c>
      <c r="E37">
        <v>0.05</v>
      </c>
      <c r="F37">
        <f t="shared" si="0"/>
        <v>4.3148034702376456E-3</v>
      </c>
      <c r="G37">
        <f t="shared" si="1"/>
        <v>1.0787008675594114E-3</v>
      </c>
      <c r="I37">
        <v>0.36</v>
      </c>
      <c r="J37">
        <v>0.1</v>
      </c>
      <c r="K37">
        <f t="shared" si="2"/>
        <v>2.2411434758258103E-3</v>
      </c>
      <c r="L37">
        <f t="shared" si="3"/>
        <v>6.2253985439605843E-4</v>
      </c>
      <c r="N37">
        <v>0.26</v>
      </c>
      <c r="O37">
        <v>7.0000000000000007E-2</v>
      </c>
      <c r="P37">
        <f t="shared" si="4"/>
        <v>3.3243830712185144E-3</v>
      </c>
      <c r="Q37">
        <f t="shared" si="5"/>
        <v>8.9502621148190777E-4</v>
      </c>
      <c r="S37">
        <v>0.33</v>
      </c>
      <c r="T37">
        <v>0.22</v>
      </c>
      <c r="U37">
        <f t="shared" si="6"/>
        <v>4.5817424505380077E-3</v>
      </c>
      <c r="V37">
        <f t="shared" si="7"/>
        <v>3.0544949670253383E-3</v>
      </c>
      <c r="X37">
        <v>0.02</v>
      </c>
      <c r="Y37">
        <v>0.02</v>
      </c>
      <c r="Z37">
        <v>0.1</v>
      </c>
      <c r="AA37">
        <v>0.03</v>
      </c>
    </row>
    <row r="38" spans="1:27">
      <c r="A38" t="s">
        <v>69</v>
      </c>
      <c r="B38">
        <v>1317</v>
      </c>
      <c r="C38" t="s">
        <v>97</v>
      </c>
      <c r="D38">
        <v>0.05</v>
      </c>
      <c r="E38">
        <v>0.03</v>
      </c>
      <c r="F38">
        <f t="shared" si="0"/>
        <v>1.0787008675594114E-3</v>
      </c>
      <c r="G38">
        <f t="shared" si="1"/>
        <v>6.4722052053564681E-4</v>
      </c>
      <c r="I38">
        <v>0.11</v>
      </c>
      <c r="J38">
        <v>0.06</v>
      </c>
      <c r="K38">
        <f t="shared" si="2"/>
        <v>6.8479383983566428E-4</v>
      </c>
      <c r="L38">
        <f t="shared" si="3"/>
        <v>3.7352391263763501E-4</v>
      </c>
      <c r="N38">
        <v>0.09</v>
      </c>
      <c r="O38">
        <v>0.05</v>
      </c>
      <c r="P38">
        <f t="shared" si="4"/>
        <v>1.1507479861910242E-3</v>
      </c>
      <c r="Q38">
        <f t="shared" si="5"/>
        <v>6.3930443677279126E-4</v>
      </c>
      <c r="S38">
        <v>0.08</v>
      </c>
      <c r="T38">
        <v>0.05</v>
      </c>
      <c r="U38">
        <f t="shared" si="6"/>
        <v>1.1107254425546686E-3</v>
      </c>
      <c r="V38">
        <f t="shared" si="7"/>
        <v>6.9420340159666793E-4</v>
      </c>
      <c r="X38">
        <v>0.01</v>
      </c>
      <c r="Y38">
        <v>0.01</v>
      </c>
      <c r="Z38">
        <v>0.01</v>
      </c>
      <c r="AA38">
        <v>0.02</v>
      </c>
    </row>
    <row r="39" spans="1:27">
      <c r="A39" t="s">
        <v>69</v>
      </c>
      <c r="B39">
        <v>1352</v>
      </c>
      <c r="C39" t="s">
        <v>98</v>
      </c>
      <c r="D39">
        <v>0.04</v>
      </c>
      <c r="E39">
        <v>0.01</v>
      </c>
      <c r="F39">
        <f t="shared" si="0"/>
        <v>8.6296069404752916E-4</v>
      </c>
      <c r="G39">
        <f t="shared" si="1"/>
        <v>2.1574017351188229E-4</v>
      </c>
      <c r="I39">
        <v>0.15</v>
      </c>
      <c r="J39">
        <v>0.04</v>
      </c>
      <c r="K39">
        <f t="shared" si="2"/>
        <v>9.3380978159408759E-4</v>
      </c>
      <c r="L39">
        <f t="shared" si="3"/>
        <v>2.4901594175842336E-4</v>
      </c>
      <c r="N39">
        <v>0.04</v>
      </c>
      <c r="O39">
        <v>0.01</v>
      </c>
      <c r="P39">
        <f t="shared" si="4"/>
        <v>5.1144354941823301E-4</v>
      </c>
      <c r="Q39">
        <f t="shared" si="5"/>
        <v>1.2786088735455825E-4</v>
      </c>
      <c r="S39">
        <v>0.23</v>
      </c>
      <c r="T39">
        <v>0.27</v>
      </c>
      <c r="U39">
        <f t="shared" si="6"/>
        <v>3.1933356473446721E-3</v>
      </c>
      <c r="V39">
        <f t="shared" si="7"/>
        <v>3.7486983686220066E-3</v>
      </c>
      <c r="X39">
        <v>0.04</v>
      </c>
      <c r="Y39">
        <v>0.05</v>
      </c>
      <c r="Z39">
        <v>0</v>
      </c>
      <c r="AA39">
        <v>0.02</v>
      </c>
    </row>
    <row r="40" spans="1:27">
      <c r="A40" t="s">
        <v>69</v>
      </c>
      <c r="B40">
        <v>860</v>
      </c>
      <c r="C40" t="s">
        <v>0</v>
      </c>
      <c r="D40">
        <v>2.4300000000000002</v>
      </c>
      <c r="E40">
        <v>0.57999999999999996</v>
      </c>
      <c r="F40">
        <f t="shared" si="0"/>
        <v>5.2424862163387397E-2</v>
      </c>
      <c r="G40">
        <f t="shared" si="1"/>
        <v>1.251293006368917E-2</v>
      </c>
      <c r="I40">
        <v>1.72</v>
      </c>
      <c r="J40">
        <v>0.41</v>
      </c>
      <c r="K40">
        <f t="shared" si="2"/>
        <v>1.0707685495612204E-2</v>
      </c>
      <c r="L40">
        <f t="shared" si="3"/>
        <v>2.5524134030238395E-3</v>
      </c>
      <c r="N40">
        <v>1.54</v>
      </c>
      <c r="O40">
        <v>0.37</v>
      </c>
      <c r="P40">
        <f t="shared" si="4"/>
        <v>1.969057665260197E-2</v>
      </c>
      <c r="Q40">
        <f t="shared" si="5"/>
        <v>4.730852832118655E-3</v>
      </c>
      <c r="S40">
        <v>0.91</v>
      </c>
      <c r="T40">
        <v>0.25</v>
      </c>
      <c r="U40">
        <f t="shared" si="6"/>
        <v>1.2634501909059353E-2</v>
      </c>
      <c r="V40">
        <f t="shared" si="7"/>
        <v>3.4710170079833395E-3</v>
      </c>
      <c r="X40">
        <v>0.06</v>
      </c>
      <c r="Y40">
        <v>0.03</v>
      </c>
      <c r="Z40">
        <v>0.13</v>
      </c>
      <c r="AA40">
        <v>0.05</v>
      </c>
    </row>
    <row r="41" spans="1:27">
      <c r="A41" t="s">
        <v>69</v>
      </c>
      <c r="B41">
        <v>888</v>
      </c>
      <c r="C41" t="s">
        <v>101</v>
      </c>
      <c r="D41">
        <v>0.19</v>
      </c>
      <c r="E41">
        <v>0.13</v>
      </c>
      <c r="F41">
        <f t="shared" si="0"/>
        <v>4.0990632967257638E-3</v>
      </c>
      <c r="G41">
        <f t="shared" si="1"/>
        <v>2.8046222556544695E-3</v>
      </c>
      <c r="I41">
        <v>0.25</v>
      </c>
      <c r="J41">
        <v>0.23</v>
      </c>
      <c r="K41">
        <f t="shared" si="2"/>
        <v>1.556349635990146E-3</v>
      </c>
      <c r="L41">
        <f t="shared" si="3"/>
        <v>1.4318416651109345E-3</v>
      </c>
      <c r="N41">
        <v>0.17</v>
      </c>
      <c r="O41">
        <v>0.2</v>
      </c>
      <c r="P41">
        <f t="shared" si="4"/>
        <v>2.1736350850274904E-3</v>
      </c>
      <c r="Q41">
        <f t="shared" si="5"/>
        <v>2.5572177470911651E-3</v>
      </c>
      <c r="S41">
        <v>0.09</v>
      </c>
      <c r="T41">
        <v>0.25</v>
      </c>
      <c r="U41">
        <f t="shared" si="6"/>
        <v>1.2495661228740021E-3</v>
      </c>
      <c r="V41">
        <f t="shared" si="7"/>
        <v>3.4710170079833395E-3</v>
      </c>
      <c r="X41">
        <v>0.24</v>
      </c>
      <c r="Y41">
        <v>0.24</v>
      </c>
      <c r="Z41">
        <v>0.41</v>
      </c>
      <c r="AA41">
        <v>0.35</v>
      </c>
    </row>
    <row r="42" spans="1:27">
      <c r="A42" t="s">
        <v>69</v>
      </c>
      <c r="B42">
        <v>890</v>
      </c>
      <c r="C42" t="s">
        <v>102</v>
      </c>
      <c r="D42">
        <v>0.26</v>
      </c>
      <c r="E42">
        <v>0.12</v>
      </c>
      <c r="F42">
        <f t="shared" si="0"/>
        <v>5.609244511308939E-3</v>
      </c>
      <c r="G42">
        <f t="shared" si="1"/>
        <v>2.5888820821425873E-3</v>
      </c>
      <c r="I42">
        <v>0.3</v>
      </c>
      <c r="J42">
        <v>0.11</v>
      </c>
      <c r="K42">
        <f t="shared" si="2"/>
        <v>1.8676195631881752E-3</v>
      </c>
      <c r="L42">
        <f t="shared" si="3"/>
        <v>6.8479383983566428E-4</v>
      </c>
      <c r="N42">
        <v>0.32</v>
      </c>
      <c r="O42">
        <v>0.12</v>
      </c>
      <c r="P42">
        <f t="shared" si="4"/>
        <v>4.0915483953458641E-3</v>
      </c>
      <c r="Q42">
        <f t="shared" si="5"/>
        <v>1.5343306482546988E-3</v>
      </c>
      <c r="S42">
        <v>0.25</v>
      </c>
      <c r="T42">
        <v>0.12</v>
      </c>
      <c r="U42">
        <f t="shared" si="6"/>
        <v>3.4710170079833395E-3</v>
      </c>
      <c r="V42">
        <f t="shared" si="7"/>
        <v>1.6660881638320027E-3</v>
      </c>
      <c r="X42">
        <v>0.14000000000000001</v>
      </c>
      <c r="Y42">
        <v>7.0000000000000007E-2</v>
      </c>
      <c r="Z42">
        <v>0.28000000000000003</v>
      </c>
      <c r="AA42">
        <v>0.12</v>
      </c>
    </row>
    <row r="43" spans="1:27">
      <c r="A43" t="s">
        <v>69</v>
      </c>
      <c r="B43">
        <v>891</v>
      </c>
      <c r="C43" t="s">
        <v>103</v>
      </c>
      <c r="D43">
        <v>0.17</v>
      </c>
      <c r="E43">
        <v>7.0000000000000007E-2</v>
      </c>
      <c r="F43">
        <f t="shared" si="0"/>
        <v>3.6675829497019993E-3</v>
      </c>
      <c r="G43">
        <f t="shared" si="1"/>
        <v>1.5101812145831761E-3</v>
      </c>
      <c r="I43">
        <v>0.18</v>
      </c>
      <c r="J43">
        <v>0.08</v>
      </c>
      <c r="K43">
        <f t="shared" si="2"/>
        <v>1.1205717379129052E-3</v>
      </c>
      <c r="L43">
        <f t="shared" si="3"/>
        <v>4.9803188351684672E-4</v>
      </c>
      <c r="N43">
        <v>0.17</v>
      </c>
      <c r="O43">
        <v>0.08</v>
      </c>
      <c r="P43">
        <f t="shared" si="4"/>
        <v>2.1736350850274904E-3</v>
      </c>
      <c r="Q43">
        <f t="shared" si="5"/>
        <v>1.022887098836466E-3</v>
      </c>
      <c r="S43">
        <v>0.11</v>
      </c>
      <c r="T43">
        <v>0.15</v>
      </c>
      <c r="U43">
        <f t="shared" si="6"/>
        <v>1.5272474835126692E-3</v>
      </c>
      <c r="V43">
        <f t="shared" si="7"/>
        <v>2.0826102047900035E-3</v>
      </c>
      <c r="X43">
        <v>0.1</v>
      </c>
      <c r="Y43">
        <v>0.06</v>
      </c>
      <c r="Z43">
        <v>0.16</v>
      </c>
      <c r="AA43">
        <v>0.08</v>
      </c>
    </row>
    <row r="44" spans="1:27">
      <c r="A44" t="s">
        <v>69</v>
      </c>
      <c r="B44">
        <v>847</v>
      </c>
      <c r="C44" t="s">
        <v>1</v>
      </c>
      <c r="D44">
        <v>4.8899999999999997</v>
      </c>
      <c r="E44">
        <v>1.24</v>
      </c>
      <c r="F44">
        <f t="shared" si="0"/>
        <v>0.10549694484731041</v>
      </c>
      <c r="G44">
        <f t="shared" si="1"/>
        <v>2.6751781515473402E-2</v>
      </c>
      <c r="I44">
        <v>4.24</v>
      </c>
      <c r="J44">
        <v>0.79</v>
      </c>
      <c r="K44">
        <f t="shared" si="2"/>
        <v>2.6395689826392878E-2</v>
      </c>
      <c r="L44">
        <f t="shared" si="3"/>
        <v>4.9180648497288617E-3</v>
      </c>
      <c r="N44">
        <v>4.28</v>
      </c>
      <c r="O44">
        <v>0.79</v>
      </c>
      <c r="P44">
        <f t="shared" si="4"/>
        <v>5.4724459787750937E-2</v>
      </c>
      <c r="Q44">
        <f t="shared" si="5"/>
        <v>1.01010101010101E-2</v>
      </c>
      <c r="S44">
        <v>2.06</v>
      </c>
      <c r="T44">
        <v>0.77</v>
      </c>
      <c r="U44">
        <f t="shared" si="6"/>
        <v>2.8601180145782716E-2</v>
      </c>
      <c r="V44">
        <f t="shared" si="7"/>
        <v>1.0690732384588685E-2</v>
      </c>
      <c r="X44">
        <v>0.16</v>
      </c>
      <c r="Y44">
        <v>0.12</v>
      </c>
      <c r="Z44">
        <v>0.13</v>
      </c>
      <c r="AA44">
        <v>0.1</v>
      </c>
    </row>
    <row r="45" spans="1:27">
      <c r="A45" t="s">
        <v>69</v>
      </c>
      <c r="B45">
        <v>846</v>
      </c>
      <c r="C45" t="s">
        <v>2</v>
      </c>
      <c r="D45">
        <v>0.28000000000000003</v>
      </c>
      <c r="E45">
        <v>0.05</v>
      </c>
      <c r="F45">
        <f t="shared" si="0"/>
        <v>6.0407248583327043E-3</v>
      </c>
      <c r="G45">
        <f t="shared" si="1"/>
        <v>1.0787008675594114E-3</v>
      </c>
      <c r="I45">
        <v>0.15</v>
      </c>
      <c r="J45">
        <v>0.04</v>
      </c>
      <c r="K45">
        <f t="shared" si="2"/>
        <v>9.3380978159408759E-4</v>
      </c>
      <c r="L45">
        <f t="shared" si="3"/>
        <v>2.4901594175842336E-4</v>
      </c>
      <c r="N45">
        <v>0.15</v>
      </c>
      <c r="O45">
        <v>0.04</v>
      </c>
      <c r="P45">
        <f t="shared" si="4"/>
        <v>1.9179133103183735E-3</v>
      </c>
      <c r="Q45">
        <f t="shared" si="5"/>
        <v>5.1144354941823301E-4</v>
      </c>
      <c r="S45">
        <v>0.1</v>
      </c>
      <c r="T45">
        <v>0.05</v>
      </c>
      <c r="U45">
        <f t="shared" si="6"/>
        <v>1.3884068031933359E-3</v>
      </c>
      <c r="V45">
        <f t="shared" si="7"/>
        <v>6.9420340159666793E-4</v>
      </c>
      <c r="X45">
        <v>0.02</v>
      </c>
      <c r="Y45">
        <v>0.03</v>
      </c>
      <c r="Z45">
        <v>0.05</v>
      </c>
      <c r="AA45">
        <v>0.04</v>
      </c>
    </row>
    <row r="46" spans="1:27">
      <c r="A46" t="s">
        <v>69</v>
      </c>
      <c r="B46">
        <v>883</v>
      </c>
      <c r="C46" t="s">
        <v>3</v>
      </c>
      <c r="D46">
        <v>1.0900000000000001</v>
      </c>
      <c r="E46">
        <v>0.23</v>
      </c>
      <c r="F46">
        <f t="shared" si="0"/>
        <v>2.3515678912795168E-2</v>
      </c>
      <c r="G46">
        <f t="shared" si="1"/>
        <v>4.9620239907732927E-3</v>
      </c>
      <c r="I46">
        <v>1.26</v>
      </c>
      <c r="J46">
        <v>0.19</v>
      </c>
      <c r="K46">
        <f t="shared" si="2"/>
        <v>7.8440021653903361E-3</v>
      </c>
      <c r="L46">
        <f t="shared" si="3"/>
        <v>1.1828257233525111E-3</v>
      </c>
      <c r="N46">
        <v>1.17</v>
      </c>
      <c r="O46">
        <v>0.18</v>
      </c>
      <c r="P46">
        <f t="shared" si="4"/>
        <v>1.4959723820483313E-2</v>
      </c>
      <c r="Q46">
        <f t="shared" si="5"/>
        <v>2.3014959723820483E-3</v>
      </c>
      <c r="S46">
        <v>0.72</v>
      </c>
      <c r="T46">
        <v>0.11</v>
      </c>
      <c r="U46">
        <f t="shared" si="6"/>
        <v>9.996528982992017E-3</v>
      </c>
      <c r="V46">
        <f t="shared" si="7"/>
        <v>1.5272474835126692E-3</v>
      </c>
      <c r="X46">
        <v>0.21</v>
      </c>
      <c r="Y46">
        <v>0.18</v>
      </c>
      <c r="Z46">
        <v>0.18</v>
      </c>
      <c r="AA46">
        <v>0.04</v>
      </c>
    </row>
    <row r="47" spans="1:27">
      <c r="A47" t="s">
        <v>69</v>
      </c>
      <c r="B47">
        <v>885</v>
      </c>
      <c r="C47" t="s">
        <v>4</v>
      </c>
      <c r="D47">
        <v>0.06</v>
      </c>
      <c r="E47">
        <v>0.05</v>
      </c>
      <c r="F47">
        <f t="shared" si="0"/>
        <v>1.2944410410712936E-3</v>
      </c>
      <c r="G47">
        <f t="shared" si="1"/>
        <v>1.0787008675594114E-3</v>
      </c>
      <c r="I47">
        <v>0.06</v>
      </c>
      <c r="J47">
        <v>0.05</v>
      </c>
      <c r="K47">
        <f t="shared" si="2"/>
        <v>3.7352391263763501E-4</v>
      </c>
      <c r="L47">
        <f t="shared" si="3"/>
        <v>3.1126992719802922E-4</v>
      </c>
      <c r="N47">
        <v>7.0000000000000007E-2</v>
      </c>
      <c r="O47">
        <v>0.06</v>
      </c>
      <c r="P47">
        <f t="shared" si="4"/>
        <v>8.9502621148190777E-4</v>
      </c>
      <c r="Q47">
        <f t="shared" si="5"/>
        <v>7.6716532412734941E-4</v>
      </c>
      <c r="S47">
        <v>0.1</v>
      </c>
      <c r="T47">
        <v>0.09</v>
      </c>
      <c r="U47">
        <f t="shared" si="6"/>
        <v>1.3884068031933359E-3</v>
      </c>
      <c r="V47">
        <f t="shared" si="7"/>
        <v>1.2495661228740021E-3</v>
      </c>
      <c r="X47">
        <v>0.04</v>
      </c>
      <c r="Y47">
        <v>0.04</v>
      </c>
      <c r="Z47">
        <v>0.05</v>
      </c>
      <c r="AA47">
        <v>0.04</v>
      </c>
    </row>
    <row r="48" spans="1:27">
      <c r="A48" t="s">
        <v>69</v>
      </c>
      <c r="B48">
        <v>902</v>
      </c>
      <c r="C48" t="s">
        <v>5</v>
      </c>
      <c r="D48">
        <v>4.88</v>
      </c>
      <c r="E48">
        <v>1.29</v>
      </c>
      <c r="F48">
        <f t="shared" si="0"/>
        <v>0.10528120467379855</v>
      </c>
      <c r="G48">
        <f t="shared" si="1"/>
        <v>2.783048238303281E-2</v>
      </c>
      <c r="I48">
        <v>4.88</v>
      </c>
      <c r="J48">
        <v>1.29</v>
      </c>
      <c r="K48">
        <f t="shared" si="2"/>
        <v>3.0379944894527652E-2</v>
      </c>
      <c r="L48">
        <f t="shared" si="3"/>
        <v>8.0307641217091542E-3</v>
      </c>
      <c r="N48">
        <v>5.31</v>
      </c>
      <c r="O48">
        <v>1.4</v>
      </c>
      <c r="P48">
        <f t="shared" si="4"/>
        <v>6.789413118527042E-2</v>
      </c>
      <c r="Q48">
        <f t="shared" si="5"/>
        <v>1.7900524229638153E-2</v>
      </c>
      <c r="S48">
        <v>3.46</v>
      </c>
      <c r="T48">
        <v>0.94</v>
      </c>
      <c r="U48">
        <f t="shared" si="6"/>
        <v>4.8038875390489413E-2</v>
      </c>
      <c r="V48">
        <f t="shared" si="7"/>
        <v>1.3051023950017355E-2</v>
      </c>
      <c r="X48">
        <v>2.0699999999999998</v>
      </c>
      <c r="Y48">
        <v>1.04</v>
      </c>
      <c r="Z48">
        <v>1.87</v>
      </c>
      <c r="AA48">
        <v>0.51</v>
      </c>
    </row>
    <row r="49" spans="1:27">
      <c r="A49" t="s">
        <v>69</v>
      </c>
      <c r="B49">
        <v>889</v>
      </c>
      <c r="C49" t="s">
        <v>104</v>
      </c>
      <c r="D49">
        <v>0.15</v>
      </c>
      <c r="E49">
        <v>0.04</v>
      </c>
      <c r="F49">
        <f t="shared" si="0"/>
        <v>3.2361026026782335E-3</v>
      </c>
      <c r="G49">
        <f t="shared" si="1"/>
        <v>8.6296069404752916E-4</v>
      </c>
      <c r="I49">
        <v>0.18</v>
      </c>
      <c r="J49">
        <v>0.01</v>
      </c>
      <c r="K49">
        <f t="shared" si="2"/>
        <v>1.1205717379129052E-3</v>
      </c>
      <c r="L49">
        <f t="shared" si="3"/>
        <v>6.225398543960584E-5</v>
      </c>
      <c r="N49">
        <v>0.2</v>
      </c>
      <c r="O49">
        <v>0.02</v>
      </c>
      <c r="P49">
        <f t="shared" si="4"/>
        <v>2.5572177470911651E-3</v>
      </c>
      <c r="Q49">
        <f t="shared" si="5"/>
        <v>2.5572177470911651E-4</v>
      </c>
      <c r="S49">
        <v>0.2</v>
      </c>
      <c r="T49">
        <v>0.02</v>
      </c>
      <c r="U49">
        <f t="shared" si="6"/>
        <v>2.7768136063866717E-3</v>
      </c>
      <c r="V49">
        <f t="shared" si="7"/>
        <v>2.7768136063866715E-4</v>
      </c>
      <c r="X49">
        <v>0.13</v>
      </c>
      <c r="Y49">
        <v>0.08</v>
      </c>
      <c r="Z49">
        <v>0.11</v>
      </c>
      <c r="AA49">
        <v>0.02</v>
      </c>
    </row>
    <row r="50" spans="1:27">
      <c r="A50" t="s">
        <v>69</v>
      </c>
      <c r="B50">
        <v>886</v>
      </c>
      <c r="C50" t="s">
        <v>105</v>
      </c>
      <c r="D50">
        <v>0.11</v>
      </c>
      <c r="E50">
        <v>0.03</v>
      </c>
      <c r="F50">
        <f t="shared" si="0"/>
        <v>2.373141908630705E-3</v>
      </c>
      <c r="G50">
        <f t="shared" si="1"/>
        <v>6.4722052053564681E-4</v>
      </c>
      <c r="I50">
        <v>0.14000000000000001</v>
      </c>
      <c r="J50">
        <v>0.02</v>
      </c>
      <c r="K50">
        <f t="shared" si="2"/>
        <v>8.7155579615448195E-4</v>
      </c>
      <c r="L50">
        <f t="shared" si="3"/>
        <v>1.2450797087921168E-4</v>
      </c>
      <c r="N50">
        <v>0.16</v>
      </c>
      <c r="O50">
        <v>0.02</v>
      </c>
      <c r="P50">
        <f t="shared" si="4"/>
        <v>2.045774197672932E-3</v>
      </c>
      <c r="Q50">
        <f t="shared" si="5"/>
        <v>2.5572177470911651E-4</v>
      </c>
      <c r="S50">
        <v>0.18</v>
      </c>
      <c r="T50">
        <v>0.05</v>
      </c>
      <c r="U50">
        <f t="shared" si="6"/>
        <v>2.4991322457480042E-3</v>
      </c>
      <c r="V50">
        <f t="shared" si="7"/>
        <v>6.9420340159666793E-4</v>
      </c>
      <c r="X50">
        <v>0.11</v>
      </c>
      <c r="Y50">
        <v>0.03</v>
      </c>
      <c r="Z50">
        <v>0.1</v>
      </c>
      <c r="AA50">
        <v>0.02</v>
      </c>
    </row>
    <row r="51" spans="1:27">
      <c r="A51" t="s">
        <v>69</v>
      </c>
      <c r="B51">
        <v>876</v>
      </c>
      <c r="C51" t="s">
        <v>106</v>
      </c>
      <c r="D51">
        <v>0.02</v>
      </c>
      <c r="E51">
        <v>0.01</v>
      </c>
      <c r="F51">
        <f t="shared" si="0"/>
        <v>4.3148034702376458E-4</v>
      </c>
      <c r="G51">
        <f t="shared" si="1"/>
        <v>2.1574017351188229E-4</v>
      </c>
      <c r="I51">
        <v>0.02</v>
      </c>
      <c r="J51">
        <v>0.01</v>
      </c>
      <c r="K51">
        <f t="shared" si="2"/>
        <v>1.2450797087921168E-4</v>
      </c>
      <c r="L51">
        <f t="shared" si="3"/>
        <v>6.225398543960584E-5</v>
      </c>
      <c r="N51">
        <v>0.02</v>
      </c>
      <c r="O51">
        <v>0.01</v>
      </c>
      <c r="P51">
        <f t="shared" si="4"/>
        <v>2.5572177470911651E-4</v>
      </c>
      <c r="Q51">
        <f t="shared" si="5"/>
        <v>1.2786088735455825E-4</v>
      </c>
      <c r="S51">
        <v>0.03</v>
      </c>
      <c r="T51">
        <v>0.02</v>
      </c>
      <c r="U51">
        <f t="shared" si="6"/>
        <v>4.1652204095800067E-4</v>
      </c>
      <c r="V51">
        <f t="shared" si="7"/>
        <v>2.7768136063866715E-4</v>
      </c>
      <c r="X51">
        <v>0.01</v>
      </c>
      <c r="Y51">
        <v>0.01</v>
      </c>
      <c r="Z51">
        <v>0.01</v>
      </c>
      <c r="AA51">
        <v>0.02</v>
      </c>
    </row>
    <row r="52" spans="1:27">
      <c r="A52" t="s">
        <v>69</v>
      </c>
      <c r="B52">
        <v>1253</v>
      </c>
      <c r="C52" t="s">
        <v>107</v>
      </c>
      <c r="D52">
        <v>0.01</v>
      </c>
      <c r="E52">
        <v>0.01</v>
      </c>
      <c r="F52">
        <f t="shared" si="0"/>
        <v>2.1574017351188229E-4</v>
      </c>
      <c r="G52">
        <f t="shared" si="1"/>
        <v>2.1574017351188229E-4</v>
      </c>
      <c r="I52">
        <v>0.02</v>
      </c>
      <c r="J52">
        <v>0.01</v>
      </c>
      <c r="K52">
        <f t="shared" si="2"/>
        <v>1.2450797087921168E-4</v>
      </c>
      <c r="L52">
        <f t="shared" si="3"/>
        <v>6.225398543960584E-5</v>
      </c>
      <c r="N52">
        <v>0.01</v>
      </c>
      <c r="O52">
        <v>0.01</v>
      </c>
      <c r="P52">
        <f t="shared" si="4"/>
        <v>1.2786088735455825E-4</v>
      </c>
      <c r="Q52">
        <f t="shared" si="5"/>
        <v>1.2786088735455825E-4</v>
      </c>
      <c r="S52">
        <v>0.02</v>
      </c>
      <c r="T52">
        <v>0.02</v>
      </c>
      <c r="U52">
        <f t="shared" si="6"/>
        <v>2.7768136063866715E-4</v>
      </c>
      <c r="V52">
        <f t="shared" si="7"/>
        <v>2.7768136063866715E-4</v>
      </c>
      <c r="X52">
        <v>0.02</v>
      </c>
      <c r="Y52">
        <v>0.01</v>
      </c>
      <c r="Z52">
        <v>0.01</v>
      </c>
      <c r="AA52">
        <v>0.02</v>
      </c>
    </row>
    <row r="53" spans="1:27">
      <c r="A53" t="s">
        <v>69</v>
      </c>
      <c r="B53">
        <v>1266</v>
      </c>
      <c r="C53" t="s">
        <v>108</v>
      </c>
      <c r="D53">
        <v>0.01</v>
      </c>
      <c r="E53">
        <v>0.01</v>
      </c>
      <c r="F53">
        <f t="shared" si="0"/>
        <v>2.1574017351188229E-4</v>
      </c>
      <c r="G53">
        <f t="shared" si="1"/>
        <v>2.1574017351188229E-4</v>
      </c>
      <c r="I53">
        <v>0.01</v>
      </c>
      <c r="J53">
        <v>0.01</v>
      </c>
      <c r="K53">
        <f t="shared" si="2"/>
        <v>6.225398543960584E-5</v>
      </c>
      <c r="L53">
        <f t="shared" si="3"/>
        <v>6.225398543960584E-5</v>
      </c>
      <c r="N53">
        <v>0.02</v>
      </c>
      <c r="O53">
        <v>0.01</v>
      </c>
      <c r="P53">
        <f t="shared" si="4"/>
        <v>2.5572177470911651E-4</v>
      </c>
      <c r="Q53">
        <f t="shared" si="5"/>
        <v>1.2786088735455825E-4</v>
      </c>
      <c r="S53">
        <v>0.03</v>
      </c>
      <c r="T53">
        <v>0.02</v>
      </c>
      <c r="U53">
        <f t="shared" si="6"/>
        <v>4.1652204095800067E-4</v>
      </c>
      <c r="V53">
        <f t="shared" si="7"/>
        <v>2.7768136063866715E-4</v>
      </c>
      <c r="X53">
        <v>0.01</v>
      </c>
      <c r="Y53">
        <v>0.01</v>
      </c>
      <c r="Z53">
        <v>0.02</v>
      </c>
      <c r="AA53">
        <v>0.02</v>
      </c>
    </row>
    <row r="54" spans="1:27">
      <c r="A54" t="s">
        <v>69</v>
      </c>
      <c r="B54">
        <v>1288</v>
      </c>
      <c r="C54" t="s">
        <v>109</v>
      </c>
      <c r="D54">
        <v>0.02</v>
      </c>
      <c r="E54">
        <v>0.01</v>
      </c>
      <c r="F54">
        <f t="shared" si="0"/>
        <v>4.3148034702376458E-4</v>
      </c>
      <c r="G54">
        <f t="shared" si="1"/>
        <v>2.1574017351188229E-4</v>
      </c>
      <c r="I54">
        <v>0.03</v>
      </c>
      <c r="J54">
        <v>0.01</v>
      </c>
      <c r="K54">
        <f t="shared" si="2"/>
        <v>1.8676195631881751E-4</v>
      </c>
      <c r="L54">
        <f t="shared" si="3"/>
        <v>6.225398543960584E-5</v>
      </c>
      <c r="N54">
        <v>0.03</v>
      </c>
      <c r="O54">
        <v>0.01</v>
      </c>
      <c r="P54">
        <f t="shared" si="4"/>
        <v>3.835826620636747E-4</v>
      </c>
      <c r="Q54">
        <f t="shared" si="5"/>
        <v>1.2786088735455825E-4</v>
      </c>
      <c r="S54">
        <v>0.08</v>
      </c>
      <c r="T54">
        <v>0.04</v>
      </c>
      <c r="U54">
        <f t="shared" si="6"/>
        <v>1.1107254425546686E-3</v>
      </c>
      <c r="V54">
        <f t="shared" si="7"/>
        <v>5.553627212773343E-4</v>
      </c>
      <c r="X54">
        <v>0.03</v>
      </c>
      <c r="Y54">
        <v>0.01</v>
      </c>
      <c r="Z54">
        <v>7.0000000000000007E-2</v>
      </c>
      <c r="AA54">
        <v>0.02</v>
      </c>
    </row>
    <row r="55" spans="1:27">
      <c r="A55" t="s">
        <v>69</v>
      </c>
      <c r="B55">
        <v>1301</v>
      </c>
      <c r="C55" t="s">
        <v>110</v>
      </c>
      <c r="D55">
        <v>0.01</v>
      </c>
      <c r="E55">
        <v>0.01</v>
      </c>
      <c r="F55">
        <f t="shared" si="0"/>
        <v>2.1574017351188229E-4</v>
      </c>
      <c r="G55">
        <f t="shared" si="1"/>
        <v>2.1574017351188229E-4</v>
      </c>
      <c r="I55">
        <v>0.01</v>
      </c>
      <c r="J55">
        <v>0.01</v>
      </c>
      <c r="K55">
        <f t="shared" si="2"/>
        <v>6.225398543960584E-5</v>
      </c>
      <c r="L55">
        <f t="shared" si="3"/>
        <v>6.225398543960584E-5</v>
      </c>
      <c r="N55">
        <v>0.01</v>
      </c>
      <c r="O55">
        <v>0.01</v>
      </c>
      <c r="P55">
        <f t="shared" si="4"/>
        <v>1.2786088735455825E-4</v>
      </c>
      <c r="Q55">
        <f t="shared" si="5"/>
        <v>1.2786088735455825E-4</v>
      </c>
      <c r="S55">
        <v>0.03</v>
      </c>
      <c r="T55">
        <v>0.02</v>
      </c>
      <c r="U55">
        <f t="shared" si="6"/>
        <v>4.1652204095800067E-4</v>
      </c>
      <c r="V55">
        <f t="shared" si="7"/>
        <v>2.7768136063866715E-4</v>
      </c>
      <c r="X55">
        <v>0.01</v>
      </c>
      <c r="Y55">
        <v>0.01</v>
      </c>
      <c r="Z55">
        <v>0.03</v>
      </c>
      <c r="AA55">
        <v>0.02</v>
      </c>
    </row>
    <row r="56" spans="1:27">
      <c r="A56" t="s">
        <v>69</v>
      </c>
      <c r="B56">
        <v>2474</v>
      </c>
      <c r="C56" t="s">
        <v>111</v>
      </c>
      <c r="D56">
        <v>0.03</v>
      </c>
      <c r="E56">
        <v>0.01</v>
      </c>
      <c r="F56">
        <f t="shared" si="0"/>
        <v>6.4722052053564681E-4</v>
      </c>
      <c r="G56">
        <f t="shared" si="1"/>
        <v>2.1574017351188229E-4</v>
      </c>
      <c r="I56">
        <v>0.06</v>
      </c>
      <c r="J56">
        <v>0.01</v>
      </c>
      <c r="K56">
        <f t="shared" si="2"/>
        <v>3.7352391263763501E-4</v>
      </c>
      <c r="L56">
        <f t="shared" si="3"/>
        <v>6.225398543960584E-5</v>
      </c>
      <c r="N56">
        <v>0.05</v>
      </c>
      <c r="O56">
        <v>0.01</v>
      </c>
      <c r="P56">
        <f t="shared" si="4"/>
        <v>6.3930443677279126E-4</v>
      </c>
      <c r="Q56">
        <f t="shared" si="5"/>
        <v>1.2786088735455825E-4</v>
      </c>
      <c r="S56">
        <v>0.08</v>
      </c>
      <c r="T56">
        <v>0.02</v>
      </c>
      <c r="U56">
        <f t="shared" si="6"/>
        <v>1.1107254425546686E-3</v>
      </c>
      <c r="V56">
        <f t="shared" si="7"/>
        <v>2.7768136063866715E-4</v>
      </c>
      <c r="X56">
        <v>7.0000000000000007E-2</v>
      </c>
      <c r="Y56">
        <v>0.01</v>
      </c>
      <c r="Z56">
        <v>0.08</v>
      </c>
      <c r="AA56">
        <v>0.02</v>
      </c>
    </row>
    <row r="57" spans="1:27">
      <c r="A57" t="s">
        <v>69</v>
      </c>
      <c r="B57">
        <v>1314</v>
      </c>
      <c r="C57" t="s">
        <v>112</v>
      </c>
      <c r="D57">
        <v>0.22</v>
      </c>
      <c r="E57">
        <v>0.03</v>
      </c>
      <c r="F57">
        <f t="shared" si="0"/>
        <v>4.74628381726141E-3</v>
      </c>
      <c r="G57">
        <f t="shared" si="1"/>
        <v>6.4722052053564681E-4</v>
      </c>
      <c r="I57">
        <v>0.28000000000000003</v>
      </c>
      <c r="J57">
        <v>0.02</v>
      </c>
      <c r="K57">
        <f t="shared" si="2"/>
        <v>1.7431115923089639E-3</v>
      </c>
      <c r="L57">
        <f t="shared" si="3"/>
        <v>1.2450797087921168E-4</v>
      </c>
      <c r="N57">
        <v>0.36</v>
      </c>
      <c r="O57">
        <v>0.03</v>
      </c>
      <c r="P57">
        <f t="shared" si="4"/>
        <v>4.6029919447640967E-3</v>
      </c>
      <c r="Q57">
        <f t="shared" si="5"/>
        <v>3.835826620636747E-4</v>
      </c>
      <c r="S57">
        <v>0.62</v>
      </c>
      <c r="T57">
        <v>7.0000000000000007E-2</v>
      </c>
      <c r="U57">
        <f t="shared" si="6"/>
        <v>8.6081221797986822E-3</v>
      </c>
      <c r="V57">
        <f t="shared" si="7"/>
        <v>9.7188476223533508E-4</v>
      </c>
      <c r="X57">
        <v>0.23</v>
      </c>
      <c r="Y57">
        <v>0.02</v>
      </c>
      <c r="Z57">
        <v>0.55000000000000004</v>
      </c>
      <c r="AA57">
        <v>0.04</v>
      </c>
    </row>
    <row r="58" spans="1:27">
      <c r="A58" t="s">
        <v>69</v>
      </c>
      <c r="B58">
        <v>905</v>
      </c>
      <c r="C58" t="s">
        <v>9</v>
      </c>
      <c r="D58">
        <v>0.01</v>
      </c>
      <c r="E58">
        <v>0.01</v>
      </c>
      <c r="F58">
        <f t="shared" si="0"/>
        <v>2.1574017351188229E-4</v>
      </c>
      <c r="G58">
        <f t="shared" si="1"/>
        <v>2.1574017351188229E-4</v>
      </c>
      <c r="I58">
        <v>0.02</v>
      </c>
      <c r="J58">
        <v>0.02</v>
      </c>
      <c r="K58">
        <f t="shared" si="2"/>
        <v>1.2450797087921168E-4</v>
      </c>
      <c r="L58">
        <f t="shared" si="3"/>
        <v>1.2450797087921168E-4</v>
      </c>
      <c r="N58">
        <v>0.01</v>
      </c>
      <c r="O58">
        <v>0.01</v>
      </c>
      <c r="P58">
        <f t="shared" si="4"/>
        <v>1.2786088735455825E-4</v>
      </c>
      <c r="Q58">
        <f t="shared" si="5"/>
        <v>1.2786088735455825E-4</v>
      </c>
      <c r="S58">
        <v>0.03</v>
      </c>
      <c r="T58">
        <v>0.02</v>
      </c>
      <c r="U58">
        <f t="shared" si="6"/>
        <v>4.1652204095800067E-4</v>
      </c>
      <c r="V58">
        <f t="shared" si="7"/>
        <v>2.7768136063866715E-4</v>
      </c>
      <c r="X58">
        <v>0.02</v>
      </c>
      <c r="Y58">
        <v>0.02</v>
      </c>
      <c r="Z58">
        <v>0.02</v>
      </c>
      <c r="AA58">
        <v>0.02</v>
      </c>
    </row>
    <row r="59" spans="1:27">
      <c r="A59" t="s">
        <v>69</v>
      </c>
      <c r="B59">
        <v>904</v>
      </c>
      <c r="C59" t="s">
        <v>8</v>
      </c>
      <c r="D59">
        <v>1.1499999999999999</v>
      </c>
      <c r="E59">
        <v>0.4</v>
      </c>
      <c r="F59">
        <f t="shared" si="0"/>
        <v>2.481011995386646E-2</v>
      </c>
      <c r="G59">
        <f t="shared" si="1"/>
        <v>8.6296069404752911E-3</v>
      </c>
      <c r="I59">
        <v>1.9</v>
      </c>
      <c r="J59">
        <v>0.28000000000000003</v>
      </c>
      <c r="K59">
        <f t="shared" si="2"/>
        <v>1.1828257233525109E-2</v>
      </c>
      <c r="L59">
        <f t="shared" si="3"/>
        <v>1.7431115923089639E-3</v>
      </c>
      <c r="N59">
        <v>1.56</v>
      </c>
      <c r="O59">
        <v>0.23</v>
      </c>
      <c r="P59">
        <f t="shared" si="4"/>
        <v>1.9946298427311087E-2</v>
      </c>
      <c r="Q59">
        <f t="shared" si="5"/>
        <v>2.9408004091548397E-3</v>
      </c>
      <c r="S59">
        <v>1.8</v>
      </c>
      <c r="T59">
        <v>0.65</v>
      </c>
      <c r="U59">
        <f t="shared" si="6"/>
        <v>2.4991322457480043E-2</v>
      </c>
      <c r="V59">
        <f t="shared" si="7"/>
        <v>9.0246442207566821E-3</v>
      </c>
      <c r="X59">
        <v>1.1499999999999999</v>
      </c>
      <c r="Y59">
        <v>0.66</v>
      </c>
      <c r="Z59">
        <v>0.82</v>
      </c>
      <c r="AA59">
        <v>0.13</v>
      </c>
    </row>
    <row r="60" spans="1:27">
      <c r="A60" t="s">
        <v>69</v>
      </c>
      <c r="B60">
        <v>857</v>
      </c>
      <c r="C60" t="s">
        <v>113</v>
      </c>
      <c r="D60">
        <v>0.14000000000000001</v>
      </c>
      <c r="E60">
        <v>0.05</v>
      </c>
      <c r="F60">
        <f t="shared" si="0"/>
        <v>3.0203624291663522E-3</v>
      </c>
      <c r="G60">
        <f t="shared" si="1"/>
        <v>1.0787008675594114E-3</v>
      </c>
      <c r="I60">
        <v>0.1</v>
      </c>
      <c r="J60">
        <v>0.01</v>
      </c>
      <c r="K60">
        <f t="shared" si="2"/>
        <v>6.2253985439605843E-4</v>
      </c>
      <c r="L60">
        <f t="shared" si="3"/>
        <v>6.225398543960584E-5</v>
      </c>
      <c r="N60">
        <v>0.04</v>
      </c>
      <c r="O60">
        <v>0.01</v>
      </c>
      <c r="P60">
        <f t="shared" si="4"/>
        <v>5.1144354941823301E-4</v>
      </c>
      <c r="Q60">
        <f t="shared" si="5"/>
        <v>1.2786088735455825E-4</v>
      </c>
      <c r="S60">
        <v>0.06</v>
      </c>
      <c r="T60">
        <v>0.02</v>
      </c>
      <c r="U60">
        <f t="shared" si="6"/>
        <v>8.3304408191600134E-4</v>
      </c>
      <c r="V60">
        <f t="shared" si="7"/>
        <v>2.7768136063866715E-4</v>
      </c>
      <c r="X60">
        <v>0.01</v>
      </c>
      <c r="Y60">
        <v>0.01</v>
      </c>
      <c r="Z60">
        <v>0</v>
      </c>
      <c r="AA60">
        <v>0.02</v>
      </c>
    </row>
    <row r="61" spans="1:27">
      <c r="A61" t="s">
        <v>69</v>
      </c>
      <c r="B61">
        <v>855</v>
      </c>
      <c r="C61" t="s">
        <v>114</v>
      </c>
      <c r="D61">
        <v>0.17</v>
      </c>
      <c r="E61">
        <v>7.0000000000000007E-2</v>
      </c>
      <c r="F61">
        <f t="shared" si="0"/>
        <v>3.6675829497019993E-3</v>
      </c>
      <c r="G61">
        <f t="shared" si="1"/>
        <v>1.5101812145831761E-3</v>
      </c>
      <c r="I61">
        <v>0.15</v>
      </c>
      <c r="J61">
        <v>0.04</v>
      </c>
      <c r="K61">
        <f t="shared" si="2"/>
        <v>9.3380978159408759E-4</v>
      </c>
      <c r="L61">
        <f t="shared" si="3"/>
        <v>2.4901594175842336E-4</v>
      </c>
      <c r="N61">
        <v>7.0000000000000007E-2</v>
      </c>
      <c r="O61">
        <v>0.03</v>
      </c>
      <c r="P61">
        <f t="shared" si="4"/>
        <v>8.9502621148190777E-4</v>
      </c>
      <c r="Q61">
        <f t="shared" si="5"/>
        <v>3.835826620636747E-4</v>
      </c>
      <c r="S61">
        <v>0.1</v>
      </c>
      <c r="T61">
        <v>0.05</v>
      </c>
      <c r="U61">
        <f t="shared" si="6"/>
        <v>1.3884068031933359E-3</v>
      </c>
      <c r="V61">
        <f t="shared" si="7"/>
        <v>6.9420340159666793E-4</v>
      </c>
      <c r="X61">
        <v>0.02</v>
      </c>
      <c r="Y61">
        <v>0.04</v>
      </c>
      <c r="Z61">
        <v>0.01</v>
      </c>
      <c r="AA61">
        <v>0.05</v>
      </c>
    </row>
    <row r="62" spans="1:27">
      <c r="A62" t="s">
        <v>69</v>
      </c>
      <c r="B62">
        <v>884</v>
      </c>
      <c r="C62" t="s">
        <v>115</v>
      </c>
      <c r="D62">
        <v>0.1</v>
      </c>
      <c r="E62">
        <v>0.04</v>
      </c>
      <c r="F62">
        <f t="shared" si="0"/>
        <v>2.1574017351188228E-3</v>
      </c>
      <c r="G62">
        <f t="shared" si="1"/>
        <v>8.6296069404752916E-4</v>
      </c>
      <c r="I62">
        <v>0.09</v>
      </c>
      <c r="J62">
        <v>0.03</v>
      </c>
      <c r="K62">
        <f t="shared" si="2"/>
        <v>5.6028586895645258E-4</v>
      </c>
      <c r="L62">
        <f t="shared" si="3"/>
        <v>1.8676195631881751E-4</v>
      </c>
      <c r="N62">
        <v>0.05</v>
      </c>
      <c r="O62">
        <v>0.03</v>
      </c>
      <c r="P62">
        <f t="shared" si="4"/>
        <v>6.3930443677279126E-4</v>
      </c>
      <c r="Q62">
        <f t="shared" si="5"/>
        <v>3.835826620636747E-4</v>
      </c>
      <c r="S62">
        <v>0.06</v>
      </c>
      <c r="T62">
        <v>0.04</v>
      </c>
      <c r="U62">
        <f t="shared" si="6"/>
        <v>8.3304408191600134E-4</v>
      </c>
      <c r="V62">
        <f t="shared" si="7"/>
        <v>5.553627212773343E-4</v>
      </c>
      <c r="X62">
        <v>0</v>
      </c>
      <c r="Y62">
        <v>0.03</v>
      </c>
      <c r="Z62">
        <v>0</v>
      </c>
      <c r="AA62">
        <v>0.04</v>
      </c>
    </row>
    <row r="63" spans="1:27">
      <c r="A63" t="s">
        <v>69</v>
      </c>
      <c r="B63">
        <v>852</v>
      </c>
      <c r="C63" t="s">
        <v>6</v>
      </c>
      <c r="D63">
        <v>0.91</v>
      </c>
      <c r="E63">
        <v>0.19</v>
      </c>
      <c r="F63">
        <f t="shared" si="0"/>
        <v>1.9632355789581286E-2</v>
      </c>
      <c r="G63">
        <f t="shared" si="1"/>
        <v>4.0990632967257638E-3</v>
      </c>
      <c r="I63">
        <v>0.94</v>
      </c>
      <c r="J63">
        <v>0.11</v>
      </c>
      <c r="K63">
        <f t="shared" si="2"/>
        <v>5.8518746313229487E-3</v>
      </c>
      <c r="L63">
        <f t="shared" si="3"/>
        <v>6.8479383983566428E-4</v>
      </c>
      <c r="N63">
        <v>1.03</v>
      </c>
      <c r="O63">
        <v>0.12</v>
      </c>
      <c r="P63">
        <f t="shared" si="4"/>
        <v>1.3169671397519499E-2</v>
      </c>
      <c r="Q63">
        <f t="shared" si="5"/>
        <v>1.5343306482546988E-3</v>
      </c>
      <c r="S63">
        <v>0.88</v>
      </c>
      <c r="T63">
        <v>0.1</v>
      </c>
      <c r="U63">
        <f t="shared" si="6"/>
        <v>1.2217979868101353E-2</v>
      </c>
      <c r="V63">
        <f t="shared" si="7"/>
        <v>1.3884068031933359E-3</v>
      </c>
      <c r="X63">
        <v>0.17</v>
      </c>
      <c r="Y63">
        <v>0.12</v>
      </c>
      <c r="Z63">
        <v>0.44</v>
      </c>
      <c r="AA63">
        <v>0.05</v>
      </c>
    </row>
    <row r="64" spans="1:27">
      <c r="A64" t="s">
        <v>69</v>
      </c>
      <c r="B64">
        <v>882</v>
      </c>
      <c r="C64" t="s">
        <v>7</v>
      </c>
      <c r="D64">
        <v>0.88</v>
      </c>
      <c r="E64">
        <v>0.24</v>
      </c>
      <c r="F64">
        <f t="shared" si="0"/>
        <v>1.898513526904564E-2</v>
      </c>
      <c r="G64">
        <f t="shared" si="1"/>
        <v>5.1777641642851745E-3</v>
      </c>
      <c r="I64">
        <v>1.4</v>
      </c>
      <c r="J64">
        <v>0.22</v>
      </c>
      <c r="K64">
        <f t="shared" si="2"/>
        <v>8.7155579615448165E-3</v>
      </c>
      <c r="L64">
        <f t="shared" si="3"/>
        <v>1.3695876796713286E-3</v>
      </c>
      <c r="N64">
        <v>1.28</v>
      </c>
      <c r="O64">
        <v>0.2</v>
      </c>
      <c r="P64">
        <f t="shared" si="4"/>
        <v>1.6366193581383456E-2</v>
      </c>
      <c r="Q64">
        <f t="shared" si="5"/>
        <v>2.5572177470911651E-3</v>
      </c>
      <c r="S64">
        <v>1.28</v>
      </c>
      <c r="T64">
        <v>0.36</v>
      </c>
      <c r="U64">
        <f t="shared" si="6"/>
        <v>1.7771607080874698E-2</v>
      </c>
      <c r="V64">
        <f t="shared" si="7"/>
        <v>4.9982644914960085E-3</v>
      </c>
      <c r="X64">
        <v>0.86</v>
      </c>
      <c r="Y64">
        <v>0.48</v>
      </c>
      <c r="Z64">
        <v>0.62</v>
      </c>
      <c r="AA64">
        <v>0.1</v>
      </c>
    </row>
    <row r="65" spans="1:27">
      <c r="A65" t="s">
        <v>69</v>
      </c>
      <c r="B65">
        <v>1281</v>
      </c>
      <c r="C65" t="s">
        <v>10</v>
      </c>
      <c r="D65">
        <v>0.01</v>
      </c>
      <c r="E65">
        <v>0.01</v>
      </c>
      <c r="F65">
        <f t="shared" si="0"/>
        <v>2.1574017351188229E-4</v>
      </c>
      <c r="G65">
        <f t="shared" si="1"/>
        <v>2.1574017351188229E-4</v>
      </c>
      <c r="I65">
        <v>0.01</v>
      </c>
      <c r="J65">
        <v>0.02</v>
      </c>
      <c r="K65">
        <f t="shared" si="2"/>
        <v>6.225398543960584E-5</v>
      </c>
      <c r="L65">
        <f t="shared" si="3"/>
        <v>1.2450797087921168E-4</v>
      </c>
      <c r="N65">
        <v>0.01</v>
      </c>
      <c r="O65">
        <v>0.02</v>
      </c>
      <c r="P65">
        <f t="shared" si="4"/>
        <v>1.2786088735455825E-4</v>
      </c>
      <c r="Q65">
        <f t="shared" si="5"/>
        <v>2.5572177470911651E-4</v>
      </c>
      <c r="S65">
        <v>0.02</v>
      </c>
      <c r="T65">
        <v>0.03</v>
      </c>
      <c r="U65">
        <f t="shared" si="6"/>
        <v>2.7768136063866715E-4</v>
      </c>
      <c r="V65">
        <f t="shared" si="7"/>
        <v>4.1652204095800067E-4</v>
      </c>
      <c r="X65">
        <v>0.01</v>
      </c>
      <c r="Y65">
        <v>0.02</v>
      </c>
      <c r="Z65">
        <v>0.01</v>
      </c>
      <c r="AA65">
        <v>0.03</v>
      </c>
    </row>
    <row r="66" spans="1:27">
      <c r="A66" t="s">
        <v>69</v>
      </c>
      <c r="B66">
        <v>854</v>
      </c>
      <c r="C66" t="s">
        <v>11</v>
      </c>
      <c r="D66">
        <v>0.22</v>
      </c>
      <c r="E66">
        <v>0.17</v>
      </c>
      <c r="F66">
        <f t="shared" si="0"/>
        <v>4.74628381726141E-3</v>
      </c>
      <c r="G66">
        <f t="shared" si="1"/>
        <v>3.6675829497019993E-3</v>
      </c>
      <c r="I66">
        <v>0.22</v>
      </c>
      <c r="J66">
        <v>0.17</v>
      </c>
      <c r="K66">
        <f t="shared" si="2"/>
        <v>1.3695876796713286E-3</v>
      </c>
      <c r="L66">
        <f t="shared" si="3"/>
        <v>1.0583177524732994E-3</v>
      </c>
      <c r="N66">
        <v>0.11</v>
      </c>
      <c r="O66">
        <v>0.1</v>
      </c>
      <c r="P66">
        <f t="shared" si="4"/>
        <v>1.4064697609001407E-3</v>
      </c>
      <c r="Q66">
        <f t="shared" si="5"/>
        <v>1.2786088735455825E-3</v>
      </c>
      <c r="S66">
        <v>0.34</v>
      </c>
      <c r="T66">
        <v>0.27</v>
      </c>
      <c r="U66">
        <f t="shared" si="6"/>
        <v>4.7205831308573419E-3</v>
      </c>
      <c r="V66">
        <f t="shared" si="7"/>
        <v>3.7486983686220066E-3</v>
      </c>
      <c r="X66">
        <v>7.0000000000000007E-2</v>
      </c>
      <c r="Y66">
        <v>7.0000000000000007E-2</v>
      </c>
      <c r="Z66">
        <v>0.12</v>
      </c>
      <c r="AA66">
        <v>0.11</v>
      </c>
    </row>
    <row r="67" spans="1:27">
      <c r="A67" t="s">
        <v>69</v>
      </c>
      <c r="B67">
        <v>2336</v>
      </c>
      <c r="C67" t="s">
        <v>116</v>
      </c>
      <c r="D67">
        <v>0.24</v>
      </c>
      <c r="E67">
        <v>0.09</v>
      </c>
      <c r="F67">
        <f t="shared" si="0"/>
        <v>5.1777641642851745E-3</v>
      </c>
      <c r="G67">
        <f t="shared" si="1"/>
        <v>1.9416615616069405E-3</v>
      </c>
      <c r="I67">
        <v>0.26</v>
      </c>
      <c r="J67">
        <v>0.04</v>
      </c>
      <c r="K67">
        <f t="shared" si="2"/>
        <v>1.6186036214297518E-3</v>
      </c>
      <c r="L67">
        <f t="shared" si="3"/>
        <v>2.4901594175842336E-4</v>
      </c>
      <c r="N67">
        <v>0.12</v>
      </c>
      <c r="O67">
        <v>0.02</v>
      </c>
      <c r="P67">
        <f t="shared" si="4"/>
        <v>1.5343306482546988E-3</v>
      </c>
      <c r="Q67">
        <f t="shared" si="5"/>
        <v>2.5572177470911651E-4</v>
      </c>
      <c r="S67">
        <v>0.28999999999999998</v>
      </c>
      <c r="T67">
        <v>7.0000000000000007E-2</v>
      </c>
      <c r="U67">
        <f t="shared" si="6"/>
        <v>4.0263797292606728E-3</v>
      </c>
      <c r="V67">
        <f t="shared" si="7"/>
        <v>9.7188476223533508E-4</v>
      </c>
      <c r="X67">
        <v>0.06</v>
      </c>
      <c r="Y67">
        <v>0.02</v>
      </c>
      <c r="Z67">
        <v>0.12</v>
      </c>
      <c r="AA67">
        <v>0.03</v>
      </c>
    </row>
    <row r="68" spans="1:27">
      <c r="A68" t="s">
        <v>69</v>
      </c>
      <c r="B68">
        <v>1275</v>
      </c>
      <c r="C68" t="s">
        <v>117</v>
      </c>
      <c r="D68">
        <v>0.4</v>
      </c>
      <c r="E68">
        <v>0.17</v>
      </c>
      <c r="F68">
        <f t="shared" si="0"/>
        <v>8.6296069404752911E-3</v>
      </c>
      <c r="G68">
        <f t="shared" si="1"/>
        <v>3.6675829497019993E-3</v>
      </c>
      <c r="I68">
        <v>0.34</v>
      </c>
      <c r="J68">
        <v>0.06</v>
      </c>
      <c r="K68">
        <f t="shared" si="2"/>
        <v>2.1166355049465988E-3</v>
      </c>
      <c r="L68">
        <f t="shared" si="3"/>
        <v>3.7352391263763501E-4</v>
      </c>
      <c r="N68">
        <v>0.17</v>
      </c>
      <c r="O68">
        <v>0.04</v>
      </c>
      <c r="P68">
        <f t="shared" si="4"/>
        <v>2.1736350850274904E-3</v>
      </c>
      <c r="Q68">
        <f t="shared" si="5"/>
        <v>5.1144354941823301E-4</v>
      </c>
      <c r="S68">
        <v>0.24</v>
      </c>
      <c r="T68">
        <v>0.05</v>
      </c>
      <c r="U68">
        <f t="shared" si="6"/>
        <v>3.3321763276640054E-3</v>
      </c>
      <c r="V68">
        <f t="shared" si="7"/>
        <v>6.9420340159666793E-4</v>
      </c>
      <c r="X68">
        <v>0</v>
      </c>
      <c r="Y68">
        <v>0.02</v>
      </c>
      <c r="Z68">
        <v>0.01</v>
      </c>
      <c r="AA68">
        <v>0.03</v>
      </c>
    </row>
    <row r="69" spans="1:27">
      <c r="A69" t="s">
        <v>69</v>
      </c>
      <c r="B69">
        <v>872</v>
      </c>
      <c r="C69" t="s">
        <v>118</v>
      </c>
      <c r="D69">
        <v>0.02</v>
      </c>
      <c r="E69">
        <v>0.02</v>
      </c>
      <c r="F69">
        <f t="shared" si="0"/>
        <v>4.3148034702376458E-4</v>
      </c>
      <c r="G69">
        <f t="shared" si="1"/>
        <v>4.3148034702376458E-4</v>
      </c>
      <c r="I69">
        <v>0.01</v>
      </c>
      <c r="J69">
        <v>0.04</v>
      </c>
      <c r="K69">
        <f t="shared" si="2"/>
        <v>6.225398543960584E-5</v>
      </c>
      <c r="L69">
        <f t="shared" si="3"/>
        <v>2.4901594175842336E-4</v>
      </c>
      <c r="N69">
        <v>0.01</v>
      </c>
      <c r="O69">
        <v>0.04</v>
      </c>
      <c r="P69">
        <f t="shared" si="4"/>
        <v>1.2786088735455825E-4</v>
      </c>
      <c r="Q69">
        <f t="shared" si="5"/>
        <v>5.1144354941823301E-4</v>
      </c>
      <c r="S69">
        <v>0.01</v>
      </c>
      <c r="T69">
        <v>0.06</v>
      </c>
      <c r="U69">
        <f t="shared" si="6"/>
        <v>1.3884068031933357E-4</v>
      </c>
      <c r="V69">
        <f t="shared" si="7"/>
        <v>8.3304408191600134E-4</v>
      </c>
      <c r="X69">
        <v>0</v>
      </c>
      <c r="Y69">
        <v>0.04</v>
      </c>
      <c r="Z69">
        <v>0</v>
      </c>
      <c r="AA69">
        <v>0.06</v>
      </c>
    </row>
    <row r="70" spans="1:27">
      <c r="A70" t="s">
        <v>69</v>
      </c>
      <c r="B70">
        <v>856</v>
      </c>
      <c r="C70" t="s">
        <v>12</v>
      </c>
      <c r="D70">
        <v>0.02</v>
      </c>
      <c r="E70">
        <v>0.03</v>
      </c>
      <c r="F70">
        <f t="shared" si="0"/>
        <v>4.3148034702376458E-4</v>
      </c>
      <c r="G70">
        <f t="shared" si="1"/>
        <v>6.4722052053564681E-4</v>
      </c>
      <c r="I70">
        <v>0.01</v>
      </c>
      <c r="J70">
        <v>0.03</v>
      </c>
      <c r="K70">
        <f t="shared" si="2"/>
        <v>6.225398543960584E-5</v>
      </c>
      <c r="L70">
        <f t="shared" si="3"/>
        <v>1.8676195631881751E-4</v>
      </c>
      <c r="N70">
        <v>0.01</v>
      </c>
      <c r="O70">
        <v>0.02</v>
      </c>
      <c r="P70">
        <f t="shared" si="4"/>
        <v>1.2786088735455825E-4</v>
      </c>
      <c r="Q70">
        <f t="shared" si="5"/>
        <v>2.5572177470911651E-4</v>
      </c>
      <c r="S70">
        <v>0.01</v>
      </c>
      <c r="T70">
        <v>0.03</v>
      </c>
      <c r="U70">
        <f t="shared" si="6"/>
        <v>1.3884068031933357E-4</v>
      </c>
      <c r="V70">
        <f t="shared" si="7"/>
        <v>4.1652204095800067E-4</v>
      </c>
      <c r="X70">
        <v>0</v>
      </c>
      <c r="Y70">
        <v>0.02</v>
      </c>
      <c r="Z70">
        <v>0</v>
      </c>
      <c r="AA70">
        <v>0.03</v>
      </c>
    </row>
    <row r="71" spans="1:27">
      <c r="A71" t="s">
        <v>69</v>
      </c>
      <c r="B71">
        <v>858</v>
      </c>
      <c r="C71" t="s">
        <v>119</v>
      </c>
      <c r="D71">
        <v>0.16</v>
      </c>
      <c r="E71">
        <v>0.06</v>
      </c>
      <c r="F71">
        <f t="shared" ref="F71:F76" si="8">D71/$D$86*100</f>
        <v>3.4518427761901166E-3</v>
      </c>
      <c r="G71">
        <f t="shared" ref="G71:G76" si="9">E71/$D$86*100</f>
        <v>1.2944410410712936E-3</v>
      </c>
      <c r="I71">
        <v>0.17</v>
      </c>
      <c r="J71">
        <v>0.04</v>
      </c>
      <c r="K71">
        <f t="shared" ref="K71:K76" si="10">I71/$I$86*100</f>
        <v>1.0583177524732994E-3</v>
      </c>
      <c r="L71">
        <f t="shared" ref="L71:L76" si="11">J71/$I$86*100</f>
        <v>2.4901594175842336E-4</v>
      </c>
      <c r="N71">
        <v>0.09</v>
      </c>
      <c r="O71">
        <v>0.04</v>
      </c>
      <c r="P71">
        <f t="shared" ref="P71:P76" si="12">N71/$N$86*100</f>
        <v>1.1507479861910242E-3</v>
      </c>
      <c r="Q71">
        <f t="shared" ref="Q71:Q76" si="13">O71/$N$86*100</f>
        <v>5.1144354941823301E-4</v>
      </c>
      <c r="S71">
        <v>0.09</v>
      </c>
      <c r="T71">
        <v>0.06</v>
      </c>
      <c r="U71">
        <f t="shared" ref="U71:U76" si="14">S71/$S$86*100</f>
        <v>1.2495661228740021E-3</v>
      </c>
      <c r="V71">
        <f t="shared" ref="V71:V76" si="15">T71/$S$86*100</f>
        <v>8.3304408191600134E-4</v>
      </c>
      <c r="X71">
        <v>0</v>
      </c>
      <c r="Y71">
        <v>0.04</v>
      </c>
      <c r="Z71">
        <v>0</v>
      </c>
      <c r="AA71">
        <v>0.05</v>
      </c>
    </row>
    <row r="72" spans="1:27">
      <c r="A72" t="s">
        <v>69</v>
      </c>
      <c r="B72">
        <v>868</v>
      </c>
      <c r="C72" t="s">
        <v>13</v>
      </c>
      <c r="D72">
        <v>0.08</v>
      </c>
      <c r="E72">
        <v>0.03</v>
      </c>
      <c r="F72">
        <f t="shared" si="8"/>
        <v>1.7259213880950583E-3</v>
      </c>
      <c r="G72">
        <f t="shared" si="9"/>
        <v>6.4722052053564681E-4</v>
      </c>
      <c r="I72">
        <v>0.1</v>
      </c>
      <c r="J72">
        <v>0.08</v>
      </c>
      <c r="K72">
        <f t="shared" si="10"/>
        <v>6.2253985439605843E-4</v>
      </c>
      <c r="L72">
        <f t="shared" si="11"/>
        <v>4.9803188351684672E-4</v>
      </c>
      <c r="N72">
        <v>0.05</v>
      </c>
      <c r="O72">
        <v>7.0000000000000007E-2</v>
      </c>
      <c r="P72">
        <f t="shared" si="12"/>
        <v>6.3930443677279126E-4</v>
      </c>
      <c r="Q72">
        <f t="shared" si="13"/>
        <v>8.9502621148190777E-4</v>
      </c>
      <c r="S72">
        <v>0.05</v>
      </c>
      <c r="T72">
        <v>0.11</v>
      </c>
      <c r="U72">
        <f t="shared" si="14"/>
        <v>6.9420340159666793E-4</v>
      </c>
      <c r="V72">
        <f t="shared" si="15"/>
        <v>1.5272474835126692E-3</v>
      </c>
      <c r="X72">
        <v>0.01</v>
      </c>
      <c r="Y72">
        <v>0.08</v>
      </c>
      <c r="Z72">
        <v>0.02</v>
      </c>
      <c r="AA72">
        <v>0.11</v>
      </c>
    </row>
    <row r="73" spans="1:27">
      <c r="A73" s="15" t="s">
        <v>147</v>
      </c>
      <c r="B73">
        <v>2668</v>
      </c>
      <c r="C73" s="2" t="s">
        <v>148</v>
      </c>
      <c r="D73">
        <v>0</v>
      </c>
      <c r="F73">
        <f t="shared" si="8"/>
        <v>0</v>
      </c>
      <c r="G73">
        <f t="shared" si="9"/>
        <v>0</v>
      </c>
      <c r="I73">
        <v>0</v>
      </c>
      <c r="K73">
        <f t="shared" si="10"/>
        <v>0</v>
      </c>
      <c r="L73">
        <f t="shared" si="11"/>
        <v>0</v>
      </c>
      <c r="N73">
        <v>0</v>
      </c>
      <c r="P73">
        <f t="shared" si="12"/>
        <v>0</v>
      </c>
      <c r="Q73">
        <f t="shared" si="13"/>
        <v>0</v>
      </c>
      <c r="S73">
        <v>0</v>
      </c>
      <c r="U73">
        <f t="shared" si="14"/>
        <v>0</v>
      </c>
      <c r="V73">
        <f t="shared" si="15"/>
        <v>0</v>
      </c>
    </row>
    <row r="74" spans="1:27">
      <c r="A74" s="15" t="s">
        <v>147</v>
      </c>
      <c r="B74">
        <v>2669</v>
      </c>
      <c r="C74" s="2" t="s">
        <v>149</v>
      </c>
      <c r="D74">
        <f>0.4*D6</f>
        <v>1275.4885714285717</v>
      </c>
      <c r="F74">
        <f t="shared" si="8"/>
        <v>27.517412571242289</v>
      </c>
      <c r="G74">
        <f t="shared" si="9"/>
        <v>0</v>
      </c>
      <c r="I74">
        <f>0.4*I6</f>
        <v>4440.4057142857155</v>
      </c>
      <c r="K74">
        <f t="shared" si="10"/>
        <v>27.643295268308549</v>
      </c>
      <c r="L74">
        <f t="shared" si="11"/>
        <v>0</v>
      </c>
      <c r="N74">
        <f>0.4*N6</f>
        <v>2017.5</v>
      </c>
      <c r="P74">
        <f t="shared" si="12"/>
        <v>25.795934023782124</v>
      </c>
      <c r="Q74">
        <f t="shared" si="13"/>
        <v>0</v>
      </c>
      <c r="S74">
        <f>0.4*S6</f>
        <v>1966.0342857142859</v>
      </c>
      <c r="U74">
        <f t="shared" si="14"/>
        <v>27.296553775970651</v>
      </c>
      <c r="V74">
        <f t="shared" si="15"/>
        <v>0</v>
      </c>
    </row>
    <row r="75" spans="1:27">
      <c r="A75" s="15" t="s">
        <v>147</v>
      </c>
      <c r="B75">
        <v>2670</v>
      </c>
      <c r="C75" s="2" t="s">
        <v>150</v>
      </c>
      <c r="D75">
        <f>D13*0.348+D14*0.658+D15*0.889+D16*1.139+D17*1.033+D20*0.205+D21*0.399+D22*0.358+D23*0.252+D24*0.245</f>
        <v>9.9053199999999997</v>
      </c>
      <c r="F75">
        <f t="shared" si="8"/>
        <v>0.21369754554907178</v>
      </c>
      <c r="G75">
        <f t="shared" si="9"/>
        <v>0</v>
      </c>
      <c r="I75">
        <f>I13*0.348+I14*0.658+I15*0.889+I16*1.139+I17*1.033+I20*0.205+I21*0.399+I22*0.358+I23*0.252+I24*0.245</f>
        <v>36.368610000000004</v>
      </c>
      <c r="K75">
        <f t="shared" si="10"/>
        <v>0.22640909173987037</v>
      </c>
      <c r="L75">
        <f t="shared" si="11"/>
        <v>0</v>
      </c>
      <c r="N75">
        <f>N13*0.348+N14*0.658+N15*0.889+N16*1.139+N17*1.033+N20*0.205+N21*0.399+N22*0.358+N23*0.252+N24*0.245</f>
        <v>4.91404</v>
      </c>
      <c r="P75">
        <f t="shared" si="12"/>
        <v>6.2831351489579329E-2</v>
      </c>
      <c r="Q75">
        <f t="shared" si="13"/>
        <v>0</v>
      </c>
      <c r="S75">
        <f>S13*0.348+S14*0.658+S15*0.889+S16*1.139+S17*1.033+S20*0.205+S21*0.399+S22*0.358+S23*0.252+S24*0.245</f>
        <v>1.7809900000000001</v>
      </c>
      <c r="U75">
        <f t="shared" si="14"/>
        <v>2.4727386324192989E-2</v>
      </c>
      <c r="V75">
        <f t="shared" si="15"/>
        <v>0</v>
      </c>
    </row>
    <row r="76" spans="1:27">
      <c r="A76" s="15" t="s">
        <v>147</v>
      </c>
      <c r="B76">
        <v>2671</v>
      </c>
      <c r="C76" s="2" t="s">
        <v>151</v>
      </c>
      <c r="D76">
        <v>0</v>
      </c>
      <c r="F76">
        <f t="shared" si="8"/>
        <v>0</v>
      </c>
      <c r="G76">
        <f t="shared" si="9"/>
        <v>0</v>
      </c>
      <c r="I76">
        <v>0</v>
      </c>
      <c r="K76">
        <f t="shared" si="10"/>
        <v>0</v>
      </c>
      <c r="L76">
        <f t="shared" si="11"/>
        <v>0</v>
      </c>
      <c r="N76">
        <f>N79-N85</f>
        <v>528.22595999999976</v>
      </c>
      <c r="P76">
        <f t="shared" si="12"/>
        <v>6.7539439969313362</v>
      </c>
      <c r="Q76">
        <f t="shared" si="13"/>
        <v>0</v>
      </c>
      <c r="S76">
        <f>S79-S85</f>
        <v>287.37900999999874</v>
      </c>
      <c r="U76">
        <f t="shared" si="14"/>
        <v>3.9899897257896386</v>
      </c>
      <c r="V76">
        <f t="shared" si="15"/>
        <v>0</v>
      </c>
    </row>
    <row r="79" spans="1:27">
      <c r="B79" s="16" t="s">
        <v>157</v>
      </c>
      <c r="C79" t="s">
        <v>78</v>
      </c>
      <c r="D79">
        <v>4488.3999999999996</v>
      </c>
      <c r="E79">
        <v>282.39999999999998</v>
      </c>
      <c r="I79">
        <v>15026.1</v>
      </c>
      <c r="J79">
        <v>766.4</v>
      </c>
      <c r="N79">
        <v>7821</v>
      </c>
      <c r="O79">
        <v>400.4</v>
      </c>
      <c r="S79">
        <v>7202.5</v>
      </c>
      <c r="T79">
        <v>376</v>
      </c>
      <c r="X79" t="s">
        <v>79</v>
      </c>
      <c r="Z79" t="s">
        <v>99</v>
      </c>
    </row>
    <row r="80" spans="1:27">
      <c r="B80" s="16"/>
      <c r="C80" t="s">
        <v>120</v>
      </c>
      <c r="D80">
        <v>49.05</v>
      </c>
      <c r="I80">
        <v>45.6</v>
      </c>
      <c r="N80">
        <v>39.119999999999997</v>
      </c>
      <c r="S80">
        <v>28.35</v>
      </c>
      <c r="X80">
        <v>7.96</v>
      </c>
      <c r="Z80">
        <v>9.51</v>
      </c>
    </row>
    <row r="81" spans="2:26">
      <c r="B81" s="16"/>
      <c r="C81" t="s">
        <v>86</v>
      </c>
      <c r="D81">
        <v>7.24</v>
      </c>
      <c r="I81">
        <v>30.48</v>
      </c>
      <c r="N81">
        <v>22.57</v>
      </c>
      <c r="S81">
        <v>27.9</v>
      </c>
      <c r="X81">
        <v>2.61</v>
      </c>
      <c r="Z81">
        <v>3.59</v>
      </c>
    </row>
    <row r="82" spans="2:26">
      <c r="B82" s="16"/>
      <c r="C82" t="s">
        <v>121</v>
      </c>
      <c r="D82">
        <v>44.19</v>
      </c>
      <c r="I82">
        <v>111.88</v>
      </c>
      <c r="N82">
        <v>18.93</v>
      </c>
      <c r="S82">
        <v>6.51</v>
      </c>
      <c r="X82" t="s">
        <v>79</v>
      </c>
      <c r="Z82">
        <v>1.89</v>
      </c>
    </row>
    <row r="83" spans="2:26">
      <c r="B83" s="16"/>
      <c r="C83" t="s">
        <v>122</v>
      </c>
      <c r="D83">
        <v>4637.01</v>
      </c>
      <c r="I83">
        <v>16068.27</v>
      </c>
      <c r="N83">
        <v>7282.11</v>
      </c>
      <c r="S83">
        <v>6906.76</v>
      </c>
      <c r="X83" t="s">
        <v>79</v>
      </c>
      <c r="Z83" t="s">
        <v>79</v>
      </c>
    </row>
    <row r="85" spans="2:26">
      <c r="C85" t="s">
        <v>154</v>
      </c>
      <c r="D85">
        <f>SUM(D6:D24)-D9-D11-D12+SUM(D73:D75)</f>
        <v>4635.2053200000009</v>
      </c>
      <c r="I85">
        <f>SUM(I6:I24)-I9-I11-I12+SUM(I73:I75)</f>
        <v>16063.22861</v>
      </c>
      <c r="N85">
        <f>SUM(N6:N24)-N9-N11-N12+SUM(N73:N75)</f>
        <v>7292.7740400000002</v>
      </c>
      <c r="S85">
        <f>SUM(S6:S24)-S9-S11-S12+SUM(S73:S75)</f>
        <v>6915.1209900000013</v>
      </c>
    </row>
    <row r="86" spans="2:26">
      <c r="C86" t="s">
        <v>155</v>
      </c>
      <c r="D86">
        <f>D85</f>
        <v>4635.2053200000009</v>
      </c>
      <c r="I86">
        <f>I85</f>
        <v>16063.22861</v>
      </c>
      <c r="N86">
        <f>N79</f>
        <v>7821</v>
      </c>
      <c r="S86">
        <f>S79</f>
        <v>7202.5</v>
      </c>
    </row>
    <row r="87" spans="2:26">
      <c r="C87" t="s">
        <v>156</v>
      </c>
      <c r="F87">
        <f>SUM(F6:F24)-F9-F11-F12+SUM(F73:F75)+F76</f>
        <v>100.00000000000001</v>
      </c>
      <c r="K87">
        <f>SUM(K6:K24)-K9-K11-K12+SUM(K73:K75)+K76</f>
        <v>100</v>
      </c>
      <c r="P87">
        <f>SUM(P6:P24)-P9-P11-P12+SUM(P73:P75)+P76</f>
        <v>100</v>
      </c>
      <c r="U87">
        <f>SUM(U6:U24)-U9-U11-U12+SUM(U73:U75)+U76</f>
        <v>99.999999999999986</v>
      </c>
    </row>
  </sheetData>
  <mergeCells count="1">
    <mergeCell ref="B79:B83"/>
  </mergeCells>
  <pageMargins left="0.7" right="0.7" top="0.75" bottom="0.75" header="0.3" footer="0.3"/>
  <pageSetup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521BCFB1E584082B27A1B811DA110" ma:contentTypeVersion="8" ma:contentTypeDescription="Create a new document." ma:contentTypeScope="" ma:versionID="37bb7238eeab749cc3c948e685d0abcb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7d7b659b-c050-4388-b6f3-49109a48db57" xmlns:ns6="8f75adca-0fe3-4657-b07a-186b256b984e" targetNamespace="http://schemas.microsoft.com/office/2006/metadata/properties" ma:root="true" ma:fieldsID="0ab5204db99d1a037df2942a394e40a4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7d7b659b-c050-4388-b6f3-49109a48db57"/>
    <xsd:import namespace="8f75adca-0fe3-4657-b07a-186b256b984e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Reference_x0020_No" minOccurs="0"/>
                <xsd:element ref="ns6:Ref_x0020_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ee8ad1b5-879f-4067-9706-71307984bf0c}" ma:internalName="TaxCatchAllLabel" ma:readOnly="true" ma:showField="CatchAllDataLabel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ee8ad1b5-879f-4067-9706-71307984bf0c}" ma:internalName="TaxCatchAll" ma:showField="CatchAllData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b659b-c050-4388-b6f3-49109a48db57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5adca-0fe3-4657-b07a-186b256b984e" elementFormDefault="qualified">
    <xsd:import namespace="http://schemas.microsoft.com/office/2006/documentManagement/types"/>
    <xsd:import namespace="http://schemas.microsoft.com/office/infopath/2007/PartnerControls"/>
    <xsd:element name="Reference_x0020_No" ma:index="31" nillable="true" ma:displayName="Reference No" ma:internalName="Reference_x0020_No">
      <xsd:simpleType>
        <xsd:restriction base="dms:Note">
          <xsd:maxLength value="255"/>
        </xsd:restriction>
      </xsd:simpleType>
    </xsd:element>
    <xsd:element name="Ref_x0020_No" ma:index="32" nillable="true" ma:displayName="Ref No" ma:internalName="Ref_x0020_N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2016-02-26T04:06:45+00:00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Reference_x0020_No xmlns="8f75adca-0fe3-4657-b07a-186b256b984e" xsi:nil="true"/>
    <Ref_x0020_No xmlns="8f75adca-0fe3-4657-b07a-186b256b984e">972</Ref_x0020_No>
  </documentManagement>
</p:properties>
</file>

<file path=customXml/itemProps1.xml><?xml version="1.0" encoding="utf-8"?>
<ds:datastoreItem xmlns:ds="http://schemas.openxmlformats.org/officeDocument/2006/customXml" ds:itemID="{093F272C-B6E7-4624-BB9B-F99F9AC416FE}"/>
</file>

<file path=customXml/itemProps2.xml><?xml version="1.0" encoding="utf-8"?>
<ds:datastoreItem xmlns:ds="http://schemas.openxmlformats.org/officeDocument/2006/customXml" ds:itemID="{9A0F1409-FAB0-4ACF-AC2A-144A90877A7A}"/>
</file>

<file path=customXml/itemProps3.xml><?xml version="1.0" encoding="utf-8"?>
<ds:datastoreItem xmlns:ds="http://schemas.openxmlformats.org/officeDocument/2006/customXml" ds:itemID="{DDF577FE-0D99-43B3-B7F7-4C15E2D91B07}"/>
</file>

<file path=customXml/itemProps4.xml><?xml version="1.0" encoding="utf-8"?>
<ds:datastoreItem xmlns:ds="http://schemas.openxmlformats.org/officeDocument/2006/customXml" ds:itemID="{D7FAB0AF-71FF-467C-83B6-9BE6C0F22A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PM Profile</vt:lpstr>
      <vt:lpstr>Reference</vt:lpstr>
      <vt:lpstr>PM Species</vt:lpstr>
      <vt:lpstr>Keyword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2016-02-19T22:38:32Z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0x010100E7C521BCFB1E584082B27A1B811DA110</vt:lpwstr>
  </property>
  <property fmtid="{D5CDD505-2E9C-101B-9397-08002B2CF9AE}" pid="3" name="TaxKeyword">
    <vt:lpwstr/>
  </property>
</Properties>
</file>