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RCook\Documents\Work Files\Emissions Modeling\MOVES\"/>
    </mc:Choice>
  </mc:AlternateContent>
  <bookViews>
    <workbookView xWindow="0" yWindow="0" windowWidth="28800" windowHeight="10110" activeTab="3"/>
  </bookViews>
  <sheets>
    <sheet name="HD TOG comparison" sheetId="3" r:id="rId1"/>
    <sheet name="95335" sheetId="2" r:id="rId2"/>
    <sheet name="95335 minus alcohols" sheetId="4" r:id="rId3"/>
    <sheet name="MSATs" sheetId="1" r:id="rId4"/>
  </sheets>
  <externalReferences>
    <externalReference r:id="rId5"/>
    <externalReference r:id="rId6"/>
  </externalReferences>
  <definedNames>
    <definedName name="_xlnm.Print_Area" localSheetId="0">'HD TOG comparison'!$B$1:$H$174</definedName>
    <definedName name="SPECIES_PROPERTIES" localSheetId="0">#REF!</definedName>
    <definedName name="SPECIES_PROPERTIES">#REF!</definedName>
    <definedName name="tbl_AVFL_Crosstab" localSheetId="0">#REF!</definedName>
    <definedName name="tbl_AVFL_Crosstab">#REF!</definedName>
    <definedName name="VIEW_GAS_PROFILES_Crosstab">#REF!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14" i="1"/>
  <c r="C13" i="1"/>
  <c r="C12" i="1"/>
  <c r="C11" i="1"/>
  <c r="C10" i="1"/>
  <c r="C9" i="1"/>
  <c r="C8" i="1"/>
  <c r="C7" i="1"/>
  <c r="C6" i="1"/>
  <c r="C5" i="1"/>
  <c r="C4" i="1"/>
  <c r="C3" i="1"/>
  <c r="C2" i="1"/>
  <c r="J174" i="3" l="1"/>
  <c r="J172" i="3"/>
  <c r="J171" i="3"/>
  <c r="J164" i="3"/>
  <c r="J162" i="3"/>
  <c r="J152" i="3"/>
  <c r="J143" i="3"/>
  <c r="J141" i="3"/>
  <c r="J134" i="3"/>
  <c r="J133" i="3"/>
  <c r="J132" i="3"/>
  <c r="J129" i="3"/>
  <c r="J115" i="3"/>
  <c r="J114" i="3"/>
  <c r="J111" i="3"/>
  <c r="J110" i="3"/>
  <c r="J109" i="3"/>
  <c r="J104" i="3"/>
  <c r="J102" i="3"/>
  <c r="J101" i="3"/>
  <c r="J99" i="3"/>
  <c r="J98" i="3"/>
  <c r="J97" i="3"/>
  <c r="J94" i="3"/>
  <c r="J93" i="3"/>
  <c r="J92" i="3"/>
  <c r="J91" i="3"/>
  <c r="J90" i="3"/>
  <c r="J89" i="3"/>
  <c r="J88" i="3"/>
  <c r="J87" i="3"/>
  <c r="J86" i="3"/>
  <c r="J77" i="3"/>
  <c r="J76" i="3"/>
  <c r="J74" i="3"/>
  <c r="J72" i="3"/>
  <c r="J70" i="3"/>
  <c r="J67" i="3"/>
  <c r="J62" i="3"/>
  <c r="J59" i="3"/>
  <c r="J58" i="3"/>
  <c r="J56" i="3"/>
  <c r="J54" i="3"/>
  <c r="J52" i="3"/>
  <c r="J51" i="3"/>
  <c r="J47" i="3"/>
  <c r="J46" i="3"/>
  <c r="J45" i="3"/>
  <c r="J44" i="3"/>
  <c r="J43" i="3"/>
  <c r="J42" i="3"/>
  <c r="J41" i="3"/>
  <c r="J39" i="3"/>
  <c r="J34" i="3"/>
  <c r="J35" i="3"/>
  <c r="J36" i="3"/>
  <c r="J33" i="3"/>
  <c r="J23" i="3"/>
  <c r="J24" i="3"/>
  <c r="J25" i="3"/>
  <c r="J26" i="3"/>
  <c r="J27" i="3"/>
  <c r="J28" i="3"/>
  <c r="J29" i="3"/>
  <c r="J30" i="3"/>
  <c r="J22" i="3"/>
  <c r="J17" i="3"/>
  <c r="J18" i="3"/>
  <c r="J19" i="3"/>
  <c r="J16"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2" i="4"/>
  <c r="H71" i="4"/>
  <c r="F4" i="3"/>
  <c r="G4" i="3"/>
  <c r="H4" i="3"/>
  <c r="I4" i="3"/>
  <c r="L4" i="3" s="1"/>
  <c r="F5" i="3"/>
  <c r="G5" i="3"/>
  <c r="H5" i="3"/>
  <c r="I5" i="3"/>
  <c r="F6" i="3"/>
  <c r="G6" i="3"/>
  <c r="H6" i="3"/>
  <c r="I6" i="3"/>
  <c r="L6" i="3" s="1"/>
  <c r="F7" i="3"/>
  <c r="G7" i="3"/>
  <c r="H7" i="3"/>
  <c r="I7" i="3"/>
  <c r="L7" i="3" s="1"/>
  <c r="F8" i="3"/>
  <c r="G8" i="3"/>
  <c r="H8" i="3"/>
  <c r="I8" i="3"/>
  <c r="L8" i="3" s="1"/>
  <c r="K8" i="3"/>
  <c r="I9" i="3"/>
  <c r="K16" i="3"/>
  <c r="L16" i="3"/>
  <c r="K17" i="3"/>
  <c r="L17" i="3"/>
  <c r="K18" i="3"/>
  <c r="L18" i="3"/>
  <c r="K19" i="3"/>
  <c r="L19" i="3"/>
  <c r="K22" i="3"/>
  <c r="L22" i="3"/>
  <c r="K23" i="3"/>
  <c r="L23" i="3"/>
  <c r="K24" i="3"/>
  <c r="L24" i="3"/>
  <c r="K25" i="3"/>
  <c r="L25" i="3"/>
  <c r="K26" i="3"/>
  <c r="L26" i="3"/>
  <c r="K27" i="3"/>
  <c r="L27" i="3"/>
  <c r="K28" i="3"/>
  <c r="L28" i="3"/>
  <c r="K29" i="3"/>
  <c r="L29" i="3"/>
  <c r="K30" i="3"/>
  <c r="L30" i="3"/>
  <c r="K33" i="3"/>
  <c r="K7" i="3" s="1"/>
  <c r="L33" i="3"/>
  <c r="K38" i="3"/>
  <c r="K39" i="3"/>
  <c r="L39" i="3"/>
  <c r="K40" i="3"/>
  <c r="K41" i="3"/>
  <c r="L41" i="3"/>
  <c r="K42" i="3"/>
  <c r="L42" i="3"/>
  <c r="K44" i="3"/>
  <c r="L44" i="3"/>
  <c r="K45" i="3"/>
  <c r="L45" i="3"/>
  <c r="K46" i="3"/>
  <c r="L46" i="3"/>
  <c r="K47" i="3"/>
  <c r="L47" i="3"/>
  <c r="K48" i="3"/>
  <c r="K49" i="3"/>
  <c r="K50" i="3"/>
  <c r="K51" i="3"/>
  <c r="L51" i="3"/>
  <c r="K52" i="3"/>
  <c r="L52" i="3"/>
  <c r="K53" i="3"/>
  <c r="K54" i="3"/>
  <c r="L54" i="3"/>
  <c r="K55" i="3"/>
  <c r="K56" i="3"/>
  <c r="L56" i="3"/>
  <c r="K57" i="3"/>
  <c r="K58" i="3"/>
  <c r="L58" i="3"/>
  <c r="K59" i="3"/>
  <c r="L59" i="3"/>
  <c r="K60" i="3"/>
  <c r="K61" i="3"/>
  <c r="K62" i="3"/>
  <c r="L62" i="3"/>
  <c r="K63" i="3"/>
  <c r="K64" i="3"/>
  <c r="K65" i="3"/>
  <c r="K66" i="3"/>
  <c r="K67" i="3"/>
  <c r="L67" i="3"/>
  <c r="K68" i="3"/>
  <c r="K70" i="3"/>
  <c r="L70" i="3"/>
  <c r="K71" i="3"/>
  <c r="L71" i="3"/>
  <c r="K96" i="3"/>
  <c r="K97" i="3"/>
  <c r="L97" i="3"/>
  <c r="K98" i="3"/>
  <c r="L98" i="3"/>
  <c r="K99" i="3"/>
  <c r="L99" i="3"/>
  <c r="K100" i="3"/>
  <c r="K101" i="3"/>
  <c r="L101" i="3"/>
  <c r="K102" i="3"/>
  <c r="L102" i="3"/>
  <c r="K104" i="3"/>
  <c r="L104" i="3"/>
  <c r="K106" i="3"/>
  <c r="K107" i="3"/>
  <c r="K109" i="3"/>
  <c r="L109" i="3"/>
  <c r="K110" i="3"/>
  <c r="K111" i="3"/>
  <c r="L111" i="3"/>
  <c r="K115" i="3"/>
  <c r="L115" i="3"/>
  <c r="K116" i="3"/>
  <c r="K117" i="3"/>
  <c r="K118" i="3"/>
  <c r="K119" i="3"/>
  <c r="K120" i="3"/>
  <c r="K121" i="3"/>
  <c r="K131" i="3"/>
  <c r="K132" i="3"/>
  <c r="L132" i="3"/>
  <c r="K133" i="3"/>
  <c r="L133" i="3"/>
  <c r="K134" i="3"/>
  <c r="L134" i="3"/>
  <c r="K135" i="3"/>
  <c r="K137" i="3"/>
  <c r="K147" i="3"/>
  <c r="K148" i="3"/>
  <c r="K149" i="3"/>
  <c r="K150" i="3"/>
  <c r="K151" i="3"/>
  <c r="K152" i="3"/>
  <c r="L152" i="3"/>
  <c r="K153" i="3"/>
  <c r="K154" i="3"/>
  <c r="F174" i="3"/>
  <c r="G174" i="3"/>
  <c r="H174" i="3"/>
  <c r="I174" i="3"/>
  <c r="K4" i="3" l="1"/>
  <c r="K6" i="3"/>
  <c r="L5" i="3"/>
  <c r="K5" i="3"/>
</calcChain>
</file>

<file path=xl/sharedStrings.xml><?xml version="1.0" encoding="utf-8"?>
<sst xmlns="http://schemas.openxmlformats.org/spreadsheetml/2006/main" count="3516" uniqueCount="492">
  <si>
    <t>Profile Type</t>
  </si>
  <si>
    <t>Profile Number</t>
  </si>
  <si>
    <t>Profile Name</t>
  </si>
  <si>
    <t>Master Pollutant</t>
  </si>
  <si>
    <t>Particle Size Range</t>
  </si>
  <si>
    <t>Pollutant Name</t>
  </si>
  <si>
    <t>Pollutant Symbol</t>
  </si>
  <si>
    <t>Weight %</t>
  </si>
  <si>
    <t>Uncertainty %</t>
  </si>
  <si>
    <t>HAPS</t>
  </si>
  <si>
    <t>PAMS</t>
  </si>
  <si>
    <t>Analytical Method</t>
  </si>
  <si>
    <t>Uncertainty Method</t>
  </si>
  <si>
    <t>Test Method</t>
  </si>
  <si>
    <t>Normalization Basis</t>
  </si>
  <si>
    <t>Original/Composite</t>
  </si>
  <si>
    <t>Region</t>
  </si>
  <si>
    <t>Test Year</t>
  </si>
  <si>
    <t>Judgement Rating</t>
  </si>
  <si>
    <t>Vintage Rating</t>
  </si>
  <si>
    <t>Data Quality Rating</t>
  </si>
  <si>
    <t>Quality</t>
  </si>
  <si>
    <t>Sibling</t>
  </si>
  <si>
    <t>Version</t>
  </si>
  <si>
    <t>Simplified</t>
  </si>
  <si>
    <t>VOC to TOG conversion factor</t>
  </si>
  <si>
    <t>Controls</t>
  </si>
  <si>
    <t>Total</t>
  </si>
  <si>
    <t>Notes</t>
  </si>
  <si>
    <t>Reference: Primary</t>
  </si>
  <si>
    <t>Reference: Description</t>
  </si>
  <si>
    <t>Reference: Document</t>
  </si>
  <si>
    <t>Total Organic Compounds (TOC)</t>
  </si>
  <si>
    <t>Diesel Exhaust - Heavy-heavy duty truck - 2011 model year</t>
  </si>
  <si>
    <t>NMOG</t>
  </si>
  <si>
    <t>N/A</t>
  </si>
  <si>
    <t>1-tert-butyl-4-ethylbenzene</t>
  </si>
  <si>
    <t>GC-FID</t>
  </si>
  <si>
    <t>Standard Deviation</t>
  </si>
  <si>
    <t>Three model year 2011 heavy-duty on-highway diesel engines were characterized for regulated and unregulated emissions using the FTP and the 16-Hour. Each of the engines complied with EPA 2010 standards, and was equipped with a DOC+DPF+SCR+AMOX (diesel oxidation catalyst, catalyzed diesel particulate filter, urea-based selective catalytic reduction, and ammonia oxidation catalyst ) in the exhaust system. One batch of refinery ULSD fuel (6.5 ppm sulfur content) was used throughout this program along with one batch of CJ-4 15W40 lube oil provided by Lubrizol. Also, one batch of commercial grade urea was used for urea injection upstream of the SCR catalysts.</t>
  </si>
  <si>
    <t>Sum of species</t>
  </si>
  <si>
    <t>C</t>
  </si>
  <si>
    <t>United States</t>
  </si>
  <si>
    <t>'A'</t>
  </si>
  <si>
    <t>SPECIATE 4.5</t>
  </si>
  <si>
    <t>Diesel oxidation catalyst, catalyzed diesel particulate filter, urea-based selective catalytic reduction, and ammonia oxidation catalyst</t>
  </si>
  <si>
    <t>Due to poor method detection limit, methane was not detected in any of the tests. Because of inconsistency in the values of alcohols and aldehydes among different test methods, the numbers used in the profile for aldeyhdes are based on HPLC-UV via CARB method 1004 and alcohols are determined using GC-FID, which is different from the C2 to C12 method. Test cycle - 16-Hour Cycle which includes four 4-hour segments consisting of FTPs and CARB 5-Modes. The CARB 5-Modes were developed earlier by CARB and include curb idle, creep, transient, cruise, and high speed cruise modes. Average of all 3 diesel engines. Testing was based on 16-hour cycle and does not include regeneration events.</t>
  </si>
  <si>
    <t>Yes</t>
  </si>
  <si>
    <t>Phase 2 of the Advanced Collaborative Emissions Study (ACES Phase 2) included detailed chemical characterization of exhaust species emitted from three 2011 model-year on-highway heavy heavy-duty diesel engines (HHDDE) in compliance with US Environmental Agency (EPA) 2010 emissions standards. The engines were supplied by Cummins, Detroit Diesel, and Volvo. Each engine had a total of 125 hours of manufacturer-run dynamometer operation prior to shipping for tests. Except for the urea-related compound analyses, the emissions characterizations performed under ACES Phase 2 were similar to those performed under ACES Phase 1 involving 2007 EPA-compliant on-highway HHDDE.</t>
  </si>
  <si>
    <t>CRC Report: Advanced Collaborative Emissions Study (ACES Phase 2), November 2013. http://www.crcao.org/publications/emissions/index.html</t>
  </si>
  <si>
    <t>C-6 Compounds</t>
  </si>
  <si>
    <t>S642</t>
  </si>
  <si>
    <t>C-8 Compounds</t>
  </si>
  <si>
    <t>S644</t>
  </si>
  <si>
    <t>Acetaldehyde</t>
  </si>
  <si>
    <t>ACETAL</t>
  </si>
  <si>
    <t>HPLC-UV</t>
  </si>
  <si>
    <t>Acetone</t>
  </si>
  <si>
    <t>ACETO</t>
  </si>
  <si>
    <t>Acetylene (or ethyne)</t>
  </si>
  <si>
    <t>ACETYL</t>
  </si>
  <si>
    <t>Acrolein (2-propenal)</t>
  </si>
  <si>
    <t>Benzaldehyde</t>
  </si>
  <si>
    <t>BENZAL</t>
  </si>
  <si>
    <t>Butyraldehyde or butanal</t>
  </si>
  <si>
    <t>BUAL</t>
  </si>
  <si>
    <t>C9-c12 isoalkanes</t>
  </si>
  <si>
    <t>Cis-1,3-dimethylcyclopentane</t>
  </si>
  <si>
    <t>Cis-1,trans-2,4-trimethylcyclopentane (or 1-trans-2,cis-4-Trimethylcyclopentane; 1-trans-2-trans-4-Trimethylcyclopentane)</t>
  </si>
  <si>
    <t>Cis-2-butene</t>
  </si>
  <si>
    <t>C2BUTE</t>
  </si>
  <si>
    <t>Cis-2-pentene</t>
  </si>
  <si>
    <t>C2PENE</t>
  </si>
  <si>
    <t>Crotonaldehyde (or 2-Butenal)</t>
  </si>
  <si>
    <t>Cyclohexene</t>
  </si>
  <si>
    <t>Ethane</t>
  </si>
  <si>
    <t>ETHANE</t>
  </si>
  <si>
    <t>Ethyl alcohol (ethanol)</t>
  </si>
  <si>
    <t>Ethylbenzene</t>
  </si>
  <si>
    <t>ETBZ</t>
  </si>
  <si>
    <t>Ethylene (or ethene)</t>
  </si>
  <si>
    <t>ETHENE</t>
  </si>
  <si>
    <t>Formaldehyde</t>
  </si>
  <si>
    <t>FORMAL</t>
  </si>
  <si>
    <t>Isobutane (or 2-Methylpropane)</t>
  </si>
  <si>
    <t>I_BUTA</t>
  </si>
  <si>
    <t>1-Methyl-2-ethylbenzene (or o-ethyltoluene; 1-Ethyl-2-methylbenzene; 2-ethyltoluene; 2-Ethylmethylbenzene)</t>
  </si>
  <si>
    <t>O_ETOL</t>
  </si>
  <si>
    <t>1-nonene</t>
  </si>
  <si>
    <t>2,2,4-trimethylpentane</t>
  </si>
  <si>
    <t>PA224M</t>
  </si>
  <si>
    <t>2,2-dimethylbutane</t>
  </si>
  <si>
    <t>BU22DM</t>
  </si>
  <si>
    <t>2,2-dimethyloctane</t>
  </si>
  <si>
    <t>2,4-dimethylheptane</t>
  </si>
  <si>
    <t>2,4-dimethyloctane</t>
  </si>
  <si>
    <t>2,4-dimethylpentane</t>
  </si>
  <si>
    <t>PEN24M</t>
  </si>
  <si>
    <t>(2-methylpropyl)benzene (or isobutylbenzene)</t>
  </si>
  <si>
    <t>1,2,3-trimethylbenzene</t>
  </si>
  <si>
    <t>BZ123M</t>
  </si>
  <si>
    <t>1,2,4,5-tetramethylbenzene</t>
  </si>
  <si>
    <t>1,2,4-trimethylbenzene (1,3,4-trimethylbenzene)</t>
  </si>
  <si>
    <t>BZ124M</t>
  </si>
  <si>
    <t>2,6-dimethylheptane</t>
  </si>
  <si>
    <t>2-methyl-2-butene</t>
  </si>
  <si>
    <t>B2E2M</t>
  </si>
  <si>
    <t>2-methylhexane</t>
  </si>
  <si>
    <t>HEXA2M</t>
  </si>
  <si>
    <t>2-methyloctane</t>
  </si>
  <si>
    <t>2-methylpentane (isohexane)</t>
  </si>
  <si>
    <t>PENA2M</t>
  </si>
  <si>
    <t>3,4-dimethylhexane</t>
  </si>
  <si>
    <t>3-ethyl-2-pentene</t>
  </si>
  <si>
    <t>3-methylhexane</t>
  </si>
  <si>
    <t>HEXA3M</t>
  </si>
  <si>
    <t>3-methyloctane</t>
  </si>
  <si>
    <t>Isobutylene (or isobutene, 2-Methylpropene)\n)</t>
  </si>
  <si>
    <t>LIBUTE</t>
  </si>
  <si>
    <t>Isopentane (or 2-Methylbutane)</t>
  </si>
  <si>
    <t>IPENTA</t>
  </si>
  <si>
    <t>Isopropyl alcohol (2-Propanol)</t>
  </si>
  <si>
    <t>Isopropylbenzene (or cumene; 2-Phenylpropane)</t>
  </si>
  <si>
    <t>IPRBZ</t>
  </si>
  <si>
    <t>Isovaleraldehyde</t>
  </si>
  <si>
    <t>M &amp; p-xylene</t>
  </si>
  <si>
    <t>MP_X</t>
  </si>
  <si>
    <t>Methyl alcohol (methanol)</t>
  </si>
  <si>
    <t>Methyl ethyl ketone (or MEK, 2-butanone)</t>
  </si>
  <si>
    <t>MEK</t>
  </si>
  <si>
    <t>Methylcyclohexane</t>
  </si>
  <si>
    <t>MECYHX</t>
  </si>
  <si>
    <t>N-butane</t>
  </si>
  <si>
    <t>N_BUTA</t>
  </si>
  <si>
    <t>N-decane</t>
  </si>
  <si>
    <t>N_DEC</t>
  </si>
  <si>
    <t>N-dodecane</t>
  </si>
  <si>
    <t>N_DODE</t>
  </si>
  <si>
    <t>N-heptane</t>
  </si>
  <si>
    <t>N_HEPT</t>
  </si>
  <si>
    <t>N-hexane</t>
  </si>
  <si>
    <t>N_HEX</t>
  </si>
  <si>
    <t>N-nonane</t>
  </si>
  <si>
    <t>N_NON</t>
  </si>
  <si>
    <t>N-octane</t>
  </si>
  <si>
    <t>N_OCT</t>
  </si>
  <si>
    <t>N-pentane</t>
  </si>
  <si>
    <t>N_PENT</t>
  </si>
  <si>
    <t>N-propylbenzene</t>
  </si>
  <si>
    <t>N_PRBZ</t>
  </si>
  <si>
    <t>O-xylene</t>
  </si>
  <si>
    <t>O_XYL</t>
  </si>
  <si>
    <t>Propane</t>
  </si>
  <si>
    <t>N_PROP</t>
  </si>
  <si>
    <t>Propionaldehyde (or Propanal; 1-Propanone; 1-Propanal)</t>
  </si>
  <si>
    <t>PROAL</t>
  </si>
  <si>
    <t>Propylene (or Propene; 1-Propene)</t>
  </si>
  <si>
    <t>PROPE</t>
  </si>
  <si>
    <t>Toluene</t>
  </si>
  <si>
    <t>TOLUE</t>
  </si>
  <si>
    <t>Trans-1,3-dimethylcyclopentane</t>
  </si>
  <si>
    <t>Hexaldehyde (or hexanal, Hexanaldehyde)</t>
  </si>
  <si>
    <t>HEXAL</t>
  </si>
  <si>
    <t>Valeraldehyde</t>
  </si>
  <si>
    <t>VALAL</t>
  </si>
  <si>
    <t>o-Tolualdehyde</t>
  </si>
  <si>
    <t>M- &amp; p-tolualdehyde</t>
  </si>
  <si>
    <t>Dimethylbenzaldehyde</t>
  </si>
  <si>
    <t>Sum</t>
  </si>
  <si>
    <t>unk</t>
  </si>
  <si>
    <t>oth</t>
  </si>
  <si>
    <t>67-56-1</t>
  </si>
  <si>
    <t>67-63-0</t>
  </si>
  <si>
    <t>64-17-5</t>
  </si>
  <si>
    <t>MTBE</t>
  </si>
  <si>
    <t>1634-04-4</t>
  </si>
  <si>
    <t>Glyoxal</t>
  </si>
  <si>
    <t>107-22-2</t>
  </si>
  <si>
    <t>Other</t>
  </si>
  <si>
    <t>o</t>
  </si>
  <si>
    <t>beta-pinene</t>
  </si>
  <si>
    <t>127-91-3</t>
  </si>
  <si>
    <t>alpha-pinene</t>
  </si>
  <si>
    <t>80-56-8</t>
  </si>
  <si>
    <t>limonene</t>
  </si>
  <si>
    <t>138-86-3</t>
  </si>
  <si>
    <t>110-83-8</t>
  </si>
  <si>
    <t>1,3-hexadiene (trans)</t>
  </si>
  <si>
    <t>20237-34-7</t>
  </si>
  <si>
    <t>627-20-3</t>
  </si>
  <si>
    <t>t-1,3-dichloropropene</t>
  </si>
  <si>
    <t>10031-02-6</t>
  </si>
  <si>
    <t>3-methyl-trans-2-pentene</t>
  </si>
  <si>
    <t>616-12-6</t>
  </si>
  <si>
    <t>3-methyl-cis-2-pentene</t>
  </si>
  <si>
    <t>922-62-3</t>
  </si>
  <si>
    <t>2,3-dimethyl-2-pentene</t>
  </si>
  <si>
    <t>10574-37-5</t>
  </si>
  <si>
    <t>1-propyne</t>
  </si>
  <si>
    <t>74-99-7</t>
  </si>
  <si>
    <t>1-heptene</t>
  </si>
  <si>
    <t>592-76-7</t>
  </si>
  <si>
    <t>2-methyl-1,3-butadiene</t>
  </si>
  <si>
    <t>78-79-5</t>
  </si>
  <si>
    <t>cyclopentadiene</t>
  </si>
  <si>
    <t>542-92-7</t>
  </si>
  <si>
    <t>1-butyne</t>
  </si>
  <si>
    <t>107-00-6</t>
  </si>
  <si>
    <t>816-79-5</t>
  </si>
  <si>
    <t>cyclopentene</t>
  </si>
  <si>
    <t>142-29-0</t>
  </si>
  <si>
    <t>2,2,4-trimethyl-2-pentene</t>
  </si>
  <si>
    <t>107-40-4</t>
  </si>
  <si>
    <t>3,4-dimethyl-1-pentene</t>
  </si>
  <si>
    <t>7385-78-6</t>
  </si>
  <si>
    <t>2-methyl-2-pentene</t>
  </si>
  <si>
    <t>625-27-4</t>
  </si>
  <si>
    <t>4-methyl-1-pentene</t>
  </si>
  <si>
    <t>691-37-2</t>
  </si>
  <si>
    <t>Trans-2-pentene</t>
  </si>
  <si>
    <t>646-04-8</t>
  </si>
  <si>
    <t>1-pentene</t>
  </si>
  <si>
    <t>109-67-1</t>
  </si>
  <si>
    <t>2-methyl-1-butene</t>
  </si>
  <si>
    <t>563-46-2</t>
  </si>
  <si>
    <t>513-35-9</t>
  </si>
  <si>
    <t>trans-2-butene</t>
  </si>
  <si>
    <t>624-64-6</t>
  </si>
  <si>
    <t>cis-2-butene</t>
  </si>
  <si>
    <t>590-18-1</t>
  </si>
  <si>
    <t>1-butene</t>
  </si>
  <si>
    <t>106-98-9</t>
  </si>
  <si>
    <t>Trans-2-hexene</t>
  </si>
  <si>
    <t>4050-45-7</t>
  </si>
  <si>
    <t>Cis-2-hexene</t>
  </si>
  <si>
    <t>7688-21-3</t>
  </si>
  <si>
    <t>1-hexene</t>
  </si>
  <si>
    <t>592-41-6</t>
  </si>
  <si>
    <t>1,2-butadiene</t>
  </si>
  <si>
    <t>590-19-2</t>
  </si>
  <si>
    <t>1,3-butadiene</t>
  </si>
  <si>
    <t>106-99-0</t>
  </si>
  <si>
    <t>2-methylpropene</t>
  </si>
  <si>
    <t>115-11-7</t>
  </si>
  <si>
    <t>acetylene</t>
  </si>
  <si>
    <t>74-86-2</t>
  </si>
  <si>
    <t>propene</t>
  </si>
  <si>
    <t>115-07-1</t>
  </si>
  <si>
    <t>2-methyl-1-pentene</t>
  </si>
  <si>
    <t>763-29-1</t>
  </si>
  <si>
    <t>Olefins</t>
  </si>
  <si>
    <t>a</t>
  </si>
  <si>
    <t>7364-19-4</t>
  </si>
  <si>
    <t>Propyltoluene</t>
  </si>
  <si>
    <t>28729-54-6</t>
  </si>
  <si>
    <t>Isopropyltoluene</t>
  </si>
  <si>
    <t>25155-15-1</t>
  </si>
  <si>
    <t>1,2,4-trimethylbenzene; t-butylbenzene</t>
  </si>
  <si>
    <t>butylbenzene</t>
  </si>
  <si>
    <t>104-51-8</t>
  </si>
  <si>
    <t>Isomers of diethylbenzene</t>
  </si>
  <si>
    <t>1,4-diethylbenzene (para)</t>
  </si>
  <si>
    <t>105-05-5</t>
  </si>
  <si>
    <t>1,3-diethylbenzene (meta)</t>
  </si>
  <si>
    <t>141-93-5</t>
  </si>
  <si>
    <t>Naphthalene</t>
  </si>
  <si>
    <t>91-20-3</t>
  </si>
  <si>
    <t>t-1-Butyl-2-Methylbenzene</t>
  </si>
  <si>
    <t>1074-92-6</t>
  </si>
  <si>
    <t>2-methyl-butyl-benzene</t>
  </si>
  <si>
    <t>03968-85-2</t>
  </si>
  <si>
    <t>1-Methyl-3-propylbenzene (3-n-propyltoluene)</t>
  </si>
  <si>
    <t>1074-43-7</t>
  </si>
  <si>
    <t>1-methyl-2-isopropylbenzene</t>
  </si>
  <si>
    <t>527-84-4</t>
  </si>
  <si>
    <t>1-Methyl-3-isopropylbenzene (3-isopropyltoluene)</t>
  </si>
  <si>
    <t>535-77-3</t>
  </si>
  <si>
    <t>(2-methylpropyl)benzene; isobutylbenzene</t>
  </si>
  <si>
    <t>538-93-2</t>
  </si>
  <si>
    <t xml:space="preserve"> </t>
  </si>
  <si>
    <t>isopropylbenzene</t>
  </si>
  <si>
    <t>98-82-8</t>
  </si>
  <si>
    <t>styrene</t>
  </si>
  <si>
    <t>100-42-5</t>
  </si>
  <si>
    <t>tert-butyl-m-xylene</t>
  </si>
  <si>
    <t>98-19-1</t>
  </si>
  <si>
    <t>ethylbenzene</t>
  </si>
  <si>
    <t>100-41-4</t>
  </si>
  <si>
    <t>Propylbenzene</t>
  </si>
  <si>
    <t>103-65-1</t>
  </si>
  <si>
    <t>1-methyl-2-ethylbenzene</t>
  </si>
  <si>
    <t>611-14-3</t>
  </si>
  <si>
    <t>1-Methyl-4-ethylbenzene</t>
  </si>
  <si>
    <t>622-96-8</t>
  </si>
  <si>
    <t>1-Methyl-3-ethylbenzene (3-Ethyltoluene)</t>
  </si>
  <si>
    <t>620-14-4</t>
  </si>
  <si>
    <t>1,4-dimethyl-2-ethylbenzene</t>
  </si>
  <si>
    <t>1758-88-9</t>
  </si>
  <si>
    <t>1,3,5-trimethylbenzene</t>
  </si>
  <si>
    <t>108-67-8</t>
  </si>
  <si>
    <t>526-73-8</t>
  </si>
  <si>
    <t>trimethylbenzene</t>
  </si>
  <si>
    <t>25551-13-7</t>
  </si>
  <si>
    <t>1,2,4-trimethylbenzene  (1,3,4-trimethylbenzene)</t>
  </si>
  <si>
    <t>95-63-6</t>
  </si>
  <si>
    <t>95-93-2</t>
  </si>
  <si>
    <t>1,2,3,5-tetramethylbenzene</t>
  </si>
  <si>
    <t>527-53-7</t>
  </si>
  <si>
    <t>m/p-xylenes</t>
  </si>
  <si>
    <t>108-38-3; 106-42-3</t>
  </si>
  <si>
    <t>108383; 106423</t>
  </si>
  <si>
    <t>o-xylene</t>
  </si>
  <si>
    <t>95-47-6</t>
  </si>
  <si>
    <t>toluene</t>
  </si>
  <si>
    <t>108-88-3</t>
  </si>
  <si>
    <t>benzene</t>
  </si>
  <si>
    <t>71-43-2</t>
  </si>
  <si>
    <t>Aromatics</t>
  </si>
  <si>
    <t>p</t>
  </si>
  <si>
    <t>1759-58-6</t>
  </si>
  <si>
    <t>16883-48-0</t>
  </si>
  <si>
    <t>2532-58-3</t>
  </si>
  <si>
    <t>90622-57-4</t>
  </si>
  <si>
    <t>583-48-2</t>
  </si>
  <si>
    <t>3221-61-2</t>
  </si>
  <si>
    <t>4032-94-4</t>
  </si>
  <si>
    <t>2213-23-2</t>
  </si>
  <si>
    <t>124-11-8</t>
  </si>
  <si>
    <t>cis-1,3-dimethylcyclopentane</t>
  </si>
  <si>
    <t>2453-00-1</t>
  </si>
  <si>
    <t>Isopropylcyclohexane</t>
  </si>
  <si>
    <t>696-29-7</t>
  </si>
  <si>
    <t>Indan</t>
  </si>
  <si>
    <t>496-11-7</t>
  </si>
  <si>
    <t>Cyclopentane</t>
  </si>
  <si>
    <t>287-92-3</t>
  </si>
  <si>
    <t>Cyclohexane</t>
  </si>
  <si>
    <t>110-82-7</t>
  </si>
  <si>
    <t>2,6-dimethylheptane, propylcyclopentane</t>
  </si>
  <si>
    <t>1072-05-5;2040-96-2</t>
  </si>
  <si>
    <t>4-methylheptane</t>
  </si>
  <si>
    <t>589-53-7</t>
  </si>
  <si>
    <t>2-methylindan</t>
  </si>
  <si>
    <t>824-63-5</t>
  </si>
  <si>
    <t>591-76-4</t>
  </si>
  <si>
    <t>108-08-7</t>
  </si>
  <si>
    <t>2,3-dimethylhexane</t>
  </si>
  <si>
    <t>584-94-1</t>
  </si>
  <si>
    <t>2216-33-3</t>
  </si>
  <si>
    <t>1-methylindane</t>
  </si>
  <si>
    <t>767-58-8</t>
  </si>
  <si>
    <t>75-83-2</t>
  </si>
  <si>
    <t>2,2-dimethylpropane</t>
  </si>
  <si>
    <t>463-82-1</t>
  </si>
  <si>
    <t>heptane</t>
  </si>
  <si>
    <t>142-82-5</t>
  </si>
  <si>
    <t>2-methylheptane</t>
  </si>
  <si>
    <t>592-27-8</t>
  </si>
  <si>
    <t>3-methylheptane</t>
  </si>
  <si>
    <t>589-81-1</t>
  </si>
  <si>
    <t>1072-05-5</t>
  </si>
  <si>
    <t>4,4-dimethylheptane</t>
  </si>
  <si>
    <t>1068-19-5</t>
  </si>
  <si>
    <t>2,2-dimethylpentane</t>
  </si>
  <si>
    <t>590-35-2</t>
  </si>
  <si>
    <t>3,3-dimethylpentane</t>
  </si>
  <si>
    <t>562-49-2</t>
  </si>
  <si>
    <t>2,3-dimethylpentane</t>
  </si>
  <si>
    <t>565-59-3</t>
  </si>
  <si>
    <t>540-84-1</t>
  </si>
  <si>
    <t>2,3,3-trimethylpentane</t>
  </si>
  <si>
    <t>560-21-4</t>
  </si>
  <si>
    <t>2,3,4-trimethylpentane</t>
  </si>
  <si>
    <t>565-75-3</t>
  </si>
  <si>
    <t>octane</t>
  </si>
  <si>
    <t>111-65-9</t>
  </si>
  <si>
    <t>15869-87-1</t>
  </si>
  <si>
    <t>2,3-dimethylbutane</t>
  </si>
  <si>
    <t>79-29-8</t>
  </si>
  <si>
    <t>2-methylpentane</t>
  </si>
  <si>
    <t>107-83-5</t>
  </si>
  <si>
    <t>3-methylpentane</t>
  </si>
  <si>
    <t>96-14-0</t>
  </si>
  <si>
    <t>n-hexane</t>
  </si>
  <si>
    <t>110-54-3</t>
  </si>
  <si>
    <t>3-ethylhexane</t>
  </si>
  <si>
    <t>619-99-8</t>
  </si>
  <si>
    <t>methylcyclohexane</t>
  </si>
  <si>
    <t>108-87-2</t>
  </si>
  <si>
    <t>589-34-4</t>
  </si>
  <si>
    <t>2,4-dimethylhexane</t>
  </si>
  <si>
    <t>589-43-5</t>
  </si>
  <si>
    <t>2,2-dimethylhexane</t>
  </si>
  <si>
    <t>590-73-8</t>
  </si>
  <si>
    <t>2,2,5-trimethylhexane</t>
  </si>
  <si>
    <t>3522-94-9</t>
  </si>
  <si>
    <t>Isobutane</t>
  </si>
  <si>
    <t>75-28-5</t>
  </si>
  <si>
    <t>74-98-6</t>
  </si>
  <si>
    <t>nonane</t>
  </si>
  <si>
    <t>111-84-2</t>
  </si>
  <si>
    <t>decane</t>
  </si>
  <si>
    <t>124-18-5</t>
  </si>
  <si>
    <t>Isopentane (2-Methylbutane)</t>
  </si>
  <si>
    <t>78-78-4</t>
  </si>
  <si>
    <t>109-66-0</t>
  </si>
  <si>
    <t>106-97-8</t>
  </si>
  <si>
    <t>undecane</t>
  </si>
  <si>
    <t>1120-21-4</t>
  </si>
  <si>
    <t>dodecane</t>
  </si>
  <si>
    <t>112-40-3</t>
  </si>
  <si>
    <t>methylcyclopentane</t>
  </si>
  <si>
    <t>96-37-7</t>
  </si>
  <si>
    <t>Parafins</t>
  </si>
  <si>
    <t>ald-ket</t>
  </si>
  <si>
    <t>529-20-4</t>
  </si>
  <si>
    <t>28351-09-9</t>
  </si>
  <si>
    <t>Crotonaldehyde</t>
  </si>
  <si>
    <t>4170-30-3</t>
  </si>
  <si>
    <t>valeraldehyde</t>
  </si>
  <si>
    <t>110-62-3</t>
  </si>
  <si>
    <t>methacrolein</t>
  </si>
  <si>
    <t>78-85-3</t>
  </si>
  <si>
    <t>m-tolualdehyde</t>
  </si>
  <si>
    <t>620-23-5</t>
  </si>
  <si>
    <t>isovaleraldehyde</t>
  </si>
  <si>
    <t>590-86-3</t>
  </si>
  <si>
    <t>hexanaldehyde</t>
  </si>
  <si>
    <t>66-25-1</t>
  </si>
  <si>
    <t>butyraldehyde</t>
  </si>
  <si>
    <t>123-72-8</t>
  </si>
  <si>
    <t>Methyl ethyl ketone (2-butanone)</t>
  </si>
  <si>
    <t>78-93-3</t>
  </si>
  <si>
    <t>propionaldehyde</t>
  </si>
  <si>
    <t>123-38-6</t>
  </si>
  <si>
    <t>benzaldehyde</t>
  </si>
  <si>
    <t>100-52-7</t>
  </si>
  <si>
    <t>acetone</t>
  </si>
  <si>
    <t>67-64-1</t>
  </si>
  <si>
    <t>acrolein</t>
  </si>
  <si>
    <t>107-02-8</t>
  </si>
  <si>
    <t>Aldehydes and Ketones</t>
  </si>
  <si>
    <t>Unknown</t>
  </si>
  <si>
    <t>74-84-0</t>
  </si>
  <si>
    <t>acetaldehyde</t>
  </si>
  <si>
    <t>75-07-0</t>
  </si>
  <si>
    <t>formaldehyde</t>
  </si>
  <si>
    <t>50-00-0</t>
  </si>
  <si>
    <t>ethene</t>
  </si>
  <si>
    <t>74-85-1</t>
  </si>
  <si>
    <t>methane</t>
  </si>
  <si>
    <t>74-82-8</t>
  </si>
  <si>
    <t>Largest Contributors</t>
  </si>
  <si>
    <t>16-hr</t>
  </si>
  <si>
    <t>Transient</t>
  </si>
  <si>
    <t>Name</t>
  </si>
  <si>
    <t>Specie ID</t>
  </si>
  <si>
    <t xml:space="preserve">CAS </t>
  </si>
  <si>
    <t>Pollutant Code</t>
  </si>
  <si>
    <t>HEI ACES Phase 2</t>
  </si>
  <si>
    <t>HEI ACES Phase 1</t>
  </si>
  <si>
    <t>E55</t>
  </si>
  <si>
    <t>Test</t>
  </si>
  <si>
    <t>2010+</t>
  </si>
  <si>
    <t>2007-2010</t>
  </si>
  <si>
    <t>Pre-2007</t>
  </si>
  <si>
    <t>Option</t>
  </si>
  <si>
    <t>Aldehydes/Ketones</t>
  </si>
  <si>
    <t>Paraffins</t>
  </si>
  <si>
    <t>Profile 95335</t>
  </si>
  <si>
    <t>Profile 8775</t>
  </si>
  <si>
    <t>Profile 8774</t>
  </si>
  <si>
    <t>% change HEI ACES Phase 2 - Phase 1</t>
  </si>
  <si>
    <t>HEI ACES Phase 1 (minus methane)</t>
  </si>
  <si>
    <t>Phase 2 E55</t>
  </si>
  <si>
    <t>Phase 1 E55</t>
  </si>
  <si>
    <t>Weight % Renormalized</t>
  </si>
  <si>
    <t>HEI ACES Phase 2 Renormalized</t>
  </si>
  <si>
    <t>Pollutant name</t>
  </si>
  <si>
    <t>2,2,4-Trimethylpentane</t>
  </si>
  <si>
    <t>Ethyl Benzene</t>
  </si>
  <si>
    <t>Hexane</t>
  </si>
  <si>
    <t>Propionaldehyde</t>
  </si>
  <si>
    <t>Styrene</t>
  </si>
  <si>
    <t>Xylene</t>
  </si>
  <si>
    <t>1,3-Butadiene</t>
  </si>
  <si>
    <t>Acrolein</t>
  </si>
  <si>
    <t>Benzene</t>
  </si>
  <si>
    <t>Ethanol</t>
  </si>
  <si>
    <t>Toxic/VOC 2010+ Old Numbers</t>
  </si>
  <si>
    <t>Toxic/VOC 2010+ New Numbers</t>
  </si>
  <si>
    <t>NONHAPTOG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</si>
</sst>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0"/>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ont>
    <font>
      <sz val="10"/>
      <name val="Arial"/>
      <family val="2"/>
    </font>
    <font>
      <sz val="10"/>
      <name val="Arial"/>
    </font>
    <font>
      <sz val="10"/>
      <color indexed="8"/>
      <name val="Arial"/>
    </font>
    <font>
      <b/>
      <sz val="10"/>
      <name val="Arial"/>
      <family val="2"/>
    </font>
    <font>
      <sz val="10"/>
      <color indexed="8"/>
      <name val="Arial"/>
      <family val="2"/>
    </font>
    <font>
      <b/>
      <sz val="10"/>
      <color rgb="FFFF0000"/>
      <name val="Arial"/>
      <family val="2"/>
    </font>
    <font>
      <sz val="10"/>
      <color rgb="FFFF0000"/>
      <name val="MS Sans Serif"/>
    </font>
    <font>
      <sz val="10"/>
      <color rgb="FFFF0000"/>
      <name val="Arial"/>
      <family val="2"/>
    </font>
  </fonts>
  <fills count="7">
    <fill>
      <patternFill patternType="none"/>
    </fill>
    <fill>
      <patternFill patternType="gray125"/>
    </fill>
    <fill>
      <patternFill patternType="solid">
        <fgColor rgb="FFD3D3D3"/>
        <bgColor indexed="64"/>
      </patternFill>
    </fill>
    <fill>
      <patternFill patternType="solid">
        <fgColor theme="0" tint="-0.249977111117893"/>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s>
  <borders count="4">
    <border>
      <left/>
      <right/>
      <top/>
      <bottom/>
      <diagonal/>
    </border>
    <border>
      <left style="thin">
        <color indexed="64"/>
      </left>
      <right style="thin">
        <color indexed="64"/>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3" fillId="0" borderId="0"/>
    <xf numFmtId="0" fontId="3" fillId="0" borderId="0"/>
    <xf numFmtId="0" fontId="5" fillId="0" borderId="0"/>
    <xf numFmtId="0" fontId="6" fillId="0" borderId="0"/>
    <xf numFmtId="0" fontId="6" fillId="0" borderId="0"/>
  </cellStyleXfs>
  <cellXfs count="120">
    <xf numFmtId="0" fontId="0" fillId="0" borderId="0" xfId="0"/>
    <xf numFmtId="0" fontId="2" fillId="2" borderId="0" xfId="1" applyFont="1" applyFill="1" applyAlignment="1">
      <alignment horizontal="left" vertical="center" indent="1"/>
    </xf>
    <xf numFmtId="0" fontId="3" fillId="0" borderId="0" xfId="1"/>
    <xf numFmtId="0" fontId="3" fillId="0" borderId="0" xfId="1" applyAlignment="1">
      <alignment horizontal="left" indent="1"/>
    </xf>
    <xf numFmtId="0" fontId="4" fillId="0" borderId="0" xfId="2" applyFont="1" applyFill="1"/>
    <xf numFmtId="0" fontId="4" fillId="0" borderId="0" xfId="3" applyFont="1" applyFill="1"/>
    <xf numFmtId="2" fontId="4" fillId="0" borderId="0" xfId="2" applyNumberFormat="1" applyFont="1" applyFill="1"/>
    <xf numFmtId="0" fontId="4" fillId="0" borderId="1" xfId="2" applyFont="1" applyBorder="1"/>
    <xf numFmtId="0" fontId="4" fillId="0" borderId="2" xfId="2" applyFont="1" applyBorder="1"/>
    <xf numFmtId="0" fontId="4" fillId="0" borderId="0" xfId="2" applyFont="1"/>
    <xf numFmtId="0" fontId="4" fillId="0" borderId="0" xfId="2" applyFont="1" applyAlignment="1">
      <alignment horizontal="left"/>
    </xf>
    <xf numFmtId="2" fontId="4" fillId="0" borderId="0" xfId="2" quotePrefix="1" applyNumberFormat="1" applyFont="1" applyFill="1"/>
    <xf numFmtId="164" fontId="4" fillId="0" borderId="0" xfId="2" applyNumberFormat="1" applyFont="1" applyFill="1"/>
    <xf numFmtId="164" fontId="4" fillId="0" borderId="0" xfId="3" applyNumberFormat="1" applyFont="1" applyFill="1"/>
    <xf numFmtId="2" fontId="4" fillId="0" borderId="0" xfId="2" applyNumberFormat="1" applyFont="1" applyBorder="1"/>
    <xf numFmtId="164" fontId="4" fillId="0" borderId="1" xfId="2" applyNumberFormat="1" applyFont="1" applyBorder="1"/>
    <xf numFmtId="164" fontId="4" fillId="0" borderId="2" xfId="2" applyNumberFormat="1" applyFont="1" applyBorder="1"/>
    <xf numFmtId="0" fontId="4" fillId="0" borderId="0" xfId="2" applyFont="1" applyBorder="1"/>
    <xf numFmtId="2" fontId="4" fillId="0" borderId="0" xfId="2" applyNumberFormat="1" applyFont="1"/>
    <xf numFmtId="0" fontId="3" fillId="0" borderId="1" xfId="2" applyBorder="1"/>
    <xf numFmtId="2" fontId="3" fillId="0" borderId="2" xfId="2" applyNumberFormat="1" applyBorder="1"/>
    <xf numFmtId="2" fontId="3" fillId="0" borderId="0" xfId="2" applyNumberFormat="1"/>
    <xf numFmtId="0" fontId="3" fillId="0" borderId="0" xfId="2" applyFill="1"/>
    <xf numFmtId="0" fontId="3" fillId="0" borderId="0" xfId="2"/>
    <xf numFmtId="0" fontId="4" fillId="0" borderId="1" xfId="2" applyFont="1" applyFill="1" applyBorder="1"/>
    <xf numFmtId="0" fontId="4" fillId="0" borderId="2" xfId="2" applyFont="1" applyFill="1" applyBorder="1"/>
    <xf numFmtId="0" fontId="4" fillId="0" borderId="0" xfId="2" applyNumberFormat="1" applyFont="1" applyBorder="1"/>
    <xf numFmtId="0" fontId="6" fillId="0" borderId="3" xfId="4" applyFont="1" applyFill="1" applyBorder="1" applyAlignment="1">
      <alignment horizontal="right" wrapText="1"/>
    </xf>
    <xf numFmtId="2" fontId="4" fillId="0" borderId="2" xfId="2" quotePrefix="1" applyNumberFormat="1" applyFont="1" applyBorder="1"/>
    <xf numFmtId="2" fontId="4" fillId="0" borderId="0" xfId="2" quotePrefix="1" applyNumberFormat="1" applyFont="1"/>
    <xf numFmtId="2" fontId="4" fillId="0" borderId="1" xfId="2" quotePrefix="1" applyNumberFormat="1" applyFont="1" applyBorder="1"/>
    <xf numFmtId="2" fontId="3" fillId="0" borderId="0" xfId="2" applyNumberFormat="1" applyFill="1"/>
    <xf numFmtId="0" fontId="3" fillId="0" borderId="0" xfId="2" quotePrefix="1" applyNumberFormat="1"/>
    <xf numFmtId="2" fontId="4" fillId="3" borderId="0" xfId="2" applyNumberFormat="1" applyFont="1" applyFill="1"/>
    <xf numFmtId="2" fontId="4" fillId="4" borderId="1" xfId="2" quotePrefix="1" applyNumberFormat="1" applyFont="1" applyFill="1" applyBorder="1"/>
    <xf numFmtId="2" fontId="4" fillId="4" borderId="2" xfId="2" quotePrefix="1" applyNumberFormat="1" applyFont="1" applyFill="1" applyBorder="1"/>
    <xf numFmtId="2" fontId="4" fillId="4" borderId="0" xfId="2" quotePrefix="1" applyNumberFormat="1" applyFont="1" applyFill="1"/>
    <xf numFmtId="0" fontId="4" fillId="4" borderId="0" xfId="2" quotePrefix="1" applyNumberFormat="1" applyFont="1" applyFill="1"/>
    <xf numFmtId="0" fontId="4" fillId="4" borderId="0" xfId="2" applyNumberFormat="1" applyFont="1" applyFill="1"/>
    <xf numFmtId="0" fontId="4" fillId="4" borderId="0" xfId="2" applyFont="1" applyFill="1" applyAlignment="1">
      <alignment horizontal="left"/>
    </xf>
    <xf numFmtId="0" fontId="4" fillId="0" borderId="0" xfId="2" applyNumberFormat="1" applyFont="1"/>
    <xf numFmtId="2" fontId="3" fillId="0" borderId="2" xfId="1" applyNumberFormat="1" applyBorder="1"/>
    <xf numFmtId="2" fontId="4" fillId="0" borderId="0" xfId="1" applyNumberFormat="1" applyFont="1" applyFill="1"/>
    <xf numFmtId="0" fontId="3" fillId="0" borderId="0" xfId="2" applyFont="1"/>
    <xf numFmtId="0" fontId="3" fillId="0" borderId="0" xfId="2" applyFont="1" applyFill="1"/>
    <xf numFmtId="0" fontId="4" fillId="0" borderId="0" xfId="2" quotePrefix="1" applyNumberFormat="1" applyFont="1"/>
    <xf numFmtId="2" fontId="4" fillId="0" borderId="1" xfId="1" applyNumberFormat="1" applyFont="1" applyFill="1" applyBorder="1"/>
    <xf numFmtId="0" fontId="4" fillId="0" borderId="0" xfId="2" applyFont="1" applyFill="1" applyBorder="1"/>
    <xf numFmtId="0" fontId="4" fillId="0" borderId="0" xfId="2" applyNumberFormat="1" applyFont="1" applyFill="1"/>
    <xf numFmtId="0" fontId="7" fillId="4" borderId="0" xfId="2" applyNumberFormat="1" applyFont="1" applyFill="1"/>
    <xf numFmtId="0" fontId="7" fillId="4" borderId="0" xfId="2" quotePrefix="1" applyNumberFormat="1" applyFont="1" applyFill="1"/>
    <xf numFmtId="0" fontId="3" fillId="0" borderId="0" xfId="1" applyFill="1"/>
    <xf numFmtId="2" fontId="3" fillId="0" borderId="0" xfId="1" applyNumberFormat="1" applyFill="1"/>
    <xf numFmtId="0" fontId="8" fillId="0" borderId="0" xfId="5" applyFont="1" applyFill="1" applyBorder="1" applyAlignment="1"/>
    <xf numFmtId="2" fontId="4" fillId="3" borderId="1" xfId="2" quotePrefix="1" applyNumberFormat="1" applyFont="1" applyFill="1" applyBorder="1"/>
    <xf numFmtId="0" fontId="4" fillId="4" borderId="0" xfId="2" applyNumberFormat="1" applyFont="1" applyFill="1" applyBorder="1"/>
    <xf numFmtId="0" fontId="4" fillId="4" borderId="0" xfId="2" applyFont="1" applyFill="1" applyBorder="1"/>
    <xf numFmtId="0" fontId="7" fillId="4" borderId="0" xfId="2" applyNumberFormat="1" applyFont="1" applyFill="1" applyBorder="1"/>
    <xf numFmtId="0" fontId="4" fillId="0" borderId="0" xfId="2" applyNumberFormat="1" applyFont="1" applyFill="1" applyBorder="1"/>
    <xf numFmtId="2" fontId="4" fillId="0" borderId="1" xfId="2" quotePrefix="1" applyNumberFormat="1" applyFont="1" applyFill="1" applyBorder="1"/>
    <xf numFmtId="0" fontId="4" fillId="0" borderId="0" xfId="3" applyFont="1" applyFill="1" applyBorder="1"/>
    <xf numFmtId="0" fontId="4" fillId="0" borderId="0" xfId="2" quotePrefix="1" applyNumberFormat="1" applyFont="1" applyFill="1"/>
    <xf numFmtId="2" fontId="7" fillId="4" borderId="1" xfId="2" applyNumberFormat="1" applyFont="1" applyFill="1" applyBorder="1"/>
    <xf numFmtId="0" fontId="7" fillId="4" borderId="0" xfId="2" quotePrefix="1" applyNumberFormat="1" applyFont="1" applyFill="1" applyBorder="1"/>
    <xf numFmtId="0" fontId="4" fillId="0" borderId="0" xfId="2" quotePrefix="1" applyNumberFormat="1" applyFont="1" applyBorder="1"/>
    <xf numFmtId="2" fontId="4" fillId="3" borderId="0" xfId="2" quotePrefix="1" applyNumberFormat="1" applyFont="1" applyFill="1"/>
    <xf numFmtId="0" fontId="7" fillId="4" borderId="1" xfId="2" applyFont="1" applyFill="1" applyBorder="1" applyAlignment="1">
      <alignment horizontal="right"/>
    </xf>
    <xf numFmtId="0" fontId="7" fillId="4" borderId="2" xfId="2" applyNumberFormat="1" applyFont="1" applyFill="1" applyBorder="1"/>
    <xf numFmtId="0" fontId="4" fillId="4" borderId="0" xfId="2" applyFont="1" applyFill="1" applyAlignment="1">
      <alignment horizontal="right"/>
    </xf>
    <xf numFmtId="0" fontId="7" fillId="0" borderId="0" xfId="2" applyFont="1" applyBorder="1" applyAlignment="1">
      <alignment horizontal="center"/>
    </xf>
    <xf numFmtId="0" fontId="7" fillId="0" borderId="1" xfId="2" applyFont="1" applyBorder="1" applyAlignment="1">
      <alignment horizontal="center"/>
    </xf>
    <xf numFmtId="0" fontId="7" fillId="0" borderId="2" xfId="2" applyNumberFormat="1" applyFont="1" applyFill="1" applyBorder="1" applyAlignment="1">
      <alignment horizontal="center"/>
    </xf>
    <xf numFmtId="0" fontId="7" fillId="0" borderId="0" xfId="2" applyNumberFormat="1" applyFont="1" applyFill="1" applyAlignment="1">
      <alignment horizontal="center"/>
    </xf>
    <xf numFmtId="0" fontId="4" fillId="0" borderId="0" xfId="2" applyFont="1" applyAlignment="1">
      <alignment horizontal="right"/>
    </xf>
    <xf numFmtId="0" fontId="7" fillId="0" borderId="0" xfId="2" applyNumberFormat="1" applyFont="1"/>
    <xf numFmtId="0" fontId="7" fillId="0" borderId="0" xfId="2" quotePrefix="1" applyNumberFormat="1" applyFont="1" applyAlignment="1">
      <alignment horizontal="left"/>
    </xf>
    <xf numFmtId="0" fontId="7" fillId="0" borderId="2" xfId="2" applyFont="1" applyFill="1" applyBorder="1" applyAlignment="1">
      <alignment horizontal="center"/>
    </xf>
    <xf numFmtId="0" fontId="7" fillId="0" borderId="0" xfId="2" applyFont="1" applyFill="1" applyAlignment="1">
      <alignment horizontal="center"/>
    </xf>
    <xf numFmtId="2" fontId="7" fillId="5" borderId="0" xfId="3" applyNumberFormat="1" applyFont="1" applyFill="1" applyBorder="1" applyAlignment="1">
      <alignment horizontal="center"/>
    </xf>
    <xf numFmtId="2" fontId="7" fillId="5" borderId="1" xfId="3" applyNumberFormat="1" applyFont="1" applyFill="1" applyBorder="1" applyAlignment="1">
      <alignment horizontal="center"/>
    </xf>
    <xf numFmtId="2" fontId="7" fillId="5" borderId="2" xfId="3" applyNumberFormat="1" applyFont="1" applyFill="1" applyBorder="1" applyAlignment="1">
      <alignment horizontal="center"/>
    </xf>
    <xf numFmtId="2" fontId="4" fillId="6" borderId="0" xfId="3" applyNumberFormat="1" applyFont="1" applyFill="1" applyAlignment="1">
      <alignment horizontal="center"/>
    </xf>
    <xf numFmtId="2" fontId="4" fillId="0" borderId="0" xfId="3" applyNumberFormat="1" applyFont="1" applyFill="1"/>
    <xf numFmtId="2" fontId="7" fillId="0" borderId="0" xfId="2" applyNumberFormat="1" applyFont="1" applyFill="1"/>
    <xf numFmtId="2" fontId="4" fillId="0" borderId="1" xfId="2" applyNumberFormat="1" applyFont="1" applyFill="1" applyBorder="1"/>
    <xf numFmtId="2" fontId="7" fillId="0" borderId="2" xfId="2" applyNumberFormat="1" applyFont="1" applyFill="1" applyBorder="1"/>
    <xf numFmtId="0" fontId="7" fillId="0" borderId="0" xfId="2" applyNumberFormat="1" applyFont="1" applyFill="1"/>
    <xf numFmtId="2" fontId="7" fillId="0" borderId="1" xfId="1" applyNumberFormat="1" applyFont="1" applyFill="1" applyBorder="1"/>
    <xf numFmtId="2" fontId="7" fillId="0" borderId="0" xfId="1" applyNumberFormat="1" applyFont="1" applyFill="1" applyBorder="1"/>
    <xf numFmtId="2" fontId="7" fillId="0" borderId="2" xfId="1" applyNumberFormat="1" applyFont="1" applyFill="1" applyBorder="1"/>
    <xf numFmtId="2" fontId="7" fillId="0" borderId="0" xfId="1" applyNumberFormat="1" applyFont="1" applyFill="1"/>
    <xf numFmtId="0" fontId="7" fillId="0" borderId="0" xfId="2" applyFont="1" applyFill="1" applyBorder="1"/>
    <xf numFmtId="2" fontId="9" fillId="0" borderId="0" xfId="2" applyNumberFormat="1" applyFont="1" applyFill="1" applyAlignment="1">
      <alignment horizontal="center"/>
    </xf>
    <xf numFmtId="0" fontId="9" fillId="0" borderId="1" xfId="2" applyFont="1" applyBorder="1" applyAlignment="1">
      <alignment horizontal="center"/>
    </xf>
    <xf numFmtId="0" fontId="9" fillId="0" borderId="2" xfId="2" applyNumberFormat="1" applyFont="1" applyFill="1" applyBorder="1" applyAlignment="1">
      <alignment horizontal="center"/>
    </xf>
    <xf numFmtId="0" fontId="4" fillId="0" borderId="0" xfId="3" applyFont="1" applyFill="1" applyAlignment="1">
      <alignment wrapText="1"/>
    </xf>
    <xf numFmtId="0" fontId="7" fillId="0" borderId="0" xfId="2" applyFont="1" applyFill="1"/>
    <xf numFmtId="0" fontId="10" fillId="0" borderId="0" xfId="1" applyFont="1" applyAlignment="1">
      <alignment horizontal="left" indent="1"/>
    </xf>
    <xf numFmtId="0" fontId="10" fillId="0" borderId="0" xfId="1" applyFont="1"/>
    <xf numFmtId="0" fontId="2" fillId="2" borderId="0" xfId="1" applyFont="1" applyFill="1" applyAlignment="1">
      <alignment horizontal="left" vertical="center" wrapText="1" indent="1"/>
    </xf>
    <xf numFmtId="0" fontId="11" fillId="0" borderId="0" xfId="2" applyFont="1" applyAlignment="1">
      <alignment horizontal="left"/>
    </xf>
    <xf numFmtId="0" fontId="11" fillId="0" borderId="0" xfId="2" applyFont="1"/>
    <xf numFmtId="0" fontId="11" fillId="0" borderId="3" xfId="4" applyFont="1" applyFill="1" applyBorder="1" applyAlignment="1">
      <alignment horizontal="right" wrapText="1"/>
    </xf>
    <xf numFmtId="0" fontId="11" fillId="0" borderId="2" xfId="2" applyFont="1" applyFill="1" applyBorder="1"/>
    <xf numFmtId="0" fontId="11" fillId="0" borderId="1" xfId="2" applyFont="1" applyFill="1" applyBorder="1"/>
    <xf numFmtId="2" fontId="11" fillId="0" borderId="0" xfId="2" applyNumberFormat="1" applyFont="1" applyFill="1"/>
    <xf numFmtId="0" fontId="11" fillId="0" borderId="0" xfId="3" applyFont="1" applyFill="1"/>
    <xf numFmtId="0" fontId="11" fillId="0" borderId="0" xfId="2" applyFont="1" applyFill="1"/>
    <xf numFmtId="0" fontId="9" fillId="0" borderId="0" xfId="2" applyFont="1" applyBorder="1" applyAlignment="1">
      <alignment horizontal="center" wrapText="1"/>
    </xf>
    <xf numFmtId="2" fontId="9" fillId="0" borderId="0" xfId="1" applyNumberFormat="1" applyFont="1" applyFill="1" applyBorder="1"/>
    <xf numFmtId="2" fontId="9" fillId="0" borderId="0" xfId="2" applyNumberFormat="1" applyFont="1" applyFill="1"/>
    <xf numFmtId="2" fontId="9" fillId="5" borderId="0" xfId="3" applyNumberFormat="1" applyFont="1" applyFill="1" applyBorder="1" applyAlignment="1">
      <alignment horizontal="center"/>
    </xf>
    <xf numFmtId="0" fontId="9" fillId="0" borderId="0" xfId="2" applyFont="1" applyBorder="1" applyAlignment="1">
      <alignment horizontal="center"/>
    </xf>
    <xf numFmtId="2" fontId="11" fillId="3" borderId="0" xfId="2" quotePrefix="1" applyNumberFormat="1" applyFont="1" applyFill="1"/>
    <xf numFmtId="2" fontId="11" fillId="3" borderId="0" xfId="2" applyNumberFormat="1" applyFont="1" applyFill="1"/>
    <xf numFmtId="2" fontId="11" fillId="0" borderId="0" xfId="2" quotePrefix="1" applyNumberFormat="1" applyFont="1" applyFill="1"/>
    <xf numFmtId="165" fontId="0" fillId="0" borderId="0" xfId="0" applyNumberFormat="1"/>
    <xf numFmtId="0" fontId="0" fillId="0" borderId="0" xfId="0" applyAlignment="1">
      <alignment wrapText="1"/>
    </xf>
    <xf numFmtId="0" fontId="1" fillId="0" borderId="0" xfId="0" applyFont="1" applyAlignment="1">
      <alignment wrapText="1"/>
    </xf>
    <xf numFmtId="165" fontId="1" fillId="0" borderId="0" xfId="0" applyNumberFormat="1" applyFont="1"/>
  </cellXfs>
  <cellStyles count="6">
    <cellStyle name="Normal" xfId="0" builtinId="0"/>
    <cellStyle name="Normal 2" xfId="1"/>
    <cellStyle name="Normal_AcrD7D9" xfId="3"/>
    <cellStyle name="Normal_Pre-2007 HD Exhaust Profile Comparison" xfId="2"/>
    <cellStyle name="Normal_Sheet1" xfId="5"/>
    <cellStyle name="Normal_Shee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cyanca/My%20Documents/SPECIATE/Heavy%20Duty%20Diesel%20profiles%20for%20SPECI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Pre-2007%202007-2010%20and%20post-2010%20HD%20Exhaust%20Profile%20Comparison%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descriptions"/>
      <sheetName val="Pre-2007 HDD TOG from CRC-E55 2"/>
      <sheetName val="2007 HDD TOG from AC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D TOG comparison linked"/>
      <sheetName val="95335"/>
      <sheetName val="95335 with Specie ID"/>
      <sheetName val="Species Properti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M178"/>
  <sheetViews>
    <sheetView topLeftCell="B1" workbookViewId="0">
      <pane ySplit="3" topLeftCell="A4" activePane="bottomLeft" state="frozenSplit"/>
      <selection activeCell="B1" sqref="B1"/>
      <selection pane="bottomLeft" activeCell="J62" sqref="J62"/>
    </sheetView>
  </sheetViews>
  <sheetFormatPr defaultRowHeight="12.75" x14ac:dyDescent="0.2"/>
  <cols>
    <col min="1" max="1" width="11.85546875" style="10" hidden="1" customWidth="1"/>
    <col min="2" max="2" width="17.7109375" style="9" customWidth="1"/>
    <col min="3" max="3" width="6.42578125" style="9" customWidth="1"/>
    <col min="4" max="4" width="28.28515625" style="9" customWidth="1"/>
    <col min="5" max="5" width="8.42578125" style="9" customWidth="1"/>
    <col min="6" max="6" width="11.85546875" style="9" hidden="1" customWidth="1"/>
    <col min="7" max="7" width="13.85546875" style="8" customWidth="1"/>
    <col min="8" max="8" width="19.85546875" style="7" customWidth="1"/>
    <col min="9" max="10" width="19.42578125" style="6" customWidth="1"/>
    <col min="11" max="11" width="26" style="5" customWidth="1"/>
    <col min="12" max="12" width="23.5703125" style="5" customWidth="1"/>
    <col min="13" max="16384" width="9.140625" style="4"/>
  </cols>
  <sheetData>
    <row r="1" spans="1:12" ht="25.5" x14ac:dyDescent="0.2">
      <c r="A1" s="4"/>
      <c r="F1" s="96" t="s">
        <v>475</v>
      </c>
      <c r="G1" s="76" t="s">
        <v>474</v>
      </c>
      <c r="H1" s="70" t="s">
        <v>460</v>
      </c>
      <c r="I1" s="69" t="s">
        <v>459</v>
      </c>
      <c r="J1" s="108" t="s">
        <v>477</v>
      </c>
      <c r="K1" s="95" t="s">
        <v>473</v>
      </c>
      <c r="L1" s="95" t="s">
        <v>472</v>
      </c>
    </row>
    <row r="2" spans="1:12" x14ac:dyDescent="0.2">
      <c r="A2" s="4"/>
      <c r="F2" s="72" t="s">
        <v>454</v>
      </c>
      <c r="G2" s="76" t="s">
        <v>454</v>
      </c>
      <c r="H2" s="93"/>
      <c r="J2" s="105"/>
    </row>
    <row r="3" spans="1:12" x14ac:dyDescent="0.2">
      <c r="A3" s="61"/>
      <c r="F3" s="4"/>
      <c r="G3" s="94" t="s">
        <v>471</v>
      </c>
      <c r="H3" s="93" t="s">
        <v>470</v>
      </c>
      <c r="I3" s="92" t="s">
        <v>469</v>
      </c>
      <c r="J3" s="92"/>
    </row>
    <row r="4" spans="1:12" x14ac:dyDescent="0.2">
      <c r="D4" s="91" t="s">
        <v>468</v>
      </c>
      <c r="F4" s="90">
        <f>SUMIF($E$15:$E$170,"=p",F15:F170)</f>
        <v>36.32467215806259</v>
      </c>
      <c r="G4" s="89">
        <f>SUMIF($E$15:$E$170,"=p",G15:G170)</f>
        <v>24.213266779028135</v>
      </c>
      <c r="H4" s="87">
        <f>SUMIF($E$15:$E$170,"=p",H15:H170)</f>
        <v>67.08822911639956</v>
      </c>
      <c r="I4" s="88">
        <f>SUMIF($E$15:$E$172,"=p",I15:I172)</f>
        <v>33.06666629689424</v>
      </c>
      <c r="J4" s="109"/>
      <c r="K4" s="87">
        <f>SUMIF($E$15:$E$170,"=p",K15:K170)</f>
        <v>31.948181558769686</v>
      </c>
      <c r="L4" s="5">
        <f>((I4-H4)/H4)*100</f>
        <v>-50.711672177957112</v>
      </c>
    </row>
    <row r="5" spans="1:12" x14ac:dyDescent="0.2">
      <c r="D5" s="91" t="s">
        <v>250</v>
      </c>
      <c r="F5" s="90">
        <f>SUMIF($E$15:$E$170,"=o",F15:F170)</f>
        <v>24.918149308465999</v>
      </c>
      <c r="G5" s="89">
        <f>SUMIF($E$15:$E$170,"=o",G15:G170)</f>
        <v>46.649961685648613</v>
      </c>
      <c r="H5" s="87">
        <f>SUMIF($E$15:$E$170,"=o",H15:H170)</f>
        <v>6.1304424437038172</v>
      </c>
      <c r="I5" s="88">
        <f>SUMIF($E$15:$E$172,"=o",I15:I172)</f>
        <v>33.094485251395184</v>
      </c>
      <c r="J5" s="109"/>
      <c r="K5" s="87">
        <f>SUMIF($E$15:$E$170,"=o",K15:K170)</f>
        <v>12.619536689326972</v>
      </c>
      <c r="L5" s="5">
        <f>((I5-H5)/H5)*100</f>
        <v>439.83844649556085</v>
      </c>
    </row>
    <row r="6" spans="1:12" x14ac:dyDescent="0.2">
      <c r="D6" s="91" t="s">
        <v>317</v>
      </c>
      <c r="F6" s="90">
        <f>SUMIF($E$15:$E$170,"=a",F15:F170)</f>
        <v>4.3395356188892897</v>
      </c>
      <c r="G6" s="89">
        <f>SUMIF($E$15:$E$170,"=a",G15:G170)</f>
        <v>8.0256467610833173</v>
      </c>
      <c r="H6" s="87">
        <f>SUMIF($E$15:$E$170,"=a",H15:H170)</f>
        <v>5.7701311599220109</v>
      </c>
      <c r="I6" s="88">
        <f>SUMIF($E$15:$E$172,"=a",I15:I172)</f>
        <v>17.365619442385444</v>
      </c>
      <c r="J6" s="109"/>
      <c r="K6" s="87">
        <f>SUMIF($E$15:$E$170,"=a",K15:K170)</f>
        <v>11.667364230534544</v>
      </c>
      <c r="L6" s="5">
        <f>((I6-H6)/H6)*100</f>
        <v>200.95710064622097</v>
      </c>
    </row>
    <row r="7" spans="1:12" x14ac:dyDescent="0.2">
      <c r="D7" s="91" t="s">
        <v>467</v>
      </c>
      <c r="F7" s="90">
        <f>SUMIF($E$15:$E$170,"=ald-ket",F15:F170)</f>
        <v>31.705371616573107</v>
      </c>
      <c r="G7" s="89">
        <f>SUMIF($E$15:$E$170,"=ald-ket",G15:G170)</f>
        <v>20.371774603856291</v>
      </c>
      <c r="H7" s="87">
        <f>SUMIF($E$15:$E$170,"=ald-ket",H15:H170)</f>
        <v>16.658358039099504</v>
      </c>
      <c r="I7" s="88">
        <f>SUMIF($E$15:$E$172,"=ald-ket",I15:I172)</f>
        <v>7.8349306218672075</v>
      </c>
      <c r="J7" s="109"/>
      <c r="K7" s="87">
        <f>SUMIF($E$15:$E$170,"=ald-ket",K15:K170)</f>
        <v>34.444562731526688</v>
      </c>
      <c r="L7" s="5">
        <f>((I7-H7)/H7)*100</f>
        <v>-52.966969472756396</v>
      </c>
    </row>
    <row r="8" spans="1:12" x14ac:dyDescent="0.2">
      <c r="D8" s="91" t="s">
        <v>442</v>
      </c>
      <c r="F8" s="90">
        <f>SUMIF($E$15:$E$170,"=unk",F15:F170)</f>
        <v>0</v>
      </c>
      <c r="G8" s="89">
        <f>SUMIF($E$15:$E$170,"=unk",G15:G170)</f>
        <v>0</v>
      </c>
      <c r="H8" s="87">
        <f>SUMIF($E$15:$E$170,"=unk",H15:H170)</f>
        <v>4.3528392408751184</v>
      </c>
      <c r="I8" s="88">
        <f>SUMIF($E$15:$E$172,"=unk",I15:I172)</f>
        <v>1.5641322449667512</v>
      </c>
      <c r="J8" s="109"/>
      <c r="K8" s="87">
        <f>SUMIF($E$15:$E$170,"=unk",K15:K170)</f>
        <v>0</v>
      </c>
      <c r="L8" s="5">
        <f>((I8-H8)/H8)*100</f>
        <v>-64.066390730012586</v>
      </c>
    </row>
    <row r="9" spans="1:12" x14ac:dyDescent="0.2">
      <c r="D9" s="86" t="s">
        <v>178</v>
      </c>
      <c r="F9" s="83">
        <v>2.71</v>
      </c>
      <c r="G9" s="85">
        <v>0.74</v>
      </c>
      <c r="H9" s="84"/>
      <c r="I9" s="83">
        <f>SUM(I176:I178)</f>
        <v>7.0741661424911673</v>
      </c>
      <c r="J9" s="110"/>
      <c r="L9" s="82"/>
    </row>
    <row r="10" spans="1:12" x14ac:dyDescent="0.2">
      <c r="A10" s="61"/>
      <c r="F10" s="4"/>
      <c r="G10" s="25"/>
      <c r="H10" s="24"/>
      <c r="J10" s="105"/>
    </row>
    <row r="11" spans="1:12" x14ac:dyDescent="0.2">
      <c r="A11" s="48"/>
      <c r="F11" s="81" t="s">
        <v>466</v>
      </c>
      <c r="G11" s="80" t="s">
        <v>465</v>
      </c>
      <c r="H11" s="79" t="s">
        <v>464</v>
      </c>
      <c r="I11" s="78" t="s">
        <v>463</v>
      </c>
      <c r="J11" s="111" t="s">
        <v>463</v>
      </c>
    </row>
    <row r="12" spans="1:12" x14ac:dyDescent="0.2">
      <c r="D12" s="9" t="s">
        <v>462</v>
      </c>
      <c r="F12" s="77" t="s">
        <v>461</v>
      </c>
      <c r="G12" s="76" t="s">
        <v>461</v>
      </c>
      <c r="H12" s="70" t="s">
        <v>460</v>
      </c>
      <c r="I12" s="69" t="s">
        <v>459</v>
      </c>
      <c r="J12" s="112" t="s">
        <v>459</v>
      </c>
    </row>
    <row r="13" spans="1:12" x14ac:dyDescent="0.2">
      <c r="A13" s="75" t="s">
        <v>458</v>
      </c>
      <c r="B13" s="74" t="s">
        <v>457</v>
      </c>
      <c r="C13" s="73" t="s">
        <v>456</v>
      </c>
      <c r="D13" s="74" t="s">
        <v>455</v>
      </c>
      <c r="E13" s="73"/>
      <c r="F13" s="72" t="s">
        <v>454</v>
      </c>
      <c r="G13" s="71" t="s">
        <v>454</v>
      </c>
      <c r="H13" s="70" t="s">
        <v>453</v>
      </c>
      <c r="I13" s="69" t="s">
        <v>453</v>
      </c>
      <c r="J13" s="112" t="s">
        <v>453</v>
      </c>
    </row>
    <row r="14" spans="1:12" x14ac:dyDescent="0.2">
      <c r="A14" s="49"/>
      <c r="B14" s="49" t="s">
        <v>452</v>
      </c>
      <c r="C14" s="68"/>
      <c r="D14" s="49"/>
      <c r="E14" s="68"/>
      <c r="F14" s="49"/>
      <c r="G14" s="67"/>
      <c r="H14" s="66"/>
      <c r="I14" s="65"/>
      <c r="J14" s="113"/>
    </row>
    <row r="15" spans="1:12" x14ac:dyDescent="0.2">
      <c r="A15" s="10">
        <v>74828</v>
      </c>
      <c r="B15" s="40" t="s">
        <v>451</v>
      </c>
      <c r="C15" s="45">
        <v>529</v>
      </c>
      <c r="D15" s="45" t="s">
        <v>450</v>
      </c>
      <c r="E15" s="40" t="s">
        <v>318</v>
      </c>
      <c r="F15" s="29">
        <v>18.903103366432397</v>
      </c>
      <c r="G15" s="28"/>
      <c r="H15" s="30">
        <v>51.637191132485142</v>
      </c>
      <c r="J15" s="105"/>
    </row>
    <row r="16" spans="1:12" x14ac:dyDescent="0.2">
      <c r="A16" s="10">
        <v>74851</v>
      </c>
      <c r="B16" s="45" t="s">
        <v>449</v>
      </c>
      <c r="C16" s="45">
        <v>452</v>
      </c>
      <c r="D16" s="45" t="s">
        <v>448</v>
      </c>
      <c r="E16" s="45" t="s">
        <v>179</v>
      </c>
      <c r="F16" s="29">
        <v>11.947280748646531</v>
      </c>
      <c r="G16" s="28">
        <v>20.450224079397426</v>
      </c>
      <c r="H16" s="30">
        <v>3.0663164602865356</v>
      </c>
      <c r="I16" s="6">
        <v>9.5539678613698165</v>
      </c>
      <c r="J16" s="105">
        <f>SUM(I16/($I$174/100))</f>
        <v>10.281282894937203</v>
      </c>
      <c r="K16" s="5">
        <f>SUM((H16/(100-H$15))*100)</f>
        <v>6.3402365000891638</v>
      </c>
      <c r="L16" s="5">
        <f>((I16-H16)/H16)*100</f>
        <v>211.5780117645468</v>
      </c>
    </row>
    <row r="17" spans="1:12" x14ac:dyDescent="0.2">
      <c r="A17" s="10">
        <v>50000</v>
      </c>
      <c r="B17" s="45" t="s">
        <v>447</v>
      </c>
      <c r="C17" s="45">
        <v>465</v>
      </c>
      <c r="D17" s="45" t="s">
        <v>446</v>
      </c>
      <c r="E17" s="45" t="s">
        <v>414</v>
      </c>
      <c r="F17" s="29">
        <v>21.265040558927105</v>
      </c>
      <c r="G17" s="28">
        <v>8.8856849684378005</v>
      </c>
      <c r="H17" s="30">
        <v>10.052612739563459</v>
      </c>
      <c r="I17" s="6">
        <v>2.2014011084490921</v>
      </c>
      <c r="J17" s="105">
        <f t="shared" ref="J17:J19" si="0">SUM(I17/($I$174/100))</f>
        <v>2.3689871987855282</v>
      </c>
      <c r="K17" s="5">
        <f>SUM((H17/(100-H$15))*100)</f>
        <v>20.785833112178409</v>
      </c>
      <c r="L17" s="5">
        <f>((I17-H17)/H17)*100</f>
        <v>-78.101204478063991</v>
      </c>
    </row>
    <row r="18" spans="1:12" x14ac:dyDescent="0.2">
      <c r="A18" s="10">
        <v>75070</v>
      </c>
      <c r="B18" s="45" t="s">
        <v>445</v>
      </c>
      <c r="C18" s="45">
        <v>279</v>
      </c>
      <c r="D18" s="45" t="s">
        <v>444</v>
      </c>
      <c r="E18" s="45" t="s">
        <v>414</v>
      </c>
      <c r="F18" s="29">
        <v>8.1919792881564568</v>
      </c>
      <c r="G18" s="28">
        <v>5.5694821620207806</v>
      </c>
      <c r="H18" s="30">
        <v>3.3575910194704162</v>
      </c>
      <c r="I18" s="6">
        <v>3.4503095452271091</v>
      </c>
      <c r="J18" s="105">
        <f t="shared" si="0"/>
        <v>3.7129713041023296</v>
      </c>
      <c r="K18" s="5">
        <f>SUM((H18/(100-H$15))*100)</f>
        <v>6.9425062317372959</v>
      </c>
      <c r="L18" s="5">
        <f>((I18-H18)/H18)*100</f>
        <v>2.7614597852753722</v>
      </c>
    </row>
    <row r="19" spans="1:12" x14ac:dyDescent="0.2">
      <c r="A19" s="10">
        <v>74840</v>
      </c>
      <c r="B19" s="32" t="s">
        <v>443</v>
      </c>
      <c r="C19" s="32">
        <v>438</v>
      </c>
      <c r="D19" s="32" t="s">
        <v>75</v>
      </c>
      <c r="E19" s="9" t="s">
        <v>318</v>
      </c>
      <c r="F19" s="29">
        <v>0.31547505717448882</v>
      </c>
      <c r="G19" s="28">
        <v>1.8480720942367945</v>
      </c>
      <c r="H19" s="30">
        <v>1.3396084281140785</v>
      </c>
      <c r="I19" s="6">
        <v>10.112092313467739</v>
      </c>
      <c r="J19" s="105">
        <f t="shared" si="0"/>
        <v>10.881895694337789</v>
      </c>
      <c r="K19" s="5">
        <f>SUM((H19/(100-H$15))*100)</f>
        <v>2.7699144435216811</v>
      </c>
      <c r="L19" s="5">
        <f>((I19-H19)/H19)*100</f>
        <v>654.85433662907747</v>
      </c>
    </row>
    <row r="20" spans="1:12" x14ac:dyDescent="0.2">
      <c r="B20" s="64"/>
      <c r="C20" s="47">
        <v>2297</v>
      </c>
      <c r="D20" s="26" t="s">
        <v>442</v>
      </c>
      <c r="E20" s="26" t="s">
        <v>169</v>
      </c>
      <c r="F20" s="29"/>
      <c r="G20" s="28"/>
      <c r="H20" s="30">
        <v>4.3528392408751184</v>
      </c>
      <c r="J20" s="105"/>
      <c r="K20" s="4"/>
      <c r="L20" s="4"/>
    </row>
    <row r="21" spans="1:12" s="23" customFormat="1" x14ac:dyDescent="0.2">
      <c r="A21" s="39"/>
      <c r="B21" s="63" t="s">
        <v>441</v>
      </c>
      <c r="C21" s="50"/>
      <c r="D21" s="49"/>
      <c r="E21" s="49"/>
      <c r="F21" s="36"/>
      <c r="G21" s="35"/>
      <c r="H21" s="62"/>
      <c r="I21" s="33"/>
      <c r="J21" s="114"/>
    </row>
    <row r="22" spans="1:12" s="23" customFormat="1" x14ac:dyDescent="0.2">
      <c r="A22" s="10">
        <v>107028</v>
      </c>
      <c r="B22" s="45" t="s">
        <v>440</v>
      </c>
      <c r="C22" s="45">
        <v>283</v>
      </c>
      <c r="D22" s="45" t="s">
        <v>439</v>
      </c>
      <c r="E22" s="45" t="s">
        <v>414</v>
      </c>
      <c r="F22" s="29">
        <v>0.17589261065116696</v>
      </c>
      <c r="G22" s="28">
        <v>0</v>
      </c>
      <c r="H22" s="30">
        <v>0.5016624820854273</v>
      </c>
      <c r="I22" s="6">
        <v>0.29768195708217055</v>
      </c>
      <c r="J22" s="105">
        <f t="shared" ref="J22:J30" si="1">SUM(I22/($I$174/100))</f>
        <v>0.32034359523599426</v>
      </c>
      <c r="K22" s="5">
        <f>SUM((H22/(100-H$15))*100)</f>
        <v>1.0372897973310073</v>
      </c>
      <c r="L22" s="5">
        <f>((I22-H22)/H22)*100</f>
        <v>-40.660908935287139</v>
      </c>
    </row>
    <row r="23" spans="1:12" x14ac:dyDescent="0.2">
      <c r="A23" s="10">
        <v>67641</v>
      </c>
      <c r="B23" s="40" t="s">
        <v>438</v>
      </c>
      <c r="C23" s="45">
        <v>281</v>
      </c>
      <c r="D23" s="45" t="s">
        <v>437</v>
      </c>
      <c r="E23" s="45" t="s">
        <v>414</v>
      </c>
      <c r="F23" s="29">
        <v>0</v>
      </c>
      <c r="G23" s="28">
        <v>0</v>
      </c>
      <c r="H23" s="30">
        <v>0.75665740205118981</v>
      </c>
      <c r="I23" s="6">
        <v>1.0108373247145257</v>
      </c>
      <c r="J23" s="105">
        <f t="shared" si="1"/>
        <v>1.0877893506605814</v>
      </c>
      <c r="K23" s="5">
        <f>SUM((H23/(100-H$15))*100)</f>
        <v>1.5645439538550749</v>
      </c>
      <c r="L23" s="5">
        <f>((I23-H23)/H23)*100</f>
        <v>33.592471569602111</v>
      </c>
    </row>
    <row r="24" spans="1:12" s="23" customFormat="1" x14ac:dyDescent="0.2">
      <c r="A24" s="10">
        <v>100527</v>
      </c>
      <c r="B24" s="45" t="s">
        <v>436</v>
      </c>
      <c r="C24" s="45">
        <v>301</v>
      </c>
      <c r="D24" s="45" t="s">
        <v>435</v>
      </c>
      <c r="E24" s="45" t="s">
        <v>414</v>
      </c>
      <c r="F24" s="29">
        <v>0</v>
      </c>
      <c r="G24" s="28">
        <v>0.5762710570648496</v>
      </c>
      <c r="H24" s="30">
        <v>0.78767205874454715</v>
      </c>
      <c r="I24" s="6">
        <v>3.100588097050876E-2</v>
      </c>
      <c r="J24" s="105">
        <f t="shared" si="1"/>
        <v>3.3366266067682268E-2</v>
      </c>
      <c r="K24" s="5">
        <f>SUM((H24/(100-H$15))*100)</f>
        <v>1.6286731006511574</v>
      </c>
      <c r="L24" s="5">
        <f>((I24-H24)/H24)*100</f>
        <v>-96.063605325809291</v>
      </c>
    </row>
    <row r="25" spans="1:12" x14ac:dyDescent="0.2">
      <c r="A25" s="10">
        <v>123386</v>
      </c>
      <c r="B25" s="45" t="s">
        <v>434</v>
      </c>
      <c r="C25" s="45">
        <v>673</v>
      </c>
      <c r="D25" s="45" t="s">
        <v>433</v>
      </c>
      <c r="E25" s="45" t="s">
        <v>414</v>
      </c>
      <c r="F25" s="29">
        <v>0.51745959197586422</v>
      </c>
      <c r="G25" s="28">
        <v>0.64322069679449501</v>
      </c>
      <c r="H25" s="30">
        <v>0.15140739954261756</v>
      </c>
      <c r="I25" s="6">
        <v>0.23945158439412276</v>
      </c>
      <c r="J25" s="105">
        <f t="shared" si="1"/>
        <v>0.25768031822162019</v>
      </c>
      <c r="K25" s="5">
        <f>SUM((H25/(100-H$15))*100)</f>
        <v>0.31306576910655293</v>
      </c>
      <c r="L25" s="5">
        <f>((I25-H25)/H25)*100</f>
        <v>58.150516498847118</v>
      </c>
    </row>
    <row r="26" spans="1:12" x14ac:dyDescent="0.2">
      <c r="A26" s="10">
        <v>78933</v>
      </c>
      <c r="B26" s="45" t="s">
        <v>432</v>
      </c>
      <c r="C26" s="45">
        <v>536</v>
      </c>
      <c r="D26" s="45" t="s">
        <v>431</v>
      </c>
      <c r="E26" s="45" t="s">
        <v>414</v>
      </c>
      <c r="F26" s="29">
        <v>0.26969608327366223</v>
      </c>
      <c r="G26" s="28">
        <v>2.9956061464414172</v>
      </c>
      <c r="H26" s="30">
        <v>0.15890521303967398</v>
      </c>
      <c r="I26" s="6">
        <v>7.9947451363630323E-2</v>
      </c>
      <c r="J26" s="105">
        <f t="shared" si="1"/>
        <v>8.6033612016030589E-2</v>
      </c>
      <c r="K26" s="5">
        <f>SUM((H26/(100-H$15))*100)</f>
        <v>0.3285690321978178</v>
      </c>
      <c r="L26" s="5">
        <f>((I26-H26)/H26)*100</f>
        <v>-49.688591183179255</v>
      </c>
    </row>
    <row r="27" spans="1:12" s="23" customFormat="1" x14ac:dyDescent="0.2">
      <c r="A27" s="10">
        <v>123728</v>
      </c>
      <c r="B27" s="45" t="s">
        <v>430</v>
      </c>
      <c r="C27" s="45">
        <v>313</v>
      </c>
      <c r="D27" s="45" t="s">
        <v>429</v>
      </c>
      <c r="E27" s="45" t="s">
        <v>414</v>
      </c>
      <c r="F27" s="29">
        <v>0</v>
      </c>
      <c r="G27" s="28">
        <v>1.2857823416358829</v>
      </c>
      <c r="H27" s="30">
        <v>0.15890521303967398</v>
      </c>
      <c r="I27" s="6">
        <v>0.11194224970724274</v>
      </c>
      <c r="J27" s="105">
        <f t="shared" si="1"/>
        <v>0.12046407878232596</v>
      </c>
      <c r="K27" s="5">
        <f>SUM((H27/(100-H$15))*100)</f>
        <v>0.3285690321978178</v>
      </c>
      <c r="L27" s="5">
        <f>((I27-H27)/H27)*100</f>
        <v>-29.554073421559778</v>
      </c>
    </row>
    <row r="28" spans="1:12" x14ac:dyDescent="0.2">
      <c r="A28" s="10">
        <v>66251</v>
      </c>
      <c r="B28" s="45" t="s">
        <v>428</v>
      </c>
      <c r="C28" s="45">
        <v>840</v>
      </c>
      <c r="D28" s="45" t="s">
        <v>427</v>
      </c>
      <c r="E28" s="45" t="s">
        <v>414</v>
      </c>
      <c r="F28" s="29">
        <v>4.9904247555946227E-3</v>
      </c>
      <c r="G28" s="28">
        <v>0</v>
      </c>
      <c r="H28" s="30">
        <v>0.1117567948169521</v>
      </c>
      <c r="I28" s="6">
        <v>4.0542129791381797E-2</v>
      </c>
      <c r="J28" s="105">
        <f t="shared" si="1"/>
        <v>4.3628481024500183E-2</v>
      </c>
      <c r="K28" s="5">
        <f>SUM((H28/(100-H$15))*100)</f>
        <v>0.23108003326088605</v>
      </c>
      <c r="L28" s="5">
        <f>((I28-H28)/H28)*100</f>
        <v>-63.722895008051836</v>
      </c>
    </row>
    <row r="29" spans="1:12" x14ac:dyDescent="0.2">
      <c r="A29" s="10">
        <v>590863</v>
      </c>
      <c r="B29" s="47" t="s">
        <v>426</v>
      </c>
      <c r="C29" s="47">
        <v>517</v>
      </c>
      <c r="D29" s="5" t="s">
        <v>425</v>
      </c>
      <c r="E29" s="47" t="s">
        <v>414</v>
      </c>
      <c r="F29" s="29"/>
      <c r="G29" s="28"/>
      <c r="H29" s="30">
        <v>8.1722579645384597E-2</v>
      </c>
      <c r="I29" s="6">
        <v>2.5273201461709926E-2</v>
      </c>
      <c r="J29" s="105">
        <f t="shared" si="1"/>
        <v>2.7197174792602349E-2</v>
      </c>
      <c r="K29" s="5">
        <f>SUM((H29/(100-H$15))*100)</f>
        <v>0.16897814986150936</v>
      </c>
      <c r="L29" s="5">
        <f>((I29-H29)/H29)*100</f>
        <v>-69.074395875195222</v>
      </c>
    </row>
    <row r="30" spans="1:12" x14ac:dyDescent="0.2">
      <c r="B30" s="61"/>
      <c r="C30" s="47">
        <v>1711</v>
      </c>
      <c r="D30" s="47" t="s">
        <v>166</v>
      </c>
      <c r="E30" s="47" t="s">
        <v>414</v>
      </c>
      <c r="F30" s="52">
        <v>0.29830056672460525</v>
      </c>
      <c r="G30" s="28"/>
      <c r="H30" s="30">
        <v>0.4944138143428104</v>
      </c>
      <c r="I30" s="6">
        <v>0.125243147695003</v>
      </c>
      <c r="J30" s="105">
        <f t="shared" si="1"/>
        <v>0.13477753440130449</v>
      </c>
      <c r="K30" s="5">
        <f>SUM((H30/(100-H$15))*100)</f>
        <v>1.0223016940500878</v>
      </c>
      <c r="L30" s="5">
        <f>((I30-H30)/H30)*100</f>
        <v>-74.668355927416812</v>
      </c>
    </row>
    <row r="31" spans="1:12" x14ac:dyDescent="0.2">
      <c r="B31" s="22" t="s">
        <v>424</v>
      </c>
      <c r="C31" s="22">
        <v>716</v>
      </c>
      <c r="D31" s="23" t="s">
        <v>423</v>
      </c>
      <c r="E31" s="47" t="s">
        <v>414</v>
      </c>
      <c r="F31" s="29">
        <v>0</v>
      </c>
      <c r="G31" s="28">
        <v>3.9033393216156426E-2</v>
      </c>
      <c r="H31" s="30"/>
      <c r="J31" s="105"/>
      <c r="K31" s="4"/>
      <c r="L31" s="4"/>
    </row>
    <row r="32" spans="1:12" x14ac:dyDescent="0.2">
      <c r="B32" s="51" t="s">
        <v>422</v>
      </c>
      <c r="C32" s="51">
        <v>188</v>
      </c>
      <c r="D32" s="2" t="s">
        <v>421</v>
      </c>
      <c r="E32" s="47" t="s">
        <v>414</v>
      </c>
      <c r="F32" s="42">
        <v>0.3467501401957076</v>
      </c>
      <c r="G32" s="28"/>
      <c r="H32" s="30"/>
      <c r="J32" s="105"/>
      <c r="K32" s="4"/>
      <c r="L32" s="4"/>
    </row>
    <row r="33" spans="1:12" s="23" customFormat="1" x14ac:dyDescent="0.2">
      <c r="A33" s="10">
        <v>110623</v>
      </c>
      <c r="B33" s="47" t="s">
        <v>420</v>
      </c>
      <c r="C33" s="47">
        <v>845</v>
      </c>
      <c r="D33" s="60" t="s">
        <v>419</v>
      </c>
      <c r="E33" s="47" t="s">
        <v>414</v>
      </c>
      <c r="F33" s="29">
        <v>0.15486745874583305</v>
      </c>
      <c r="G33" s="28">
        <v>5.6446165809280746E-2</v>
      </c>
      <c r="H33" s="30">
        <v>4.5051322757351249E-2</v>
      </c>
      <c r="I33" s="6">
        <v>0.138779632826319</v>
      </c>
      <c r="J33" s="105">
        <f t="shared" ref="J33:J36" si="2">SUM(I33/($I$174/100))</f>
        <v>0.14934451170932916</v>
      </c>
      <c r="K33" s="5">
        <f>SUM((H33/(100-H$15))*100)</f>
        <v>9.315282509906507E-2</v>
      </c>
      <c r="L33" s="5">
        <f>((I33-H33)/H33)*100</f>
        <v>208.04785371961944</v>
      </c>
    </row>
    <row r="34" spans="1:12" x14ac:dyDescent="0.2">
      <c r="B34" s="32" t="s">
        <v>418</v>
      </c>
      <c r="C34" s="32">
        <v>382</v>
      </c>
      <c r="D34" s="32" t="s">
        <v>417</v>
      </c>
      <c r="E34" s="47" t="s">
        <v>414</v>
      </c>
      <c r="F34" s="29">
        <v>0.48039489316711226</v>
      </c>
      <c r="G34" s="28">
        <v>0.32024767243562641</v>
      </c>
      <c r="H34" s="30"/>
      <c r="I34" s="6">
        <v>2.1881841791904454E-2</v>
      </c>
      <c r="J34" s="105">
        <f t="shared" si="2"/>
        <v>2.3547641041841785E-2</v>
      </c>
      <c r="K34" s="4"/>
      <c r="L34" s="4"/>
    </row>
    <row r="35" spans="1:12" x14ac:dyDescent="0.2">
      <c r="B35" s="9" t="s">
        <v>416</v>
      </c>
      <c r="C35" s="27">
        <v>2998</v>
      </c>
      <c r="D35" s="9" t="s">
        <v>167</v>
      </c>
      <c r="E35" s="9" t="s">
        <v>414</v>
      </c>
      <c r="G35" s="25"/>
      <c r="H35" s="24"/>
      <c r="I35" s="6">
        <v>1.6316860626586317E-2</v>
      </c>
      <c r="J35" s="105">
        <f t="shared" si="2"/>
        <v>1.7559014484181401E-2</v>
      </c>
    </row>
    <row r="36" spans="1:12" x14ac:dyDescent="0.2">
      <c r="B36" s="9" t="s">
        <v>415</v>
      </c>
      <c r="C36" s="27">
        <v>1467</v>
      </c>
      <c r="D36" s="9" t="s">
        <v>165</v>
      </c>
      <c r="E36" s="9" t="s">
        <v>414</v>
      </c>
      <c r="G36" s="25"/>
      <c r="H36" s="24"/>
      <c r="I36" s="6">
        <v>4.431670576590082E-2</v>
      </c>
      <c r="J36" s="105">
        <f t="shared" si="2"/>
        <v>4.769040419250415E-2</v>
      </c>
    </row>
    <row r="37" spans="1:12" x14ac:dyDescent="0.2">
      <c r="A37" s="39"/>
      <c r="B37" s="49" t="s">
        <v>413</v>
      </c>
      <c r="C37" s="37"/>
      <c r="D37" s="38"/>
      <c r="E37" s="38"/>
      <c r="F37" s="36"/>
      <c r="G37" s="35"/>
      <c r="H37" s="34"/>
      <c r="I37" s="33"/>
      <c r="J37" s="114"/>
    </row>
    <row r="38" spans="1:12" x14ac:dyDescent="0.2">
      <c r="A38" s="10">
        <v>96377</v>
      </c>
      <c r="B38" s="45" t="s">
        <v>412</v>
      </c>
      <c r="C38" s="45">
        <v>551</v>
      </c>
      <c r="D38" s="45" t="s">
        <v>411</v>
      </c>
      <c r="E38" s="45" t="s">
        <v>318</v>
      </c>
      <c r="F38" s="29">
        <v>2.2243182742693567E-2</v>
      </c>
      <c r="G38" s="28">
        <v>4.464088508997242</v>
      </c>
      <c r="H38" s="30">
        <v>1.5309966251076786E-2</v>
      </c>
      <c r="J38" s="105"/>
      <c r="K38" s="5">
        <f>SUM((H38/(100-H$15))*100)</f>
        <v>3.1656486894747836E-2</v>
      </c>
    </row>
    <row r="39" spans="1:12" x14ac:dyDescent="0.2">
      <c r="A39" s="10">
        <v>112403</v>
      </c>
      <c r="B39" s="45" t="s">
        <v>410</v>
      </c>
      <c r="C39" s="45">
        <v>599</v>
      </c>
      <c r="D39" s="45" t="s">
        <v>409</v>
      </c>
      <c r="E39" s="45" t="s">
        <v>318</v>
      </c>
      <c r="F39" s="29">
        <v>1.2766421288519301</v>
      </c>
      <c r="G39" s="28">
        <v>0</v>
      </c>
      <c r="H39" s="30">
        <v>2.3394889438139761</v>
      </c>
      <c r="I39" s="6">
        <v>0.36389256087219363</v>
      </c>
      <c r="J39" s="105">
        <f t="shared" ref="J39" si="3">SUM(I39/($I$174/100))</f>
        <v>0.39159461450750221</v>
      </c>
      <c r="K39" s="5">
        <f>SUM((H39/(100-H$15))*100)</f>
        <v>4.8373719364042218</v>
      </c>
      <c r="L39" s="5">
        <f>((I39-H39)/H39)*100</f>
        <v>-84.445638786437087</v>
      </c>
    </row>
    <row r="40" spans="1:12" x14ac:dyDescent="0.2">
      <c r="A40" s="10">
        <v>1120214</v>
      </c>
      <c r="B40" s="53" t="s">
        <v>408</v>
      </c>
      <c r="C40" s="45">
        <v>610</v>
      </c>
      <c r="D40" s="45" t="s">
        <v>407</v>
      </c>
      <c r="E40" s="45" t="s">
        <v>318</v>
      </c>
      <c r="F40" s="29">
        <v>12.988756879016805</v>
      </c>
      <c r="G40" s="28">
        <v>1.0419352436353924</v>
      </c>
      <c r="H40" s="30">
        <v>1.7458024043264166</v>
      </c>
      <c r="J40" s="105"/>
      <c r="K40" s="5">
        <f>SUM((H40/(100-H$15))*100)</f>
        <v>3.609803576770882</v>
      </c>
    </row>
    <row r="41" spans="1:12" x14ac:dyDescent="0.2">
      <c r="A41" s="10">
        <v>106978</v>
      </c>
      <c r="B41" s="45" t="s">
        <v>406</v>
      </c>
      <c r="C41" s="45">
        <v>592</v>
      </c>
      <c r="D41" s="45" t="s">
        <v>132</v>
      </c>
      <c r="E41" s="45" t="s">
        <v>318</v>
      </c>
      <c r="F41" s="29">
        <v>5.1961928091656964E-2</v>
      </c>
      <c r="G41" s="28">
        <v>1.4312973166038943</v>
      </c>
      <c r="H41" s="30">
        <v>1.1019536183854692</v>
      </c>
      <c r="I41" s="6">
        <v>0.16744900622757031</v>
      </c>
      <c r="J41" s="105">
        <f t="shared" ref="J41:J47" si="4">SUM(I41/($I$174/100))</f>
        <v>0.18019639886614772</v>
      </c>
      <c r="K41" s="5">
        <f>SUM((H41/(100-H$15))*100)</f>
        <v>2.2785145118517875</v>
      </c>
      <c r="L41" s="5">
        <f>((I41-H41)/H41)*100</f>
        <v>-84.804350797186117</v>
      </c>
    </row>
    <row r="42" spans="1:12" x14ac:dyDescent="0.2">
      <c r="A42" s="10">
        <v>109660</v>
      </c>
      <c r="B42" s="45" t="s">
        <v>405</v>
      </c>
      <c r="C42" s="45">
        <v>605</v>
      </c>
      <c r="D42" s="45" t="s">
        <v>146</v>
      </c>
      <c r="E42" s="45" t="s">
        <v>318</v>
      </c>
      <c r="F42" s="29">
        <v>8.6905837546532472E-2</v>
      </c>
      <c r="G42" s="28">
        <v>0.78256275869224012</v>
      </c>
      <c r="H42" s="30">
        <v>1.0142869102103598</v>
      </c>
      <c r="I42" s="6">
        <v>3.0560366801353314</v>
      </c>
      <c r="J42" s="105">
        <f t="shared" si="4"/>
        <v>3.2886836235673877</v>
      </c>
      <c r="K42" s="5">
        <f>SUM((H42/(100-H$15))*100)</f>
        <v>2.097245660376962</v>
      </c>
      <c r="L42" s="5">
        <f>((I42-H42)/H42)*100</f>
        <v>201.2990357433992</v>
      </c>
    </row>
    <row r="43" spans="1:12" x14ac:dyDescent="0.2">
      <c r="A43" s="10">
        <v>78784</v>
      </c>
      <c r="B43" s="32" t="s">
        <v>404</v>
      </c>
      <c r="C43" s="32">
        <v>508</v>
      </c>
      <c r="D43" s="32" t="s">
        <v>403</v>
      </c>
      <c r="E43" s="9" t="s">
        <v>318</v>
      </c>
      <c r="F43" s="29">
        <v>0.12790692432880252</v>
      </c>
      <c r="G43" s="28">
        <v>4.3022012176871796</v>
      </c>
      <c r="H43" s="30"/>
      <c r="I43" s="6">
        <v>0.8777915415936185</v>
      </c>
      <c r="J43" s="105">
        <f t="shared" si="4"/>
        <v>0.94461518950651757</v>
      </c>
    </row>
    <row r="44" spans="1:12" x14ac:dyDescent="0.2">
      <c r="A44" s="10">
        <v>124185</v>
      </c>
      <c r="B44" s="40" t="s">
        <v>402</v>
      </c>
      <c r="C44" s="45">
        <v>598</v>
      </c>
      <c r="D44" s="45" t="s">
        <v>401</v>
      </c>
      <c r="E44" s="45" t="s">
        <v>318</v>
      </c>
      <c r="F44" s="29">
        <v>0.59641058951839332</v>
      </c>
      <c r="G44" s="28">
        <v>1.0106187595063458</v>
      </c>
      <c r="H44" s="30">
        <v>0.38079621172871359</v>
      </c>
      <c r="I44" s="6">
        <v>0.12304684754326761</v>
      </c>
      <c r="J44" s="105">
        <f t="shared" si="4"/>
        <v>0.13241403647982966</v>
      </c>
      <c r="K44" s="5">
        <f>SUM((H44/(100-H$15))*100)</f>
        <v>0.78737406003829769</v>
      </c>
      <c r="L44" s="5">
        <f>((I44-H44)/H44)*100</f>
        <v>-67.686955974517801</v>
      </c>
    </row>
    <row r="45" spans="1:12" x14ac:dyDescent="0.2">
      <c r="A45" s="10">
        <v>111842</v>
      </c>
      <c r="B45" s="45" t="s">
        <v>400</v>
      </c>
      <c r="C45" s="45">
        <v>603</v>
      </c>
      <c r="D45" s="45" t="s">
        <v>399</v>
      </c>
      <c r="E45" s="45" t="s">
        <v>318</v>
      </c>
      <c r="F45" s="29">
        <v>0.31099897541656746</v>
      </c>
      <c r="G45" s="28">
        <v>0.3975300476863422</v>
      </c>
      <c r="H45" s="30">
        <v>0.27955704974587675</v>
      </c>
      <c r="I45" s="6">
        <v>2.7200031238251516</v>
      </c>
      <c r="J45" s="105">
        <f t="shared" si="4"/>
        <v>2.9270688364184783</v>
      </c>
      <c r="K45" s="5">
        <f>SUM((H45/(100-H$15))*100)</f>
        <v>0.57804138405545413</v>
      </c>
      <c r="L45" s="5">
        <f>((I45-H45)/H45)*100</f>
        <v>872.96888999855003</v>
      </c>
    </row>
    <row r="46" spans="1:12" x14ac:dyDescent="0.2">
      <c r="A46" s="10">
        <v>74986</v>
      </c>
      <c r="B46" s="47" t="s">
        <v>398</v>
      </c>
      <c r="C46" s="47">
        <v>671</v>
      </c>
      <c r="D46" s="47" t="s">
        <v>152</v>
      </c>
      <c r="E46" s="9" t="s">
        <v>318</v>
      </c>
      <c r="F46" s="29">
        <v>0.1284393898573794</v>
      </c>
      <c r="G46" s="28">
        <v>2.2260284910537336</v>
      </c>
      <c r="H46" s="30">
        <v>0.50881689715219547</v>
      </c>
      <c r="I46" s="6">
        <v>2.7512129626125685</v>
      </c>
      <c r="J46" s="105">
        <f t="shared" si="4"/>
        <v>2.9606545870024052</v>
      </c>
      <c r="K46" s="5">
        <f>SUM((H46/(100-H$15))*100)</f>
        <v>1.0520830139251198</v>
      </c>
      <c r="L46" s="5">
        <f>((I46-H46)/H46)*100</f>
        <v>440.70786131727766</v>
      </c>
    </row>
    <row r="47" spans="1:12" x14ac:dyDescent="0.2">
      <c r="A47" s="10">
        <v>75285</v>
      </c>
      <c r="B47" s="47" t="s">
        <v>397</v>
      </c>
      <c r="C47" s="47">
        <v>491</v>
      </c>
      <c r="D47" s="47" t="s">
        <v>396</v>
      </c>
      <c r="E47" s="9" t="s">
        <v>318</v>
      </c>
      <c r="F47" s="42">
        <v>5.7068278253225913E-2</v>
      </c>
      <c r="G47" s="41">
        <v>0.76328423211539276</v>
      </c>
      <c r="H47" s="59">
        <v>0.49628411543755852</v>
      </c>
      <c r="I47" s="6">
        <v>1.0317342703011587</v>
      </c>
      <c r="J47" s="105">
        <f t="shared" si="4"/>
        <v>1.1102771182911373</v>
      </c>
      <c r="K47" s="5">
        <f>SUM((H47/(100-H$15))*100)</f>
        <v>1.0261689241356513</v>
      </c>
      <c r="L47" s="5">
        <f>((I47-H47)/H47)*100</f>
        <v>107.891858354465</v>
      </c>
    </row>
    <row r="48" spans="1:12" x14ac:dyDescent="0.2">
      <c r="A48" s="10">
        <v>3522949</v>
      </c>
      <c r="B48" s="58" t="s">
        <v>395</v>
      </c>
      <c r="C48" s="45">
        <v>121</v>
      </c>
      <c r="D48" s="45" t="s">
        <v>394</v>
      </c>
      <c r="E48" s="45" t="s">
        <v>318</v>
      </c>
      <c r="F48" s="29">
        <v>2.0133889511650561E-2</v>
      </c>
      <c r="G48" s="28">
        <v>0.14215927315460938</v>
      </c>
      <c r="H48" s="30">
        <v>3.5392031322755035E-2</v>
      </c>
      <c r="J48" s="105"/>
      <c r="K48" s="5">
        <f>SUM((H48/(100-H$15))*100)</f>
        <v>7.3180264239217405E-2</v>
      </c>
    </row>
    <row r="49" spans="1:12" x14ac:dyDescent="0.2">
      <c r="A49" s="10">
        <v>590738</v>
      </c>
      <c r="B49" s="47" t="s">
        <v>393</v>
      </c>
      <c r="C49" s="47">
        <v>124</v>
      </c>
      <c r="D49" s="47" t="s">
        <v>392</v>
      </c>
      <c r="E49" s="9" t="s">
        <v>318</v>
      </c>
      <c r="F49" s="29"/>
      <c r="G49" s="28"/>
      <c r="H49" s="30">
        <v>0.6649808390350479</v>
      </c>
      <c r="J49" s="105"/>
      <c r="K49" s="5">
        <f>SUM((H49/(100-H$15))*100)</f>
        <v>1.3749839072761414</v>
      </c>
    </row>
    <row r="50" spans="1:12" x14ac:dyDescent="0.2">
      <c r="A50" s="10">
        <v>589435</v>
      </c>
      <c r="B50" s="45" t="s">
        <v>391</v>
      </c>
      <c r="C50" s="45">
        <v>149</v>
      </c>
      <c r="D50" s="45" t="s">
        <v>390</v>
      </c>
      <c r="E50" s="45" t="s">
        <v>318</v>
      </c>
      <c r="F50" s="29"/>
      <c r="G50" s="28"/>
      <c r="H50" s="30">
        <v>0.41936264662210865</v>
      </c>
      <c r="J50" s="105"/>
      <c r="K50" s="5">
        <f>SUM((H50/(100-H$15))*100)</f>
        <v>0.86711805298759892</v>
      </c>
    </row>
    <row r="51" spans="1:12" x14ac:dyDescent="0.2">
      <c r="A51" s="10">
        <v>589344</v>
      </c>
      <c r="B51" s="45" t="s">
        <v>389</v>
      </c>
      <c r="C51" s="45">
        <v>245</v>
      </c>
      <c r="D51" s="45" t="s">
        <v>114</v>
      </c>
      <c r="E51" s="45" t="s">
        <v>318</v>
      </c>
      <c r="F51" s="29">
        <v>2.7537635124044162E-2</v>
      </c>
      <c r="G51" s="28">
        <v>0.3252282038195724</v>
      </c>
      <c r="H51" s="30">
        <v>0.14745261648020389</v>
      </c>
      <c r="I51" s="6">
        <v>0.26011436576137786</v>
      </c>
      <c r="J51" s="105">
        <f t="shared" ref="J51:J52" si="5">SUM(I51/($I$174/100))</f>
        <v>0.27991609541027485</v>
      </c>
      <c r="K51" s="5">
        <f>SUM((H51/(100-H$15))*100)</f>
        <v>0.30488844616973299</v>
      </c>
      <c r="L51" s="5">
        <f>((I51-H51)/H51)*100</f>
        <v>76.405391759392259</v>
      </c>
    </row>
    <row r="52" spans="1:12" x14ac:dyDescent="0.2">
      <c r="A52" s="10">
        <v>108872</v>
      </c>
      <c r="B52" s="45" t="s">
        <v>388</v>
      </c>
      <c r="C52" s="45">
        <v>550</v>
      </c>
      <c r="D52" s="45" t="s">
        <v>387</v>
      </c>
      <c r="E52" s="45" t="s">
        <v>318</v>
      </c>
      <c r="F52" s="29">
        <v>6.6689178487963185E-2</v>
      </c>
      <c r="G52" s="28">
        <v>0.28685345165332549</v>
      </c>
      <c r="H52" s="30">
        <v>0.89404635927723042</v>
      </c>
      <c r="I52" s="6">
        <v>0.77414540331756765</v>
      </c>
      <c r="J52" s="105">
        <f t="shared" si="5"/>
        <v>0.83307878033640415</v>
      </c>
      <c r="K52" s="5">
        <f>SUM((H52/(100-H$15))*100)</f>
        <v>1.8486237259841176</v>
      </c>
      <c r="L52" s="5">
        <f>((I52-H52)/H52)*100</f>
        <v>-13.411044596903645</v>
      </c>
    </row>
    <row r="53" spans="1:12" x14ac:dyDescent="0.2">
      <c r="A53" s="10">
        <v>619998</v>
      </c>
      <c r="B53" s="45" t="s">
        <v>386</v>
      </c>
      <c r="C53" s="45">
        <v>226</v>
      </c>
      <c r="D53" s="45" t="s">
        <v>385</v>
      </c>
      <c r="E53" s="45" t="s">
        <v>318</v>
      </c>
      <c r="F53" s="29"/>
      <c r="G53" s="28"/>
      <c r="H53" s="30">
        <v>7.7912973039126032E-2</v>
      </c>
      <c r="J53" s="105"/>
      <c r="K53" s="5">
        <f>SUM((H53/(100-H$15))*100)</f>
        <v>0.16110100894379592</v>
      </c>
    </row>
    <row r="54" spans="1:12" x14ac:dyDescent="0.2">
      <c r="A54" s="10">
        <v>110543</v>
      </c>
      <c r="B54" s="47" t="s">
        <v>384</v>
      </c>
      <c r="C54" s="47">
        <v>601</v>
      </c>
      <c r="D54" s="47" t="s">
        <v>383</v>
      </c>
      <c r="E54" s="9" t="s">
        <v>318</v>
      </c>
      <c r="F54" s="29">
        <v>6.2336631611721191E-2</v>
      </c>
      <c r="G54" s="28">
        <v>0.76661218508546469</v>
      </c>
      <c r="H54" s="30">
        <v>0.23680459008380456</v>
      </c>
      <c r="I54" s="6">
        <v>7.244707522888881E-2</v>
      </c>
      <c r="J54" s="105">
        <f t="shared" ref="J54" si="6">SUM(I54/($I$174/100))</f>
        <v>7.7962254651357935E-2</v>
      </c>
      <c r="K54" s="5">
        <f>SUM((H54/(100-H$15))*100)</f>
        <v>0.48964192864088474</v>
      </c>
      <c r="L54" s="5">
        <f>((I54-H54)/H54)*100</f>
        <v>-69.406388954179491</v>
      </c>
    </row>
    <row r="55" spans="1:12" x14ac:dyDescent="0.2">
      <c r="A55" s="10">
        <v>96140</v>
      </c>
      <c r="B55" s="45" t="s">
        <v>382</v>
      </c>
      <c r="C55" s="45">
        <v>248</v>
      </c>
      <c r="D55" s="45" t="s">
        <v>381</v>
      </c>
      <c r="E55" s="45" t="s">
        <v>318</v>
      </c>
      <c r="F55" s="29">
        <v>5.0721410787325505E-2</v>
      </c>
      <c r="G55" s="28">
        <v>0</v>
      </c>
      <c r="H55" s="30">
        <v>0.13725552261689153</v>
      </c>
      <c r="J55" s="105"/>
      <c r="K55" s="5">
        <f>SUM((H55/(100-H$15))*100)</f>
        <v>0.28380386878042896</v>
      </c>
    </row>
    <row r="56" spans="1:12" x14ac:dyDescent="0.2">
      <c r="A56" s="10">
        <v>107835</v>
      </c>
      <c r="B56" s="45" t="s">
        <v>380</v>
      </c>
      <c r="C56" s="45">
        <v>199</v>
      </c>
      <c r="D56" s="45" t="s">
        <v>379</v>
      </c>
      <c r="E56" s="40" t="s">
        <v>318</v>
      </c>
      <c r="F56" s="29">
        <v>5.4788392657424891E-2</v>
      </c>
      <c r="G56" s="28">
        <v>9.8093860838180613E-2</v>
      </c>
      <c r="H56" s="30">
        <v>0.13485472094031292</v>
      </c>
      <c r="I56" s="6">
        <v>0.58797760403249089</v>
      </c>
      <c r="J56" s="105">
        <f t="shared" ref="J56" si="7">SUM(I56/($I$174/100))</f>
        <v>0.63273858261426807</v>
      </c>
      <c r="K56" s="5">
        <f>SUM((H56/(100-H$15))*100)</f>
        <v>0.27883972022744608</v>
      </c>
      <c r="L56" s="5">
        <f>((I56-H56)/H56)*100</f>
        <v>336.00817230027229</v>
      </c>
    </row>
    <row r="57" spans="1:12" x14ac:dyDescent="0.2">
      <c r="A57" s="10">
        <v>79298</v>
      </c>
      <c r="B57" s="45" t="s">
        <v>378</v>
      </c>
      <c r="C57" s="45">
        <v>136</v>
      </c>
      <c r="D57" s="45" t="s">
        <v>377</v>
      </c>
      <c r="E57" s="45" t="s">
        <v>318</v>
      </c>
      <c r="F57" s="29">
        <v>1.3473647610720989E-2</v>
      </c>
      <c r="G57" s="28">
        <v>0.16852820115062536</v>
      </c>
      <c r="H57" s="30">
        <v>8.7739955477744505E-2</v>
      </c>
      <c r="J57" s="105"/>
      <c r="K57" s="5">
        <f>SUM((H57/(100-H$15))*100)</f>
        <v>0.18142030525584124</v>
      </c>
    </row>
    <row r="58" spans="1:12" x14ac:dyDescent="0.2">
      <c r="A58" s="10">
        <v>15869871</v>
      </c>
      <c r="B58" s="47" t="s">
        <v>376</v>
      </c>
      <c r="C58" s="47">
        <v>125</v>
      </c>
      <c r="D58" s="47" t="s">
        <v>93</v>
      </c>
      <c r="E58" s="9" t="s">
        <v>318</v>
      </c>
      <c r="F58" s="29"/>
      <c r="G58" s="28"/>
      <c r="H58" s="30">
        <v>1.1509339839551611E-3</v>
      </c>
      <c r="I58" s="6">
        <v>0.30082411076166354</v>
      </c>
      <c r="J58" s="105">
        <f t="shared" ref="J58:J59" si="8">SUM(I58/($I$174/100))</f>
        <v>0.32372495168883075</v>
      </c>
      <c r="K58" s="5">
        <f>SUM((H58/(100-H$15))*100)</f>
        <v>2.3797914366554497E-3</v>
      </c>
      <c r="L58" s="5">
        <f>((I58-H58)/H58)*100</f>
        <v>26037.390584982786</v>
      </c>
    </row>
    <row r="59" spans="1:12" x14ac:dyDescent="0.2">
      <c r="A59" s="10">
        <v>111659</v>
      </c>
      <c r="B59" s="45" t="s">
        <v>375</v>
      </c>
      <c r="C59" s="45">
        <v>604</v>
      </c>
      <c r="D59" s="45" t="s">
        <v>374</v>
      </c>
      <c r="E59" s="45" t="s">
        <v>318</v>
      </c>
      <c r="F59" s="29">
        <v>0.1011831560345009</v>
      </c>
      <c r="G59" s="28">
        <v>0.36354449916977077</v>
      </c>
      <c r="H59" s="30">
        <v>0.20210665666781352</v>
      </c>
      <c r="I59" s="6">
        <v>0.36378556884960672</v>
      </c>
      <c r="J59" s="105">
        <f t="shared" si="8"/>
        <v>0.39147947750184353</v>
      </c>
      <c r="K59" s="5">
        <f>SUM((H59/(100-H$15))*100)</f>
        <v>0.41789685380240166</v>
      </c>
      <c r="L59" s="5">
        <f>((I59-H59)/H59)*100</f>
        <v>79.996826847485707</v>
      </c>
    </row>
    <row r="60" spans="1:12" x14ac:dyDescent="0.2">
      <c r="A60" s="10">
        <v>565753</v>
      </c>
      <c r="B60" s="45" t="s">
        <v>373</v>
      </c>
      <c r="C60" s="45">
        <v>130</v>
      </c>
      <c r="D60" s="45" t="s">
        <v>372</v>
      </c>
      <c r="E60" s="45" t="s">
        <v>318</v>
      </c>
      <c r="F60" s="29">
        <v>6.1341699887540136E-3</v>
      </c>
      <c r="G60" s="28">
        <v>8.05802201071769E-2</v>
      </c>
      <c r="H60" s="30">
        <v>0.53575670806742903</v>
      </c>
      <c r="J60" s="105"/>
      <c r="K60" s="5">
        <f>SUM((H60/(100-H$15))*100)</f>
        <v>1.1077865835606895</v>
      </c>
    </row>
    <row r="61" spans="1:12" x14ac:dyDescent="0.2">
      <c r="A61" s="10">
        <v>560214</v>
      </c>
      <c r="B61" s="47" t="s">
        <v>371</v>
      </c>
      <c r="C61" s="47">
        <v>128</v>
      </c>
      <c r="D61" s="47" t="s">
        <v>370</v>
      </c>
      <c r="E61" s="9" t="s">
        <v>318</v>
      </c>
      <c r="F61" s="29"/>
      <c r="G61" s="28"/>
      <c r="H61" s="30">
        <v>0.52145844359272009</v>
      </c>
      <c r="J61" s="105"/>
      <c r="K61" s="5">
        <f>SUM((H61/(100-H$15))*100)</f>
        <v>1.0782219970333071</v>
      </c>
    </row>
    <row r="62" spans="1:12" x14ac:dyDescent="0.2">
      <c r="A62" s="10">
        <v>540841</v>
      </c>
      <c r="B62" s="45" t="s">
        <v>369</v>
      </c>
      <c r="C62" s="45">
        <v>118</v>
      </c>
      <c r="D62" s="45" t="s">
        <v>89</v>
      </c>
      <c r="E62" s="45" t="s">
        <v>318</v>
      </c>
      <c r="F62" s="29">
        <v>3.0872131886681413E-2</v>
      </c>
      <c r="G62" s="28">
        <v>0.65419235766849593</v>
      </c>
      <c r="H62" s="30">
        <v>0.3739461761638766</v>
      </c>
      <c r="I62" s="6">
        <v>0.36923770323248056</v>
      </c>
      <c r="J62" s="105">
        <f t="shared" ref="J62" si="9">SUM(I62/($I$174/100))</f>
        <v>0.39734666658860929</v>
      </c>
      <c r="K62" s="5">
        <f>SUM((H62/(100-H$15))*100)</f>
        <v>0.77321021032559389</v>
      </c>
      <c r="L62" s="5">
        <f>((I62-H62)/H62)*100</f>
        <v>-1.259131188262937</v>
      </c>
    </row>
    <row r="63" spans="1:12" s="23" customFormat="1" x14ac:dyDescent="0.2">
      <c r="A63" s="10">
        <v>565593</v>
      </c>
      <c r="B63" s="45" t="s">
        <v>368</v>
      </c>
      <c r="C63" s="45">
        <v>140</v>
      </c>
      <c r="D63" s="45" t="s">
        <v>367</v>
      </c>
      <c r="E63" s="45" t="s">
        <v>318</v>
      </c>
      <c r="F63" s="29">
        <v>1.337683772870998E-2</v>
      </c>
      <c r="G63" s="28">
        <v>0.19483976861438038</v>
      </c>
      <c r="H63" s="30">
        <v>0.3510632029331599</v>
      </c>
      <c r="I63" s="6"/>
      <c r="J63" s="105"/>
      <c r="K63" s="5">
        <f>SUM((H63/(100-H$15))*100)</f>
        <v>0.7258949824334292</v>
      </c>
    </row>
    <row r="64" spans="1:12" s="23" customFormat="1" x14ac:dyDescent="0.2">
      <c r="A64" s="10">
        <v>562492</v>
      </c>
      <c r="B64" s="47" t="s">
        <v>366</v>
      </c>
      <c r="C64" s="47">
        <v>208</v>
      </c>
      <c r="D64" s="47" t="s">
        <v>365</v>
      </c>
      <c r="E64" s="9" t="s">
        <v>318</v>
      </c>
      <c r="F64" s="29"/>
      <c r="G64" s="28"/>
      <c r="H64" s="30">
        <v>4.6554848010129657E-3</v>
      </c>
      <c r="I64" s="6"/>
      <c r="J64" s="105"/>
      <c r="K64" s="5">
        <f>SUM((H64/(100-H$15))*100)</f>
        <v>9.6261671106949286E-3</v>
      </c>
    </row>
    <row r="65" spans="1:12" s="23" customFormat="1" x14ac:dyDescent="0.2">
      <c r="A65" s="10">
        <v>590352</v>
      </c>
      <c r="B65" s="47" t="s">
        <v>364</v>
      </c>
      <c r="C65" s="47">
        <v>126</v>
      </c>
      <c r="D65" s="47" t="s">
        <v>363</v>
      </c>
      <c r="E65" s="9" t="s">
        <v>318</v>
      </c>
      <c r="F65" s="29"/>
      <c r="G65" s="28"/>
      <c r="H65" s="30">
        <v>1.5625062408786604E-2</v>
      </c>
      <c r="I65" s="6"/>
      <c r="J65" s="105"/>
      <c r="K65" s="5">
        <f>SUM((H65/(100-H$15))*100)</f>
        <v>3.2308012654082854E-2</v>
      </c>
    </row>
    <row r="66" spans="1:12" s="23" customFormat="1" x14ac:dyDescent="0.2">
      <c r="A66" s="10">
        <v>1068195</v>
      </c>
      <c r="B66" s="47" t="s">
        <v>362</v>
      </c>
      <c r="C66" s="47">
        <v>253</v>
      </c>
      <c r="D66" s="47" t="s">
        <v>361</v>
      </c>
      <c r="E66" s="9" t="s">
        <v>318</v>
      </c>
      <c r="F66" s="29"/>
      <c r="G66" s="28"/>
      <c r="H66" s="30">
        <v>0.16013006414738346</v>
      </c>
      <c r="I66" s="6"/>
      <c r="J66" s="105"/>
      <c r="K66" s="5">
        <f>SUM((H66/(100-H$15))*100)</f>
        <v>0.33110166240766525</v>
      </c>
    </row>
    <row r="67" spans="1:12" s="23" customFormat="1" x14ac:dyDescent="0.2">
      <c r="A67" s="10">
        <v>1072055</v>
      </c>
      <c r="B67" s="47" t="s">
        <v>360</v>
      </c>
      <c r="C67" s="47">
        <v>160</v>
      </c>
      <c r="D67" s="47" t="s">
        <v>104</v>
      </c>
      <c r="E67" s="9" t="s">
        <v>318</v>
      </c>
      <c r="F67" s="29"/>
      <c r="G67" s="28"/>
      <c r="H67" s="30">
        <v>0.20366588191331039</v>
      </c>
      <c r="I67" s="6">
        <v>0.82089892432873912</v>
      </c>
      <c r="J67" s="105">
        <f t="shared" ref="J67" si="10">SUM(I67/($I$174/100))</f>
        <v>0.88339150723951987</v>
      </c>
      <c r="K67" s="5">
        <f>SUM((H67/(100-H$15))*100)</f>
        <v>0.42112087093872685</v>
      </c>
      <c r="L67" s="5">
        <f>((I67-H67)/H67)*100</f>
        <v>303.06158135909658</v>
      </c>
    </row>
    <row r="68" spans="1:12" s="23" customFormat="1" x14ac:dyDescent="0.2">
      <c r="A68" s="10">
        <v>589811</v>
      </c>
      <c r="B68" s="47" t="s">
        <v>359</v>
      </c>
      <c r="C68" s="47">
        <v>244</v>
      </c>
      <c r="D68" s="47" t="s">
        <v>358</v>
      </c>
      <c r="E68" s="9" t="s">
        <v>318</v>
      </c>
      <c r="F68" s="29">
        <v>3.7658294519551008E-2</v>
      </c>
      <c r="G68" s="28">
        <v>0.1353489030540512</v>
      </c>
      <c r="H68" s="30">
        <v>7.0290077499115186E-2</v>
      </c>
      <c r="I68" s="6"/>
      <c r="J68" s="105"/>
      <c r="K68" s="5">
        <f>SUM((H68/(100-H$15))*100)</f>
        <v>0.14533911314305153</v>
      </c>
    </row>
    <row r="69" spans="1:12" s="23" customFormat="1" x14ac:dyDescent="0.2">
      <c r="A69" s="10">
        <v>592278</v>
      </c>
      <c r="B69" s="45" t="s">
        <v>357</v>
      </c>
      <c r="C69" s="45">
        <v>193</v>
      </c>
      <c r="D69" s="45" t="s">
        <v>356</v>
      </c>
      <c r="E69" s="40" t="s">
        <v>318</v>
      </c>
      <c r="F69" s="29">
        <v>5.0283839378615025E-2</v>
      </c>
      <c r="G69" s="28">
        <v>0.15460277163651204</v>
      </c>
      <c r="H69" s="30"/>
      <c r="I69" s="6"/>
      <c r="J69" s="105"/>
    </row>
    <row r="70" spans="1:12" s="23" customFormat="1" x14ac:dyDescent="0.2">
      <c r="A70" s="10">
        <v>142825</v>
      </c>
      <c r="B70" s="45" t="s">
        <v>355</v>
      </c>
      <c r="C70" s="45">
        <v>600</v>
      </c>
      <c r="D70" s="45" t="s">
        <v>354</v>
      </c>
      <c r="E70" s="45" t="s">
        <v>318</v>
      </c>
      <c r="F70" s="29">
        <v>5.5147758575498307E-2</v>
      </c>
      <c r="G70" s="28">
        <v>0.31225098745229363</v>
      </c>
      <c r="H70" s="30">
        <v>0.27824160754844618</v>
      </c>
      <c r="I70" s="6">
        <v>9.3927899320712702E-2</v>
      </c>
      <c r="J70" s="105">
        <f t="shared" ref="J70" si="11">SUM(I70/($I$174/100))</f>
        <v>0.10107834971353655</v>
      </c>
      <c r="K70" s="5">
        <f>SUM((H70/(100-H$15))*100)</f>
        <v>0.57532143823709991</v>
      </c>
      <c r="L70" s="5">
        <f>((I70-H70)/H70)*100</f>
        <v>-66.242324378334246</v>
      </c>
    </row>
    <row r="71" spans="1:12" s="23" customFormat="1" x14ac:dyDescent="0.2">
      <c r="A71" s="10">
        <v>463821</v>
      </c>
      <c r="B71" s="47" t="s">
        <v>353</v>
      </c>
      <c r="C71" s="47">
        <v>127</v>
      </c>
      <c r="D71" s="47" t="s">
        <v>352</v>
      </c>
      <c r="E71" s="9" t="s">
        <v>318</v>
      </c>
      <c r="F71" s="29"/>
      <c r="G71" s="28"/>
      <c r="H71" s="30">
        <v>0.67524088412645722</v>
      </c>
      <c r="I71" s="6"/>
      <c r="J71" s="105"/>
      <c r="K71" s="5">
        <f>SUM((H71/(100-H$15))*100)</f>
        <v>1.3961986492062797</v>
      </c>
      <c r="L71" s="5">
        <f>((I71-H71)/H71)*100</f>
        <v>-100</v>
      </c>
    </row>
    <row r="72" spans="1:12" s="23" customFormat="1" x14ac:dyDescent="0.2">
      <c r="A72" s="10">
        <v>75832</v>
      </c>
      <c r="B72" s="45" t="s">
        <v>351</v>
      </c>
      <c r="C72" s="45">
        <v>122</v>
      </c>
      <c r="D72" s="45" t="s">
        <v>91</v>
      </c>
      <c r="E72" s="40" t="s">
        <v>318</v>
      </c>
      <c r="F72" s="29">
        <v>9.9590509988237395E-3</v>
      </c>
      <c r="G72" s="28">
        <v>0.10654829214853545</v>
      </c>
      <c r="H72" s="30"/>
      <c r="I72" s="6">
        <v>2.3972804420883196</v>
      </c>
      <c r="J72" s="105">
        <f t="shared" ref="J72" si="12">SUM(I72/($I$174/100))</f>
        <v>2.5797782409617938</v>
      </c>
    </row>
    <row r="73" spans="1:12" s="23" customFormat="1" x14ac:dyDescent="0.2">
      <c r="A73" s="10">
        <v>767588</v>
      </c>
      <c r="B73" s="22" t="s">
        <v>350</v>
      </c>
      <c r="C73" s="22">
        <v>104</v>
      </c>
      <c r="D73" s="23" t="s">
        <v>349</v>
      </c>
      <c r="E73" s="26" t="s">
        <v>318</v>
      </c>
      <c r="F73" s="29">
        <v>0.14253158354377454</v>
      </c>
      <c r="G73" s="28">
        <v>7.0587665715634088E-2</v>
      </c>
      <c r="H73" s="30"/>
      <c r="I73" s="6"/>
      <c r="J73" s="105"/>
    </row>
    <row r="74" spans="1:12" s="23" customFormat="1" x14ac:dyDescent="0.2">
      <c r="A74" s="10">
        <v>2216333</v>
      </c>
      <c r="B74" s="32" t="s">
        <v>348</v>
      </c>
      <c r="C74" s="32">
        <v>247</v>
      </c>
      <c r="D74" s="32" t="s">
        <v>116</v>
      </c>
      <c r="E74" s="26" t="s">
        <v>318</v>
      </c>
      <c r="F74" s="29">
        <v>0.13850968003568281</v>
      </c>
      <c r="G74" s="28">
        <v>0.35398201548320535</v>
      </c>
      <c r="H74" s="30"/>
      <c r="I74" s="6">
        <v>0.15626449657395489</v>
      </c>
      <c r="J74" s="105">
        <f t="shared" ref="J74" si="13">SUM(I74/($I$174/100))</f>
        <v>0.16816044590309376</v>
      </c>
    </row>
    <row r="75" spans="1:12" s="23" customFormat="1" x14ac:dyDescent="0.2">
      <c r="A75" s="10"/>
      <c r="B75" s="32" t="s">
        <v>347</v>
      </c>
      <c r="C75" s="32">
        <v>138</v>
      </c>
      <c r="D75" s="32" t="s">
        <v>346</v>
      </c>
      <c r="E75" s="26" t="s">
        <v>318</v>
      </c>
      <c r="F75" s="29">
        <v>1.1311440459221469E-2</v>
      </c>
      <c r="G75" s="28">
        <v>1.678299578706708E-2</v>
      </c>
      <c r="H75" s="30"/>
      <c r="I75" s="6"/>
      <c r="J75" s="105"/>
    </row>
    <row r="76" spans="1:12" s="23" customFormat="1" x14ac:dyDescent="0.2">
      <c r="A76" s="10"/>
      <c r="B76" s="32" t="s">
        <v>345</v>
      </c>
      <c r="C76" s="32">
        <v>152</v>
      </c>
      <c r="D76" s="32" t="s">
        <v>96</v>
      </c>
      <c r="E76" s="26" t="s">
        <v>318</v>
      </c>
      <c r="F76" s="29">
        <v>8.8146773829661483E-3</v>
      </c>
      <c r="G76" s="28">
        <v>0.60776020270089981</v>
      </c>
      <c r="H76" s="30"/>
      <c r="I76" s="6">
        <v>1.4467387915627139</v>
      </c>
      <c r="J76" s="105">
        <f t="shared" ref="J76:J77" si="14">SUM(I76/($I$174/100))</f>
        <v>1.5568746940502285</v>
      </c>
    </row>
    <row r="77" spans="1:12" s="23" customFormat="1" x14ac:dyDescent="0.2">
      <c r="A77" s="10"/>
      <c r="B77" s="32" t="s">
        <v>344</v>
      </c>
      <c r="C77" s="32">
        <v>194</v>
      </c>
      <c r="D77" s="32" t="s">
        <v>107</v>
      </c>
      <c r="E77" s="26" t="s">
        <v>318</v>
      </c>
      <c r="F77" s="29">
        <v>1.9141180596008976E-2</v>
      </c>
      <c r="G77" s="28">
        <v>0.17624304897134899</v>
      </c>
      <c r="H77" s="30"/>
      <c r="I77" s="6">
        <v>0.41225230397125223</v>
      </c>
      <c r="J77" s="105">
        <f t="shared" si="14"/>
        <v>0.44363584038793152</v>
      </c>
    </row>
    <row r="78" spans="1:12" s="23" customFormat="1" x14ac:dyDescent="0.2">
      <c r="A78" s="10"/>
      <c r="B78" s="22" t="s">
        <v>343</v>
      </c>
      <c r="C78" s="22">
        <v>195</v>
      </c>
      <c r="D78" s="23" t="s">
        <v>342</v>
      </c>
      <c r="E78" s="26" t="s">
        <v>318</v>
      </c>
      <c r="F78" s="29">
        <v>2.8716520350560753E-2</v>
      </c>
      <c r="G78" s="28">
        <v>4.2820835880707092E-2</v>
      </c>
      <c r="H78" s="30"/>
      <c r="I78" s="6"/>
      <c r="J78" s="105"/>
    </row>
    <row r="79" spans="1:12" x14ac:dyDescent="0.2">
      <c r="B79" s="22" t="s">
        <v>341</v>
      </c>
      <c r="C79" s="22">
        <v>264</v>
      </c>
      <c r="D79" s="23" t="s">
        <v>340</v>
      </c>
      <c r="E79" s="26" t="s">
        <v>318</v>
      </c>
      <c r="F79" s="29">
        <v>1.1005374934025475E-2</v>
      </c>
      <c r="G79" s="28">
        <v>4.4528430093346012E-2</v>
      </c>
      <c r="H79" s="30"/>
      <c r="J79" s="105"/>
    </row>
    <row r="80" spans="1:12" x14ac:dyDescent="0.2">
      <c r="B80" s="44" t="s">
        <v>339</v>
      </c>
      <c r="C80" s="22" t="e">
        <v>#N/A</v>
      </c>
      <c r="D80" s="23" t="s">
        <v>338</v>
      </c>
      <c r="E80" s="26" t="s">
        <v>318</v>
      </c>
      <c r="F80" s="29"/>
      <c r="G80" s="41">
        <v>1.2443893398404479E-3</v>
      </c>
      <c r="H80" s="30"/>
      <c r="J80" s="105"/>
    </row>
    <row r="81" spans="1:11" x14ac:dyDescent="0.2">
      <c r="B81" s="32" t="s">
        <v>337</v>
      </c>
      <c r="C81" s="32">
        <v>385</v>
      </c>
      <c r="D81" s="32" t="s">
        <v>336</v>
      </c>
      <c r="E81" s="26" t="s">
        <v>318</v>
      </c>
      <c r="F81" s="29">
        <v>6.0913831435330433E-2</v>
      </c>
      <c r="G81" s="28">
        <v>0.30000461570859022</v>
      </c>
      <c r="H81" s="30"/>
      <c r="J81" s="105"/>
    </row>
    <row r="82" spans="1:11" s="23" customFormat="1" x14ac:dyDescent="0.2">
      <c r="A82" s="10"/>
      <c r="B82" s="32" t="s">
        <v>335</v>
      </c>
      <c r="C82" s="32">
        <v>390</v>
      </c>
      <c r="D82" s="32" t="s">
        <v>334</v>
      </c>
      <c r="E82" s="26" t="s">
        <v>318</v>
      </c>
      <c r="F82" s="29">
        <v>1.2197552194268167E-3</v>
      </c>
      <c r="G82" s="28">
        <v>9.6241994025270935E-2</v>
      </c>
      <c r="H82" s="30"/>
      <c r="I82" s="6"/>
      <c r="J82" s="105"/>
    </row>
    <row r="83" spans="1:11" x14ac:dyDescent="0.2">
      <c r="B83" s="32" t="s">
        <v>333</v>
      </c>
      <c r="C83" s="32">
        <v>485</v>
      </c>
      <c r="D83" s="32" t="s">
        <v>332</v>
      </c>
      <c r="E83" s="26" t="s">
        <v>318</v>
      </c>
      <c r="F83" s="29">
        <v>0.10324795927060804</v>
      </c>
      <c r="G83" s="28">
        <v>7.0021231903517597E-2</v>
      </c>
      <c r="H83" s="30"/>
      <c r="J83" s="105"/>
    </row>
    <row r="84" spans="1:11" x14ac:dyDescent="0.2">
      <c r="B84" s="32" t="s">
        <v>331</v>
      </c>
      <c r="C84" s="32">
        <v>515</v>
      </c>
      <c r="D84" s="32" t="s">
        <v>330</v>
      </c>
      <c r="E84" s="26" t="s">
        <v>318</v>
      </c>
      <c r="F84" s="29">
        <v>0.30431116313443984</v>
      </c>
      <c r="G84" s="28">
        <v>0.37604770765116019</v>
      </c>
      <c r="H84" s="30"/>
      <c r="J84" s="105"/>
    </row>
    <row r="85" spans="1:11" x14ac:dyDescent="0.2">
      <c r="B85" s="51" t="s">
        <v>329</v>
      </c>
      <c r="C85" s="51">
        <v>2330</v>
      </c>
      <c r="D85" s="2" t="s">
        <v>328</v>
      </c>
      <c r="E85" s="26" t="s">
        <v>318</v>
      </c>
      <c r="F85" s="52">
        <v>2.8740429567701047E-2</v>
      </c>
      <c r="H85" s="30"/>
      <c r="J85" s="105"/>
    </row>
    <row r="86" spans="1:11" x14ac:dyDescent="0.2">
      <c r="B86" s="9" t="s">
        <v>327</v>
      </c>
      <c r="C86" s="27">
        <v>106</v>
      </c>
      <c r="D86" s="9" t="s">
        <v>88</v>
      </c>
      <c r="E86" s="9" t="s">
        <v>318</v>
      </c>
      <c r="G86" s="25"/>
      <c r="H86" s="24"/>
      <c r="I86" s="6">
        <v>6.337070259491645E-2</v>
      </c>
      <c r="J86" s="105">
        <f t="shared" ref="J86:J94" si="15">SUM(I86/($I$174/100))</f>
        <v>6.8194924881802205E-2</v>
      </c>
    </row>
    <row r="87" spans="1:11" x14ac:dyDescent="0.2">
      <c r="B87" s="9" t="s">
        <v>326</v>
      </c>
      <c r="C87" s="27">
        <v>148</v>
      </c>
      <c r="D87" s="9" t="s">
        <v>94</v>
      </c>
      <c r="E87" s="9" t="s">
        <v>318</v>
      </c>
      <c r="G87" s="25"/>
      <c r="H87" s="24"/>
      <c r="I87" s="6">
        <v>0.61003209010832748</v>
      </c>
      <c r="J87" s="105">
        <f t="shared" si="15"/>
        <v>0.65647201083365281</v>
      </c>
    </row>
    <row r="88" spans="1:11" x14ac:dyDescent="0.2">
      <c r="B88" s="9" t="s">
        <v>325</v>
      </c>
      <c r="C88" s="27">
        <v>151</v>
      </c>
      <c r="D88" s="9" t="s">
        <v>95</v>
      </c>
      <c r="E88" s="9" t="s">
        <v>318</v>
      </c>
      <c r="G88" s="25"/>
      <c r="H88" s="24"/>
      <c r="I88" s="6">
        <v>0.6259032365915792</v>
      </c>
      <c r="J88" s="105">
        <f t="shared" si="15"/>
        <v>0.67355138028820982</v>
      </c>
    </row>
    <row r="89" spans="1:11" x14ac:dyDescent="0.2">
      <c r="B89" s="9" t="s">
        <v>324</v>
      </c>
      <c r="C89" s="27">
        <v>198</v>
      </c>
      <c r="D89" s="9" t="s">
        <v>109</v>
      </c>
      <c r="E89" s="9" t="s">
        <v>318</v>
      </c>
      <c r="G89" s="25"/>
      <c r="H89" s="24"/>
      <c r="I89" s="6">
        <v>0.19450644088319283</v>
      </c>
      <c r="J89" s="105">
        <f t="shared" si="15"/>
        <v>0.20931363519583404</v>
      </c>
    </row>
    <row r="90" spans="1:11" x14ac:dyDescent="0.2">
      <c r="B90" s="9" t="s">
        <v>323</v>
      </c>
      <c r="C90" s="27">
        <v>212</v>
      </c>
      <c r="D90" s="9" t="s">
        <v>112</v>
      </c>
      <c r="E90" s="9" t="s">
        <v>318</v>
      </c>
      <c r="G90" s="25"/>
      <c r="H90" s="24"/>
      <c r="I90" s="6">
        <v>0.21589606063145406</v>
      </c>
      <c r="J90" s="105">
        <f t="shared" si="15"/>
        <v>0.23233158280022118</v>
      </c>
    </row>
    <row r="91" spans="1:11" x14ac:dyDescent="0.2">
      <c r="B91" s="9" t="s">
        <v>322</v>
      </c>
      <c r="C91" s="27">
        <v>327</v>
      </c>
      <c r="D91" s="9" t="s">
        <v>66</v>
      </c>
      <c r="E91" s="9" t="s">
        <v>318</v>
      </c>
      <c r="G91" s="25"/>
      <c r="H91" s="24"/>
      <c r="I91" s="6">
        <v>1.514876975675383</v>
      </c>
      <c r="J91" s="105">
        <f t="shared" si="15"/>
        <v>1.6302000345762562</v>
      </c>
    </row>
    <row r="92" spans="1:11" x14ac:dyDescent="0.2">
      <c r="B92" s="9" t="s">
        <v>321</v>
      </c>
      <c r="C92" s="27">
        <v>353</v>
      </c>
      <c r="D92" s="9" t="s">
        <v>67</v>
      </c>
      <c r="E92" s="9" t="s">
        <v>318</v>
      </c>
      <c r="G92" s="25"/>
      <c r="H92" s="24"/>
      <c r="I92" s="6">
        <v>0.45895604687378139</v>
      </c>
      <c r="J92" s="105">
        <f t="shared" si="15"/>
        <v>0.49389499972369172</v>
      </c>
    </row>
    <row r="93" spans="1:11" x14ac:dyDescent="0.2">
      <c r="B93" s="9" t="s">
        <v>320</v>
      </c>
      <c r="C93" s="27">
        <v>358</v>
      </c>
      <c r="D93" s="9" t="s">
        <v>68</v>
      </c>
      <c r="E93" s="9" t="s">
        <v>318</v>
      </c>
      <c r="G93" s="25"/>
      <c r="H93" s="24"/>
      <c r="I93" s="6">
        <v>5.7827777086320718E-2</v>
      </c>
      <c r="J93" s="105">
        <f t="shared" si="15"/>
        <v>6.2230033012125596E-2</v>
      </c>
    </row>
    <row r="94" spans="1:11" x14ac:dyDescent="0.2">
      <c r="B94" s="9" t="s">
        <v>319</v>
      </c>
      <c r="C94" s="27">
        <v>727</v>
      </c>
      <c r="D94" s="9" t="s">
        <v>160</v>
      </c>
      <c r="E94" s="9" t="s">
        <v>318</v>
      </c>
      <c r="G94" s="25"/>
      <c r="H94" s="24"/>
      <c r="I94" s="6">
        <v>6.6142970840912779E-2</v>
      </c>
      <c r="J94" s="105">
        <f t="shared" si="15"/>
        <v>7.1178237628015797E-2</v>
      </c>
    </row>
    <row r="95" spans="1:11" x14ac:dyDescent="0.2">
      <c r="A95" s="39"/>
      <c r="B95" s="57" t="s">
        <v>317</v>
      </c>
      <c r="C95" s="56"/>
      <c r="D95" s="55"/>
      <c r="E95" s="55"/>
      <c r="F95" s="36"/>
      <c r="G95" s="35"/>
      <c r="H95" s="54"/>
      <c r="I95" s="33"/>
      <c r="J95" s="114"/>
    </row>
    <row r="96" spans="1:11" x14ac:dyDescent="0.2">
      <c r="A96" s="10">
        <v>71432</v>
      </c>
      <c r="B96" s="45" t="s">
        <v>316</v>
      </c>
      <c r="C96" s="45">
        <v>302</v>
      </c>
      <c r="D96" s="45" t="s">
        <v>315</v>
      </c>
      <c r="E96" s="45" t="s">
        <v>251</v>
      </c>
      <c r="F96" s="29">
        <v>1.3559120141098784</v>
      </c>
      <c r="G96" s="28">
        <v>3.2033785763573142</v>
      </c>
      <c r="H96" s="30">
        <v>0.61095394735868847</v>
      </c>
      <c r="J96" s="105"/>
      <c r="K96" s="5">
        <f>SUM((H96/(100-H$15))*100)</f>
        <v>1.2632722574744086</v>
      </c>
    </row>
    <row r="97" spans="1:12" x14ac:dyDescent="0.2">
      <c r="A97" s="10">
        <v>108883</v>
      </c>
      <c r="B97" s="45" t="s">
        <v>314</v>
      </c>
      <c r="C97" s="45">
        <v>717</v>
      </c>
      <c r="D97" s="45" t="s">
        <v>313</v>
      </c>
      <c r="E97" s="45" t="s">
        <v>251</v>
      </c>
      <c r="F97" s="29">
        <v>0.52430096938656223</v>
      </c>
      <c r="G97" s="28">
        <v>1.4699711879020165</v>
      </c>
      <c r="H97" s="30">
        <v>1.2403597036630842</v>
      </c>
      <c r="I97" s="6">
        <v>1.5161120203657594</v>
      </c>
      <c r="J97" s="105">
        <f t="shared" ref="J97:J99" si="16">SUM(I97/($I$174/100))</f>
        <v>1.6315290995295717</v>
      </c>
      <c r="K97" s="5">
        <f>SUM((H97/(100-H$15))*100)</f>
        <v>2.564697404282136</v>
      </c>
      <c r="L97" s="5">
        <f>((I97-H97)/H97)*100</f>
        <v>22.231641022222139</v>
      </c>
    </row>
    <row r="98" spans="1:12" x14ac:dyDescent="0.2">
      <c r="A98" s="10">
        <v>95476</v>
      </c>
      <c r="B98" s="45" t="s">
        <v>312</v>
      </c>
      <c r="C98" s="45">
        <v>620</v>
      </c>
      <c r="D98" s="45" t="s">
        <v>311</v>
      </c>
      <c r="E98" s="45" t="s">
        <v>251</v>
      </c>
      <c r="F98" s="29">
        <v>7.5033683289052314E-2</v>
      </c>
      <c r="G98" s="28">
        <v>0.26054155499768977</v>
      </c>
      <c r="H98" s="30">
        <v>0.65325695470778944</v>
      </c>
      <c r="I98" s="6">
        <v>0.36673444915103109</v>
      </c>
      <c r="J98" s="105">
        <f t="shared" si="16"/>
        <v>0.39465284725168742</v>
      </c>
      <c r="K98" s="5">
        <f>SUM((H98/(100-H$15))*100)</f>
        <v>1.3507423782959389</v>
      </c>
      <c r="L98" s="5">
        <f>((I98-H98)/H98)*100</f>
        <v>-43.860613115848679</v>
      </c>
    </row>
    <row r="99" spans="1:12" x14ac:dyDescent="0.2">
      <c r="A99" s="10" t="s">
        <v>310</v>
      </c>
      <c r="B99" s="45" t="s">
        <v>309</v>
      </c>
      <c r="C99" s="45">
        <v>522</v>
      </c>
      <c r="D99" s="45" t="s">
        <v>308</v>
      </c>
      <c r="E99" s="45" t="s">
        <v>251</v>
      </c>
      <c r="F99" s="29">
        <v>0.17869141294830093</v>
      </c>
      <c r="G99" s="28">
        <v>0.62983815366063434</v>
      </c>
      <c r="H99" s="30">
        <v>1.0421013911777053</v>
      </c>
      <c r="I99" s="6">
        <v>6.6547729080415197</v>
      </c>
      <c r="J99" s="105">
        <f t="shared" si="16"/>
        <v>7.1613808903193235</v>
      </c>
      <c r="K99" s="5">
        <f>SUM((H99/(100-H$15))*100)</f>
        <v>2.1547577892600063</v>
      </c>
      <c r="L99" s="5">
        <f>((I99-H99)/H99)*100</f>
        <v>538.59169216929956</v>
      </c>
    </row>
    <row r="100" spans="1:12" x14ac:dyDescent="0.2">
      <c r="A100" s="10">
        <v>527537</v>
      </c>
      <c r="B100" s="47" t="s">
        <v>307</v>
      </c>
      <c r="C100" s="47">
        <v>23</v>
      </c>
      <c r="D100" s="47" t="s">
        <v>306</v>
      </c>
      <c r="E100" s="47" t="s">
        <v>251</v>
      </c>
      <c r="F100" s="29">
        <v>0.22565041741085348</v>
      </c>
      <c r="G100" s="28">
        <v>0.17205047240757196</v>
      </c>
      <c r="H100" s="30">
        <v>0.15623286757301608</v>
      </c>
      <c r="J100" s="105"/>
      <c r="K100" s="5">
        <f>SUM((H100/(100-H$15))*100)</f>
        <v>0.32304341131426134</v>
      </c>
    </row>
    <row r="101" spans="1:12" x14ac:dyDescent="0.2">
      <c r="A101" s="10">
        <v>95932</v>
      </c>
      <c r="B101" s="47" t="s">
        <v>305</v>
      </c>
      <c r="C101" s="47">
        <v>28</v>
      </c>
      <c r="D101" s="47" t="s">
        <v>101</v>
      </c>
      <c r="E101" s="47" t="s">
        <v>251</v>
      </c>
      <c r="F101" s="29">
        <v>0.1342337366625391</v>
      </c>
      <c r="G101" s="28">
        <v>8.2504583200173898E-2</v>
      </c>
      <c r="H101" s="30">
        <v>7.7066573758001508E-2</v>
      </c>
      <c r="I101" s="6">
        <v>1.2528944539830569</v>
      </c>
      <c r="J101" s="105">
        <f t="shared" ref="J101:J102" si="17">SUM(I101/($I$174/100))</f>
        <v>1.3482735661045862</v>
      </c>
      <c r="K101" s="5">
        <f>SUM((H101/(100-H$15))*100)</f>
        <v>0.1593509052981554</v>
      </c>
      <c r="L101" s="5">
        <f>((I101-H101)/H101)*100</f>
        <v>1525.7300576476894</v>
      </c>
    </row>
    <row r="102" spans="1:12" x14ac:dyDescent="0.2">
      <c r="A102" s="10">
        <v>95636</v>
      </c>
      <c r="B102" s="45" t="s">
        <v>304</v>
      </c>
      <c r="C102" s="45">
        <v>30</v>
      </c>
      <c r="D102" s="45" t="s">
        <v>303</v>
      </c>
      <c r="E102" s="45" t="s">
        <v>251</v>
      </c>
      <c r="F102" s="29"/>
      <c r="G102" s="28"/>
      <c r="H102" s="30">
        <v>0.7503178311437515</v>
      </c>
      <c r="I102" s="6">
        <v>0.17945949648127349</v>
      </c>
      <c r="J102" s="105">
        <f t="shared" si="17"/>
        <v>0.1931212118649957</v>
      </c>
      <c r="K102" s="5">
        <f>SUM((H102/(100-H$15))*100)</f>
        <v>1.5514355942376572</v>
      </c>
      <c r="L102" s="5">
        <f>((I102-H102)/H102)*100</f>
        <v>-76.082202896909251</v>
      </c>
    </row>
    <row r="103" spans="1:12" x14ac:dyDescent="0.2">
      <c r="A103" s="10">
        <v>25551137</v>
      </c>
      <c r="B103" s="53" t="s">
        <v>302</v>
      </c>
      <c r="C103" s="45">
        <v>580</v>
      </c>
      <c r="D103" s="45" t="s">
        <v>301</v>
      </c>
      <c r="E103" s="40" t="s">
        <v>251</v>
      </c>
      <c r="F103" s="29"/>
      <c r="G103" s="28"/>
      <c r="H103" s="30"/>
      <c r="J103" s="105"/>
    </row>
    <row r="104" spans="1:12" x14ac:dyDescent="0.2">
      <c r="A104" s="10">
        <v>526738</v>
      </c>
      <c r="B104" s="47" t="s">
        <v>300</v>
      </c>
      <c r="C104" s="47">
        <v>25</v>
      </c>
      <c r="D104" s="47" t="s">
        <v>99</v>
      </c>
      <c r="E104" s="47" t="s">
        <v>251</v>
      </c>
      <c r="F104" s="29">
        <v>0.10673351778486895</v>
      </c>
      <c r="G104" s="28">
        <v>0.12404024106220633</v>
      </c>
      <c r="H104" s="30">
        <v>5.7888862297485785E-2</v>
      </c>
      <c r="I104" s="6">
        <v>4.5369837048992423</v>
      </c>
      <c r="J104" s="105">
        <f t="shared" ref="J104" si="18">SUM(I104/($I$174/100))</f>
        <v>4.8823707214252074</v>
      </c>
      <c r="K104" s="5">
        <f>SUM((H104/(100-H$15))*100)</f>
        <v>0.11969706403130266</v>
      </c>
      <c r="L104" s="5">
        <f>((I104-H104)/H104)*100</f>
        <v>7737.4034742366857</v>
      </c>
    </row>
    <row r="105" spans="1:12" x14ac:dyDescent="0.2">
      <c r="A105" s="10">
        <v>108678</v>
      </c>
      <c r="B105" s="45" t="s">
        <v>299</v>
      </c>
      <c r="C105" s="45">
        <v>44</v>
      </c>
      <c r="D105" s="45" t="s">
        <v>298</v>
      </c>
      <c r="E105" s="40" t="s">
        <v>251</v>
      </c>
      <c r="F105" s="29">
        <v>7.4919599113997343E-2</v>
      </c>
      <c r="G105" s="28">
        <v>0.10453188339311865</v>
      </c>
      <c r="H105" s="30"/>
      <c r="J105" s="105"/>
    </row>
    <row r="106" spans="1:12" x14ac:dyDescent="0.2">
      <c r="A106" s="10">
        <v>1758889</v>
      </c>
      <c r="B106" s="47" t="s">
        <v>297</v>
      </c>
      <c r="C106" s="47">
        <v>60</v>
      </c>
      <c r="D106" s="47" t="s">
        <v>296</v>
      </c>
      <c r="E106" s="47" t="s">
        <v>251</v>
      </c>
      <c r="F106" s="29"/>
      <c r="G106" s="28"/>
      <c r="H106" s="30">
        <v>0.12193530810877597</v>
      </c>
      <c r="J106" s="105"/>
      <c r="K106" s="5">
        <f>SUM((H106/(100-H$15))*100)</f>
        <v>0.25212619151796106</v>
      </c>
    </row>
    <row r="107" spans="1:12" x14ac:dyDescent="0.2">
      <c r="A107" s="10">
        <v>620144</v>
      </c>
      <c r="B107" s="45" t="s">
        <v>295</v>
      </c>
      <c r="C107" s="45">
        <v>89</v>
      </c>
      <c r="D107" s="45" t="s">
        <v>294</v>
      </c>
      <c r="E107" s="45" t="s">
        <v>251</v>
      </c>
      <c r="F107" s="29">
        <v>5.9175604549812431E-2</v>
      </c>
      <c r="G107" s="28">
        <v>0.11649465207245324</v>
      </c>
      <c r="H107" s="30">
        <v>7.8162213516228263E-2</v>
      </c>
      <c r="J107" s="105"/>
      <c r="K107" s="5">
        <f>SUM((H107/(100-H$15))*100)</f>
        <v>0.16161636461262194</v>
      </c>
    </row>
    <row r="108" spans="1:12" x14ac:dyDescent="0.2">
      <c r="A108" s="10">
        <v>622968</v>
      </c>
      <c r="B108" s="45" t="s">
        <v>293</v>
      </c>
      <c r="C108" s="45">
        <v>94</v>
      </c>
      <c r="D108" s="45" t="s">
        <v>292</v>
      </c>
      <c r="E108" s="40" t="s">
        <v>251</v>
      </c>
      <c r="F108" s="29">
        <v>5.7327096294403787E-2</v>
      </c>
      <c r="G108" s="28">
        <v>9.8412760510254202E-2</v>
      </c>
      <c r="H108" s="30"/>
      <c r="J108" s="105"/>
    </row>
    <row r="109" spans="1:12" x14ac:dyDescent="0.2">
      <c r="A109" s="10">
        <v>611143</v>
      </c>
      <c r="B109" s="47" t="s">
        <v>291</v>
      </c>
      <c r="C109" s="47">
        <v>80</v>
      </c>
      <c r="D109" s="47" t="s">
        <v>290</v>
      </c>
      <c r="E109" s="47" t="s">
        <v>251</v>
      </c>
      <c r="F109" s="29">
        <v>6.9540096526493581E-2</v>
      </c>
      <c r="G109" s="28">
        <v>0.19551464105581762</v>
      </c>
      <c r="H109" s="30">
        <v>5.4290565781449002E-2</v>
      </c>
      <c r="I109" s="6">
        <v>2.3773887592922347E-2</v>
      </c>
      <c r="J109" s="105">
        <f t="shared" ref="J109:J111" si="19">SUM(I109/($I$174/100))</f>
        <v>2.558372263775098E-2</v>
      </c>
      <c r="K109" s="5">
        <f>SUM((H109/(100-H$15))*100)</f>
        <v>0.11225684994883704</v>
      </c>
      <c r="L109" s="5">
        <f>((I109-H109)/H109)*100</f>
        <v>-56.209910044728531</v>
      </c>
    </row>
    <row r="110" spans="1:12" x14ac:dyDescent="0.2">
      <c r="A110" s="10">
        <v>103651</v>
      </c>
      <c r="B110" s="45" t="s">
        <v>289</v>
      </c>
      <c r="C110" s="45">
        <v>608</v>
      </c>
      <c r="D110" s="45" t="s">
        <v>288</v>
      </c>
      <c r="E110" s="40" t="s">
        <v>251</v>
      </c>
      <c r="F110" s="29">
        <v>4.5909721554412426E-2</v>
      </c>
      <c r="G110" s="28">
        <v>6.3945261956773455E-2</v>
      </c>
      <c r="H110" s="30"/>
      <c r="I110" s="6">
        <v>0.72377568472607878</v>
      </c>
      <c r="J110" s="105">
        <f t="shared" si="19"/>
        <v>0.77887456553352685</v>
      </c>
      <c r="K110" s="5">
        <f>SUM((H110/(100-H$15))*100)</f>
        <v>0</v>
      </c>
    </row>
    <row r="111" spans="1:12" x14ac:dyDescent="0.2">
      <c r="A111" s="10">
        <v>100414</v>
      </c>
      <c r="B111" s="45" t="s">
        <v>287</v>
      </c>
      <c r="C111" s="45">
        <v>449</v>
      </c>
      <c r="D111" s="45" t="s">
        <v>286</v>
      </c>
      <c r="E111" s="45" t="s">
        <v>251</v>
      </c>
      <c r="F111" s="29">
        <v>8.3493127864791225E-2</v>
      </c>
      <c r="G111" s="28">
        <v>0.36784901756593702</v>
      </c>
      <c r="H111" s="30">
        <v>0.31472098876445415</v>
      </c>
      <c r="I111" s="6">
        <v>0.92437709646122368</v>
      </c>
      <c r="J111" s="105">
        <f t="shared" si="19"/>
        <v>0.99474716350530767</v>
      </c>
      <c r="K111" s="5">
        <f>SUM((H111/(100-H$15))*100)</f>
        <v>0.65075002079924937</v>
      </c>
      <c r="L111" s="5">
        <f>((I111-H111)/H111)*100</f>
        <v>193.71320295166362</v>
      </c>
    </row>
    <row r="112" spans="1:12" s="23" customFormat="1" x14ac:dyDescent="0.2">
      <c r="A112" s="10">
        <v>98191</v>
      </c>
      <c r="B112" s="40" t="s">
        <v>285</v>
      </c>
      <c r="C112" s="45">
        <v>63</v>
      </c>
      <c r="D112" s="45" t="s">
        <v>284</v>
      </c>
      <c r="E112" s="45" t="s">
        <v>251</v>
      </c>
      <c r="F112" s="29"/>
      <c r="G112" s="28"/>
      <c r="H112" s="30">
        <v>0.12746609723179367</v>
      </c>
      <c r="I112" s="6"/>
      <c r="J112" s="105"/>
    </row>
    <row r="113" spans="1:12" s="23" customFormat="1" x14ac:dyDescent="0.2">
      <c r="A113" s="10">
        <v>100425</v>
      </c>
      <c r="B113" s="40" t="s">
        <v>283</v>
      </c>
      <c r="C113" s="45">
        <v>698</v>
      </c>
      <c r="D113" s="45" t="s">
        <v>282</v>
      </c>
      <c r="E113" s="40" t="s">
        <v>251</v>
      </c>
      <c r="F113" s="29">
        <v>0.26277237871834574</v>
      </c>
      <c r="G113" s="28">
        <v>0.32251028590439684</v>
      </c>
      <c r="H113" s="30"/>
      <c r="I113" s="6"/>
      <c r="J113" s="105"/>
    </row>
    <row r="114" spans="1:12" s="23" customFormat="1" x14ac:dyDescent="0.2">
      <c r="A114" s="10">
        <v>98828</v>
      </c>
      <c r="B114" s="40" t="s">
        <v>281</v>
      </c>
      <c r="C114" s="45">
        <v>514</v>
      </c>
      <c r="D114" s="40" t="s">
        <v>280</v>
      </c>
      <c r="E114" s="45" t="s">
        <v>251</v>
      </c>
      <c r="F114" s="29">
        <v>2.2267661615406519E-2</v>
      </c>
      <c r="G114" s="28">
        <v>3.1398101860145432E-2</v>
      </c>
      <c r="H114" s="30"/>
      <c r="I114" s="6">
        <v>0.51565535521063799</v>
      </c>
      <c r="J114" s="105">
        <f t="shared" ref="J114:J115" si="20">SUM(I114/($I$174/100))</f>
        <v>0.55491065703143083</v>
      </c>
      <c r="K114" s="5" t="s">
        <v>279</v>
      </c>
    </row>
    <row r="115" spans="1:12" s="23" customFormat="1" x14ac:dyDescent="0.2">
      <c r="A115" s="10">
        <v>538932</v>
      </c>
      <c r="B115" s="47" t="s">
        <v>278</v>
      </c>
      <c r="C115" s="47">
        <v>3</v>
      </c>
      <c r="D115" s="47" t="s">
        <v>277</v>
      </c>
      <c r="E115" s="47" t="s">
        <v>251</v>
      </c>
      <c r="F115" s="29"/>
      <c r="G115" s="28"/>
      <c r="H115" s="30">
        <v>0.20358676052568436</v>
      </c>
      <c r="I115" s="6">
        <v>0.11607223506318977</v>
      </c>
      <c r="J115" s="105">
        <f t="shared" si="20"/>
        <v>0.1249084675862832</v>
      </c>
      <c r="K115" s="5">
        <f>SUM((H115/(100-H$15))*100)</f>
        <v>0.42095727128544214</v>
      </c>
      <c r="L115" s="5">
        <f>((I115-H115)/H115)*100</f>
        <v>-42.986353943901875</v>
      </c>
    </row>
    <row r="116" spans="1:12" s="23" customFormat="1" x14ac:dyDescent="0.2">
      <c r="A116" s="10">
        <v>535773</v>
      </c>
      <c r="B116" s="47" t="s">
        <v>276</v>
      </c>
      <c r="C116" s="47">
        <v>90</v>
      </c>
      <c r="D116" s="47" t="s">
        <v>275</v>
      </c>
      <c r="E116" s="47" t="s">
        <v>251</v>
      </c>
      <c r="F116" s="29"/>
      <c r="G116" s="28"/>
      <c r="H116" s="30">
        <v>5.0003610853943933E-2</v>
      </c>
      <c r="I116" s="6"/>
      <c r="J116" s="105"/>
      <c r="K116" s="5">
        <f>SUM((H116/(100-H$15))*100)</f>
        <v>0.10339269373481572</v>
      </c>
    </row>
    <row r="117" spans="1:12" s="23" customFormat="1" x14ac:dyDescent="0.2">
      <c r="A117" s="10">
        <v>527844</v>
      </c>
      <c r="B117" s="47" t="s">
        <v>274</v>
      </c>
      <c r="C117" s="47">
        <v>81</v>
      </c>
      <c r="D117" s="47" t="s">
        <v>273</v>
      </c>
      <c r="E117" s="47" t="s">
        <v>251</v>
      </c>
      <c r="F117" s="29"/>
      <c r="G117" s="28"/>
      <c r="H117" s="30">
        <v>6.4754118354859044E-2</v>
      </c>
      <c r="I117" s="6"/>
      <c r="J117" s="105"/>
      <c r="K117" s="5">
        <f>SUM((H117/(100-H$15))*100)</f>
        <v>0.13389238522569388</v>
      </c>
    </row>
    <row r="118" spans="1:12" s="23" customFormat="1" x14ac:dyDescent="0.2">
      <c r="A118" s="10">
        <v>1074437</v>
      </c>
      <c r="B118" s="47" t="s">
        <v>272</v>
      </c>
      <c r="C118" s="47">
        <v>92</v>
      </c>
      <c r="D118" s="47" t="s">
        <v>271</v>
      </c>
      <c r="E118" s="47" t="s">
        <v>251</v>
      </c>
      <c r="F118" s="29"/>
      <c r="G118" s="28"/>
      <c r="H118" s="30">
        <v>1.5106536859410262E-2</v>
      </c>
      <c r="I118" s="6"/>
      <c r="J118" s="105"/>
      <c r="K118" s="5">
        <f>SUM((H118/(100-H$15))*100)</f>
        <v>3.1235855015768688E-2</v>
      </c>
    </row>
    <row r="119" spans="1:12" s="23" customFormat="1" x14ac:dyDescent="0.2">
      <c r="A119" s="10">
        <v>3968852</v>
      </c>
      <c r="B119" s="47" t="s">
        <v>270</v>
      </c>
      <c r="C119" s="47">
        <v>2568</v>
      </c>
      <c r="D119" s="47" t="s">
        <v>269</v>
      </c>
      <c r="E119" s="47" t="s">
        <v>251</v>
      </c>
      <c r="F119" s="29"/>
      <c r="G119" s="28"/>
      <c r="H119" s="30">
        <v>4.9503481978720114E-2</v>
      </c>
      <c r="I119" s="6"/>
      <c r="J119" s="105"/>
      <c r="K119" s="5">
        <f>SUM((H119/(100-H$15))*100)</f>
        <v>0.10235857498337207</v>
      </c>
    </row>
    <row r="120" spans="1:12" s="23" customFormat="1" x14ac:dyDescent="0.2">
      <c r="A120" s="10">
        <v>1074926</v>
      </c>
      <c r="B120" s="47" t="s">
        <v>268</v>
      </c>
      <c r="C120" s="47">
        <v>1655</v>
      </c>
      <c r="D120" s="47" t="s">
        <v>267</v>
      </c>
      <c r="E120" s="47" t="s">
        <v>251</v>
      </c>
      <c r="F120" s="29"/>
      <c r="G120" s="28"/>
      <c r="H120" s="30">
        <v>3.225049134253255E-2</v>
      </c>
      <c r="I120" s="6"/>
      <c r="J120" s="105"/>
      <c r="K120" s="5">
        <f>SUM((H120/(100-H$15))*100)</f>
        <v>6.6684487724605876E-2</v>
      </c>
    </row>
    <row r="121" spans="1:12" x14ac:dyDescent="0.2">
      <c r="A121" s="10">
        <v>91203</v>
      </c>
      <c r="B121" s="45" t="s">
        <v>266</v>
      </c>
      <c r="C121" s="45">
        <v>611</v>
      </c>
      <c r="D121" s="45" t="s">
        <v>265</v>
      </c>
      <c r="E121" s="40" t="s">
        <v>251</v>
      </c>
      <c r="F121" s="29"/>
      <c r="G121" s="28"/>
      <c r="H121" s="30">
        <v>7.0172854924637582E-2</v>
      </c>
      <c r="J121" s="105"/>
      <c r="K121" s="5">
        <f>SUM((H121/(100-H$15))*100)</f>
        <v>0.14509673149231095</v>
      </c>
    </row>
    <row r="122" spans="1:12" x14ac:dyDescent="0.2">
      <c r="A122" s="10">
        <v>141935</v>
      </c>
      <c r="B122" s="32" t="s">
        <v>264</v>
      </c>
      <c r="C122" s="32">
        <v>51</v>
      </c>
      <c r="D122" s="32" t="s">
        <v>263</v>
      </c>
      <c r="E122" s="31" t="s">
        <v>251</v>
      </c>
      <c r="F122" s="29">
        <v>5.150588706269784E-2</v>
      </c>
      <c r="G122" s="28">
        <v>0.170593261840331</v>
      </c>
      <c r="H122" s="30"/>
      <c r="J122" s="105"/>
    </row>
    <row r="123" spans="1:12" x14ac:dyDescent="0.2">
      <c r="A123" s="10">
        <v>105055</v>
      </c>
      <c r="B123" s="32" t="s">
        <v>262</v>
      </c>
      <c r="C123" s="32">
        <v>59</v>
      </c>
      <c r="D123" s="32" t="s">
        <v>261</v>
      </c>
      <c r="E123" s="31" t="s">
        <v>251</v>
      </c>
      <c r="F123" s="29">
        <v>0.26798037584770773</v>
      </c>
      <c r="G123" s="28">
        <v>0.22645247866091847</v>
      </c>
      <c r="H123" s="30"/>
      <c r="J123" s="105"/>
    </row>
    <row r="124" spans="1:12" s="23" customFormat="1" x14ac:dyDescent="0.2">
      <c r="A124" s="10"/>
      <c r="B124" s="32">
        <v>0</v>
      </c>
      <c r="C124" s="32">
        <v>502</v>
      </c>
      <c r="D124" s="32" t="s">
        <v>260</v>
      </c>
      <c r="E124" s="31" t="s">
        <v>251</v>
      </c>
      <c r="F124" s="52">
        <v>0.16499130380121671</v>
      </c>
      <c r="G124" s="28"/>
      <c r="H124" s="30"/>
      <c r="I124" s="6"/>
      <c r="J124" s="105"/>
      <c r="K124" s="51"/>
      <c r="L124" s="2"/>
    </row>
    <row r="125" spans="1:12" x14ac:dyDescent="0.2">
      <c r="B125" s="22" t="s">
        <v>259</v>
      </c>
      <c r="C125" s="22">
        <v>596</v>
      </c>
      <c r="D125" s="23" t="s">
        <v>258</v>
      </c>
      <c r="E125" s="31" t="s">
        <v>251</v>
      </c>
      <c r="F125" s="29">
        <v>0.10039945540854397</v>
      </c>
      <c r="G125" s="28">
        <v>5.2304935996498388E-2</v>
      </c>
      <c r="H125" s="30"/>
      <c r="J125" s="105"/>
    </row>
    <row r="126" spans="1:12" x14ac:dyDescent="0.2">
      <c r="B126" s="22"/>
      <c r="C126" s="22">
        <v>1098</v>
      </c>
      <c r="D126" s="23" t="s">
        <v>257</v>
      </c>
      <c r="E126" s="31" t="s">
        <v>251</v>
      </c>
      <c r="F126" s="29">
        <v>7.2324288136265541E-2</v>
      </c>
      <c r="G126" s="28">
        <v>5.2350835284972495E-2</v>
      </c>
      <c r="H126" s="30"/>
      <c r="J126" s="105"/>
    </row>
    <row r="127" spans="1:12" x14ac:dyDescent="0.2">
      <c r="B127" s="32" t="s">
        <v>256</v>
      </c>
      <c r="C127" s="32">
        <v>1125</v>
      </c>
      <c r="D127" s="32" t="s">
        <v>255</v>
      </c>
      <c r="E127" s="31" t="s">
        <v>251</v>
      </c>
      <c r="F127" s="29">
        <v>0.23963500233892607</v>
      </c>
      <c r="G127" s="28">
        <v>0.15570474149684188</v>
      </c>
      <c r="H127" s="30"/>
      <c r="J127" s="105"/>
    </row>
    <row r="128" spans="1:12" x14ac:dyDescent="0.2">
      <c r="B128" s="32" t="s">
        <v>254</v>
      </c>
      <c r="C128" s="32">
        <v>1161</v>
      </c>
      <c r="D128" s="32" t="s">
        <v>253</v>
      </c>
      <c r="E128" s="31" t="s">
        <v>251</v>
      </c>
      <c r="F128" s="29">
        <v>0.16673826846421289</v>
      </c>
      <c r="G128" s="28">
        <v>0.12525913389725404</v>
      </c>
      <c r="H128" s="30"/>
      <c r="J128" s="105"/>
    </row>
    <row r="129" spans="1:12" x14ac:dyDescent="0.2">
      <c r="B129" s="9" t="s">
        <v>252</v>
      </c>
      <c r="C129" s="27">
        <v>2329</v>
      </c>
      <c r="D129" s="9" t="s">
        <v>36</v>
      </c>
      <c r="E129" s="9" t="s">
        <v>251</v>
      </c>
      <c r="G129" s="25"/>
      <c r="H129" s="24"/>
      <c r="I129" s="6">
        <v>0.55500815040950979</v>
      </c>
      <c r="J129" s="105">
        <f t="shared" ref="J129" si="21">SUM(I129/($I$174/100))</f>
        <v>0.59725926297368681</v>
      </c>
    </row>
    <row r="130" spans="1:12" x14ac:dyDescent="0.2">
      <c r="A130" s="39"/>
      <c r="B130" s="49" t="s">
        <v>250</v>
      </c>
      <c r="C130" s="50"/>
      <c r="D130" s="49"/>
      <c r="E130" s="49"/>
      <c r="F130" s="36"/>
      <c r="G130" s="35"/>
      <c r="H130" s="34"/>
      <c r="I130" s="33"/>
      <c r="J130" s="114"/>
    </row>
    <row r="131" spans="1:12" x14ac:dyDescent="0.2">
      <c r="A131" s="10">
        <v>115071</v>
      </c>
      <c r="B131" s="47" t="s">
        <v>249</v>
      </c>
      <c r="C131" s="47">
        <v>184</v>
      </c>
      <c r="D131" s="47" t="s">
        <v>248</v>
      </c>
      <c r="E131" s="17" t="s">
        <v>179</v>
      </c>
      <c r="F131" s="29">
        <v>0.42979726886704911</v>
      </c>
      <c r="G131" s="28">
        <v>7.082826542579884</v>
      </c>
      <c r="H131" s="30">
        <v>1.0303087694355704E-2</v>
      </c>
      <c r="J131" s="105"/>
      <c r="K131" s="5">
        <f>SUM((H131/(100-H$15))*100)</f>
        <v>2.1303741316142318E-2</v>
      </c>
    </row>
    <row r="132" spans="1:12" x14ac:dyDescent="0.2">
      <c r="A132" s="10">
        <v>74862</v>
      </c>
      <c r="B132" s="45" t="s">
        <v>247</v>
      </c>
      <c r="C132" s="45">
        <v>678</v>
      </c>
      <c r="D132" s="45" t="s">
        <v>246</v>
      </c>
      <c r="E132" s="45" t="s">
        <v>179</v>
      </c>
      <c r="F132" s="29">
        <v>4.8797653506635781</v>
      </c>
      <c r="G132" s="28">
        <v>5.8687140318661042</v>
      </c>
      <c r="H132" s="30">
        <v>0.93991369905485711</v>
      </c>
      <c r="I132" s="6">
        <v>4.3134758106956514</v>
      </c>
      <c r="J132" s="105">
        <f t="shared" ref="J132:J134" si="22">SUM(I132/($I$174/100))</f>
        <v>4.6418478389011559</v>
      </c>
      <c r="K132" s="5">
        <f>SUM((H132/(100-H$15))*100)</f>
        <v>1.9434638331897922</v>
      </c>
      <c r="L132" s="5">
        <f>((I132-H132)/H132)*100</f>
        <v>358.92253884937787</v>
      </c>
    </row>
    <row r="133" spans="1:12" x14ac:dyDescent="0.2">
      <c r="A133" s="10">
        <v>115117</v>
      </c>
      <c r="B133" s="45" t="s">
        <v>245</v>
      </c>
      <c r="C133" s="45">
        <v>282</v>
      </c>
      <c r="D133" s="45" t="s">
        <v>244</v>
      </c>
      <c r="E133" s="45" t="s">
        <v>179</v>
      </c>
      <c r="F133" s="29">
        <v>2.2589057906717422</v>
      </c>
      <c r="G133" s="28">
        <v>6.688271602581584</v>
      </c>
      <c r="H133" s="30">
        <v>0.57963153685379198</v>
      </c>
      <c r="I133" s="6">
        <v>0.82370572153262511</v>
      </c>
      <c r="J133" s="105">
        <f t="shared" si="22"/>
        <v>0.88641197753004197</v>
      </c>
      <c r="K133" s="5">
        <f>SUM((H133/(100-H$15))*100)</f>
        <v>1.1985067667215843</v>
      </c>
      <c r="L133" s="5">
        <f>((I133-H133)/H133)*100</f>
        <v>42.108506725437053</v>
      </c>
    </row>
    <row r="134" spans="1:12" x14ac:dyDescent="0.2">
      <c r="A134" s="10">
        <v>106990</v>
      </c>
      <c r="B134" s="45" t="s">
        <v>243</v>
      </c>
      <c r="C134" s="45">
        <v>497</v>
      </c>
      <c r="D134" s="45" t="s">
        <v>242</v>
      </c>
      <c r="E134" s="45" t="s">
        <v>179</v>
      </c>
      <c r="F134" s="29"/>
      <c r="G134" s="28"/>
      <c r="H134" s="30">
        <v>0.97417913888878105</v>
      </c>
      <c r="I134" s="6">
        <v>13.325733888726353</v>
      </c>
      <c r="J134" s="105">
        <f t="shared" si="22"/>
        <v>14.340182202895106</v>
      </c>
      <c r="K134" s="5">
        <f>SUM((H134/(100-H$15))*100)</f>
        <v>2.0143146390803079</v>
      </c>
      <c r="L134" s="5">
        <f>((I134-H134)/H134)*100</f>
        <v>1267.8935789906818</v>
      </c>
    </row>
    <row r="135" spans="1:12" x14ac:dyDescent="0.2">
      <c r="A135" s="10">
        <v>590192</v>
      </c>
      <c r="B135" s="45" t="s">
        <v>241</v>
      </c>
      <c r="C135" s="45">
        <v>46</v>
      </c>
      <c r="D135" s="45" t="s">
        <v>240</v>
      </c>
      <c r="E135" s="45" t="s">
        <v>179</v>
      </c>
      <c r="F135" s="29">
        <v>1.2401884615528334</v>
      </c>
      <c r="G135" s="28">
        <v>0.8599413667375515</v>
      </c>
      <c r="H135" s="30">
        <v>4.3922822830703687E-2</v>
      </c>
      <c r="J135" s="105"/>
      <c r="K135" s="5">
        <f>SUM((H135/(100-H$15))*100)</f>
        <v>9.0819420664804487E-2</v>
      </c>
    </row>
    <row r="136" spans="1:12" x14ac:dyDescent="0.2">
      <c r="A136" s="10">
        <v>592416</v>
      </c>
      <c r="B136" s="22" t="s">
        <v>239</v>
      </c>
      <c r="C136" s="22">
        <v>33</v>
      </c>
      <c r="D136" s="22" t="s">
        <v>238</v>
      </c>
      <c r="E136" s="45" t="s">
        <v>179</v>
      </c>
      <c r="F136" s="29">
        <v>2.4348972931155812E-2</v>
      </c>
      <c r="G136" s="28">
        <v>2.5410845061245278E-2</v>
      </c>
      <c r="H136" s="30"/>
      <c r="J136" s="105"/>
    </row>
    <row r="137" spans="1:12" x14ac:dyDescent="0.2">
      <c r="A137" s="10">
        <v>7688213</v>
      </c>
      <c r="B137" s="40" t="s">
        <v>237</v>
      </c>
      <c r="C137" s="45">
        <v>78</v>
      </c>
      <c r="D137" s="45" t="s">
        <v>236</v>
      </c>
      <c r="E137" s="45" t="s">
        <v>179</v>
      </c>
      <c r="F137" s="29"/>
      <c r="G137" s="28"/>
      <c r="H137" s="30">
        <v>1.0306766711564892E-2</v>
      </c>
      <c r="J137" s="105"/>
      <c r="K137" s="5">
        <f>SUM((H137/(100-H$15))*100)</f>
        <v>2.1311348436769385E-2</v>
      </c>
    </row>
    <row r="138" spans="1:12" x14ac:dyDescent="0.2">
      <c r="A138" s="10">
        <v>4050457</v>
      </c>
      <c r="B138" s="45" t="s">
        <v>235</v>
      </c>
      <c r="C138" s="45">
        <v>369</v>
      </c>
      <c r="D138" s="45" t="s">
        <v>234</v>
      </c>
      <c r="E138" s="40" t="s">
        <v>179</v>
      </c>
      <c r="F138" s="29">
        <v>3.5489956849924821E-2</v>
      </c>
      <c r="G138" s="28">
        <v>5.1856415335872381E-2</v>
      </c>
      <c r="H138" s="30"/>
      <c r="J138" s="105"/>
    </row>
    <row r="139" spans="1:12" x14ac:dyDescent="0.2">
      <c r="A139" s="10">
        <v>106989</v>
      </c>
      <c r="B139" s="45" t="s">
        <v>233</v>
      </c>
      <c r="C139" s="45">
        <v>740</v>
      </c>
      <c r="D139" s="45" t="s">
        <v>232</v>
      </c>
      <c r="E139" s="40" t="s">
        <v>179</v>
      </c>
      <c r="F139" s="29">
        <v>5.2758678134016954E-2</v>
      </c>
      <c r="G139" s="28">
        <v>9.0818502352065997E-2</v>
      </c>
      <c r="H139" s="30"/>
      <c r="J139" s="105"/>
    </row>
    <row r="140" spans="1:12" x14ac:dyDescent="0.2">
      <c r="A140" s="10">
        <v>590181</v>
      </c>
      <c r="B140" s="48" t="s">
        <v>231</v>
      </c>
      <c r="C140" s="45">
        <v>64</v>
      </c>
      <c r="D140" s="45" t="s">
        <v>230</v>
      </c>
      <c r="E140" s="45" t="s">
        <v>179</v>
      </c>
      <c r="F140" s="29">
        <v>1.4960445889082505</v>
      </c>
      <c r="G140" s="28">
        <v>2.180507499330512</v>
      </c>
      <c r="H140" s="30">
        <v>2.7280034678702283E-2</v>
      </c>
      <c r="J140" s="105"/>
    </row>
    <row r="141" spans="1:12" x14ac:dyDescent="0.2">
      <c r="A141" s="10">
        <v>624646</v>
      </c>
      <c r="B141" s="45" t="s">
        <v>229</v>
      </c>
      <c r="C141" s="45">
        <v>367</v>
      </c>
      <c r="D141" s="45" t="s">
        <v>228</v>
      </c>
      <c r="E141" s="40" t="s">
        <v>179</v>
      </c>
      <c r="F141" s="29">
        <v>0.11456682922274622</v>
      </c>
      <c r="G141" s="28">
        <v>0.24610894153449039</v>
      </c>
      <c r="H141" s="30"/>
      <c r="I141" s="6">
        <v>0.52570637268341058</v>
      </c>
      <c r="J141" s="105">
        <f t="shared" ref="J141" si="23">SUM(I141/($I$174/100))</f>
        <v>0.56572682843989486</v>
      </c>
    </row>
    <row r="142" spans="1:12" x14ac:dyDescent="0.2">
      <c r="A142" s="10">
        <v>513359</v>
      </c>
      <c r="B142" s="45" t="s">
        <v>227</v>
      </c>
      <c r="C142" s="45">
        <v>737</v>
      </c>
      <c r="D142" s="45" t="s">
        <v>226</v>
      </c>
      <c r="E142" s="40" t="s">
        <v>179</v>
      </c>
      <c r="F142" s="29">
        <v>0.17148054365020238</v>
      </c>
      <c r="G142" s="28">
        <v>0.30158795512294917</v>
      </c>
      <c r="H142" s="30"/>
      <c r="J142" s="105"/>
    </row>
    <row r="143" spans="1:12" x14ac:dyDescent="0.2">
      <c r="A143" s="10">
        <v>563462</v>
      </c>
      <c r="B143" s="40" t="s">
        <v>225</v>
      </c>
      <c r="C143" s="45">
        <v>185</v>
      </c>
      <c r="D143" s="45" t="s">
        <v>105</v>
      </c>
      <c r="E143" s="40" t="s">
        <v>179</v>
      </c>
      <c r="F143" s="29">
        <v>8.9536464009039848E-2</v>
      </c>
      <c r="G143" s="28">
        <v>0.29154843040076112</v>
      </c>
      <c r="H143" s="30"/>
      <c r="I143" s="6">
        <v>3.0131297304408178</v>
      </c>
      <c r="J143" s="105">
        <f t="shared" ref="J143" si="24">SUM(I143/($I$174/100))</f>
        <v>3.2425102959647467</v>
      </c>
    </row>
    <row r="144" spans="1:12" x14ac:dyDescent="0.2">
      <c r="A144" s="10">
        <v>109671</v>
      </c>
      <c r="B144" s="45" t="s">
        <v>224</v>
      </c>
      <c r="C144" s="45">
        <v>181</v>
      </c>
      <c r="D144" s="45" t="s">
        <v>223</v>
      </c>
      <c r="E144" s="40" t="s">
        <v>179</v>
      </c>
      <c r="F144" s="29">
        <v>0.29543134007129446</v>
      </c>
      <c r="G144" s="28">
        <v>0.25794825059615134</v>
      </c>
      <c r="H144" s="30"/>
      <c r="J144" s="105"/>
    </row>
    <row r="145" spans="1:12" x14ac:dyDescent="0.2">
      <c r="A145" s="10">
        <v>646048</v>
      </c>
      <c r="B145" s="40" t="s">
        <v>222</v>
      </c>
      <c r="C145" s="45">
        <v>108</v>
      </c>
      <c r="D145" s="45" t="s">
        <v>221</v>
      </c>
      <c r="E145" s="40" t="s">
        <v>179</v>
      </c>
      <c r="F145" s="29">
        <v>0.7095332906442563</v>
      </c>
      <c r="G145" s="28">
        <v>0.45625199886643214</v>
      </c>
      <c r="H145" s="30"/>
      <c r="J145" s="105"/>
    </row>
    <row r="146" spans="1:12" s="23" customFormat="1" x14ac:dyDescent="0.2">
      <c r="A146" s="10">
        <v>691372</v>
      </c>
      <c r="B146" s="45" t="s">
        <v>220</v>
      </c>
      <c r="C146" s="45">
        <v>742</v>
      </c>
      <c r="D146" s="45" t="s">
        <v>219</v>
      </c>
      <c r="E146" s="40" t="s">
        <v>179</v>
      </c>
      <c r="F146" s="29">
        <v>0.11024878634935267</v>
      </c>
      <c r="G146" s="28">
        <v>0.1342912081246902</v>
      </c>
      <c r="H146" s="30"/>
      <c r="I146" s="6"/>
      <c r="J146" s="105"/>
    </row>
    <row r="147" spans="1:12" s="23" customFormat="1" x14ac:dyDescent="0.2">
      <c r="A147" s="10">
        <v>763291</v>
      </c>
      <c r="B147" s="40" t="s">
        <v>218</v>
      </c>
      <c r="C147" s="45">
        <v>258</v>
      </c>
      <c r="D147" s="45" t="s">
        <v>217</v>
      </c>
      <c r="E147" s="45" t="s">
        <v>179</v>
      </c>
      <c r="F147" s="29"/>
      <c r="G147" s="28"/>
      <c r="H147" s="30">
        <v>5.5456401706270197E-2</v>
      </c>
      <c r="I147" s="6"/>
      <c r="J147" s="105"/>
      <c r="K147" s="5">
        <f>SUM((H147/(100-H$15))*100)</f>
        <v>0.11466745419644161</v>
      </c>
    </row>
    <row r="148" spans="1:12" s="23" customFormat="1" x14ac:dyDescent="0.2">
      <c r="A148" s="10">
        <v>625274</v>
      </c>
      <c r="B148" s="45" t="s">
        <v>216</v>
      </c>
      <c r="C148" s="45">
        <v>187</v>
      </c>
      <c r="D148" s="45" t="s">
        <v>215</v>
      </c>
      <c r="E148" s="45" t="s">
        <v>179</v>
      </c>
      <c r="F148" s="29">
        <v>5.2254122940549451E-2</v>
      </c>
      <c r="G148" s="28">
        <v>3.0900143660304035E-2</v>
      </c>
      <c r="H148" s="30">
        <v>2.943839200283024E-2</v>
      </c>
      <c r="I148" s="6"/>
      <c r="J148" s="105"/>
      <c r="K148" s="5">
        <f>SUM((H148/(100-H$15))*100)</f>
        <v>6.0869897121719738E-2</v>
      </c>
    </row>
    <row r="149" spans="1:12" s="23" customFormat="1" x14ac:dyDescent="0.2">
      <c r="A149" s="10">
        <v>7385786</v>
      </c>
      <c r="B149" s="47" t="s">
        <v>214</v>
      </c>
      <c r="C149" s="47">
        <v>209</v>
      </c>
      <c r="D149" s="47" t="s">
        <v>213</v>
      </c>
      <c r="E149" s="9" t="s">
        <v>179</v>
      </c>
      <c r="F149" s="29"/>
      <c r="G149" s="28"/>
      <c r="H149" s="30">
        <v>6.6294786404564043E-2</v>
      </c>
      <c r="I149" s="6"/>
      <c r="J149" s="105"/>
      <c r="K149" s="5">
        <f>SUM((H149/(100-H$15))*100)</f>
        <v>0.13707803156382431</v>
      </c>
    </row>
    <row r="150" spans="1:12" s="23" customFormat="1" x14ac:dyDescent="0.2">
      <c r="A150" s="10">
        <v>107404</v>
      </c>
      <c r="B150" s="47" t="s">
        <v>212</v>
      </c>
      <c r="C150" s="47">
        <v>142</v>
      </c>
      <c r="D150" s="47" t="s">
        <v>211</v>
      </c>
      <c r="E150" s="9" t="s">
        <v>179</v>
      </c>
      <c r="F150" s="29"/>
      <c r="G150" s="28"/>
      <c r="H150" s="30">
        <v>4.2882813948133675E-2</v>
      </c>
      <c r="I150" s="6"/>
      <c r="J150" s="105"/>
      <c r="K150" s="5">
        <f>SUM((H150/(100-H$15))*100)</f>
        <v>8.866898956511586E-2</v>
      </c>
    </row>
    <row r="151" spans="1:12" s="23" customFormat="1" x14ac:dyDescent="0.2">
      <c r="A151" s="10">
        <v>142290</v>
      </c>
      <c r="B151" s="45" t="s">
        <v>210</v>
      </c>
      <c r="C151" s="45">
        <v>391</v>
      </c>
      <c r="D151" s="45" t="s">
        <v>209</v>
      </c>
      <c r="E151" s="45" t="s">
        <v>179</v>
      </c>
      <c r="F151" s="29">
        <v>0.13030893668185722</v>
      </c>
      <c r="G151" s="28">
        <v>0.15114566022245568</v>
      </c>
      <c r="H151" s="30">
        <v>1.0948227413674731E-2</v>
      </c>
      <c r="I151" s="6"/>
      <c r="J151" s="105"/>
      <c r="K151" s="5">
        <f>SUM((H151/(100-H$15))*100)</f>
        <v>2.2637699649882454E-2</v>
      </c>
    </row>
    <row r="152" spans="1:12" s="23" customFormat="1" x14ac:dyDescent="0.2">
      <c r="A152" s="10">
        <v>816795</v>
      </c>
      <c r="B152" s="40" t="s">
        <v>208</v>
      </c>
      <c r="C152" s="45">
        <v>221</v>
      </c>
      <c r="D152" s="45" t="s">
        <v>113</v>
      </c>
      <c r="E152" s="45" t="s">
        <v>179</v>
      </c>
      <c r="F152" s="29"/>
      <c r="G152" s="28"/>
      <c r="H152" s="30">
        <v>9.9123760667390037E-3</v>
      </c>
      <c r="I152" s="6">
        <v>0.50191252416738641</v>
      </c>
      <c r="J152" s="105">
        <f t="shared" ref="J152" si="25">SUM(I152/($I$174/100))</f>
        <v>0.54012162531359376</v>
      </c>
      <c r="K152" s="5">
        <f>SUM((H152/(100-H$15))*100)</f>
        <v>2.0495865105546247E-2</v>
      </c>
      <c r="L152" s="5">
        <f>((I152-H152)/H152)*100</f>
        <v>4963.4935638847965</v>
      </c>
    </row>
    <row r="153" spans="1:12" s="23" customFormat="1" x14ac:dyDescent="0.2">
      <c r="A153" s="10">
        <v>107006</v>
      </c>
      <c r="B153" s="40" t="s">
        <v>207</v>
      </c>
      <c r="C153" s="45">
        <v>65</v>
      </c>
      <c r="D153" s="45" t="s">
        <v>206</v>
      </c>
      <c r="E153" s="45" t="s">
        <v>179</v>
      </c>
      <c r="F153" s="29"/>
      <c r="G153" s="28"/>
      <c r="H153" s="30">
        <v>0.24516571430738565</v>
      </c>
      <c r="I153" s="6"/>
      <c r="J153" s="105"/>
      <c r="K153" s="5">
        <f>SUM((H153/(100-H$15))*100)</f>
        <v>0.50693026325040991</v>
      </c>
    </row>
    <row r="154" spans="1:12" s="23" customFormat="1" x14ac:dyDescent="0.2">
      <c r="A154" s="10">
        <v>542927</v>
      </c>
      <c r="B154" s="40" t="s">
        <v>205</v>
      </c>
      <c r="C154" s="22" t="e">
        <v>#N/A</v>
      </c>
      <c r="D154" s="45" t="s">
        <v>204</v>
      </c>
      <c r="E154" s="45" t="s">
        <v>179</v>
      </c>
      <c r="F154" s="29"/>
      <c r="G154" s="28"/>
      <c r="H154" s="46">
        <v>1.8490184854928281E-2</v>
      </c>
      <c r="I154" s="6"/>
      <c r="J154" s="105"/>
      <c r="K154" s="5">
        <f>SUM((H154/(100-H$15))*100)</f>
        <v>3.8232239375467873E-2</v>
      </c>
    </row>
    <row r="155" spans="1:12" s="23" customFormat="1" x14ac:dyDescent="0.2">
      <c r="A155" s="10">
        <v>78795</v>
      </c>
      <c r="B155" s="40" t="s">
        <v>203</v>
      </c>
      <c r="C155" s="45">
        <v>511</v>
      </c>
      <c r="D155" s="45" t="s">
        <v>202</v>
      </c>
      <c r="E155" s="40" t="s">
        <v>179</v>
      </c>
      <c r="F155" s="29">
        <v>0.12904330244410675</v>
      </c>
      <c r="G155" s="28">
        <v>0.15297478732619127</v>
      </c>
      <c r="H155" s="30"/>
      <c r="I155" s="6"/>
      <c r="J155" s="105"/>
    </row>
    <row r="156" spans="1:12" s="23" customFormat="1" x14ac:dyDescent="0.2">
      <c r="A156" s="10">
        <v>592767</v>
      </c>
      <c r="B156" s="22" t="s">
        <v>201</v>
      </c>
      <c r="C156" s="22">
        <v>76</v>
      </c>
      <c r="D156" s="22" t="s">
        <v>200</v>
      </c>
      <c r="E156" s="40" t="s">
        <v>179</v>
      </c>
      <c r="F156" s="29">
        <v>0.30333014366409616</v>
      </c>
      <c r="G156" s="28">
        <v>0.38028510064261595</v>
      </c>
      <c r="H156" s="30"/>
      <c r="I156" s="6"/>
      <c r="J156" s="105"/>
    </row>
    <row r="157" spans="1:12" s="23" customFormat="1" x14ac:dyDescent="0.2">
      <c r="A157" s="10">
        <v>74997</v>
      </c>
      <c r="B157" s="32" t="s">
        <v>199</v>
      </c>
      <c r="C157" s="32">
        <v>109</v>
      </c>
      <c r="D157" s="32" t="s">
        <v>198</v>
      </c>
      <c r="E157" s="40" t="s">
        <v>179</v>
      </c>
      <c r="F157" s="29">
        <v>0.24847758761027627</v>
      </c>
      <c r="G157" s="28">
        <v>0.22187097644548925</v>
      </c>
      <c r="H157" s="30"/>
      <c r="I157" s="6"/>
      <c r="J157" s="105"/>
    </row>
    <row r="158" spans="1:12" s="23" customFormat="1" x14ac:dyDescent="0.2">
      <c r="A158" s="10"/>
      <c r="B158" s="22" t="s">
        <v>197</v>
      </c>
      <c r="C158" s="22">
        <v>135</v>
      </c>
      <c r="D158" s="23" t="s">
        <v>196</v>
      </c>
      <c r="E158" s="40" t="s">
        <v>179</v>
      </c>
      <c r="F158" s="29">
        <v>9.9392539523910552E-3</v>
      </c>
      <c r="G158" s="28">
        <v>5.8815030155833599E-3</v>
      </c>
      <c r="H158" s="30"/>
      <c r="I158" s="6"/>
      <c r="J158" s="105"/>
    </row>
    <row r="159" spans="1:12" s="23" customFormat="1" x14ac:dyDescent="0.2">
      <c r="A159" s="10"/>
      <c r="B159" s="22" t="s">
        <v>195</v>
      </c>
      <c r="C159" s="22">
        <v>236</v>
      </c>
      <c r="D159" s="23" t="s">
        <v>194</v>
      </c>
      <c r="E159" s="40" t="s">
        <v>179</v>
      </c>
      <c r="F159" s="29">
        <v>8.6779828830198802E-3</v>
      </c>
      <c r="G159" s="28">
        <v>2.2749236351895279E-2</v>
      </c>
      <c r="H159" s="30"/>
      <c r="I159" s="6"/>
      <c r="J159" s="105"/>
    </row>
    <row r="160" spans="1:12" s="23" customFormat="1" x14ac:dyDescent="0.2">
      <c r="A160" s="10"/>
      <c r="B160" s="22" t="s">
        <v>193</v>
      </c>
      <c r="C160" s="22">
        <v>239</v>
      </c>
      <c r="D160" s="23" t="s">
        <v>192</v>
      </c>
      <c r="E160" s="40" t="s">
        <v>179</v>
      </c>
      <c r="F160" s="29">
        <v>8.6160450919008022E-3</v>
      </c>
      <c r="G160" s="28">
        <v>0.27625388223325242</v>
      </c>
      <c r="H160" s="30"/>
      <c r="I160" s="6"/>
      <c r="J160" s="105"/>
    </row>
    <row r="161" spans="1:13" x14ac:dyDescent="0.2">
      <c r="B161" s="44" t="s">
        <v>191</v>
      </c>
      <c r="C161" s="22" t="e">
        <v>#N/A</v>
      </c>
      <c r="D161" s="43" t="s">
        <v>190</v>
      </c>
      <c r="E161" s="40" t="s">
        <v>179</v>
      </c>
      <c r="F161" s="29"/>
      <c r="G161" s="41">
        <v>5.397533734123776E-3</v>
      </c>
      <c r="H161" s="30"/>
      <c r="J161" s="105"/>
    </row>
    <row r="162" spans="1:13" s="23" customFormat="1" x14ac:dyDescent="0.2">
      <c r="A162" s="10"/>
      <c r="B162" s="32" t="s">
        <v>189</v>
      </c>
      <c r="C162" s="32">
        <v>371</v>
      </c>
      <c r="D162" s="32" t="s">
        <v>71</v>
      </c>
      <c r="E162" s="40" t="s">
        <v>179</v>
      </c>
      <c r="F162" s="29">
        <v>6.3144280988753868E-2</v>
      </c>
      <c r="G162" s="28">
        <v>0.13285290317077914</v>
      </c>
      <c r="H162" s="30"/>
      <c r="I162" s="6">
        <v>0.16648209703527636</v>
      </c>
      <c r="J162" s="105">
        <f t="shared" ref="J162" si="26">SUM(I162/($I$174/100))</f>
        <v>0.17915588176540628</v>
      </c>
    </row>
    <row r="163" spans="1:13" s="23" customFormat="1" x14ac:dyDescent="0.2">
      <c r="A163" s="10"/>
      <c r="B163" s="22" t="s">
        <v>188</v>
      </c>
      <c r="C163" s="22" t="e">
        <v>#N/A</v>
      </c>
      <c r="D163" s="43" t="s">
        <v>187</v>
      </c>
      <c r="E163" s="40" t="s">
        <v>179</v>
      </c>
      <c r="F163" s="42">
        <v>1.053655700664256E-2</v>
      </c>
      <c r="G163" s="41">
        <v>3.7121586260732677E-2</v>
      </c>
      <c r="H163" s="30"/>
      <c r="I163" s="6"/>
      <c r="J163" s="105"/>
    </row>
    <row r="164" spans="1:13" s="23" customFormat="1" x14ac:dyDescent="0.2">
      <c r="A164" s="10"/>
      <c r="B164" s="32" t="s">
        <v>186</v>
      </c>
      <c r="C164" s="32">
        <v>388</v>
      </c>
      <c r="D164" s="32" t="s">
        <v>74</v>
      </c>
      <c r="E164" s="40" t="s">
        <v>179</v>
      </c>
      <c r="F164" s="29">
        <v>6.8978819512416897E-2</v>
      </c>
      <c r="G164" s="28">
        <v>0.12739246516382849</v>
      </c>
      <c r="H164" s="30"/>
      <c r="I164" s="6">
        <v>0.87037124474385263</v>
      </c>
      <c r="J164" s="105">
        <f t="shared" ref="J164" si="27">SUM(I164/($I$174/100))</f>
        <v>0.93663000762357196</v>
      </c>
    </row>
    <row r="165" spans="1:13" s="23" customFormat="1" x14ac:dyDescent="0.2">
      <c r="A165" s="10"/>
      <c r="B165" s="22" t="s">
        <v>185</v>
      </c>
      <c r="C165" s="22">
        <v>435</v>
      </c>
      <c r="D165" s="23" t="s">
        <v>184</v>
      </c>
      <c r="E165" s="40" t="s">
        <v>179</v>
      </c>
      <c r="F165" s="29">
        <v>2.6639497463668709E-2</v>
      </c>
      <c r="G165" s="28">
        <v>2.9720733873589509E-2</v>
      </c>
      <c r="H165" s="30"/>
      <c r="I165" s="6"/>
      <c r="J165" s="105"/>
    </row>
    <row r="166" spans="1:13" ht="15" customHeight="1" x14ac:dyDescent="0.2">
      <c r="B166" s="22" t="s">
        <v>183</v>
      </c>
      <c r="C166" s="22">
        <v>1083</v>
      </c>
      <c r="D166" s="22" t="s">
        <v>182</v>
      </c>
      <c r="E166" s="40" t="s">
        <v>179</v>
      </c>
      <c r="F166" s="29">
        <v>1.7306038530568873E-3</v>
      </c>
      <c r="G166" s="28">
        <v>8.7486870833699507E-2</v>
      </c>
      <c r="H166" s="30"/>
      <c r="J166" s="105"/>
    </row>
    <row r="167" spans="1:13" x14ac:dyDescent="0.2">
      <c r="B167" s="22" t="s">
        <v>181</v>
      </c>
      <c r="C167" s="22">
        <v>977</v>
      </c>
      <c r="D167" s="23" t="s">
        <v>180</v>
      </c>
      <c r="E167" s="40" t="s">
        <v>179</v>
      </c>
      <c r="F167" s="29">
        <v>1.095103201293699E-3</v>
      </c>
      <c r="G167" s="28">
        <v>1.6206328263598114E-3</v>
      </c>
      <c r="H167" s="30"/>
      <c r="J167" s="105"/>
    </row>
    <row r="168" spans="1:13" x14ac:dyDescent="0.2">
      <c r="A168" s="39"/>
      <c r="B168" s="38" t="s">
        <v>178</v>
      </c>
      <c r="C168" s="37"/>
      <c r="D168" s="37"/>
      <c r="E168" s="37"/>
      <c r="F168" s="36"/>
      <c r="G168" s="35"/>
      <c r="H168" s="34"/>
      <c r="I168" s="33"/>
      <c r="J168" s="114"/>
    </row>
    <row r="169" spans="1:13" x14ac:dyDescent="0.2">
      <c r="B169" s="32" t="s">
        <v>177</v>
      </c>
      <c r="C169" s="32">
        <v>839</v>
      </c>
      <c r="D169" s="32" t="s">
        <v>176</v>
      </c>
      <c r="E169" s="31" t="s">
        <v>170</v>
      </c>
      <c r="F169" s="29">
        <v>2.7130244952604632</v>
      </c>
      <c r="G169" s="28">
        <v>0.73935017038362216</v>
      </c>
      <c r="H169" s="30"/>
      <c r="J169" s="105"/>
    </row>
    <row r="170" spans="1:13" x14ac:dyDescent="0.2">
      <c r="B170" s="22" t="s">
        <v>175</v>
      </c>
      <c r="C170" s="22">
        <v>548</v>
      </c>
      <c r="D170" s="23" t="s">
        <v>174</v>
      </c>
      <c r="E170" s="4" t="s">
        <v>170</v>
      </c>
      <c r="F170" s="29"/>
      <c r="G170" s="28"/>
      <c r="H170" s="19"/>
      <c r="J170" s="105"/>
    </row>
    <row r="171" spans="1:13" x14ac:dyDescent="0.2">
      <c r="B171" s="9" t="s">
        <v>35</v>
      </c>
      <c r="C171" s="27">
        <v>1999</v>
      </c>
      <c r="D171" s="9" t="s">
        <v>50</v>
      </c>
      <c r="E171" s="26" t="s">
        <v>169</v>
      </c>
      <c r="G171" s="25"/>
      <c r="H171" s="24"/>
      <c r="I171" s="6">
        <v>1.4207679544941134</v>
      </c>
      <c r="J171" s="105">
        <f t="shared" ref="J171:J172" si="28">SUM(I171/($I$174/100))</f>
        <v>1.5289267747359678</v>
      </c>
    </row>
    <row r="172" spans="1:13" x14ac:dyDescent="0.2">
      <c r="B172" s="9" t="s">
        <v>35</v>
      </c>
      <c r="C172" s="27">
        <v>2011</v>
      </c>
      <c r="D172" s="9" t="s">
        <v>52</v>
      </c>
      <c r="E172" s="26" t="s">
        <v>169</v>
      </c>
      <c r="G172" s="25"/>
      <c r="H172" s="24"/>
      <c r="I172" s="6">
        <v>0.1433642904726378</v>
      </c>
      <c r="J172" s="105">
        <f t="shared" si="28"/>
        <v>0.15427818564692206</v>
      </c>
    </row>
    <row r="173" spans="1:13" x14ac:dyDescent="0.2">
      <c r="B173" s="22"/>
      <c r="C173" s="22"/>
      <c r="D173" s="23"/>
      <c r="E173" s="22"/>
      <c r="F173" s="21"/>
      <c r="G173" s="20"/>
      <c r="H173" s="19"/>
      <c r="I173" s="11"/>
      <c r="J173" s="115"/>
    </row>
    <row r="174" spans="1:13" x14ac:dyDescent="0.2">
      <c r="C174" s="18"/>
      <c r="D174" s="17" t="s">
        <v>168</v>
      </c>
      <c r="E174" s="14"/>
      <c r="F174" s="14">
        <f>SUM(F15:F170)</f>
        <v>100.00075319725153</v>
      </c>
      <c r="G174" s="16">
        <f>SUM(G15:G170)</f>
        <v>100.00000000000007</v>
      </c>
      <c r="H174" s="15">
        <f>SUM(H15:H170)</f>
        <v>99.999999999999972</v>
      </c>
      <c r="I174" s="14">
        <f>SUM(I15:I172)</f>
        <v>92.925833857508806</v>
      </c>
      <c r="J174" s="105">
        <f t="shared" ref="J174" si="29">SUM(I174/($I$174/100))</f>
        <v>100</v>
      </c>
      <c r="L174" s="13"/>
      <c r="M174" s="12"/>
    </row>
    <row r="175" spans="1:13" x14ac:dyDescent="0.2">
      <c r="I175" s="11"/>
      <c r="J175" s="11"/>
    </row>
    <row r="176" spans="1:13" s="107" customFormat="1" x14ac:dyDescent="0.2">
      <c r="A176" s="100"/>
      <c r="B176" s="101" t="s">
        <v>173</v>
      </c>
      <c r="C176" s="102">
        <v>442</v>
      </c>
      <c r="D176" s="101" t="s">
        <v>77</v>
      </c>
      <c r="E176" s="101" t="s">
        <v>170</v>
      </c>
      <c r="F176" s="101"/>
      <c r="G176" s="103"/>
      <c r="H176" s="104"/>
      <c r="I176" s="105">
        <v>3.193193484611752</v>
      </c>
      <c r="J176" s="105"/>
      <c r="K176" s="106"/>
      <c r="L176" s="106"/>
    </row>
    <row r="177" spans="1:12" s="107" customFormat="1" x14ac:dyDescent="0.2">
      <c r="A177" s="100"/>
      <c r="B177" s="101" t="s">
        <v>172</v>
      </c>
      <c r="C177" s="102">
        <v>513</v>
      </c>
      <c r="D177" s="101" t="s">
        <v>121</v>
      </c>
      <c r="E177" s="101" t="s">
        <v>170</v>
      </c>
      <c r="F177" s="101"/>
      <c r="G177" s="103"/>
      <c r="H177" s="104"/>
      <c r="I177" s="105">
        <v>1.7424700983256474</v>
      </c>
      <c r="J177" s="105"/>
      <c r="K177" s="106"/>
      <c r="L177" s="106"/>
    </row>
    <row r="178" spans="1:12" s="107" customFormat="1" x14ac:dyDescent="0.2">
      <c r="A178" s="100"/>
      <c r="B178" s="101" t="s">
        <v>171</v>
      </c>
      <c r="C178" s="102">
        <v>531</v>
      </c>
      <c r="D178" s="101" t="s">
        <v>127</v>
      </c>
      <c r="E178" s="101" t="s">
        <v>170</v>
      </c>
      <c r="F178" s="101"/>
      <c r="G178" s="103"/>
      <c r="H178" s="104"/>
      <c r="I178" s="105">
        <v>2.1385025595537672</v>
      </c>
      <c r="J178" s="105"/>
      <c r="K178" s="106"/>
      <c r="L178" s="106"/>
    </row>
  </sheetData>
  <pageMargins left="0.23" right="0.19" top="0.41" bottom="0.36" header="0.5" footer="0.38"/>
  <pageSetup paperSize="5"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3"/>
  <sheetViews>
    <sheetView topLeftCell="E1" workbookViewId="0">
      <selection activeCell="H2" sqref="H2"/>
    </sheetView>
  </sheetViews>
  <sheetFormatPr defaultRowHeight="12.75" x14ac:dyDescent="0.2"/>
  <cols>
    <col min="1" max="1" width="31" style="2" customWidth="1"/>
    <col min="2" max="2" width="16.140625" style="2" customWidth="1"/>
    <col min="3" max="3" width="36.5703125" style="2" customWidth="1"/>
    <col min="4" max="4" width="17.42578125" style="2" customWidth="1"/>
    <col min="5" max="5" width="19.140625" style="2" customWidth="1"/>
    <col min="6" max="6" width="36.5703125" style="2" customWidth="1"/>
    <col min="7" max="7" width="17.7109375" style="2" customWidth="1"/>
    <col min="8" max="8" width="13.42578125" style="2" customWidth="1"/>
    <col min="9" max="9" width="14.85546875" style="2" customWidth="1"/>
    <col min="10" max="10" width="7" style="2" customWidth="1"/>
    <col min="11" max="11" width="7.5703125" style="2" customWidth="1"/>
    <col min="12" max="12" width="18.85546875" style="2" customWidth="1"/>
    <col min="13" max="13" width="20.5703125" style="2" customWidth="1"/>
    <col min="14" max="14" width="36.5703125" style="2" customWidth="1"/>
    <col min="15" max="16" width="20" style="2" customWidth="1"/>
    <col min="17" max="17" width="14.28515625" style="2" customWidth="1"/>
    <col min="18" max="18" width="10.42578125" style="2" customWidth="1"/>
    <col min="19" max="19" width="18.42578125" style="2" customWidth="1"/>
    <col min="20" max="20" width="15.28515625" style="2" customWidth="1"/>
    <col min="21" max="21" width="19.42578125" style="2" customWidth="1"/>
    <col min="22" max="22" width="8.7109375" style="2" customWidth="1"/>
    <col min="23" max="23" width="8.28515625" style="2" customWidth="1"/>
    <col min="24" max="24" width="13.5703125" style="2" customWidth="1"/>
    <col min="25" max="25" width="11.42578125" style="2" customWidth="1"/>
    <col min="26" max="26" width="29" style="2" customWidth="1"/>
    <col min="27" max="27" width="36.5703125" style="2" customWidth="1"/>
    <col min="28" max="28" width="6.7109375" style="2" customWidth="1"/>
    <col min="29" max="29" width="36.5703125" style="2" customWidth="1"/>
    <col min="30" max="30" width="19.5703125" style="2" customWidth="1"/>
    <col min="31" max="32" width="36.5703125" style="2" customWidth="1"/>
    <col min="33" max="256" width="9.140625" style="2"/>
    <col min="257" max="257" width="31" style="2" customWidth="1"/>
    <col min="258" max="258" width="16.140625" style="2" customWidth="1"/>
    <col min="259" max="259" width="36.5703125" style="2" customWidth="1"/>
    <col min="260" max="260" width="17.42578125" style="2" customWidth="1"/>
    <col min="261" max="261" width="19.140625" style="2" customWidth="1"/>
    <col min="262" max="262" width="36.5703125" style="2" customWidth="1"/>
    <col min="263" max="263" width="17.7109375" style="2" customWidth="1"/>
    <col min="264" max="264" width="13.42578125" style="2" customWidth="1"/>
    <col min="265" max="265" width="14.85546875" style="2" customWidth="1"/>
    <col min="266" max="266" width="7" style="2" customWidth="1"/>
    <col min="267" max="267" width="7.5703125" style="2" customWidth="1"/>
    <col min="268" max="268" width="18.85546875" style="2" customWidth="1"/>
    <col min="269" max="269" width="20.5703125" style="2" customWidth="1"/>
    <col min="270" max="270" width="36.5703125" style="2" customWidth="1"/>
    <col min="271" max="272" width="20" style="2" customWidth="1"/>
    <col min="273" max="273" width="14.28515625" style="2" customWidth="1"/>
    <col min="274" max="274" width="10.42578125" style="2" customWidth="1"/>
    <col min="275" max="275" width="18.42578125" style="2" customWidth="1"/>
    <col min="276" max="276" width="15.28515625" style="2" customWidth="1"/>
    <col min="277" max="277" width="19.42578125" style="2" customWidth="1"/>
    <col min="278" max="278" width="8.7109375" style="2" customWidth="1"/>
    <col min="279" max="279" width="8.28515625" style="2" customWidth="1"/>
    <col min="280" max="280" width="13.5703125" style="2" customWidth="1"/>
    <col min="281" max="281" width="11.42578125" style="2" customWidth="1"/>
    <col min="282" max="282" width="29" style="2" customWidth="1"/>
    <col min="283" max="283" width="36.5703125" style="2" customWidth="1"/>
    <col min="284" max="284" width="6.7109375" style="2" customWidth="1"/>
    <col min="285" max="285" width="36.5703125" style="2" customWidth="1"/>
    <col min="286" max="286" width="19.5703125" style="2" customWidth="1"/>
    <col min="287" max="288" width="36.5703125" style="2" customWidth="1"/>
    <col min="289" max="512" width="9.140625" style="2"/>
    <col min="513" max="513" width="31" style="2" customWidth="1"/>
    <col min="514" max="514" width="16.140625" style="2" customWidth="1"/>
    <col min="515" max="515" width="36.5703125" style="2" customWidth="1"/>
    <col min="516" max="516" width="17.42578125" style="2" customWidth="1"/>
    <col min="517" max="517" width="19.140625" style="2" customWidth="1"/>
    <col min="518" max="518" width="36.5703125" style="2" customWidth="1"/>
    <col min="519" max="519" width="17.7109375" style="2" customWidth="1"/>
    <col min="520" max="520" width="13.42578125" style="2" customWidth="1"/>
    <col min="521" max="521" width="14.85546875" style="2" customWidth="1"/>
    <col min="522" max="522" width="7" style="2" customWidth="1"/>
    <col min="523" max="523" width="7.5703125" style="2" customWidth="1"/>
    <col min="524" max="524" width="18.85546875" style="2" customWidth="1"/>
    <col min="525" max="525" width="20.5703125" style="2" customWidth="1"/>
    <col min="526" max="526" width="36.5703125" style="2" customWidth="1"/>
    <col min="527" max="528" width="20" style="2" customWidth="1"/>
    <col min="529" max="529" width="14.28515625" style="2" customWidth="1"/>
    <col min="530" max="530" width="10.42578125" style="2" customWidth="1"/>
    <col min="531" max="531" width="18.42578125" style="2" customWidth="1"/>
    <col min="532" max="532" width="15.28515625" style="2" customWidth="1"/>
    <col min="533" max="533" width="19.42578125" style="2" customWidth="1"/>
    <col min="534" max="534" width="8.7109375" style="2" customWidth="1"/>
    <col min="535" max="535" width="8.28515625" style="2" customWidth="1"/>
    <col min="536" max="536" width="13.5703125" style="2" customWidth="1"/>
    <col min="537" max="537" width="11.42578125" style="2" customWidth="1"/>
    <col min="538" max="538" width="29" style="2" customWidth="1"/>
    <col min="539" max="539" width="36.5703125" style="2" customWidth="1"/>
    <col min="540" max="540" width="6.7109375" style="2" customWidth="1"/>
    <col min="541" max="541" width="36.5703125" style="2" customWidth="1"/>
    <col min="542" max="542" width="19.5703125" style="2" customWidth="1"/>
    <col min="543" max="544" width="36.5703125" style="2" customWidth="1"/>
    <col min="545" max="768" width="9.140625" style="2"/>
    <col min="769" max="769" width="31" style="2" customWidth="1"/>
    <col min="770" max="770" width="16.140625" style="2" customWidth="1"/>
    <col min="771" max="771" width="36.5703125" style="2" customWidth="1"/>
    <col min="772" max="772" width="17.42578125" style="2" customWidth="1"/>
    <col min="773" max="773" width="19.140625" style="2" customWidth="1"/>
    <col min="774" max="774" width="36.5703125" style="2" customWidth="1"/>
    <col min="775" max="775" width="17.7109375" style="2" customWidth="1"/>
    <col min="776" max="776" width="13.42578125" style="2" customWidth="1"/>
    <col min="777" max="777" width="14.85546875" style="2" customWidth="1"/>
    <col min="778" max="778" width="7" style="2" customWidth="1"/>
    <col min="779" max="779" width="7.5703125" style="2" customWidth="1"/>
    <col min="780" max="780" width="18.85546875" style="2" customWidth="1"/>
    <col min="781" max="781" width="20.5703125" style="2" customWidth="1"/>
    <col min="782" max="782" width="36.5703125" style="2" customWidth="1"/>
    <col min="783" max="784" width="20" style="2" customWidth="1"/>
    <col min="785" max="785" width="14.28515625" style="2" customWidth="1"/>
    <col min="786" max="786" width="10.42578125" style="2" customWidth="1"/>
    <col min="787" max="787" width="18.42578125" style="2" customWidth="1"/>
    <col min="788" max="788" width="15.28515625" style="2" customWidth="1"/>
    <col min="789" max="789" width="19.42578125" style="2" customWidth="1"/>
    <col min="790" max="790" width="8.7109375" style="2" customWidth="1"/>
    <col min="791" max="791" width="8.28515625" style="2" customWidth="1"/>
    <col min="792" max="792" width="13.5703125" style="2" customWidth="1"/>
    <col min="793" max="793" width="11.42578125" style="2" customWidth="1"/>
    <col min="794" max="794" width="29" style="2" customWidth="1"/>
    <col min="795" max="795" width="36.5703125" style="2" customWidth="1"/>
    <col min="796" max="796" width="6.7109375" style="2" customWidth="1"/>
    <col min="797" max="797" width="36.5703125" style="2" customWidth="1"/>
    <col min="798" max="798" width="19.5703125" style="2" customWidth="1"/>
    <col min="799" max="800" width="36.5703125" style="2" customWidth="1"/>
    <col min="801" max="1024" width="9.140625" style="2"/>
    <col min="1025" max="1025" width="31" style="2" customWidth="1"/>
    <col min="1026" max="1026" width="16.140625" style="2" customWidth="1"/>
    <col min="1027" max="1027" width="36.5703125" style="2" customWidth="1"/>
    <col min="1028" max="1028" width="17.42578125" style="2" customWidth="1"/>
    <col min="1029" max="1029" width="19.140625" style="2" customWidth="1"/>
    <col min="1030" max="1030" width="36.5703125" style="2" customWidth="1"/>
    <col min="1031" max="1031" width="17.7109375" style="2" customWidth="1"/>
    <col min="1032" max="1032" width="13.42578125" style="2" customWidth="1"/>
    <col min="1033" max="1033" width="14.85546875" style="2" customWidth="1"/>
    <col min="1034" max="1034" width="7" style="2" customWidth="1"/>
    <col min="1035" max="1035" width="7.5703125" style="2" customWidth="1"/>
    <col min="1036" max="1036" width="18.85546875" style="2" customWidth="1"/>
    <col min="1037" max="1037" width="20.5703125" style="2" customWidth="1"/>
    <col min="1038" max="1038" width="36.5703125" style="2" customWidth="1"/>
    <col min="1039" max="1040" width="20" style="2" customWidth="1"/>
    <col min="1041" max="1041" width="14.28515625" style="2" customWidth="1"/>
    <col min="1042" max="1042" width="10.42578125" style="2" customWidth="1"/>
    <col min="1043" max="1043" width="18.42578125" style="2" customWidth="1"/>
    <col min="1044" max="1044" width="15.28515625" style="2" customWidth="1"/>
    <col min="1045" max="1045" width="19.42578125" style="2" customWidth="1"/>
    <col min="1046" max="1046" width="8.7109375" style="2" customWidth="1"/>
    <col min="1047" max="1047" width="8.28515625" style="2" customWidth="1"/>
    <col min="1048" max="1048" width="13.5703125" style="2" customWidth="1"/>
    <col min="1049" max="1049" width="11.42578125" style="2" customWidth="1"/>
    <col min="1050" max="1050" width="29" style="2" customWidth="1"/>
    <col min="1051" max="1051" width="36.5703125" style="2" customWidth="1"/>
    <col min="1052" max="1052" width="6.7109375" style="2" customWidth="1"/>
    <col min="1053" max="1053" width="36.5703125" style="2" customWidth="1"/>
    <col min="1054" max="1054" width="19.5703125" style="2" customWidth="1"/>
    <col min="1055" max="1056" width="36.5703125" style="2" customWidth="1"/>
    <col min="1057" max="1280" width="9.140625" style="2"/>
    <col min="1281" max="1281" width="31" style="2" customWidth="1"/>
    <col min="1282" max="1282" width="16.140625" style="2" customWidth="1"/>
    <col min="1283" max="1283" width="36.5703125" style="2" customWidth="1"/>
    <col min="1284" max="1284" width="17.42578125" style="2" customWidth="1"/>
    <col min="1285" max="1285" width="19.140625" style="2" customWidth="1"/>
    <col min="1286" max="1286" width="36.5703125" style="2" customWidth="1"/>
    <col min="1287" max="1287" width="17.7109375" style="2" customWidth="1"/>
    <col min="1288" max="1288" width="13.42578125" style="2" customWidth="1"/>
    <col min="1289" max="1289" width="14.85546875" style="2" customWidth="1"/>
    <col min="1290" max="1290" width="7" style="2" customWidth="1"/>
    <col min="1291" max="1291" width="7.5703125" style="2" customWidth="1"/>
    <col min="1292" max="1292" width="18.85546875" style="2" customWidth="1"/>
    <col min="1293" max="1293" width="20.5703125" style="2" customWidth="1"/>
    <col min="1294" max="1294" width="36.5703125" style="2" customWidth="1"/>
    <col min="1295" max="1296" width="20" style="2" customWidth="1"/>
    <col min="1297" max="1297" width="14.28515625" style="2" customWidth="1"/>
    <col min="1298" max="1298" width="10.42578125" style="2" customWidth="1"/>
    <col min="1299" max="1299" width="18.42578125" style="2" customWidth="1"/>
    <col min="1300" max="1300" width="15.28515625" style="2" customWidth="1"/>
    <col min="1301" max="1301" width="19.42578125" style="2" customWidth="1"/>
    <col min="1302" max="1302" width="8.7109375" style="2" customWidth="1"/>
    <col min="1303" max="1303" width="8.28515625" style="2" customWidth="1"/>
    <col min="1304" max="1304" width="13.5703125" style="2" customWidth="1"/>
    <col min="1305" max="1305" width="11.42578125" style="2" customWidth="1"/>
    <col min="1306" max="1306" width="29" style="2" customWidth="1"/>
    <col min="1307" max="1307" width="36.5703125" style="2" customWidth="1"/>
    <col min="1308" max="1308" width="6.7109375" style="2" customWidth="1"/>
    <col min="1309" max="1309" width="36.5703125" style="2" customWidth="1"/>
    <col min="1310" max="1310" width="19.5703125" style="2" customWidth="1"/>
    <col min="1311" max="1312" width="36.5703125" style="2" customWidth="1"/>
    <col min="1313" max="1536" width="9.140625" style="2"/>
    <col min="1537" max="1537" width="31" style="2" customWidth="1"/>
    <col min="1538" max="1538" width="16.140625" style="2" customWidth="1"/>
    <col min="1539" max="1539" width="36.5703125" style="2" customWidth="1"/>
    <col min="1540" max="1540" width="17.42578125" style="2" customWidth="1"/>
    <col min="1541" max="1541" width="19.140625" style="2" customWidth="1"/>
    <col min="1542" max="1542" width="36.5703125" style="2" customWidth="1"/>
    <col min="1543" max="1543" width="17.7109375" style="2" customWidth="1"/>
    <col min="1544" max="1544" width="13.42578125" style="2" customWidth="1"/>
    <col min="1545" max="1545" width="14.85546875" style="2" customWidth="1"/>
    <col min="1546" max="1546" width="7" style="2" customWidth="1"/>
    <col min="1547" max="1547" width="7.5703125" style="2" customWidth="1"/>
    <col min="1548" max="1548" width="18.85546875" style="2" customWidth="1"/>
    <col min="1549" max="1549" width="20.5703125" style="2" customWidth="1"/>
    <col min="1550" max="1550" width="36.5703125" style="2" customWidth="1"/>
    <col min="1551" max="1552" width="20" style="2" customWidth="1"/>
    <col min="1553" max="1553" width="14.28515625" style="2" customWidth="1"/>
    <col min="1554" max="1554" width="10.42578125" style="2" customWidth="1"/>
    <col min="1555" max="1555" width="18.42578125" style="2" customWidth="1"/>
    <col min="1556" max="1556" width="15.28515625" style="2" customWidth="1"/>
    <col min="1557" max="1557" width="19.42578125" style="2" customWidth="1"/>
    <col min="1558" max="1558" width="8.7109375" style="2" customWidth="1"/>
    <col min="1559" max="1559" width="8.28515625" style="2" customWidth="1"/>
    <col min="1560" max="1560" width="13.5703125" style="2" customWidth="1"/>
    <col min="1561" max="1561" width="11.42578125" style="2" customWidth="1"/>
    <col min="1562" max="1562" width="29" style="2" customWidth="1"/>
    <col min="1563" max="1563" width="36.5703125" style="2" customWidth="1"/>
    <col min="1564" max="1564" width="6.7109375" style="2" customWidth="1"/>
    <col min="1565" max="1565" width="36.5703125" style="2" customWidth="1"/>
    <col min="1566" max="1566" width="19.5703125" style="2" customWidth="1"/>
    <col min="1567" max="1568" width="36.5703125" style="2" customWidth="1"/>
    <col min="1569" max="1792" width="9.140625" style="2"/>
    <col min="1793" max="1793" width="31" style="2" customWidth="1"/>
    <col min="1794" max="1794" width="16.140625" style="2" customWidth="1"/>
    <col min="1795" max="1795" width="36.5703125" style="2" customWidth="1"/>
    <col min="1796" max="1796" width="17.42578125" style="2" customWidth="1"/>
    <col min="1797" max="1797" width="19.140625" style="2" customWidth="1"/>
    <col min="1798" max="1798" width="36.5703125" style="2" customWidth="1"/>
    <col min="1799" max="1799" width="17.7109375" style="2" customWidth="1"/>
    <col min="1800" max="1800" width="13.42578125" style="2" customWidth="1"/>
    <col min="1801" max="1801" width="14.85546875" style="2" customWidth="1"/>
    <col min="1802" max="1802" width="7" style="2" customWidth="1"/>
    <col min="1803" max="1803" width="7.5703125" style="2" customWidth="1"/>
    <col min="1804" max="1804" width="18.85546875" style="2" customWidth="1"/>
    <col min="1805" max="1805" width="20.5703125" style="2" customWidth="1"/>
    <col min="1806" max="1806" width="36.5703125" style="2" customWidth="1"/>
    <col min="1807" max="1808" width="20" style="2" customWidth="1"/>
    <col min="1809" max="1809" width="14.28515625" style="2" customWidth="1"/>
    <col min="1810" max="1810" width="10.42578125" style="2" customWidth="1"/>
    <col min="1811" max="1811" width="18.42578125" style="2" customWidth="1"/>
    <col min="1812" max="1812" width="15.28515625" style="2" customWidth="1"/>
    <col min="1813" max="1813" width="19.42578125" style="2" customWidth="1"/>
    <col min="1814" max="1814" width="8.7109375" style="2" customWidth="1"/>
    <col min="1815" max="1815" width="8.28515625" style="2" customWidth="1"/>
    <col min="1816" max="1816" width="13.5703125" style="2" customWidth="1"/>
    <col min="1817" max="1817" width="11.42578125" style="2" customWidth="1"/>
    <col min="1818" max="1818" width="29" style="2" customWidth="1"/>
    <col min="1819" max="1819" width="36.5703125" style="2" customWidth="1"/>
    <col min="1820" max="1820" width="6.7109375" style="2" customWidth="1"/>
    <col min="1821" max="1821" width="36.5703125" style="2" customWidth="1"/>
    <col min="1822" max="1822" width="19.5703125" style="2" customWidth="1"/>
    <col min="1823" max="1824" width="36.5703125" style="2" customWidth="1"/>
    <col min="1825" max="2048" width="9.140625" style="2"/>
    <col min="2049" max="2049" width="31" style="2" customWidth="1"/>
    <col min="2050" max="2050" width="16.140625" style="2" customWidth="1"/>
    <col min="2051" max="2051" width="36.5703125" style="2" customWidth="1"/>
    <col min="2052" max="2052" width="17.42578125" style="2" customWidth="1"/>
    <col min="2053" max="2053" width="19.140625" style="2" customWidth="1"/>
    <col min="2054" max="2054" width="36.5703125" style="2" customWidth="1"/>
    <col min="2055" max="2055" width="17.7109375" style="2" customWidth="1"/>
    <col min="2056" max="2056" width="13.42578125" style="2" customWidth="1"/>
    <col min="2057" max="2057" width="14.85546875" style="2" customWidth="1"/>
    <col min="2058" max="2058" width="7" style="2" customWidth="1"/>
    <col min="2059" max="2059" width="7.5703125" style="2" customWidth="1"/>
    <col min="2060" max="2060" width="18.85546875" style="2" customWidth="1"/>
    <col min="2061" max="2061" width="20.5703125" style="2" customWidth="1"/>
    <col min="2062" max="2062" width="36.5703125" style="2" customWidth="1"/>
    <col min="2063" max="2064" width="20" style="2" customWidth="1"/>
    <col min="2065" max="2065" width="14.28515625" style="2" customWidth="1"/>
    <col min="2066" max="2066" width="10.42578125" style="2" customWidth="1"/>
    <col min="2067" max="2067" width="18.42578125" style="2" customWidth="1"/>
    <col min="2068" max="2068" width="15.28515625" style="2" customWidth="1"/>
    <col min="2069" max="2069" width="19.42578125" style="2" customWidth="1"/>
    <col min="2070" max="2070" width="8.7109375" style="2" customWidth="1"/>
    <col min="2071" max="2071" width="8.28515625" style="2" customWidth="1"/>
    <col min="2072" max="2072" width="13.5703125" style="2" customWidth="1"/>
    <col min="2073" max="2073" width="11.42578125" style="2" customWidth="1"/>
    <col min="2074" max="2074" width="29" style="2" customWidth="1"/>
    <col min="2075" max="2075" width="36.5703125" style="2" customWidth="1"/>
    <col min="2076" max="2076" width="6.7109375" style="2" customWidth="1"/>
    <col min="2077" max="2077" width="36.5703125" style="2" customWidth="1"/>
    <col min="2078" max="2078" width="19.5703125" style="2" customWidth="1"/>
    <col min="2079" max="2080" width="36.5703125" style="2" customWidth="1"/>
    <col min="2081" max="2304" width="9.140625" style="2"/>
    <col min="2305" max="2305" width="31" style="2" customWidth="1"/>
    <col min="2306" max="2306" width="16.140625" style="2" customWidth="1"/>
    <col min="2307" max="2307" width="36.5703125" style="2" customWidth="1"/>
    <col min="2308" max="2308" width="17.42578125" style="2" customWidth="1"/>
    <col min="2309" max="2309" width="19.140625" style="2" customWidth="1"/>
    <col min="2310" max="2310" width="36.5703125" style="2" customWidth="1"/>
    <col min="2311" max="2311" width="17.7109375" style="2" customWidth="1"/>
    <col min="2312" max="2312" width="13.42578125" style="2" customWidth="1"/>
    <col min="2313" max="2313" width="14.85546875" style="2" customWidth="1"/>
    <col min="2314" max="2314" width="7" style="2" customWidth="1"/>
    <col min="2315" max="2315" width="7.5703125" style="2" customWidth="1"/>
    <col min="2316" max="2316" width="18.85546875" style="2" customWidth="1"/>
    <col min="2317" max="2317" width="20.5703125" style="2" customWidth="1"/>
    <col min="2318" max="2318" width="36.5703125" style="2" customWidth="1"/>
    <col min="2319" max="2320" width="20" style="2" customWidth="1"/>
    <col min="2321" max="2321" width="14.28515625" style="2" customWidth="1"/>
    <col min="2322" max="2322" width="10.42578125" style="2" customWidth="1"/>
    <col min="2323" max="2323" width="18.42578125" style="2" customWidth="1"/>
    <col min="2324" max="2324" width="15.28515625" style="2" customWidth="1"/>
    <col min="2325" max="2325" width="19.42578125" style="2" customWidth="1"/>
    <col min="2326" max="2326" width="8.7109375" style="2" customWidth="1"/>
    <col min="2327" max="2327" width="8.28515625" style="2" customWidth="1"/>
    <col min="2328" max="2328" width="13.5703125" style="2" customWidth="1"/>
    <col min="2329" max="2329" width="11.42578125" style="2" customWidth="1"/>
    <col min="2330" max="2330" width="29" style="2" customWidth="1"/>
    <col min="2331" max="2331" width="36.5703125" style="2" customWidth="1"/>
    <col min="2332" max="2332" width="6.7109375" style="2" customWidth="1"/>
    <col min="2333" max="2333" width="36.5703125" style="2" customWidth="1"/>
    <col min="2334" max="2334" width="19.5703125" style="2" customWidth="1"/>
    <col min="2335" max="2336" width="36.5703125" style="2" customWidth="1"/>
    <col min="2337" max="2560" width="9.140625" style="2"/>
    <col min="2561" max="2561" width="31" style="2" customWidth="1"/>
    <col min="2562" max="2562" width="16.140625" style="2" customWidth="1"/>
    <col min="2563" max="2563" width="36.5703125" style="2" customWidth="1"/>
    <col min="2564" max="2564" width="17.42578125" style="2" customWidth="1"/>
    <col min="2565" max="2565" width="19.140625" style="2" customWidth="1"/>
    <col min="2566" max="2566" width="36.5703125" style="2" customWidth="1"/>
    <col min="2567" max="2567" width="17.7109375" style="2" customWidth="1"/>
    <col min="2568" max="2568" width="13.42578125" style="2" customWidth="1"/>
    <col min="2569" max="2569" width="14.85546875" style="2" customWidth="1"/>
    <col min="2570" max="2570" width="7" style="2" customWidth="1"/>
    <col min="2571" max="2571" width="7.5703125" style="2" customWidth="1"/>
    <col min="2572" max="2572" width="18.85546875" style="2" customWidth="1"/>
    <col min="2573" max="2573" width="20.5703125" style="2" customWidth="1"/>
    <col min="2574" max="2574" width="36.5703125" style="2" customWidth="1"/>
    <col min="2575" max="2576" width="20" style="2" customWidth="1"/>
    <col min="2577" max="2577" width="14.28515625" style="2" customWidth="1"/>
    <col min="2578" max="2578" width="10.42578125" style="2" customWidth="1"/>
    <col min="2579" max="2579" width="18.42578125" style="2" customWidth="1"/>
    <col min="2580" max="2580" width="15.28515625" style="2" customWidth="1"/>
    <col min="2581" max="2581" width="19.42578125" style="2" customWidth="1"/>
    <col min="2582" max="2582" width="8.7109375" style="2" customWidth="1"/>
    <col min="2583" max="2583" width="8.28515625" style="2" customWidth="1"/>
    <col min="2584" max="2584" width="13.5703125" style="2" customWidth="1"/>
    <col min="2585" max="2585" width="11.42578125" style="2" customWidth="1"/>
    <col min="2586" max="2586" width="29" style="2" customWidth="1"/>
    <col min="2587" max="2587" width="36.5703125" style="2" customWidth="1"/>
    <col min="2588" max="2588" width="6.7109375" style="2" customWidth="1"/>
    <col min="2589" max="2589" width="36.5703125" style="2" customWidth="1"/>
    <col min="2590" max="2590" width="19.5703125" style="2" customWidth="1"/>
    <col min="2591" max="2592" width="36.5703125" style="2" customWidth="1"/>
    <col min="2593" max="2816" width="9.140625" style="2"/>
    <col min="2817" max="2817" width="31" style="2" customWidth="1"/>
    <col min="2818" max="2818" width="16.140625" style="2" customWidth="1"/>
    <col min="2819" max="2819" width="36.5703125" style="2" customWidth="1"/>
    <col min="2820" max="2820" width="17.42578125" style="2" customWidth="1"/>
    <col min="2821" max="2821" width="19.140625" style="2" customWidth="1"/>
    <col min="2822" max="2822" width="36.5703125" style="2" customWidth="1"/>
    <col min="2823" max="2823" width="17.7109375" style="2" customWidth="1"/>
    <col min="2824" max="2824" width="13.42578125" style="2" customWidth="1"/>
    <col min="2825" max="2825" width="14.85546875" style="2" customWidth="1"/>
    <col min="2826" max="2826" width="7" style="2" customWidth="1"/>
    <col min="2827" max="2827" width="7.5703125" style="2" customWidth="1"/>
    <col min="2828" max="2828" width="18.85546875" style="2" customWidth="1"/>
    <col min="2829" max="2829" width="20.5703125" style="2" customWidth="1"/>
    <col min="2830" max="2830" width="36.5703125" style="2" customWidth="1"/>
    <col min="2831" max="2832" width="20" style="2" customWidth="1"/>
    <col min="2833" max="2833" width="14.28515625" style="2" customWidth="1"/>
    <col min="2834" max="2834" width="10.42578125" style="2" customWidth="1"/>
    <col min="2835" max="2835" width="18.42578125" style="2" customWidth="1"/>
    <col min="2836" max="2836" width="15.28515625" style="2" customWidth="1"/>
    <col min="2837" max="2837" width="19.42578125" style="2" customWidth="1"/>
    <col min="2838" max="2838" width="8.7109375" style="2" customWidth="1"/>
    <col min="2839" max="2839" width="8.28515625" style="2" customWidth="1"/>
    <col min="2840" max="2840" width="13.5703125" style="2" customWidth="1"/>
    <col min="2841" max="2841" width="11.42578125" style="2" customWidth="1"/>
    <col min="2842" max="2842" width="29" style="2" customWidth="1"/>
    <col min="2843" max="2843" width="36.5703125" style="2" customWidth="1"/>
    <col min="2844" max="2844" width="6.7109375" style="2" customWidth="1"/>
    <col min="2845" max="2845" width="36.5703125" style="2" customWidth="1"/>
    <col min="2846" max="2846" width="19.5703125" style="2" customWidth="1"/>
    <col min="2847" max="2848" width="36.5703125" style="2" customWidth="1"/>
    <col min="2849" max="3072" width="9.140625" style="2"/>
    <col min="3073" max="3073" width="31" style="2" customWidth="1"/>
    <col min="3074" max="3074" width="16.140625" style="2" customWidth="1"/>
    <col min="3075" max="3075" width="36.5703125" style="2" customWidth="1"/>
    <col min="3076" max="3076" width="17.42578125" style="2" customWidth="1"/>
    <col min="3077" max="3077" width="19.140625" style="2" customWidth="1"/>
    <col min="3078" max="3078" width="36.5703125" style="2" customWidth="1"/>
    <col min="3079" max="3079" width="17.7109375" style="2" customWidth="1"/>
    <col min="3080" max="3080" width="13.42578125" style="2" customWidth="1"/>
    <col min="3081" max="3081" width="14.85546875" style="2" customWidth="1"/>
    <col min="3082" max="3082" width="7" style="2" customWidth="1"/>
    <col min="3083" max="3083" width="7.5703125" style="2" customWidth="1"/>
    <col min="3084" max="3084" width="18.85546875" style="2" customWidth="1"/>
    <col min="3085" max="3085" width="20.5703125" style="2" customWidth="1"/>
    <col min="3086" max="3086" width="36.5703125" style="2" customWidth="1"/>
    <col min="3087" max="3088" width="20" style="2" customWidth="1"/>
    <col min="3089" max="3089" width="14.28515625" style="2" customWidth="1"/>
    <col min="3090" max="3090" width="10.42578125" style="2" customWidth="1"/>
    <col min="3091" max="3091" width="18.42578125" style="2" customWidth="1"/>
    <col min="3092" max="3092" width="15.28515625" style="2" customWidth="1"/>
    <col min="3093" max="3093" width="19.42578125" style="2" customWidth="1"/>
    <col min="3094" max="3094" width="8.7109375" style="2" customWidth="1"/>
    <col min="3095" max="3095" width="8.28515625" style="2" customWidth="1"/>
    <col min="3096" max="3096" width="13.5703125" style="2" customWidth="1"/>
    <col min="3097" max="3097" width="11.42578125" style="2" customWidth="1"/>
    <col min="3098" max="3098" width="29" style="2" customWidth="1"/>
    <col min="3099" max="3099" width="36.5703125" style="2" customWidth="1"/>
    <col min="3100" max="3100" width="6.7109375" style="2" customWidth="1"/>
    <col min="3101" max="3101" width="36.5703125" style="2" customWidth="1"/>
    <col min="3102" max="3102" width="19.5703125" style="2" customWidth="1"/>
    <col min="3103" max="3104" width="36.5703125" style="2" customWidth="1"/>
    <col min="3105" max="3328" width="9.140625" style="2"/>
    <col min="3329" max="3329" width="31" style="2" customWidth="1"/>
    <col min="3330" max="3330" width="16.140625" style="2" customWidth="1"/>
    <col min="3331" max="3331" width="36.5703125" style="2" customWidth="1"/>
    <col min="3332" max="3332" width="17.42578125" style="2" customWidth="1"/>
    <col min="3333" max="3333" width="19.140625" style="2" customWidth="1"/>
    <col min="3334" max="3334" width="36.5703125" style="2" customWidth="1"/>
    <col min="3335" max="3335" width="17.7109375" style="2" customWidth="1"/>
    <col min="3336" max="3336" width="13.42578125" style="2" customWidth="1"/>
    <col min="3337" max="3337" width="14.85546875" style="2" customWidth="1"/>
    <col min="3338" max="3338" width="7" style="2" customWidth="1"/>
    <col min="3339" max="3339" width="7.5703125" style="2" customWidth="1"/>
    <col min="3340" max="3340" width="18.85546875" style="2" customWidth="1"/>
    <col min="3341" max="3341" width="20.5703125" style="2" customWidth="1"/>
    <col min="3342" max="3342" width="36.5703125" style="2" customWidth="1"/>
    <col min="3343" max="3344" width="20" style="2" customWidth="1"/>
    <col min="3345" max="3345" width="14.28515625" style="2" customWidth="1"/>
    <col min="3346" max="3346" width="10.42578125" style="2" customWidth="1"/>
    <col min="3347" max="3347" width="18.42578125" style="2" customWidth="1"/>
    <col min="3348" max="3348" width="15.28515625" style="2" customWidth="1"/>
    <col min="3349" max="3349" width="19.42578125" style="2" customWidth="1"/>
    <col min="3350" max="3350" width="8.7109375" style="2" customWidth="1"/>
    <col min="3351" max="3351" width="8.28515625" style="2" customWidth="1"/>
    <col min="3352" max="3352" width="13.5703125" style="2" customWidth="1"/>
    <col min="3353" max="3353" width="11.42578125" style="2" customWidth="1"/>
    <col min="3354" max="3354" width="29" style="2" customWidth="1"/>
    <col min="3355" max="3355" width="36.5703125" style="2" customWidth="1"/>
    <col min="3356" max="3356" width="6.7109375" style="2" customWidth="1"/>
    <col min="3357" max="3357" width="36.5703125" style="2" customWidth="1"/>
    <col min="3358" max="3358" width="19.5703125" style="2" customWidth="1"/>
    <col min="3359" max="3360" width="36.5703125" style="2" customWidth="1"/>
    <col min="3361" max="3584" width="9.140625" style="2"/>
    <col min="3585" max="3585" width="31" style="2" customWidth="1"/>
    <col min="3586" max="3586" width="16.140625" style="2" customWidth="1"/>
    <col min="3587" max="3587" width="36.5703125" style="2" customWidth="1"/>
    <col min="3588" max="3588" width="17.42578125" style="2" customWidth="1"/>
    <col min="3589" max="3589" width="19.140625" style="2" customWidth="1"/>
    <col min="3590" max="3590" width="36.5703125" style="2" customWidth="1"/>
    <col min="3591" max="3591" width="17.7109375" style="2" customWidth="1"/>
    <col min="3592" max="3592" width="13.42578125" style="2" customWidth="1"/>
    <col min="3593" max="3593" width="14.85546875" style="2" customWidth="1"/>
    <col min="3594" max="3594" width="7" style="2" customWidth="1"/>
    <col min="3595" max="3595" width="7.5703125" style="2" customWidth="1"/>
    <col min="3596" max="3596" width="18.85546875" style="2" customWidth="1"/>
    <col min="3597" max="3597" width="20.5703125" style="2" customWidth="1"/>
    <col min="3598" max="3598" width="36.5703125" style="2" customWidth="1"/>
    <col min="3599" max="3600" width="20" style="2" customWidth="1"/>
    <col min="3601" max="3601" width="14.28515625" style="2" customWidth="1"/>
    <col min="3602" max="3602" width="10.42578125" style="2" customWidth="1"/>
    <col min="3603" max="3603" width="18.42578125" style="2" customWidth="1"/>
    <col min="3604" max="3604" width="15.28515625" style="2" customWidth="1"/>
    <col min="3605" max="3605" width="19.42578125" style="2" customWidth="1"/>
    <col min="3606" max="3606" width="8.7109375" style="2" customWidth="1"/>
    <col min="3607" max="3607" width="8.28515625" style="2" customWidth="1"/>
    <col min="3608" max="3608" width="13.5703125" style="2" customWidth="1"/>
    <col min="3609" max="3609" width="11.42578125" style="2" customWidth="1"/>
    <col min="3610" max="3610" width="29" style="2" customWidth="1"/>
    <col min="3611" max="3611" width="36.5703125" style="2" customWidth="1"/>
    <col min="3612" max="3612" width="6.7109375" style="2" customWidth="1"/>
    <col min="3613" max="3613" width="36.5703125" style="2" customWidth="1"/>
    <col min="3614" max="3614" width="19.5703125" style="2" customWidth="1"/>
    <col min="3615" max="3616" width="36.5703125" style="2" customWidth="1"/>
    <col min="3617" max="3840" width="9.140625" style="2"/>
    <col min="3841" max="3841" width="31" style="2" customWidth="1"/>
    <col min="3842" max="3842" width="16.140625" style="2" customWidth="1"/>
    <col min="3843" max="3843" width="36.5703125" style="2" customWidth="1"/>
    <col min="3844" max="3844" width="17.42578125" style="2" customWidth="1"/>
    <col min="3845" max="3845" width="19.140625" style="2" customWidth="1"/>
    <col min="3846" max="3846" width="36.5703125" style="2" customWidth="1"/>
    <col min="3847" max="3847" width="17.7109375" style="2" customWidth="1"/>
    <col min="3848" max="3848" width="13.42578125" style="2" customWidth="1"/>
    <col min="3849" max="3849" width="14.85546875" style="2" customWidth="1"/>
    <col min="3850" max="3850" width="7" style="2" customWidth="1"/>
    <col min="3851" max="3851" width="7.5703125" style="2" customWidth="1"/>
    <col min="3852" max="3852" width="18.85546875" style="2" customWidth="1"/>
    <col min="3853" max="3853" width="20.5703125" style="2" customWidth="1"/>
    <col min="3854" max="3854" width="36.5703125" style="2" customWidth="1"/>
    <col min="3855" max="3856" width="20" style="2" customWidth="1"/>
    <col min="3857" max="3857" width="14.28515625" style="2" customWidth="1"/>
    <col min="3858" max="3858" width="10.42578125" style="2" customWidth="1"/>
    <col min="3859" max="3859" width="18.42578125" style="2" customWidth="1"/>
    <col min="3860" max="3860" width="15.28515625" style="2" customWidth="1"/>
    <col min="3861" max="3861" width="19.42578125" style="2" customWidth="1"/>
    <col min="3862" max="3862" width="8.7109375" style="2" customWidth="1"/>
    <col min="3863" max="3863" width="8.28515625" style="2" customWidth="1"/>
    <col min="3864" max="3864" width="13.5703125" style="2" customWidth="1"/>
    <col min="3865" max="3865" width="11.42578125" style="2" customWidth="1"/>
    <col min="3866" max="3866" width="29" style="2" customWidth="1"/>
    <col min="3867" max="3867" width="36.5703125" style="2" customWidth="1"/>
    <col min="3868" max="3868" width="6.7109375" style="2" customWidth="1"/>
    <col min="3869" max="3869" width="36.5703125" style="2" customWidth="1"/>
    <col min="3870" max="3870" width="19.5703125" style="2" customWidth="1"/>
    <col min="3871" max="3872" width="36.5703125" style="2" customWidth="1"/>
    <col min="3873" max="4096" width="9.140625" style="2"/>
    <col min="4097" max="4097" width="31" style="2" customWidth="1"/>
    <col min="4098" max="4098" width="16.140625" style="2" customWidth="1"/>
    <col min="4099" max="4099" width="36.5703125" style="2" customWidth="1"/>
    <col min="4100" max="4100" width="17.42578125" style="2" customWidth="1"/>
    <col min="4101" max="4101" width="19.140625" style="2" customWidth="1"/>
    <col min="4102" max="4102" width="36.5703125" style="2" customWidth="1"/>
    <col min="4103" max="4103" width="17.7109375" style="2" customWidth="1"/>
    <col min="4104" max="4104" width="13.42578125" style="2" customWidth="1"/>
    <col min="4105" max="4105" width="14.85546875" style="2" customWidth="1"/>
    <col min="4106" max="4106" width="7" style="2" customWidth="1"/>
    <col min="4107" max="4107" width="7.5703125" style="2" customWidth="1"/>
    <col min="4108" max="4108" width="18.85546875" style="2" customWidth="1"/>
    <col min="4109" max="4109" width="20.5703125" style="2" customWidth="1"/>
    <col min="4110" max="4110" width="36.5703125" style="2" customWidth="1"/>
    <col min="4111" max="4112" width="20" style="2" customWidth="1"/>
    <col min="4113" max="4113" width="14.28515625" style="2" customWidth="1"/>
    <col min="4114" max="4114" width="10.42578125" style="2" customWidth="1"/>
    <col min="4115" max="4115" width="18.42578125" style="2" customWidth="1"/>
    <col min="4116" max="4116" width="15.28515625" style="2" customWidth="1"/>
    <col min="4117" max="4117" width="19.42578125" style="2" customWidth="1"/>
    <col min="4118" max="4118" width="8.7109375" style="2" customWidth="1"/>
    <col min="4119" max="4119" width="8.28515625" style="2" customWidth="1"/>
    <col min="4120" max="4120" width="13.5703125" style="2" customWidth="1"/>
    <col min="4121" max="4121" width="11.42578125" style="2" customWidth="1"/>
    <col min="4122" max="4122" width="29" style="2" customWidth="1"/>
    <col min="4123" max="4123" width="36.5703125" style="2" customWidth="1"/>
    <col min="4124" max="4124" width="6.7109375" style="2" customWidth="1"/>
    <col min="4125" max="4125" width="36.5703125" style="2" customWidth="1"/>
    <col min="4126" max="4126" width="19.5703125" style="2" customWidth="1"/>
    <col min="4127" max="4128" width="36.5703125" style="2" customWidth="1"/>
    <col min="4129" max="4352" width="9.140625" style="2"/>
    <col min="4353" max="4353" width="31" style="2" customWidth="1"/>
    <col min="4354" max="4354" width="16.140625" style="2" customWidth="1"/>
    <col min="4355" max="4355" width="36.5703125" style="2" customWidth="1"/>
    <col min="4356" max="4356" width="17.42578125" style="2" customWidth="1"/>
    <col min="4357" max="4357" width="19.140625" style="2" customWidth="1"/>
    <col min="4358" max="4358" width="36.5703125" style="2" customWidth="1"/>
    <col min="4359" max="4359" width="17.7109375" style="2" customWidth="1"/>
    <col min="4360" max="4360" width="13.42578125" style="2" customWidth="1"/>
    <col min="4361" max="4361" width="14.85546875" style="2" customWidth="1"/>
    <col min="4362" max="4362" width="7" style="2" customWidth="1"/>
    <col min="4363" max="4363" width="7.5703125" style="2" customWidth="1"/>
    <col min="4364" max="4364" width="18.85546875" style="2" customWidth="1"/>
    <col min="4365" max="4365" width="20.5703125" style="2" customWidth="1"/>
    <col min="4366" max="4366" width="36.5703125" style="2" customWidth="1"/>
    <col min="4367" max="4368" width="20" style="2" customWidth="1"/>
    <col min="4369" max="4369" width="14.28515625" style="2" customWidth="1"/>
    <col min="4370" max="4370" width="10.42578125" style="2" customWidth="1"/>
    <col min="4371" max="4371" width="18.42578125" style="2" customWidth="1"/>
    <col min="4372" max="4372" width="15.28515625" style="2" customWidth="1"/>
    <col min="4373" max="4373" width="19.42578125" style="2" customWidth="1"/>
    <col min="4374" max="4374" width="8.7109375" style="2" customWidth="1"/>
    <col min="4375" max="4375" width="8.28515625" style="2" customWidth="1"/>
    <col min="4376" max="4376" width="13.5703125" style="2" customWidth="1"/>
    <col min="4377" max="4377" width="11.42578125" style="2" customWidth="1"/>
    <col min="4378" max="4378" width="29" style="2" customWidth="1"/>
    <col min="4379" max="4379" width="36.5703125" style="2" customWidth="1"/>
    <col min="4380" max="4380" width="6.7109375" style="2" customWidth="1"/>
    <col min="4381" max="4381" width="36.5703125" style="2" customWidth="1"/>
    <col min="4382" max="4382" width="19.5703125" style="2" customWidth="1"/>
    <col min="4383" max="4384" width="36.5703125" style="2" customWidth="1"/>
    <col min="4385" max="4608" width="9.140625" style="2"/>
    <col min="4609" max="4609" width="31" style="2" customWidth="1"/>
    <col min="4610" max="4610" width="16.140625" style="2" customWidth="1"/>
    <col min="4611" max="4611" width="36.5703125" style="2" customWidth="1"/>
    <col min="4612" max="4612" width="17.42578125" style="2" customWidth="1"/>
    <col min="4613" max="4613" width="19.140625" style="2" customWidth="1"/>
    <col min="4614" max="4614" width="36.5703125" style="2" customWidth="1"/>
    <col min="4615" max="4615" width="17.7109375" style="2" customWidth="1"/>
    <col min="4616" max="4616" width="13.42578125" style="2" customWidth="1"/>
    <col min="4617" max="4617" width="14.85546875" style="2" customWidth="1"/>
    <col min="4618" max="4618" width="7" style="2" customWidth="1"/>
    <col min="4619" max="4619" width="7.5703125" style="2" customWidth="1"/>
    <col min="4620" max="4620" width="18.85546875" style="2" customWidth="1"/>
    <col min="4621" max="4621" width="20.5703125" style="2" customWidth="1"/>
    <col min="4622" max="4622" width="36.5703125" style="2" customWidth="1"/>
    <col min="4623" max="4624" width="20" style="2" customWidth="1"/>
    <col min="4625" max="4625" width="14.28515625" style="2" customWidth="1"/>
    <col min="4626" max="4626" width="10.42578125" style="2" customWidth="1"/>
    <col min="4627" max="4627" width="18.42578125" style="2" customWidth="1"/>
    <col min="4628" max="4628" width="15.28515625" style="2" customWidth="1"/>
    <col min="4629" max="4629" width="19.42578125" style="2" customWidth="1"/>
    <col min="4630" max="4630" width="8.7109375" style="2" customWidth="1"/>
    <col min="4631" max="4631" width="8.28515625" style="2" customWidth="1"/>
    <col min="4632" max="4632" width="13.5703125" style="2" customWidth="1"/>
    <col min="4633" max="4633" width="11.42578125" style="2" customWidth="1"/>
    <col min="4634" max="4634" width="29" style="2" customWidth="1"/>
    <col min="4635" max="4635" width="36.5703125" style="2" customWidth="1"/>
    <col min="4636" max="4636" width="6.7109375" style="2" customWidth="1"/>
    <col min="4637" max="4637" width="36.5703125" style="2" customWidth="1"/>
    <col min="4638" max="4638" width="19.5703125" style="2" customWidth="1"/>
    <col min="4639" max="4640" width="36.5703125" style="2" customWidth="1"/>
    <col min="4641" max="4864" width="9.140625" style="2"/>
    <col min="4865" max="4865" width="31" style="2" customWidth="1"/>
    <col min="4866" max="4866" width="16.140625" style="2" customWidth="1"/>
    <col min="4867" max="4867" width="36.5703125" style="2" customWidth="1"/>
    <col min="4868" max="4868" width="17.42578125" style="2" customWidth="1"/>
    <col min="4869" max="4869" width="19.140625" style="2" customWidth="1"/>
    <col min="4870" max="4870" width="36.5703125" style="2" customWidth="1"/>
    <col min="4871" max="4871" width="17.7109375" style="2" customWidth="1"/>
    <col min="4872" max="4872" width="13.42578125" style="2" customWidth="1"/>
    <col min="4873" max="4873" width="14.85546875" style="2" customWidth="1"/>
    <col min="4874" max="4874" width="7" style="2" customWidth="1"/>
    <col min="4875" max="4875" width="7.5703125" style="2" customWidth="1"/>
    <col min="4876" max="4876" width="18.85546875" style="2" customWidth="1"/>
    <col min="4877" max="4877" width="20.5703125" style="2" customWidth="1"/>
    <col min="4878" max="4878" width="36.5703125" style="2" customWidth="1"/>
    <col min="4879" max="4880" width="20" style="2" customWidth="1"/>
    <col min="4881" max="4881" width="14.28515625" style="2" customWidth="1"/>
    <col min="4882" max="4882" width="10.42578125" style="2" customWidth="1"/>
    <col min="4883" max="4883" width="18.42578125" style="2" customWidth="1"/>
    <col min="4884" max="4884" width="15.28515625" style="2" customWidth="1"/>
    <col min="4885" max="4885" width="19.42578125" style="2" customWidth="1"/>
    <col min="4886" max="4886" width="8.7109375" style="2" customWidth="1"/>
    <col min="4887" max="4887" width="8.28515625" style="2" customWidth="1"/>
    <col min="4888" max="4888" width="13.5703125" style="2" customWidth="1"/>
    <col min="4889" max="4889" width="11.42578125" style="2" customWidth="1"/>
    <col min="4890" max="4890" width="29" style="2" customWidth="1"/>
    <col min="4891" max="4891" width="36.5703125" style="2" customWidth="1"/>
    <col min="4892" max="4892" width="6.7109375" style="2" customWidth="1"/>
    <col min="4893" max="4893" width="36.5703125" style="2" customWidth="1"/>
    <col min="4894" max="4894" width="19.5703125" style="2" customWidth="1"/>
    <col min="4895" max="4896" width="36.5703125" style="2" customWidth="1"/>
    <col min="4897" max="5120" width="9.140625" style="2"/>
    <col min="5121" max="5121" width="31" style="2" customWidth="1"/>
    <col min="5122" max="5122" width="16.140625" style="2" customWidth="1"/>
    <col min="5123" max="5123" width="36.5703125" style="2" customWidth="1"/>
    <col min="5124" max="5124" width="17.42578125" style="2" customWidth="1"/>
    <col min="5125" max="5125" width="19.140625" style="2" customWidth="1"/>
    <col min="5126" max="5126" width="36.5703125" style="2" customWidth="1"/>
    <col min="5127" max="5127" width="17.7109375" style="2" customWidth="1"/>
    <col min="5128" max="5128" width="13.42578125" style="2" customWidth="1"/>
    <col min="5129" max="5129" width="14.85546875" style="2" customWidth="1"/>
    <col min="5130" max="5130" width="7" style="2" customWidth="1"/>
    <col min="5131" max="5131" width="7.5703125" style="2" customWidth="1"/>
    <col min="5132" max="5132" width="18.85546875" style="2" customWidth="1"/>
    <col min="5133" max="5133" width="20.5703125" style="2" customWidth="1"/>
    <col min="5134" max="5134" width="36.5703125" style="2" customWidth="1"/>
    <col min="5135" max="5136" width="20" style="2" customWidth="1"/>
    <col min="5137" max="5137" width="14.28515625" style="2" customWidth="1"/>
    <col min="5138" max="5138" width="10.42578125" style="2" customWidth="1"/>
    <col min="5139" max="5139" width="18.42578125" style="2" customWidth="1"/>
    <col min="5140" max="5140" width="15.28515625" style="2" customWidth="1"/>
    <col min="5141" max="5141" width="19.42578125" style="2" customWidth="1"/>
    <col min="5142" max="5142" width="8.7109375" style="2" customWidth="1"/>
    <col min="5143" max="5143" width="8.28515625" style="2" customWidth="1"/>
    <col min="5144" max="5144" width="13.5703125" style="2" customWidth="1"/>
    <col min="5145" max="5145" width="11.42578125" style="2" customWidth="1"/>
    <col min="5146" max="5146" width="29" style="2" customWidth="1"/>
    <col min="5147" max="5147" width="36.5703125" style="2" customWidth="1"/>
    <col min="5148" max="5148" width="6.7109375" style="2" customWidth="1"/>
    <col min="5149" max="5149" width="36.5703125" style="2" customWidth="1"/>
    <col min="5150" max="5150" width="19.5703125" style="2" customWidth="1"/>
    <col min="5151" max="5152" width="36.5703125" style="2" customWidth="1"/>
    <col min="5153" max="5376" width="9.140625" style="2"/>
    <col min="5377" max="5377" width="31" style="2" customWidth="1"/>
    <col min="5378" max="5378" width="16.140625" style="2" customWidth="1"/>
    <col min="5379" max="5379" width="36.5703125" style="2" customWidth="1"/>
    <col min="5380" max="5380" width="17.42578125" style="2" customWidth="1"/>
    <col min="5381" max="5381" width="19.140625" style="2" customWidth="1"/>
    <col min="5382" max="5382" width="36.5703125" style="2" customWidth="1"/>
    <col min="5383" max="5383" width="17.7109375" style="2" customWidth="1"/>
    <col min="5384" max="5384" width="13.42578125" style="2" customWidth="1"/>
    <col min="5385" max="5385" width="14.85546875" style="2" customWidth="1"/>
    <col min="5386" max="5386" width="7" style="2" customWidth="1"/>
    <col min="5387" max="5387" width="7.5703125" style="2" customWidth="1"/>
    <col min="5388" max="5388" width="18.85546875" style="2" customWidth="1"/>
    <col min="5389" max="5389" width="20.5703125" style="2" customWidth="1"/>
    <col min="5390" max="5390" width="36.5703125" style="2" customWidth="1"/>
    <col min="5391" max="5392" width="20" style="2" customWidth="1"/>
    <col min="5393" max="5393" width="14.28515625" style="2" customWidth="1"/>
    <col min="5394" max="5394" width="10.42578125" style="2" customWidth="1"/>
    <col min="5395" max="5395" width="18.42578125" style="2" customWidth="1"/>
    <col min="5396" max="5396" width="15.28515625" style="2" customWidth="1"/>
    <col min="5397" max="5397" width="19.42578125" style="2" customWidth="1"/>
    <col min="5398" max="5398" width="8.7109375" style="2" customWidth="1"/>
    <col min="5399" max="5399" width="8.28515625" style="2" customWidth="1"/>
    <col min="5400" max="5400" width="13.5703125" style="2" customWidth="1"/>
    <col min="5401" max="5401" width="11.42578125" style="2" customWidth="1"/>
    <col min="5402" max="5402" width="29" style="2" customWidth="1"/>
    <col min="5403" max="5403" width="36.5703125" style="2" customWidth="1"/>
    <col min="5404" max="5404" width="6.7109375" style="2" customWidth="1"/>
    <col min="5405" max="5405" width="36.5703125" style="2" customWidth="1"/>
    <col min="5406" max="5406" width="19.5703125" style="2" customWidth="1"/>
    <col min="5407" max="5408" width="36.5703125" style="2" customWidth="1"/>
    <col min="5409" max="5632" width="9.140625" style="2"/>
    <col min="5633" max="5633" width="31" style="2" customWidth="1"/>
    <col min="5634" max="5634" width="16.140625" style="2" customWidth="1"/>
    <col min="5635" max="5635" width="36.5703125" style="2" customWidth="1"/>
    <col min="5636" max="5636" width="17.42578125" style="2" customWidth="1"/>
    <col min="5637" max="5637" width="19.140625" style="2" customWidth="1"/>
    <col min="5638" max="5638" width="36.5703125" style="2" customWidth="1"/>
    <col min="5639" max="5639" width="17.7109375" style="2" customWidth="1"/>
    <col min="5640" max="5640" width="13.42578125" style="2" customWidth="1"/>
    <col min="5641" max="5641" width="14.85546875" style="2" customWidth="1"/>
    <col min="5642" max="5642" width="7" style="2" customWidth="1"/>
    <col min="5643" max="5643" width="7.5703125" style="2" customWidth="1"/>
    <col min="5644" max="5644" width="18.85546875" style="2" customWidth="1"/>
    <col min="5645" max="5645" width="20.5703125" style="2" customWidth="1"/>
    <col min="5646" max="5646" width="36.5703125" style="2" customWidth="1"/>
    <col min="5647" max="5648" width="20" style="2" customWidth="1"/>
    <col min="5649" max="5649" width="14.28515625" style="2" customWidth="1"/>
    <col min="5650" max="5650" width="10.42578125" style="2" customWidth="1"/>
    <col min="5651" max="5651" width="18.42578125" style="2" customWidth="1"/>
    <col min="5652" max="5652" width="15.28515625" style="2" customWidth="1"/>
    <col min="5653" max="5653" width="19.42578125" style="2" customWidth="1"/>
    <col min="5654" max="5654" width="8.7109375" style="2" customWidth="1"/>
    <col min="5655" max="5655" width="8.28515625" style="2" customWidth="1"/>
    <col min="5656" max="5656" width="13.5703125" style="2" customWidth="1"/>
    <col min="5657" max="5657" width="11.42578125" style="2" customWidth="1"/>
    <col min="5658" max="5658" width="29" style="2" customWidth="1"/>
    <col min="5659" max="5659" width="36.5703125" style="2" customWidth="1"/>
    <col min="5660" max="5660" width="6.7109375" style="2" customWidth="1"/>
    <col min="5661" max="5661" width="36.5703125" style="2" customWidth="1"/>
    <col min="5662" max="5662" width="19.5703125" style="2" customWidth="1"/>
    <col min="5663" max="5664" width="36.5703125" style="2" customWidth="1"/>
    <col min="5665" max="5888" width="9.140625" style="2"/>
    <col min="5889" max="5889" width="31" style="2" customWidth="1"/>
    <col min="5890" max="5890" width="16.140625" style="2" customWidth="1"/>
    <col min="5891" max="5891" width="36.5703125" style="2" customWidth="1"/>
    <col min="5892" max="5892" width="17.42578125" style="2" customWidth="1"/>
    <col min="5893" max="5893" width="19.140625" style="2" customWidth="1"/>
    <col min="5894" max="5894" width="36.5703125" style="2" customWidth="1"/>
    <col min="5895" max="5895" width="17.7109375" style="2" customWidth="1"/>
    <col min="5896" max="5896" width="13.42578125" style="2" customWidth="1"/>
    <col min="5897" max="5897" width="14.85546875" style="2" customWidth="1"/>
    <col min="5898" max="5898" width="7" style="2" customWidth="1"/>
    <col min="5899" max="5899" width="7.5703125" style="2" customWidth="1"/>
    <col min="5900" max="5900" width="18.85546875" style="2" customWidth="1"/>
    <col min="5901" max="5901" width="20.5703125" style="2" customWidth="1"/>
    <col min="5902" max="5902" width="36.5703125" style="2" customWidth="1"/>
    <col min="5903" max="5904" width="20" style="2" customWidth="1"/>
    <col min="5905" max="5905" width="14.28515625" style="2" customWidth="1"/>
    <col min="5906" max="5906" width="10.42578125" style="2" customWidth="1"/>
    <col min="5907" max="5907" width="18.42578125" style="2" customWidth="1"/>
    <col min="5908" max="5908" width="15.28515625" style="2" customWidth="1"/>
    <col min="5909" max="5909" width="19.42578125" style="2" customWidth="1"/>
    <col min="5910" max="5910" width="8.7109375" style="2" customWidth="1"/>
    <col min="5911" max="5911" width="8.28515625" style="2" customWidth="1"/>
    <col min="5912" max="5912" width="13.5703125" style="2" customWidth="1"/>
    <col min="5913" max="5913" width="11.42578125" style="2" customWidth="1"/>
    <col min="5914" max="5914" width="29" style="2" customWidth="1"/>
    <col min="5915" max="5915" width="36.5703125" style="2" customWidth="1"/>
    <col min="5916" max="5916" width="6.7109375" style="2" customWidth="1"/>
    <col min="5917" max="5917" width="36.5703125" style="2" customWidth="1"/>
    <col min="5918" max="5918" width="19.5703125" style="2" customWidth="1"/>
    <col min="5919" max="5920" width="36.5703125" style="2" customWidth="1"/>
    <col min="5921" max="6144" width="9.140625" style="2"/>
    <col min="6145" max="6145" width="31" style="2" customWidth="1"/>
    <col min="6146" max="6146" width="16.140625" style="2" customWidth="1"/>
    <col min="6147" max="6147" width="36.5703125" style="2" customWidth="1"/>
    <col min="6148" max="6148" width="17.42578125" style="2" customWidth="1"/>
    <col min="6149" max="6149" width="19.140625" style="2" customWidth="1"/>
    <col min="6150" max="6150" width="36.5703125" style="2" customWidth="1"/>
    <col min="6151" max="6151" width="17.7109375" style="2" customWidth="1"/>
    <col min="6152" max="6152" width="13.42578125" style="2" customWidth="1"/>
    <col min="6153" max="6153" width="14.85546875" style="2" customWidth="1"/>
    <col min="6154" max="6154" width="7" style="2" customWidth="1"/>
    <col min="6155" max="6155" width="7.5703125" style="2" customWidth="1"/>
    <col min="6156" max="6156" width="18.85546875" style="2" customWidth="1"/>
    <col min="6157" max="6157" width="20.5703125" style="2" customWidth="1"/>
    <col min="6158" max="6158" width="36.5703125" style="2" customWidth="1"/>
    <col min="6159" max="6160" width="20" style="2" customWidth="1"/>
    <col min="6161" max="6161" width="14.28515625" style="2" customWidth="1"/>
    <col min="6162" max="6162" width="10.42578125" style="2" customWidth="1"/>
    <col min="6163" max="6163" width="18.42578125" style="2" customWidth="1"/>
    <col min="6164" max="6164" width="15.28515625" style="2" customWidth="1"/>
    <col min="6165" max="6165" width="19.42578125" style="2" customWidth="1"/>
    <col min="6166" max="6166" width="8.7109375" style="2" customWidth="1"/>
    <col min="6167" max="6167" width="8.28515625" style="2" customWidth="1"/>
    <col min="6168" max="6168" width="13.5703125" style="2" customWidth="1"/>
    <col min="6169" max="6169" width="11.42578125" style="2" customWidth="1"/>
    <col min="6170" max="6170" width="29" style="2" customWidth="1"/>
    <col min="6171" max="6171" width="36.5703125" style="2" customWidth="1"/>
    <col min="6172" max="6172" width="6.7109375" style="2" customWidth="1"/>
    <col min="6173" max="6173" width="36.5703125" style="2" customWidth="1"/>
    <col min="6174" max="6174" width="19.5703125" style="2" customWidth="1"/>
    <col min="6175" max="6176" width="36.5703125" style="2" customWidth="1"/>
    <col min="6177" max="6400" width="9.140625" style="2"/>
    <col min="6401" max="6401" width="31" style="2" customWidth="1"/>
    <col min="6402" max="6402" width="16.140625" style="2" customWidth="1"/>
    <col min="6403" max="6403" width="36.5703125" style="2" customWidth="1"/>
    <col min="6404" max="6404" width="17.42578125" style="2" customWidth="1"/>
    <col min="6405" max="6405" width="19.140625" style="2" customWidth="1"/>
    <col min="6406" max="6406" width="36.5703125" style="2" customWidth="1"/>
    <col min="6407" max="6407" width="17.7109375" style="2" customWidth="1"/>
    <col min="6408" max="6408" width="13.42578125" style="2" customWidth="1"/>
    <col min="6409" max="6409" width="14.85546875" style="2" customWidth="1"/>
    <col min="6410" max="6410" width="7" style="2" customWidth="1"/>
    <col min="6411" max="6411" width="7.5703125" style="2" customWidth="1"/>
    <col min="6412" max="6412" width="18.85546875" style="2" customWidth="1"/>
    <col min="6413" max="6413" width="20.5703125" style="2" customWidth="1"/>
    <col min="6414" max="6414" width="36.5703125" style="2" customWidth="1"/>
    <col min="6415" max="6416" width="20" style="2" customWidth="1"/>
    <col min="6417" max="6417" width="14.28515625" style="2" customWidth="1"/>
    <col min="6418" max="6418" width="10.42578125" style="2" customWidth="1"/>
    <col min="6419" max="6419" width="18.42578125" style="2" customWidth="1"/>
    <col min="6420" max="6420" width="15.28515625" style="2" customWidth="1"/>
    <col min="6421" max="6421" width="19.42578125" style="2" customWidth="1"/>
    <col min="6422" max="6422" width="8.7109375" style="2" customWidth="1"/>
    <col min="6423" max="6423" width="8.28515625" style="2" customWidth="1"/>
    <col min="6424" max="6424" width="13.5703125" style="2" customWidth="1"/>
    <col min="6425" max="6425" width="11.42578125" style="2" customWidth="1"/>
    <col min="6426" max="6426" width="29" style="2" customWidth="1"/>
    <col min="6427" max="6427" width="36.5703125" style="2" customWidth="1"/>
    <col min="6428" max="6428" width="6.7109375" style="2" customWidth="1"/>
    <col min="6429" max="6429" width="36.5703125" style="2" customWidth="1"/>
    <col min="6430" max="6430" width="19.5703125" style="2" customWidth="1"/>
    <col min="6431" max="6432" width="36.5703125" style="2" customWidth="1"/>
    <col min="6433" max="6656" width="9.140625" style="2"/>
    <col min="6657" max="6657" width="31" style="2" customWidth="1"/>
    <col min="6658" max="6658" width="16.140625" style="2" customWidth="1"/>
    <col min="6659" max="6659" width="36.5703125" style="2" customWidth="1"/>
    <col min="6660" max="6660" width="17.42578125" style="2" customWidth="1"/>
    <col min="6661" max="6661" width="19.140625" style="2" customWidth="1"/>
    <col min="6662" max="6662" width="36.5703125" style="2" customWidth="1"/>
    <col min="6663" max="6663" width="17.7109375" style="2" customWidth="1"/>
    <col min="6664" max="6664" width="13.42578125" style="2" customWidth="1"/>
    <col min="6665" max="6665" width="14.85546875" style="2" customWidth="1"/>
    <col min="6666" max="6666" width="7" style="2" customWidth="1"/>
    <col min="6667" max="6667" width="7.5703125" style="2" customWidth="1"/>
    <col min="6668" max="6668" width="18.85546875" style="2" customWidth="1"/>
    <col min="6669" max="6669" width="20.5703125" style="2" customWidth="1"/>
    <col min="6670" max="6670" width="36.5703125" style="2" customWidth="1"/>
    <col min="6671" max="6672" width="20" style="2" customWidth="1"/>
    <col min="6673" max="6673" width="14.28515625" style="2" customWidth="1"/>
    <col min="6674" max="6674" width="10.42578125" style="2" customWidth="1"/>
    <col min="6675" max="6675" width="18.42578125" style="2" customWidth="1"/>
    <col min="6676" max="6676" width="15.28515625" style="2" customWidth="1"/>
    <col min="6677" max="6677" width="19.42578125" style="2" customWidth="1"/>
    <col min="6678" max="6678" width="8.7109375" style="2" customWidth="1"/>
    <col min="6679" max="6679" width="8.28515625" style="2" customWidth="1"/>
    <col min="6680" max="6680" width="13.5703125" style="2" customWidth="1"/>
    <col min="6681" max="6681" width="11.42578125" style="2" customWidth="1"/>
    <col min="6682" max="6682" width="29" style="2" customWidth="1"/>
    <col min="6683" max="6683" width="36.5703125" style="2" customWidth="1"/>
    <col min="6684" max="6684" width="6.7109375" style="2" customWidth="1"/>
    <col min="6685" max="6685" width="36.5703125" style="2" customWidth="1"/>
    <col min="6686" max="6686" width="19.5703125" style="2" customWidth="1"/>
    <col min="6687" max="6688" width="36.5703125" style="2" customWidth="1"/>
    <col min="6689" max="6912" width="9.140625" style="2"/>
    <col min="6913" max="6913" width="31" style="2" customWidth="1"/>
    <col min="6914" max="6914" width="16.140625" style="2" customWidth="1"/>
    <col min="6915" max="6915" width="36.5703125" style="2" customWidth="1"/>
    <col min="6916" max="6916" width="17.42578125" style="2" customWidth="1"/>
    <col min="6917" max="6917" width="19.140625" style="2" customWidth="1"/>
    <col min="6918" max="6918" width="36.5703125" style="2" customWidth="1"/>
    <col min="6919" max="6919" width="17.7109375" style="2" customWidth="1"/>
    <col min="6920" max="6920" width="13.42578125" style="2" customWidth="1"/>
    <col min="6921" max="6921" width="14.85546875" style="2" customWidth="1"/>
    <col min="6922" max="6922" width="7" style="2" customWidth="1"/>
    <col min="6923" max="6923" width="7.5703125" style="2" customWidth="1"/>
    <col min="6924" max="6924" width="18.85546875" style="2" customWidth="1"/>
    <col min="6925" max="6925" width="20.5703125" style="2" customWidth="1"/>
    <col min="6926" max="6926" width="36.5703125" style="2" customWidth="1"/>
    <col min="6927" max="6928" width="20" style="2" customWidth="1"/>
    <col min="6929" max="6929" width="14.28515625" style="2" customWidth="1"/>
    <col min="6930" max="6930" width="10.42578125" style="2" customWidth="1"/>
    <col min="6931" max="6931" width="18.42578125" style="2" customWidth="1"/>
    <col min="6932" max="6932" width="15.28515625" style="2" customWidth="1"/>
    <col min="6933" max="6933" width="19.42578125" style="2" customWidth="1"/>
    <col min="6934" max="6934" width="8.7109375" style="2" customWidth="1"/>
    <col min="6935" max="6935" width="8.28515625" style="2" customWidth="1"/>
    <col min="6936" max="6936" width="13.5703125" style="2" customWidth="1"/>
    <col min="6937" max="6937" width="11.42578125" style="2" customWidth="1"/>
    <col min="6938" max="6938" width="29" style="2" customWidth="1"/>
    <col min="6939" max="6939" width="36.5703125" style="2" customWidth="1"/>
    <col min="6940" max="6940" width="6.7109375" style="2" customWidth="1"/>
    <col min="6941" max="6941" width="36.5703125" style="2" customWidth="1"/>
    <col min="6942" max="6942" width="19.5703125" style="2" customWidth="1"/>
    <col min="6943" max="6944" width="36.5703125" style="2" customWidth="1"/>
    <col min="6945" max="7168" width="9.140625" style="2"/>
    <col min="7169" max="7169" width="31" style="2" customWidth="1"/>
    <col min="7170" max="7170" width="16.140625" style="2" customWidth="1"/>
    <col min="7171" max="7171" width="36.5703125" style="2" customWidth="1"/>
    <col min="7172" max="7172" width="17.42578125" style="2" customWidth="1"/>
    <col min="7173" max="7173" width="19.140625" style="2" customWidth="1"/>
    <col min="7174" max="7174" width="36.5703125" style="2" customWidth="1"/>
    <col min="7175" max="7175" width="17.7109375" style="2" customWidth="1"/>
    <col min="7176" max="7176" width="13.42578125" style="2" customWidth="1"/>
    <col min="7177" max="7177" width="14.85546875" style="2" customWidth="1"/>
    <col min="7178" max="7178" width="7" style="2" customWidth="1"/>
    <col min="7179" max="7179" width="7.5703125" style="2" customWidth="1"/>
    <col min="7180" max="7180" width="18.85546875" style="2" customWidth="1"/>
    <col min="7181" max="7181" width="20.5703125" style="2" customWidth="1"/>
    <col min="7182" max="7182" width="36.5703125" style="2" customWidth="1"/>
    <col min="7183" max="7184" width="20" style="2" customWidth="1"/>
    <col min="7185" max="7185" width="14.28515625" style="2" customWidth="1"/>
    <col min="7186" max="7186" width="10.42578125" style="2" customWidth="1"/>
    <col min="7187" max="7187" width="18.42578125" style="2" customWidth="1"/>
    <col min="7188" max="7188" width="15.28515625" style="2" customWidth="1"/>
    <col min="7189" max="7189" width="19.42578125" style="2" customWidth="1"/>
    <col min="7190" max="7190" width="8.7109375" style="2" customWidth="1"/>
    <col min="7191" max="7191" width="8.28515625" style="2" customWidth="1"/>
    <col min="7192" max="7192" width="13.5703125" style="2" customWidth="1"/>
    <col min="7193" max="7193" width="11.42578125" style="2" customWidth="1"/>
    <col min="7194" max="7194" width="29" style="2" customWidth="1"/>
    <col min="7195" max="7195" width="36.5703125" style="2" customWidth="1"/>
    <col min="7196" max="7196" width="6.7109375" style="2" customWidth="1"/>
    <col min="7197" max="7197" width="36.5703125" style="2" customWidth="1"/>
    <col min="7198" max="7198" width="19.5703125" style="2" customWidth="1"/>
    <col min="7199" max="7200" width="36.5703125" style="2" customWidth="1"/>
    <col min="7201" max="7424" width="9.140625" style="2"/>
    <col min="7425" max="7425" width="31" style="2" customWidth="1"/>
    <col min="7426" max="7426" width="16.140625" style="2" customWidth="1"/>
    <col min="7427" max="7427" width="36.5703125" style="2" customWidth="1"/>
    <col min="7428" max="7428" width="17.42578125" style="2" customWidth="1"/>
    <col min="7429" max="7429" width="19.140625" style="2" customWidth="1"/>
    <col min="7430" max="7430" width="36.5703125" style="2" customWidth="1"/>
    <col min="7431" max="7431" width="17.7109375" style="2" customWidth="1"/>
    <col min="7432" max="7432" width="13.42578125" style="2" customWidth="1"/>
    <col min="7433" max="7433" width="14.85546875" style="2" customWidth="1"/>
    <col min="7434" max="7434" width="7" style="2" customWidth="1"/>
    <col min="7435" max="7435" width="7.5703125" style="2" customWidth="1"/>
    <col min="7436" max="7436" width="18.85546875" style="2" customWidth="1"/>
    <col min="7437" max="7437" width="20.5703125" style="2" customWidth="1"/>
    <col min="7438" max="7438" width="36.5703125" style="2" customWidth="1"/>
    <col min="7439" max="7440" width="20" style="2" customWidth="1"/>
    <col min="7441" max="7441" width="14.28515625" style="2" customWidth="1"/>
    <col min="7442" max="7442" width="10.42578125" style="2" customWidth="1"/>
    <col min="7443" max="7443" width="18.42578125" style="2" customWidth="1"/>
    <col min="7444" max="7444" width="15.28515625" style="2" customWidth="1"/>
    <col min="7445" max="7445" width="19.42578125" style="2" customWidth="1"/>
    <col min="7446" max="7446" width="8.7109375" style="2" customWidth="1"/>
    <col min="7447" max="7447" width="8.28515625" style="2" customWidth="1"/>
    <col min="7448" max="7448" width="13.5703125" style="2" customWidth="1"/>
    <col min="7449" max="7449" width="11.42578125" style="2" customWidth="1"/>
    <col min="7450" max="7450" width="29" style="2" customWidth="1"/>
    <col min="7451" max="7451" width="36.5703125" style="2" customWidth="1"/>
    <col min="7452" max="7452" width="6.7109375" style="2" customWidth="1"/>
    <col min="7453" max="7453" width="36.5703125" style="2" customWidth="1"/>
    <col min="7454" max="7454" width="19.5703125" style="2" customWidth="1"/>
    <col min="7455" max="7456" width="36.5703125" style="2" customWidth="1"/>
    <col min="7457" max="7680" width="9.140625" style="2"/>
    <col min="7681" max="7681" width="31" style="2" customWidth="1"/>
    <col min="7682" max="7682" width="16.140625" style="2" customWidth="1"/>
    <col min="7683" max="7683" width="36.5703125" style="2" customWidth="1"/>
    <col min="7684" max="7684" width="17.42578125" style="2" customWidth="1"/>
    <col min="7685" max="7685" width="19.140625" style="2" customWidth="1"/>
    <col min="7686" max="7686" width="36.5703125" style="2" customWidth="1"/>
    <col min="7687" max="7687" width="17.7109375" style="2" customWidth="1"/>
    <col min="7688" max="7688" width="13.42578125" style="2" customWidth="1"/>
    <col min="7689" max="7689" width="14.85546875" style="2" customWidth="1"/>
    <col min="7690" max="7690" width="7" style="2" customWidth="1"/>
    <col min="7691" max="7691" width="7.5703125" style="2" customWidth="1"/>
    <col min="7692" max="7692" width="18.85546875" style="2" customWidth="1"/>
    <col min="7693" max="7693" width="20.5703125" style="2" customWidth="1"/>
    <col min="7694" max="7694" width="36.5703125" style="2" customWidth="1"/>
    <col min="7695" max="7696" width="20" style="2" customWidth="1"/>
    <col min="7697" max="7697" width="14.28515625" style="2" customWidth="1"/>
    <col min="7698" max="7698" width="10.42578125" style="2" customWidth="1"/>
    <col min="7699" max="7699" width="18.42578125" style="2" customWidth="1"/>
    <col min="7700" max="7700" width="15.28515625" style="2" customWidth="1"/>
    <col min="7701" max="7701" width="19.42578125" style="2" customWidth="1"/>
    <col min="7702" max="7702" width="8.7109375" style="2" customWidth="1"/>
    <col min="7703" max="7703" width="8.28515625" style="2" customWidth="1"/>
    <col min="7704" max="7704" width="13.5703125" style="2" customWidth="1"/>
    <col min="7705" max="7705" width="11.42578125" style="2" customWidth="1"/>
    <col min="7706" max="7706" width="29" style="2" customWidth="1"/>
    <col min="7707" max="7707" width="36.5703125" style="2" customWidth="1"/>
    <col min="7708" max="7708" width="6.7109375" style="2" customWidth="1"/>
    <col min="7709" max="7709" width="36.5703125" style="2" customWidth="1"/>
    <col min="7710" max="7710" width="19.5703125" style="2" customWidth="1"/>
    <col min="7711" max="7712" width="36.5703125" style="2" customWidth="1"/>
    <col min="7713" max="7936" width="9.140625" style="2"/>
    <col min="7937" max="7937" width="31" style="2" customWidth="1"/>
    <col min="7938" max="7938" width="16.140625" style="2" customWidth="1"/>
    <col min="7939" max="7939" width="36.5703125" style="2" customWidth="1"/>
    <col min="7940" max="7940" width="17.42578125" style="2" customWidth="1"/>
    <col min="7941" max="7941" width="19.140625" style="2" customWidth="1"/>
    <col min="7942" max="7942" width="36.5703125" style="2" customWidth="1"/>
    <col min="7943" max="7943" width="17.7109375" style="2" customWidth="1"/>
    <col min="7944" max="7944" width="13.42578125" style="2" customWidth="1"/>
    <col min="7945" max="7945" width="14.85546875" style="2" customWidth="1"/>
    <col min="7946" max="7946" width="7" style="2" customWidth="1"/>
    <col min="7947" max="7947" width="7.5703125" style="2" customWidth="1"/>
    <col min="7948" max="7948" width="18.85546875" style="2" customWidth="1"/>
    <col min="7949" max="7949" width="20.5703125" style="2" customWidth="1"/>
    <col min="7950" max="7950" width="36.5703125" style="2" customWidth="1"/>
    <col min="7951" max="7952" width="20" style="2" customWidth="1"/>
    <col min="7953" max="7953" width="14.28515625" style="2" customWidth="1"/>
    <col min="7954" max="7954" width="10.42578125" style="2" customWidth="1"/>
    <col min="7955" max="7955" width="18.42578125" style="2" customWidth="1"/>
    <col min="7956" max="7956" width="15.28515625" style="2" customWidth="1"/>
    <col min="7957" max="7957" width="19.42578125" style="2" customWidth="1"/>
    <col min="7958" max="7958" width="8.7109375" style="2" customWidth="1"/>
    <col min="7959" max="7959" width="8.28515625" style="2" customWidth="1"/>
    <col min="7960" max="7960" width="13.5703125" style="2" customWidth="1"/>
    <col min="7961" max="7961" width="11.42578125" style="2" customWidth="1"/>
    <col min="7962" max="7962" width="29" style="2" customWidth="1"/>
    <col min="7963" max="7963" width="36.5703125" style="2" customWidth="1"/>
    <col min="7964" max="7964" width="6.7109375" style="2" customWidth="1"/>
    <col min="7965" max="7965" width="36.5703125" style="2" customWidth="1"/>
    <col min="7966" max="7966" width="19.5703125" style="2" customWidth="1"/>
    <col min="7967" max="7968" width="36.5703125" style="2" customWidth="1"/>
    <col min="7969" max="8192" width="9.140625" style="2"/>
    <col min="8193" max="8193" width="31" style="2" customWidth="1"/>
    <col min="8194" max="8194" width="16.140625" style="2" customWidth="1"/>
    <col min="8195" max="8195" width="36.5703125" style="2" customWidth="1"/>
    <col min="8196" max="8196" width="17.42578125" style="2" customWidth="1"/>
    <col min="8197" max="8197" width="19.140625" style="2" customWidth="1"/>
    <col min="8198" max="8198" width="36.5703125" style="2" customWidth="1"/>
    <col min="8199" max="8199" width="17.7109375" style="2" customWidth="1"/>
    <col min="8200" max="8200" width="13.42578125" style="2" customWidth="1"/>
    <col min="8201" max="8201" width="14.85546875" style="2" customWidth="1"/>
    <col min="8202" max="8202" width="7" style="2" customWidth="1"/>
    <col min="8203" max="8203" width="7.5703125" style="2" customWidth="1"/>
    <col min="8204" max="8204" width="18.85546875" style="2" customWidth="1"/>
    <col min="8205" max="8205" width="20.5703125" style="2" customWidth="1"/>
    <col min="8206" max="8206" width="36.5703125" style="2" customWidth="1"/>
    <col min="8207" max="8208" width="20" style="2" customWidth="1"/>
    <col min="8209" max="8209" width="14.28515625" style="2" customWidth="1"/>
    <col min="8210" max="8210" width="10.42578125" style="2" customWidth="1"/>
    <col min="8211" max="8211" width="18.42578125" style="2" customWidth="1"/>
    <col min="8212" max="8212" width="15.28515625" style="2" customWidth="1"/>
    <col min="8213" max="8213" width="19.42578125" style="2" customWidth="1"/>
    <col min="8214" max="8214" width="8.7109375" style="2" customWidth="1"/>
    <col min="8215" max="8215" width="8.28515625" style="2" customWidth="1"/>
    <col min="8216" max="8216" width="13.5703125" style="2" customWidth="1"/>
    <col min="8217" max="8217" width="11.42578125" style="2" customWidth="1"/>
    <col min="8218" max="8218" width="29" style="2" customWidth="1"/>
    <col min="8219" max="8219" width="36.5703125" style="2" customWidth="1"/>
    <col min="8220" max="8220" width="6.7109375" style="2" customWidth="1"/>
    <col min="8221" max="8221" width="36.5703125" style="2" customWidth="1"/>
    <col min="8222" max="8222" width="19.5703125" style="2" customWidth="1"/>
    <col min="8223" max="8224" width="36.5703125" style="2" customWidth="1"/>
    <col min="8225" max="8448" width="9.140625" style="2"/>
    <col min="8449" max="8449" width="31" style="2" customWidth="1"/>
    <col min="8450" max="8450" width="16.140625" style="2" customWidth="1"/>
    <col min="8451" max="8451" width="36.5703125" style="2" customWidth="1"/>
    <col min="8452" max="8452" width="17.42578125" style="2" customWidth="1"/>
    <col min="8453" max="8453" width="19.140625" style="2" customWidth="1"/>
    <col min="8454" max="8454" width="36.5703125" style="2" customWidth="1"/>
    <col min="8455" max="8455" width="17.7109375" style="2" customWidth="1"/>
    <col min="8456" max="8456" width="13.42578125" style="2" customWidth="1"/>
    <col min="8457" max="8457" width="14.85546875" style="2" customWidth="1"/>
    <col min="8458" max="8458" width="7" style="2" customWidth="1"/>
    <col min="8459" max="8459" width="7.5703125" style="2" customWidth="1"/>
    <col min="8460" max="8460" width="18.85546875" style="2" customWidth="1"/>
    <col min="8461" max="8461" width="20.5703125" style="2" customWidth="1"/>
    <col min="8462" max="8462" width="36.5703125" style="2" customWidth="1"/>
    <col min="8463" max="8464" width="20" style="2" customWidth="1"/>
    <col min="8465" max="8465" width="14.28515625" style="2" customWidth="1"/>
    <col min="8466" max="8466" width="10.42578125" style="2" customWidth="1"/>
    <col min="8467" max="8467" width="18.42578125" style="2" customWidth="1"/>
    <col min="8468" max="8468" width="15.28515625" style="2" customWidth="1"/>
    <col min="8469" max="8469" width="19.42578125" style="2" customWidth="1"/>
    <col min="8470" max="8470" width="8.7109375" style="2" customWidth="1"/>
    <col min="8471" max="8471" width="8.28515625" style="2" customWidth="1"/>
    <col min="8472" max="8472" width="13.5703125" style="2" customWidth="1"/>
    <col min="8473" max="8473" width="11.42578125" style="2" customWidth="1"/>
    <col min="8474" max="8474" width="29" style="2" customWidth="1"/>
    <col min="8475" max="8475" width="36.5703125" style="2" customWidth="1"/>
    <col min="8476" max="8476" width="6.7109375" style="2" customWidth="1"/>
    <col min="8477" max="8477" width="36.5703125" style="2" customWidth="1"/>
    <col min="8478" max="8478" width="19.5703125" style="2" customWidth="1"/>
    <col min="8479" max="8480" width="36.5703125" style="2" customWidth="1"/>
    <col min="8481" max="8704" width="9.140625" style="2"/>
    <col min="8705" max="8705" width="31" style="2" customWidth="1"/>
    <col min="8706" max="8706" width="16.140625" style="2" customWidth="1"/>
    <col min="8707" max="8707" width="36.5703125" style="2" customWidth="1"/>
    <col min="8708" max="8708" width="17.42578125" style="2" customWidth="1"/>
    <col min="8709" max="8709" width="19.140625" style="2" customWidth="1"/>
    <col min="8710" max="8710" width="36.5703125" style="2" customWidth="1"/>
    <col min="8711" max="8711" width="17.7109375" style="2" customWidth="1"/>
    <col min="8712" max="8712" width="13.42578125" style="2" customWidth="1"/>
    <col min="8713" max="8713" width="14.85546875" style="2" customWidth="1"/>
    <col min="8714" max="8714" width="7" style="2" customWidth="1"/>
    <col min="8715" max="8715" width="7.5703125" style="2" customWidth="1"/>
    <col min="8716" max="8716" width="18.85546875" style="2" customWidth="1"/>
    <col min="8717" max="8717" width="20.5703125" style="2" customWidth="1"/>
    <col min="8718" max="8718" width="36.5703125" style="2" customWidth="1"/>
    <col min="8719" max="8720" width="20" style="2" customWidth="1"/>
    <col min="8721" max="8721" width="14.28515625" style="2" customWidth="1"/>
    <col min="8722" max="8722" width="10.42578125" style="2" customWidth="1"/>
    <col min="8723" max="8723" width="18.42578125" style="2" customWidth="1"/>
    <col min="8724" max="8724" width="15.28515625" style="2" customWidth="1"/>
    <col min="8725" max="8725" width="19.42578125" style="2" customWidth="1"/>
    <col min="8726" max="8726" width="8.7109375" style="2" customWidth="1"/>
    <col min="8727" max="8727" width="8.28515625" style="2" customWidth="1"/>
    <col min="8728" max="8728" width="13.5703125" style="2" customWidth="1"/>
    <col min="8729" max="8729" width="11.42578125" style="2" customWidth="1"/>
    <col min="8730" max="8730" width="29" style="2" customWidth="1"/>
    <col min="8731" max="8731" width="36.5703125" style="2" customWidth="1"/>
    <col min="8732" max="8732" width="6.7109375" style="2" customWidth="1"/>
    <col min="8733" max="8733" width="36.5703125" style="2" customWidth="1"/>
    <col min="8734" max="8734" width="19.5703125" style="2" customWidth="1"/>
    <col min="8735" max="8736" width="36.5703125" style="2" customWidth="1"/>
    <col min="8737" max="8960" width="9.140625" style="2"/>
    <col min="8961" max="8961" width="31" style="2" customWidth="1"/>
    <col min="8962" max="8962" width="16.140625" style="2" customWidth="1"/>
    <col min="8963" max="8963" width="36.5703125" style="2" customWidth="1"/>
    <col min="8964" max="8964" width="17.42578125" style="2" customWidth="1"/>
    <col min="8965" max="8965" width="19.140625" style="2" customWidth="1"/>
    <col min="8966" max="8966" width="36.5703125" style="2" customWidth="1"/>
    <col min="8967" max="8967" width="17.7109375" style="2" customWidth="1"/>
    <col min="8968" max="8968" width="13.42578125" style="2" customWidth="1"/>
    <col min="8969" max="8969" width="14.85546875" style="2" customWidth="1"/>
    <col min="8970" max="8970" width="7" style="2" customWidth="1"/>
    <col min="8971" max="8971" width="7.5703125" style="2" customWidth="1"/>
    <col min="8972" max="8972" width="18.85546875" style="2" customWidth="1"/>
    <col min="8973" max="8973" width="20.5703125" style="2" customWidth="1"/>
    <col min="8974" max="8974" width="36.5703125" style="2" customWidth="1"/>
    <col min="8975" max="8976" width="20" style="2" customWidth="1"/>
    <col min="8977" max="8977" width="14.28515625" style="2" customWidth="1"/>
    <col min="8978" max="8978" width="10.42578125" style="2" customWidth="1"/>
    <col min="8979" max="8979" width="18.42578125" style="2" customWidth="1"/>
    <col min="8980" max="8980" width="15.28515625" style="2" customWidth="1"/>
    <col min="8981" max="8981" width="19.42578125" style="2" customWidth="1"/>
    <col min="8982" max="8982" width="8.7109375" style="2" customWidth="1"/>
    <col min="8983" max="8983" width="8.28515625" style="2" customWidth="1"/>
    <col min="8984" max="8984" width="13.5703125" style="2" customWidth="1"/>
    <col min="8985" max="8985" width="11.42578125" style="2" customWidth="1"/>
    <col min="8986" max="8986" width="29" style="2" customWidth="1"/>
    <col min="8987" max="8987" width="36.5703125" style="2" customWidth="1"/>
    <col min="8988" max="8988" width="6.7109375" style="2" customWidth="1"/>
    <col min="8989" max="8989" width="36.5703125" style="2" customWidth="1"/>
    <col min="8990" max="8990" width="19.5703125" style="2" customWidth="1"/>
    <col min="8991" max="8992" width="36.5703125" style="2" customWidth="1"/>
    <col min="8993" max="9216" width="9.140625" style="2"/>
    <col min="9217" max="9217" width="31" style="2" customWidth="1"/>
    <col min="9218" max="9218" width="16.140625" style="2" customWidth="1"/>
    <col min="9219" max="9219" width="36.5703125" style="2" customWidth="1"/>
    <col min="9220" max="9220" width="17.42578125" style="2" customWidth="1"/>
    <col min="9221" max="9221" width="19.140625" style="2" customWidth="1"/>
    <col min="9222" max="9222" width="36.5703125" style="2" customWidth="1"/>
    <col min="9223" max="9223" width="17.7109375" style="2" customWidth="1"/>
    <col min="9224" max="9224" width="13.42578125" style="2" customWidth="1"/>
    <col min="9225" max="9225" width="14.85546875" style="2" customWidth="1"/>
    <col min="9226" max="9226" width="7" style="2" customWidth="1"/>
    <col min="9227" max="9227" width="7.5703125" style="2" customWidth="1"/>
    <col min="9228" max="9228" width="18.85546875" style="2" customWidth="1"/>
    <col min="9229" max="9229" width="20.5703125" style="2" customWidth="1"/>
    <col min="9230" max="9230" width="36.5703125" style="2" customWidth="1"/>
    <col min="9231" max="9232" width="20" style="2" customWidth="1"/>
    <col min="9233" max="9233" width="14.28515625" style="2" customWidth="1"/>
    <col min="9234" max="9234" width="10.42578125" style="2" customWidth="1"/>
    <col min="9235" max="9235" width="18.42578125" style="2" customWidth="1"/>
    <col min="9236" max="9236" width="15.28515625" style="2" customWidth="1"/>
    <col min="9237" max="9237" width="19.42578125" style="2" customWidth="1"/>
    <col min="9238" max="9238" width="8.7109375" style="2" customWidth="1"/>
    <col min="9239" max="9239" width="8.28515625" style="2" customWidth="1"/>
    <col min="9240" max="9240" width="13.5703125" style="2" customWidth="1"/>
    <col min="9241" max="9241" width="11.42578125" style="2" customWidth="1"/>
    <col min="9242" max="9242" width="29" style="2" customWidth="1"/>
    <col min="9243" max="9243" width="36.5703125" style="2" customWidth="1"/>
    <col min="9244" max="9244" width="6.7109375" style="2" customWidth="1"/>
    <col min="9245" max="9245" width="36.5703125" style="2" customWidth="1"/>
    <col min="9246" max="9246" width="19.5703125" style="2" customWidth="1"/>
    <col min="9247" max="9248" width="36.5703125" style="2" customWidth="1"/>
    <col min="9249" max="9472" width="9.140625" style="2"/>
    <col min="9473" max="9473" width="31" style="2" customWidth="1"/>
    <col min="9474" max="9474" width="16.140625" style="2" customWidth="1"/>
    <col min="9475" max="9475" width="36.5703125" style="2" customWidth="1"/>
    <col min="9476" max="9476" width="17.42578125" style="2" customWidth="1"/>
    <col min="9477" max="9477" width="19.140625" style="2" customWidth="1"/>
    <col min="9478" max="9478" width="36.5703125" style="2" customWidth="1"/>
    <col min="9479" max="9479" width="17.7109375" style="2" customWidth="1"/>
    <col min="9480" max="9480" width="13.42578125" style="2" customWidth="1"/>
    <col min="9481" max="9481" width="14.85546875" style="2" customWidth="1"/>
    <col min="9482" max="9482" width="7" style="2" customWidth="1"/>
    <col min="9483" max="9483" width="7.5703125" style="2" customWidth="1"/>
    <col min="9484" max="9484" width="18.85546875" style="2" customWidth="1"/>
    <col min="9485" max="9485" width="20.5703125" style="2" customWidth="1"/>
    <col min="9486" max="9486" width="36.5703125" style="2" customWidth="1"/>
    <col min="9487" max="9488" width="20" style="2" customWidth="1"/>
    <col min="9489" max="9489" width="14.28515625" style="2" customWidth="1"/>
    <col min="9490" max="9490" width="10.42578125" style="2" customWidth="1"/>
    <col min="9491" max="9491" width="18.42578125" style="2" customWidth="1"/>
    <col min="9492" max="9492" width="15.28515625" style="2" customWidth="1"/>
    <col min="9493" max="9493" width="19.42578125" style="2" customWidth="1"/>
    <col min="9494" max="9494" width="8.7109375" style="2" customWidth="1"/>
    <col min="9495" max="9495" width="8.28515625" style="2" customWidth="1"/>
    <col min="9496" max="9496" width="13.5703125" style="2" customWidth="1"/>
    <col min="9497" max="9497" width="11.42578125" style="2" customWidth="1"/>
    <col min="9498" max="9498" width="29" style="2" customWidth="1"/>
    <col min="9499" max="9499" width="36.5703125" style="2" customWidth="1"/>
    <col min="9500" max="9500" width="6.7109375" style="2" customWidth="1"/>
    <col min="9501" max="9501" width="36.5703125" style="2" customWidth="1"/>
    <col min="9502" max="9502" width="19.5703125" style="2" customWidth="1"/>
    <col min="9503" max="9504" width="36.5703125" style="2" customWidth="1"/>
    <col min="9505" max="9728" width="9.140625" style="2"/>
    <col min="9729" max="9729" width="31" style="2" customWidth="1"/>
    <col min="9730" max="9730" width="16.140625" style="2" customWidth="1"/>
    <col min="9731" max="9731" width="36.5703125" style="2" customWidth="1"/>
    <col min="9732" max="9732" width="17.42578125" style="2" customWidth="1"/>
    <col min="9733" max="9733" width="19.140625" style="2" customWidth="1"/>
    <col min="9734" max="9734" width="36.5703125" style="2" customWidth="1"/>
    <col min="9735" max="9735" width="17.7109375" style="2" customWidth="1"/>
    <col min="9736" max="9736" width="13.42578125" style="2" customWidth="1"/>
    <col min="9737" max="9737" width="14.85546875" style="2" customWidth="1"/>
    <col min="9738" max="9738" width="7" style="2" customWidth="1"/>
    <col min="9739" max="9739" width="7.5703125" style="2" customWidth="1"/>
    <col min="9740" max="9740" width="18.85546875" style="2" customWidth="1"/>
    <col min="9741" max="9741" width="20.5703125" style="2" customWidth="1"/>
    <col min="9742" max="9742" width="36.5703125" style="2" customWidth="1"/>
    <col min="9743" max="9744" width="20" style="2" customWidth="1"/>
    <col min="9745" max="9745" width="14.28515625" style="2" customWidth="1"/>
    <col min="9746" max="9746" width="10.42578125" style="2" customWidth="1"/>
    <col min="9747" max="9747" width="18.42578125" style="2" customWidth="1"/>
    <col min="9748" max="9748" width="15.28515625" style="2" customWidth="1"/>
    <col min="9749" max="9749" width="19.42578125" style="2" customWidth="1"/>
    <col min="9750" max="9750" width="8.7109375" style="2" customWidth="1"/>
    <col min="9751" max="9751" width="8.28515625" style="2" customWidth="1"/>
    <col min="9752" max="9752" width="13.5703125" style="2" customWidth="1"/>
    <col min="9753" max="9753" width="11.42578125" style="2" customWidth="1"/>
    <col min="9754" max="9754" width="29" style="2" customWidth="1"/>
    <col min="9755" max="9755" width="36.5703125" style="2" customWidth="1"/>
    <col min="9756" max="9756" width="6.7109375" style="2" customWidth="1"/>
    <col min="9757" max="9757" width="36.5703125" style="2" customWidth="1"/>
    <col min="9758" max="9758" width="19.5703125" style="2" customWidth="1"/>
    <col min="9759" max="9760" width="36.5703125" style="2" customWidth="1"/>
    <col min="9761" max="9984" width="9.140625" style="2"/>
    <col min="9985" max="9985" width="31" style="2" customWidth="1"/>
    <col min="9986" max="9986" width="16.140625" style="2" customWidth="1"/>
    <col min="9987" max="9987" width="36.5703125" style="2" customWidth="1"/>
    <col min="9988" max="9988" width="17.42578125" style="2" customWidth="1"/>
    <col min="9989" max="9989" width="19.140625" style="2" customWidth="1"/>
    <col min="9990" max="9990" width="36.5703125" style="2" customWidth="1"/>
    <col min="9991" max="9991" width="17.7109375" style="2" customWidth="1"/>
    <col min="9992" max="9992" width="13.42578125" style="2" customWidth="1"/>
    <col min="9993" max="9993" width="14.85546875" style="2" customWidth="1"/>
    <col min="9994" max="9994" width="7" style="2" customWidth="1"/>
    <col min="9995" max="9995" width="7.5703125" style="2" customWidth="1"/>
    <col min="9996" max="9996" width="18.85546875" style="2" customWidth="1"/>
    <col min="9997" max="9997" width="20.5703125" style="2" customWidth="1"/>
    <col min="9998" max="9998" width="36.5703125" style="2" customWidth="1"/>
    <col min="9999" max="10000" width="20" style="2" customWidth="1"/>
    <col min="10001" max="10001" width="14.28515625" style="2" customWidth="1"/>
    <col min="10002" max="10002" width="10.42578125" style="2" customWidth="1"/>
    <col min="10003" max="10003" width="18.42578125" style="2" customWidth="1"/>
    <col min="10004" max="10004" width="15.28515625" style="2" customWidth="1"/>
    <col min="10005" max="10005" width="19.42578125" style="2" customWidth="1"/>
    <col min="10006" max="10006" width="8.7109375" style="2" customWidth="1"/>
    <col min="10007" max="10007" width="8.28515625" style="2" customWidth="1"/>
    <col min="10008" max="10008" width="13.5703125" style="2" customWidth="1"/>
    <col min="10009" max="10009" width="11.42578125" style="2" customWidth="1"/>
    <col min="10010" max="10010" width="29" style="2" customWidth="1"/>
    <col min="10011" max="10011" width="36.5703125" style="2" customWidth="1"/>
    <col min="10012" max="10012" width="6.7109375" style="2" customWidth="1"/>
    <col min="10013" max="10013" width="36.5703125" style="2" customWidth="1"/>
    <col min="10014" max="10014" width="19.5703125" style="2" customWidth="1"/>
    <col min="10015" max="10016" width="36.5703125" style="2" customWidth="1"/>
    <col min="10017" max="10240" width="9.140625" style="2"/>
    <col min="10241" max="10241" width="31" style="2" customWidth="1"/>
    <col min="10242" max="10242" width="16.140625" style="2" customWidth="1"/>
    <col min="10243" max="10243" width="36.5703125" style="2" customWidth="1"/>
    <col min="10244" max="10244" width="17.42578125" style="2" customWidth="1"/>
    <col min="10245" max="10245" width="19.140625" style="2" customWidth="1"/>
    <col min="10246" max="10246" width="36.5703125" style="2" customWidth="1"/>
    <col min="10247" max="10247" width="17.7109375" style="2" customWidth="1"/>
    <col min="10248" max="10248" width="13.42578125" style="2" customWidth="1"/>
    <col min="10249" max="10249" width="14.85546875" style="2" customWidth="1"/>
    <col min="10250" max="10250" width="7" style="2" customWidth="1"/>
    <col min="10251" max="10251" width="7.5703125" style="2" customWidth="1"/>
    <col min="10252" max="10252" width="18.85546875" style="2" customWidth="1"/>
    <col min="10253" max="10253" width="20.5703125" style="2" customWidth="1"/>
    <col min="10254" max="10254" width="36.5703125" style="2" customWidth="1"/>
    <col min="10255" max="10256" width="20" style="2" customWidth="1"/>
    <col min="10257" max="10257" width="14.28515625" style="2" customWidth="1"/>
    <col min="10258" max="10258" width="10.42578125" style="2" customWidth="1"/>
    <col min="10259" max="10259" width="18.42578125" style="2" customWidth="1"/>
    <col min="10260" max="10260" width="15.28515625" style="2" customWidth="1"/>
    <col min="10261" max="10261" width="19.42578125" style="2" customWidth="1"/>
    <col min="10262" max="10262" width="8.7109375" style="2" customWidth="1"/>
    <col min="10263" max="10263" width="8.28515625" style="2" customWidth="1"/>
    <col min="10264" max="10264" width="13.5703125" style="2" customWidth="1"/>
    <col min="10265" max="10265" width="11.42578125" style="2" customWidth="1"/>
    <col min="10266" max="10266" width="29" style="2" customWidth="1"/>
    <col min="10267" max="10267" width="36.5703125" style="2" customWidth="1"/>
    <col min="10268" max="10268" width="6.7109375" style="2" customWidth="1"/>
    <col min="10269" max="10269" width="36.5703125" style="2" customWidth="1"/>
    <col min="10270" max="10270" width="19.5703125" style="2" customWidth="1"/>
    <col min="10271" max="10272" width="36.5703125" style="2" customWidth="1"/>
    <col min="10273" max="10496" width="9.140625" style="2"/>
    <col min="10497" max="10497" width="31" style="2" customWidth="1"/>
    <col min="10498" max="10498" width="16.140625" style="2" customWidth="1"/>
    <col min="10499" max="10499" width="36.5703125" style="2" customWidth="1"/>
    <col min="10500" max="10500" width="17.42578125" style="2" customWidth="1"/>
    <col min="10501" max="10501" width="19.140625" style="2" customWidth="1"/>
    <col min="10502" max="10502" width="36.5703125" style="2" customWidth="1"/>
    <col min="10503" max="10503" width="17.7109375" style="2" customWidth="1"/>
    <col min="10504" max="10504" width="13.42578125" style="2" customWidth="1"/>
    <col min="10505" max="10505" width="14.85546875" style="2" customWidth="1"/>
    <col min="10506" max="10506" width="7" style="2" customWidth="1"/>
    <col min="10507" max="10507" width="7.5703125" style="2" customWidth="1"/>
    <col min="10508" max="10508" width="18.85546875" style="2" customWidth="1"/>
    <col min="10509" max="10509" width="20.5703125" style="2" customWidth="1"/>
    <col min="10510" max="10510" width="36.5703125" style="2" customWidth="1"/>
    <col min="10511" max="10512" width="20" style="2" customWidth="1"/>
    <col min="10513" max="10513" width="14.28515625" style="2" customWidth="1"/>
    <col min="10514" max="10514" width="10.42578125" style="2" customWidth="1"/>
    <col min="10515" max="10515" width="18.42578125" style="2" customWidth="1"/>
    <col min="10516" max="10516" width="15.28515625" style="2" customWidth="1"/>
    <col min="10517" max="10517" width="19.42578125" style="2" customWidth="1"/>
    <col min="10518" max="10518" width="8.7109375" style="2" customWidth="1"/>
    <col min="10519" max="10519" width="8.28515625" style="2" customWidth="1"/>
    <col min="10520" max="10520" width="13.5703125" style="2" customWidth="1"/>
    <col min="10521" max="10521" width="11.42578125" style="2" customWidth="1"/>
    <col min="10522" max="10522" width="29" style="2" customWidth="1"/>
    <col min="10523" max="10523" width="36.5703125" style="2" customWidth="1"/>
    <col min="10524" max="10524" width="6.7109375" style="2" customWidth="1"/>
    <col min="10525" max="10525" width="36.5703125" style="2" customWidth="1"/>
    <col min="10526" max="10526" width="19.5703125" style="2" customWidth="1"/>
    <col min="10527" max="10528" width="36.5703125" style="2" customWidth="1"/>
    <col min="10529" max="10752" width="9.140625" style="2"/>
    <col min="10753" max="10753" width="31" style="2" customWidth="1"/>
    <col min="10754" max="10754" width="16.140625" style="2" customWidth="1"/>
    <col min="10755" max="10755" width="36.5703125" style="2" customWidth="1"/>
    <col min="10756" max="10756" width="17.42578125" style="2" customWidth="1"/>
    <col min="10757" max="10757" width="19.140625" style="2" customWidth="1"/>
    <col min="10758" max="10758" width="36.5703125" style="2" customWidth="1"/>
    <col min="10759" max="10759" width="17.7109375" style="2" customWidth="1"/>
    <col min="10760" max="10760" width="13.42578125" style="2" customWidth="1"/>
    <col min="10761" max="10761" width="14.85546875" style="2" customWidth="1"/>
    <col min="10762" max="10762" width="7" style="2" customWidth="1"/>
    <col min="10763" max="10763" width="7.5703125" style="2" customWidth="1"/>
    <col min="10764" max="10764" width="18.85546875" style="2" customWidth="1"/>
    <col min="10765" max="10765" width="20.5703125" style="2" customWidth="1"/>
    <col min="10766" max="10766" width="36.5703125" style="2" customWidth="1"/>
    <col min="10767" max="10768" width="20" style="2" customWidth="1"/>
    <col min="10769" max="10769" width="14.28515625" style="2" customWidth="1"/>
    <col min="10770" max="10770" width="10.42578125" style="2" customWidth="1"/>
    <col min="10771" max="10771" width="18.42578125" style="2" customWidth="1"/>
    <col min="10772" max="10772" width="15.28515625" style="2" customWidth="1"/>
    <col min="10773" max="10773" width="19.42578125" style="2" customWidth="1"/>
    <col min="10774" max="10774" width="8.7109375" style="2" customWidth="1"/>
    <col min="10775" max="10775" width="8.28515625" style="2" customWidth="1"/>
    <col min="10776" max="10776" width="13.5703125" style="2" customWidth="1"/>
    <col min="10777" max="10777" width="11.42578125" style="2" customWidth="1"/>
    <col min="10778" max="10778" width="29" style="2" customWidth="1"/>
    <col min="10779" max="10779" width="36.5703125" style="2" customWidth="1"/>
    <col min="10780" max="10780" width="6.7109375" style="2" customWidth="1"/>
    <col min="10781" max="10781" width="36.5703125" style="2" customWidth="1"/>
    <col min="10782" max="10782" width="19.5703125" style="2" customWidth="1"/>
    <col min="10783" max="10784" width="36.5703125" style="2" customWidth="1"/>
    <col min="10785" max="11008" width="9.140625" style="2"/>
    <col min="11009" max="11009" width="31" style="2" customWidth="1"/>
    <col min="11010" max="11010" width="16.140625" style="2" customWidth="1"/>
    <col min="11011" max="11011" width="36.5703125" style="2" customWidth="1"/>
    <col min="11012" max="11012" width="17.42578125" style="2" customWidth="1"/>
    <col min="11013" max="11013" width="19.140625" style="2" customWidth="1"/>
    <col min="11014" max="11014" width="36.5703125" style="2" customWidth="1"/>
    <col min="11015" max="11015" width="17.7109375" style="2" customWidth="1"/>
    <col min="11016" max="11016" width="13.42578125" style="2" customWidth="1"/>
    <col min="11017" max="11017" width="14.85546875" style="2" customWidth="1"/>
    <col min="11018" max="11018" width="7" style="2" customWidth="1"/>
    <col min="11019" max="11019" width="7.5703125" style="2" customWidth="1"/>
    <col min="11020" max="11020" width="18.85546875" style="2" customWidth="1"/>
    <col min="11021" max="11021" width="20.5703125" style="2" customWidth="1"/>
    <col min="11022" max="11022" width="36.5703125" style="2" customWidth="1"/>
    <col min="11023" max="11024" width="20" style="2" customWidth="1"/>
    <col min="11025" max="11025" width="14.28515625" style="2" customWidth="1"/>
    <col min="11026" max="11026" width="10.42578125" style="2" customWidth="1"/>
    <col min="11027" max="11027" width="18.42578125" style="2" customWidth="1"/>
    <col min="11028" max="11028" width="15.28515625" style="2" customWidth="1"/>
    <col min="11029" max="11029" width="19.42578125" style="2" customWidth="1"/>
    <col min="11030" max="11030" width="8.7109375" style="2" customWidth="1"/>
    <col min="11031" max="11031" width="8.28515625" style="2" customWidth="1"/>
    <col min="11032" max="11032" width="13.5703125" style="2" customWidth="1"/>
    <col min="11033" max="11033" width="11.42578125" style="2" customWidth="1"/>
    <col min="11034" max="11034" width="29" style="2" customWidth="1"/>
    <col min="11035" max="11035" width="36.5703125" style="2" customWidth="1"/>
    <col min="11036" max="11036" width="6.7109375" style="2" customWidth="1"/>
    <col min="11037" max="11037" width="36.5703125" style="2" customWidth="1"/>
    <col min="11038" max="11038" width="19.5703125" style="2" customWidth="1"/>
    <col min="11039" max="11040" width="36.5703125" style="2" customWidth="1"/>
    <col min="11041" max="11264" width="9.140625" style="2"/>
    <col min="11265" max="11265" width="31" style="2" customWidth="1"/>
    <col min="11266" max="11266" width="16.140625" style="2" customWidth="1"/>
    <col min="11267" max="11267" width="36.5703125" style="2" customWidth="1"/>
    <col min="11268" max="11268" width="17.42578125" style="2" customWidth="1"/>
    <col min="11269" max="11269" width="19.140625" style="2" customWidth="1"/>
    <col min="11270" max="11270" width="36.5703125" style="2" customWidth="1"/>
    <col min="11271" max="11271" width="17.7109375" style="2" customWidth="1"/>
    <col min="11272" max="11272" width="13.42578125" style="2" customWidth="1"/>
    <col min="11273" max="11273" width="14.85546875" style="2" customWidth="1"/>
    <col min="11274" max="11274" width="7" style="2" customWidth="1"/>
    <col min="11275" max="11275" width="7.5703125" style="2" customWidth="1"/>
    <col min="11276" max="11276" width="18.85546875" style="2" customWidth="1"/>
    <col min="11277" max="11277" width="20.5703125" style="2" customWidth="1"/>
    <col min="11278" max="11278" width="36.5703125" style="2" customWidth="1"/>
    <col min="11279" max="11280" width="20" style="2" customWidth="1"/>
    <col min="11281" max="11281" width="14.28515625" style="2" customWidth="1"/>
    <col min="11282" max="11282" width="10.42578125" style="2" customWidth="1"/>
    <col min="11283" max="11283" width="18.42578125" style="2" customWidth="1"/>
    <col min="11284" max="11284" width="15.28515625" style="2" customWidth="1"/>
    <col min="11285" max="11285" width="19.42578125" style="2" customWidth="1"/>
    <col min="11286" max="11286" width="8.7109375" style="2" customWidth="1"/>
    <col min="11287" max="11287" width="8.28515625" style="2" customWidth="1"/>
    <col min="11288" max="11288" width="13.5703125" style="2" customWidth="1"/>
    <col min="11289" max="11289" width="11.42578125" style="2" customWidth="1"/>
    <col min="11290" max="11290" width="29" style="2" customWidth="1"/>
    <col min="11291" max="11291" width="36.5703125" style="2" customWidth="1"/>
    <col min="11292" max="11292" width="6.7109375" style="2" customWidth="1"/>
    <col min="11293" max="11293" width="36.5703125" style="2" customWidth="1"/>
    <col min="11294" max="11294" width="19.5703125" style="2" customWidth="1"/>
    <col min="11295" max="11296" width="36.5703125" style="2" customWidth="1"/>
    <col min="11297" max="11520" width="9.140625" style="2"/>
    <col min="11521" max="11521" width="31" style="2" customWidth="1"/>
    <col min="11522" max="11522" width="16.140625" style="2" customWidth="1"/>
    <col min="11523" max="11523" width="36.5703125" style="2" customWidth="1"/>
    <col min="11524" max="11524" width="17.42578125" style="2" customWidth="1"/>
    <col min="11525" max="11525" width="19.140625" style="2" customWidth="1"/>
    <col min="11526" max="11526" width="36.5703125" style="2" customWidth="1"/>
    <col min="11527" max="11527" width="17.7109375" style="2" customWidth="1"/>
    <col min="11528" max="11528" width="13.42578125" style="2" customWidth="1"/>
    <col min="11529" max="11529" width="14.85546875" style="2" customWidth="1"/>
    <col min="11530" max="11530" width="7" style="2" customWidth="1"/>
    <col min="11531" max="11531" width="7.5703125" style="2" customWidth="1"/>
    <col min="11532" max="11532" width="18.85546875" style="2" customWidth="1"/>
    <col min="11533" max="11533" width="20.5703125" style="2" customWidth="1"/>
    <col min="11534" max="11534" width="36.5703125" style="2" customWidth="1"/>
    <col min="11535" max="11536" width="20" style="2" customWidth="1"/>
    <col min="11537" max="11537" width="14.28515625" style="2" customWidth="1"/>
    <col min="11538" max="11538" width="10.42578125" style="2" customWidth="1"/>
    <col min="11539" max="11539" width="18.42578125" style="2" customWidth="1"/>
    <col min="11540" max="11540" width="15.28515625" style="2" customWidth="1"/>
    <col min="11541" max="11541" width="19.42578125" style="2" customWidth="1"/>
    <col min="11542" max="11542" width="8.7109375" style="2" customWidth="1"/>
    <col min="11543" max="11543" width="8.28515625" style="2" customWidth="1"/>
    <col min="11544" max="11544" width="13.5703125" style="2" customWidth="1"/>
    <col min="11545" max="11545" width="11.42578125" style="2" customWidth="1"/>
    <col min="11546" max="11546" width="29" style="2" customWidth="1"/>
    <col min="11547" max="11547" width="36.5703125" style="2" customWidth="1"/>
    <col min="11548" max="11548" width="6.7109375" style="2" customWidth="1"/>
    <col min="11549" max="11549" width="36.5703125" style="2" customWidth="1"/>
    <col min="11550" max="11550" width="19.5703125" style="2" customWidth="1"/>
    <col min="11551" max="11552" width="36.5703125" style="2" customWidth="1"/>
    <col min="11553" max="11776" width="9.140625" style="2"/>
    <col min="11777" max="11777" width="31" style="2" customWidth="1"/>
    <col min="11778" max="11778" width="16.140625" style="2" customWidth="1"/>
    <col min="11779" max="11779" width="36.5703125" style="2" customWidth="1"/>
    <col min="11780" max="11780" width="17.42578125" style="2" customWidth="1"/>
    <col min="11781" max="11781" width="19.140625" style="2" customWidth="1"/>
    <col min="11782" max="11782" width="36.5703125" style="2" customWidth="1"/>
    <col min="11783" max="11783" width="17.7109375" style="2" customWidth="1"/>
    <col min="11784" max="11784" width="13.42578125" style="2" customWidth="1"/>
    <col min="11785" max="11785" width="14.85546875" style="2" customWidth="1"/>
    <col min="11786" max="11786" width="7" style="2" customWidth="1"/>
    <col min="11787" max="11787" width="7.5703125" style="2" customWidth="1"/>
    <col min="11788" max="11788" width="18.85546875" style="2" customWidth="1"/>
    <col min="11789" max="11789" width="20.5703125" style="2" customWidth="1"/>
    <col min="11790" max="11790" width="36.5703125" style="2" customWidth="1"/>
    <col min="11791" max="11792" width="20" style="2" customWidth="1"/>
    <col min="11793" max="11793" width="14.28515625" style="2" customWidth="1"/>
    <col min="11794" max="11794" width="10.42578125" style="2" customWidth="1"/>
    <col min="11795" max="11795" width="18.42578125" style="2" customWidth="1"/>
    <col min="11796" max="11796" width="15.28515625" style="2" customWidth="1"/>
    <col min="11797" max="11797" width="19.42578125" style="2" customWidth="1"/>
    <col min="11798" max="11798" width="8.7109375" style="2" customWidth="1"/>
    <col min="11799" max="11799" width="8.28515625" style="2" customWidth="1"/>
    <col min="11800" max="11800" width="13.5703125" style="2" customWidth="1"/>
    <col min="11801" max="11801" width="11.42578125" style="2" customWidth="1"/>
    <col min="11802" max="11802" width="29" style="2" customWidth="1"/>
    <col min="11803" max="11803" width="36.5703125" style="2" customWidth="1"/>
    <col min="11804" max="11804" width="6.7109375" style="2" customWidth="1"/>
    <col min="11805" max="11805" width="36.5703125" style="2" customWidth="1"/>
    <col min="11806" max="11806" width="19.5703125" style="2" customWidth="1"/>
    <col min="11807" max="11808" width="36.5703125" style="2" customWidth="1"/>
    <col min="11809" max="12032" width="9.140625" style="2"/>
    <col min="12033" max="12033" width="31" style="2" customWidth="1"/>
    <col min="12034" max="12034" width="16.140625" style="2" customWidth="1"/>
    <col min="12035" max="12035" width="36.5703125" style="2" customWidth="1"/>
    <col min="12036" max="12036" width="17.42578125" style="2" customWidth="1"/>
    <col min="12037" max="12037" width="19.140625" style="2" customWidth="1"/>
    <col min="12038" max="12038" width="36.5703125" style="2" customWidth="1"/>
    <col min="12039" max="12039" width="17.7109375" style="2" customWidth="1"/>
    <col min="12040" max="12040" width="13.42578125" style="2" customWidth="1"/>
    <col min="12041" max="12041" width="14.85546875" style="2" customWidth="1"/>
    <col min="12042" max="12042" width="7" style="2" customWidth="1"/>
    <col min="12043" max="12043" width="7.5703125" style="2" customWidth="1"/>
    <col min="12044" max="12044" width="18.85546875" style="2" customWidth="1"/>
    <col min="12045" max="12045" width="20.5703125" style="2" customWidth="1"/>
    <col min="12046" max="12046" width="36.5703125" style="2" customWidth="1"/>
    <col min="12047" max="12048" width="20" style="2" customWidth="1"/>
    <col min="12049" max="12049" width="14.28515625" style="2" customWidth="1"/>
    <col min="12050" max="12050" width="10.42578125" style="2" customWidth="1"/>
    <col min="12051" max="12051" width="18.42578125" style="2" customWidth="1"/>
    <col min="12052" max="12052" width="15.28515625" style="2" customWidth="1"/>
    <col min="12053" max="12053" width="19.42578125" style="2" customWidth="1"/>
    <col min="12054" max="12054" width="8.7109375" style="2" customWidth="1"/>
    <col min="12055" max="12055" width="8.28515625" style="2" customWidth="1"/>
    <col min="12056" max="12056" width="13.5703125" style="2" customWidth="1"/>
    <col min="12057" max="12057" width="11.42578125" style="2" customWidth="1"/>
    <col min="12058" max="12058" width="29" style="2" customWidth="1"/>
    <col min="12059" max="12059" width="36.5703125" style="2" customWidth="1"/>
    <col min="12060" max="12060" width="6.7109375" style="2" customWidth="1"/>
    <col min="12061" max="12061" width="36.5703125" style="2" customWidth="1"/>
    <col min="12062" max="12062" width="19.5703125" style="2" customWidth="1"/>
    <col min="12063" max="12064" width="36.5703125" style="2" customWidth="1"/>
    <col min="12065" max="12288" width="9.140625" style="2"/>
    <col min="12289" max="12289" width="31" style="2" customWidth="1"/>
    <col min="12290" max="12290" width="16.140625" style="2" customWidth="1"/>
    <col min="12291" max="12291" width="36.5703125" style="2" customWidth="1"/>
    <col min="12292" max="12292" width="17.42578125" style="2" customWidth="1"/>
    <col min="12293" max="12293" width="19.140625" style="2" customWidth="1"/>
    <col min="12294" max="12294" width="36.5703125" style="2" customWidth="1"/>
    <col min="12295" max="12295" width="17.7109375" style="2" customWidth="1"/>
    <col min="12296" max="12296" width="13.42578125" style="2" customWidth="1"/>
    <col min="12297" max="12297" width="14.85546875" style="2" customWidth="1"/>
    <col min="12298" max="12298" width="7" style="2" customWidth="1"/>
    <col min="12299" max="12299" width="7.5703125" style="2" customWidth="1"/>
    <col min="12300" max="12300" width="18.85546875" style="2" customWidth="1"/>
    <col min="12301" max="12301" width="20.5703125" style="2" customWidth="1"/>
    <col min="12302" max="12302" width="36.5703125" style="2" customWidth="1"/>
    <col min="12303" max="12304" width="20" style="2" customWidth="1"/>
    <col min="12305" max="12305" width="14.28515625" style="2" customWidth="1"/>
    <col min="12306" max="12306" width="10.42578125" style="2" customWidth="1"/>
    <col min="12307" max="12307" width="18.42578125" style="2" customWidth="1"/>
    <col min="12308" max="12308" width="15.28515625" style="2" customWidth="1"/>
    <col min="12309" max="12309" width="19.42578125" style="2" customWidth="1"/>
    <col min="12310" max="12310" width="8.7109375" style="2" customWidth="1"/>
    <col min="12311" max="12311" width="8.28515625" style="2" customWidth="1"/>
    <col min="12312" max="12312" width="13.5703125" style="2" customWidth="1"/>
    <col min="12313" max="12313" width="11.42578125" style="2" customWidth="1"/>
    <col min="12314" max="12314" width="29" style="2" customWidth="1"/>
    <col min="12315" max="12315" width="36.5703125" style="2" customWidth="1"/>
    <col min="12316" max="12316" width="6.7109375" style="2" customWidth="1"/>
    <col min="12317" max="12317" width="36.5703125" style="2" customWidth="1"/>
    <col min="12318" max="12318" width="19.5703125" style="2" customWidth="1"/>
    <col min="12319" max="12320" width="36.5703125" style="2" customWidth="1"/>
    <col min="12321" max="12544" width="9.140625" style="2"/>
    <col min="12545" max="12545" width="31" style="2" customWidth="1"/>
    <col min="12546" max="12546" width="16.140625" style="2" customWidth="1"/>
    <col min="12547" max="12547" width="36.5703125" style="2" customWidth="1"/>
    <col min="12548" max="12548" width="17.42578125" style="2" customWidth="1"/>
    <col min="12549" max="12549" width="19.140625" style="2" customWidth="1"/>
    <col min="12550" max="12550" width="36.5703125" style="2" customWidth="1"/>
    <col min="12551" max="12551" width="17.7109375" style="2" customWidth="1"/>
    <col min="12552" max="12552" width="13.42578125" style="2" customWidth="1"/>
    <col min="12553" max="12553" width="14.85546875" style="2" customWidth="1"/>
    <col min="12554" max="12554" width="7" style="2" customWidth="1"/>
    <col min="12555" max="12555" width="7.5703125" style="2" customWidth="1"/>
    <col min="12556" max="12556" width="18.85546875" style="2" customWidth="1"/>
    <col min="12557" max="12557" width="20.5703125" style="2" customWidth="1"/>
    <col min="12558" max="12558" width="36.5703125" style="2" customWidth="1"/>
    <col min="12559" max="12560" width="20" style="2" customWidth="1"/>
    <col min="12561" max="12561" width="14.28515625" style="2" customWidth="1"/>
    <col min="12562" max="12562" width="10.42578125" style="2" customWidth="1"/>
    <col min="12563" max="12563" width="18.42578125" style="2" customWidth="1"/>
    <col min="12564" max="12564" width="15.28515625" style="2" customWidth="1"/>
    <col min="12565" max="12565" width="19.42578125" style="2" customWidth="1"/>
    <col min="12566" max="12566" width="8.7109375" style="2" customWidth="1"/>
    <col min="12567" max="12567" width="8.28515625" style="2" customWidth="1"/>
    <col min="12568" max="12568" width="13.5703125" style="2" customWidth="1"/>
    <col min="12569" max="12569" width="11.42578125" style="2" customWidth="1"/>
    <col min="12570" max="12570" width="29" style="2" customWidth="1"/>
    <col min="12571" max="12571" width="36.5703125" style="2" customWidth="1"/>
    <col min="12572" max="12572" width="6.7109375" style="2" customWidth="1"/>
    <col min="12573" max="12573" width="36.5703125" style="2" customWidth="1"/>
    <col min="12574" max="12574" width="19.5703125" style="2" customWidth="1"/>
    <col min="12575" max="12576" width="36.5703125" style="2" customWidth="1"/>
    <col min="12577" max="12800" width="9.140625" style="2"/>
    <col min="12801" max="12801" width="31" style="2" customWidth="1"/>
    <col min="12802" max="12802" width="16.140625" style="2" customWidth="1"/>
    <col min="12803" max="12803" width="36.5703125" style="2" customWidth="1"/>
    <col min="12804" max="12804" width="17.42578125" style="2" customWidth="1"/>
    <col min="12805" max="12805" width="19.140625" style="2" customWidth="1"/>
    <col min="12806" max="12806" width="36.5703125" style="2" customWidth="1"/>
    <col min="12807" max="12807" width="17.7109375" style="2" customWidth="1"/>
    <col min="12808" max="12808" width="13.42578125" style="2" customWidth="1"/>
    <col min="12809" max="12809" width="14.85546875" style="2" customWidth="1"/>
    <col min="12810" max="12810" width="7" style="2" customWidth="1"/>
    <col min="12811" max="12811" width="7.5703125" style="2" customWidth="1"/>
    <col min="12812" max="12812" width="18.85546875" style="2" customWidth="1"/>
    <col min="12813" max="12813" width="20.5703125" style="2" customWidth="1"/>
    <col min="12814" max="12814" width="36.5703125" style="2" customWidth="1"/>
    <col min="12815" max="12816" width="20" style="2" customWidth="1"/>
    <col min="12817" max="12817" width="14.28515625" style="2" customWidth="1"/>
    <col min="12818" max="12818" width="10.42578125" style="2" customWidth="1"/>
    <col min="12819" max="12819" width="18.42578125" style="2" customWidth="1"/>
    <col min="12820" max="12820" width="15.28515625" style="2" customWidth="1"/>
    <col min="12821" max="12821" width="19.42578125" style="2" customWidth="1"/>
    <col min="12822" max="12822" width="8.7109375" style="2" customWidth="1"/>
    <col min="12823" max="12823" width="8.28515625" style="2" customWidth="1"/>
    <col min="12824" max="12824" width="13.5703125" style="2" customWidth="1"/>
    <col min="12825" max="12825" width="11.42578125" style="2" customWidth="1"/>
    <col min="12826" max="12826" width="29" style="2" customWidth="1"/>
    <col min="12827" max="12827" width="36.5703125" style="2" customWidth="1"/>
    <col min="12828" max="12828" width="6.7109375" style="2" customWidth="1"/>
    <col min="12829" max="12829" width="36.5703125" style="2" customWidth="1"/>
    <col min="12830" max="12830" width="19.5703125" style="2" customWidth="1"/>
    <col min="12831" max="12832" width="36.5703125" style="2" customWidth="1"/>
    <col min="12833" max="13056" width="9.140625" style="2"/>
    <col min="13057" max="13057" width="31" style="2" customWidth="1"/>
    <col min="13058" max="13058" width="16.140625" style="2" customWidth="1"/>
    <col min="13059" max="13059" width="36.5703125" style="2" customWidth="1"/>
    <col min="13060" max="13060" width="17.42578125" style="2" customWidth="1"/>
    <col min="13061" max="13061" width="19.140625" style="2" customWidth="1"/>
    <col min="13062" max="13062" width="36.5703125" style="2" customWidth="1"/>
    <col min="13063" max="13063" width="17.7109375" style="2" customWidth="1"/>
    <col min="13064" max="13064" width="13.42578125" style="2" customWidth="1"/>
    <col min="13065" max="13065" width="14.85546875" style="2" customWidth="1"/>
    <col min="13066" max="13066" width="7" style="2" customWidth="1"/>
    <col min="13067" max="13067" width="7.5703125" style="2" customWidth="1"/>
    <col min="13068" max="13068" width="18.85546875" style="2" customWidth="1"/>
    <col min="13069" max="13069" width="20.5703125" style="2" customWidth="1"/>
    <col min="13070" max="13070" width="36.5703125" style="2" customWidth="1"/>
    <col min="13071" max="13072" width="20" style="2" customWidth="1"/>
    <col min="13073" max="13073" width="14.28515625" style="2" customWidth="1"/>
    <col min="13074" max="13074" width="10.42578125" style="2" customWidth="1"/>
    <col min="13075" max="13075" width="18.42578125" style="2" customWidth="1"/>
    <col min="13076" max="13076" width="15.28515625" style="2" customWidth="1"/>
    <col min="13077" max="13077" width="19.42578125" style="2" customWidth="1"/>
    <col min="13078" max="13078" width="8.7109375" style="2" customWidth="1"/>
    <col min="13079" max="13079" width="8.28515625" style="2" customWidth="1"/>
    <col min="13080" max="13080" width="13.5703125" style="2" customWidth="1"/>
    <col min="13081" max="13081" width="11.42578125" style="2" customWidth="1"/>
    <col min="13082" max="13082" width="29" style="2" customWidth="1"/>
    <col min="13083" max="13083" width="36.5703125" style="2" customWidth="1"/>
    <col min="13084" max="13084" width="6.7109375" style="2" customWidth="1"/>
    <col min="13085" max="13085" width="36.5703125" style="2" customWidth="1"/>
    <col min="13086" max="13086" width="19.5703125" style="2" customWidth="1"/>
    <col min="13087" max="13088" width="36.5703125" style="2" customWidth="1"/>
    <col min="13089" max="13312" width="9.140625" style="2"/>
    <col min="13313" max="13313" width="31" style="2" customWidth="1"/>
    <col min="13314" max="13314" width="16.140625" style="2" customWidth="1"/>
    <col min="13315" max="13315" width="36.5703125" style="2" customWidth="1"/>
    <col min="13316" max="13316" width="17.42578125" style="2" customWidth="1"/>
    <col min="13317" max="13317" width="19.140625" style="2" customWidth="1"/>
    <col min="13318" max="13318" width="36.5703125" style="2" customWidth="1"/>
    <col min="13319" max="13319" width="17.7109375" style="2" customWidth="1"/>
    <col min="13320" max="13320" width="13.42578125" style="2" customWidth="1"/>
    <col min="13321" max="13321" width="14.85546875" style="2" customWidth="1"/>
    <col min="13322" max="13322" width="7" style="2" customWidth="1"/>
    <col min="13323" max="13323" width="7.5703125" style="2" customWidth="1"/>
    <col min="13324" max="13324" width="18.85546875" style="2" customWidth="1"/>
    <col min="13325" max="13325" width="20.5703125" style="2" customWidth="1"/>
    <col min="13326" max="13326" width="36.5703125" style="2" customWidth="1"/>
    <col min="13327" max="13328" width="20" style="2" customWidth="1"/>
    <col min="13329" max="13329" width="14.28515625" style="2" customWidth="1"/>
    <col min="13330" max="13330" width="10.42578125" style="2" customWidth="1"/>
    <col min="13331" max="13331" width="18.42578125" style="2" customWidth="1"/>
    <col min="13332" max="13332" width="15.28515625" style="2" customWidth="1"/>
    <col min="13333" max="13333" width="19.42578125" style="2" customWidth="1"/>
    <col min="13334" max="13334" width="8.7109375" style="2" customWidth="1"/>
    <col min="13335" max="13335" width="8.28515625" style="2" customWidth="1"/>
    <col min="13336" max="13336" width="13.5703125" style="2" customWidth="1"/>
    <col min="13337" max="13337" width="11.42578125" style="2" customWidth="1"/>
    <col min="13338" max="13338" width="29" style="2" customWidth="1"/>
    <col min="13339" max="13339" width="36.5703125" style="2" customWidth="1"/>
    <col min="13340" max="13340" width="6.7109375" style="2" customWidth="1"/>
    <col min="13341" max="13341" width="36.5703125" style="2" customWidth="1"/>
    <col min="13342" max="13342" width="19.5703125" style="2" customWidth="1"/>
    <col min="13343" max="13344" width="36.5703125" style="2" customWidth="1"/>
    <col min="13345" max="13568" width="9.140625" style="2"/>
    <col min="13569" max="13569" width="31" style="2" customWidth="1"/>
    <col min="13570" max="13570" width="16.140625" style="2" customWidth="1"/>
    <col min="13571" max="13571" width="36.5703125" style="2" customWidth="1"/>
    <col min="13572" max="13572" width="17.42578125" style="2" customWidth="1"/>
    <col min="13573" max="13573" width="19.140625" style="2" customWidth="1"/>
    <col min="13574" max="13574" width="36.5703125" style="2" customWidth="1"/>
    <col min="13575" max="13575" width="17.7109375" style="2" customWidth="1"/>
    <col min="13576" max="13576" width="13.42578125" style="2" customWidth="1"/>
    <col min="13577" max="13577" width="14.85546875" style="2" customWidth="1"/>
    <col min="13578" max="13578" width="7" style="2" customWidth="1"/>
    <col min="13579" max="13579" width="7.5703125" style="2" customWidth="1"/>
    <col min="13580" max="13580" width="18.85546875" style="2" customWidth="1"/>
    <col min="13581" max="13581" width="20.5703125" style="2" customWidth="1"/>
    <col min="13582" max="13582" width="36.5703125" style="2" customWidth="1"/>
    <col min="13583" max="13584" width="20" style="2" customWidth="1"/>
    <col min="13585" max="13585" width="14.28515625" style="2" customWidth="1"/>
    <col min="13586" max="13586" width="10.42578125" style="2" customWidth="1"/>
    <col min="13587" max="13587" width="18.42578125" style="2" customWidth="1"/>
    <col min="13588" max="13588" width="15.28515625" style="2" customWidth="1"/>
    <col min="13589" max="13589" width="19.42578125" style="2" customWidth="1"/>
    <col min="13590" max="13590" width="8.7109375" style="2" customWidth="1"/>
    <col min="13591" max="13591" width="8.28515625" style="2" customWidth="1"/>
    <col min="13592" max="13592" width="13.5703125" style="2" customWidth="1"/>
    <col min="13593" max="13593" width="11.42578125" style="2" customWidth="1"/>
    <col min="13594" max="13594" width="29" style="2" customWidth="1"/>
    <col min="13595" max="13595" width="36.5703125" style="2" customWidth="1"/>
    <col min="13596" max="13596" width="6.7109375" style="2" customWidth="1"/>
    <col min="13597" max="13597" width="36.5703125" style="2" customWidth="1"/>
    <col min="13598" max="13598" width="19.5703125" style="2" customWidth="1"/>
    <col min="13599" max="13600" width="36.5703125" style="2" customWidth="1"/>
    <col min="13601" max="13824" width="9.140625" style="2"/>
    <col min="13825" max="13825" width="31" style="2" customWidth="1"/>
    <col min="13826" max="13826" width="16.140625" style="2" customWidth="1"/>
    <col min="13827" max="13827" width="36.5703125" style="2" customWidth="1"/>
    <col min="13828" max="13828" width="17.42578125" style="2" customWidth="1"/>
    <col min="13829" max="13829" width="19.140625" style="2" customWidth="1"/>
    <col min="13830" max="13830" width="36.5703125" style="2" customWidth="1"/>
    <col min="13831" max="13831" width="17.7109375" style="2" customWidth="1"/>
    <col min="13832" max="13832" width="13.42578125" style="2" customWidth="1"/>
    <col min="13833" max="13833" width="14.85546875" style="2" customWidth="1"/>
    <col min="13834" max="13834" width="7" style="2" customWidth="1"/>
    <col min="13835" max="13835" width="7.5703125" style="2" customWidth="1"/>
    <col min="13836" max="13836" width="18.85546875" style="2" customWidth="1"/>
    <col min="13837" max="13837" width="20.5703125" style="2" customWidth="1"/>
    <col min="13838" max="13838" width="36.5703125" style="2" customWidth="1"/>
    <col min="13839" max="13840" width="20" style="2" customWidth="1"/>
    <col min="13841" max="13841" width="14.28515625" style="2" customWidth="1"/>
    <col min="13842" max="13842" width="10.42578125" style="2" customWidth="1"/>
    <col min="13843" max="13843" width="18.42578125" style="2" customWidth="1"/>
    <col min="13844" max="13844" width="15.28515625" style="2" customWidth="1"/>
    <col min="13845" max="13845" width="19.42578125" style="2" customWidth="1"/>
    <col min="13846" max="13846" width="8.7109375" style="2" customWidth="1"/>
    <col min="13847" max="13847" width="8.28515625" style="2" customWidth="1"/>
    <col min="13848" max="13848" width="13.5703125" style="2" customWidth="1"/>
    <col min="13849" max="13849" width="11.42578125" style="2" customWidth="1"/>
    <col min="13850" max="13850" width="29" style="2" customWidth="1"/>
    <col min="13851" max="13851" width="36.5703125" style="2" customWidth="1"/>
    <col min="13852" max="13852" width="6.7109375" style="2" customWidth="1"/>
    <col min="13853" max="13853" width="36.5703125" style="2" customWidth="1"/>
    <col min="13854" max="13854" width="19.5703125" style="2" customWidth="1"/>
    <col min="13855" max="13856" width="36.5703125" style="2" customWidth="1"/>
    <col min="13857" max="14080" width="9.140625" style="2"/>
    <col min="14081" max="14081" width="31" style="2" customWidth="1"/>
    <col min="14082" max="14082" width="16.140625" style="2" customWidth="1"/>
    <col min="14083" max="14083" width="36.5703125" style="2" customWidth="1"/>
    <col min="14084" max="14084" width="17.42578125" style="2" customWidth="1"/>
    <col min="14085" max="14085" width="19.140625" style="2" customWidth="1"/>
    <col min="14086" max="14086" width="36.5703125" style="2" customWidth="1"/>
    <col min="14087" max="14087" width="17.7109375" style="2" customWidth="1"/>
    <col min="14088" max="14088" width="13.42578125" style="2" customWidth="1"/>
    <col min="14089" max="14089" width="14.85546875" style="2" customWidth="1"/>
    <col min="14090" max="14090" width="7" style="2" customWidth="1"/>
    <col min="14091" max="14091" width="7.5703125" style="2" customWidth="1"/>
    <col min="14092" max="14092" width="18.85546875" style="2" customWidth="1"/>
    <col min="14093" max="14093" width="20.5703125" style="2" customWidth="1"/>
    <col min="14094" max="14094" width="36.5703125" style="2" customWidth="1"/>
    <col min="14095" max="14096" width="20" style="2" customWidth="1"/>
    <col min="14097" max="14097" width="14.28515625" style="2" customWidth="1"/>
    <col min="14098" max="14098" width="10.42578125" style="2" customWidth="1"/>
    <col min="14099" max="14099" width="18.42578125" style="2" customWidth="1"/>
    <col min="14100" max="14100" width="15.28515625" style="2" customWidth="1"/>
    <col min="14101" max="14101" width="19.42578125" style="2" customWidth="1"/>
    <col min="14102" max="14102" width="8.7109375" style="2" customWidth="1"/>
    <col min="14103" max="14103" width="8.28515625" style="2" customWidth="1"/>
    <col min="14104" max="14104" width="13.5703125" style="2" customWidth="1"/>
    <col min="14105" max="14105" width="11.42578125" style="2" customWidth="1"/>
    <col min="14106" max="14106" width="29" style="2" customWidth="1"/>
    <col min="14107" max="14107" width="36.5703125" style="2" customWidth="1"/>
    <col min="14108" max="14108" width="6.7109375" style="2" customWidth="1"/>
    <col min="14109" max="14109" width="36.5703125" style="2" customWidth="1"/>
    <col min="14110" max="14110" width="19.5703125" style="2" customWidth="1"/>
    <col min="14111" max="14112" width="36.5703125" style="2" customWidth="1"/>
    <col min="14113" max="14336" width="9.140625" style="2"/>
    <col min="14337" max="14337" width="31" style="2" customWidth="1"/>
    <col min="14338" max="14338" width="16.140625" style="2" customWidth="1"/>
    <col min="14339" max="14339" width="36.5703125" style="2" customWidth="1"/>
    <col min="14340" max="14340" width="17.42578125" style="2" customWidth="1"/>
    <col min="14341" max="14341" width="19.140625" style="2" customWidth="1"/>
    <col min="14342" max="14342" width="36.5703125" style="2" customWidth="1"/>
    <col min="14343" max="14343" width="17.7109375" style="2" customWidth="1"/>
    <col min="14344" max="14344" width="13.42578125" style="2" customWidth="1"/>
    <col min="14345" max="14345" width="14.85546875" style="2" customWidth="1"/>
    <col min="14346" max="14346" width="7" style="2" customWidth="1"/>
    <col min="14347" max="14347" width="7.5703125" style="2" customWidth="1"/>
    <col min="14348" max="14348" width="18.85546875" style="2" customWidth="1"/>
    <col min="14349" max="14349" width="20.5703125" style="2" customWidth="1"/>
    <col min="14350" max="14350" width="36.5703125" style="2" customWidth="1"/>
    <col min="14351" max="14352" width="20" style="2" customWidth="1"/>
    <col min="14353" max="14353" width="14.28515625" style="2" customWidth="1"/>
    <col min="14354" max="14354" width="10.42578125" style="2" customWidth="1"/>
    <col min="14355" max="14355" width="18.42578125" style="2" customWidth="1"/>
    <col min="14356" max="14356" width="15.28515625" style="2" customWidth="1"/>
    <col min="14357" max="14357" width="19.42578125" style="2" customWidth="1"/>
    <col min="14358" max="14358" width="8.7109375" style="2" customWidth="1"/>
    <col min="14359" max="14359" width="8.28515625" style="2" customWidth="1"/>
    <col min="14360" max="14360" width="13.5703125" style="2" customWidth="1"/>
    <col min="14361" max="14361" width="11.42578125" style="2" customWidth="1"/>
    <col min="14362" max="14362" width="29" style="2" customWidth="1"/>
    <col min="14363" max="14363" width="36.5703125" style="2" customWidth="1"/>
    <col min="14364" max="14364" width="6.7109375" style="2" customWidth="1"/>
    <col min="14365" max="14365" width="36.5703125" style="2" customWidth="1"/>
    <col min="14366" max="14366" width="19.5703125" style="2" customWidth="1"/>
    <col min="14367" max="14368" width="36.5703125" style="2" customWidth="1"/>
    <col min="14369" max="14592" width="9.140625" style="2"/>
    <col min="14593" max="14593" width="31" style="2" customWidth="1"/>
    <col min="14594" max="14594" width="16.140625" style="2" customWidth="1"/>
    <col min="14595" max="14595" width="36.5703125" style="2" customWidth="1"/>
    <col min="14596" max="14596" width="17.42578125" style="2" customWidth="1"/>
    <col min="14597" max="14597" width="19.140625" style="2" customWidth="1"/>
    <col min="14598" max="14598" width="36.5703125" style="2" customWidth="1"/>
    <col min="14599" max="14599" width="17.7109375" style="2" customWidth="1"/>
    <col min="14600" max="14600" width="13.42578125" style="2" customWidth="1"/>
    <col min="14601" max="14601" width="14.85546875" style="2" customWidth="1"/>
    <col min="14602" max="14602" width="7" style="2" customWidth="1"/>
    <col min="14603" max="14603" width="7.5703125" style="2" customWidth="1"/>
    <col min="14604" max="14604" width="18.85546875" style="2" customWidth="1"/>
    <col min="14605" max="14605" width="20.5703125" style="2" customWidth="1"/>
    <col min="14606" max="14606" width="36.5703125" style="2" customWidth="1"/>
    <col min="14607" max="14608" width="20" style="2" customWidth="1"/>
    <col min="14609" max="14609" width="14.28515625" style="2" customWidth="1"/>
    <col min="14610" max="14610" width="10.42578125" style="2" customWidth="1"/>
    <col min="14611" max="14611" width="18.42578125" style="2" customWidth="1"/>
    <col min="14612" max="14612" width="15.28515625" style="2" customWidth="1"/>
    <col min="14613" max="14613" width="19.42578125" style="2" customWidth="1"/>
    <col min="14614" max="14614" width="8.7109375" style="2" customWidth="1"/>
    <col min="14615" max="14615" width="8.28515625" style="2" customWidth="1"/>
    <col min="14616" max="14616" width="13.5703125" style="2" customWidth="1"/>
    <col min="14617" max="14617" width="11.42578125" style="2" customWidth="1"/>
    <col min="14618" max="14618" width="29" style="2" customWidth="1"/>
    <col min="14619" max="14619" width="36.5703125" style="2" customWidth="1"/>
    <col min="14620" max="14620" width="6.7109375" style="2" customWidth="1"/>
    <col min="14621" max="14621" width="36.5703125" style="2" customWidth="1"/>
    <col min="14622" max="14622" width="19.5703125" style="2" customWidth="1"/>
    <col min="14623" max="14624" width="36.5703125" style="2" customWidth="1"/>
    <col min="14625" max="14848" width="9.140625" style="2"/>
    <col min="14849" max="14849" width="31" style="2" customWidth="1"/>
    <col min="14850" max="14850" width="16.140625" style="2" customWidth="1"/>
    <col min="14851" max="14851" width="36.5703125" style="2" customWidth="1"/>
    <col min="14852" max="14852" width="17.42578125" style="2" customWidth="1"/>
    <col min="14853" max="14853" width="19.140625" style="2" customWidth="1"/>
    <col min="14854" max="14854" width="36.5703125" style="2" customWidth="1"/>
    <col min="14855" max="14855" width="17.7109375" style="2" customWidth="1"/>
    <col min="14856" max="14856" width="13.42578125" style="2" customWidth="1"/>
    <col min="14857" max="14857" width="14.85546875" style="2" customWidth="1"/>
    <col min="14858" max="14858" width="7" style="2" customWidth="1"/>
    <col min="14859" max="14859" width="7.5703125" style="2" customWidth="1"/>
    <col min="14860" max="14860" width="18.85546875" style="2" customWidth="1"/>
    <col min="14861" max="14861" width="20.5703125" style="2" customWidth="1"/>
    <col min="14862" max="14862" width="36.5703125" style="2" customWidth="1"/>
    <col min="14863" max="14864" width="20" style="2" customWidth="1"/>
    <col min="14865" max="14865" width="14.28515625" style="2" customWidth="1"/>
    <col min="14866" max="14866" width="10.42578125" style="2" customWidth="1"/>
    <col min="14867" max="14867" width="18.42578125" style="2" customWidth="1"/>
    <col min="14868" max="14868" width="15.28515625" style="2" customWidth="1"/>
    <col min="14869" max="14869" width="19.42578125" style="2" customWidth="1"/>
    <col min="14870" max="14870" width="8.7109375" style="2" customWidth="1"/>
    <col min="14871" max="14871" width="8.28515625" style="2" customWidth="1"/>
    <col min="14872" max="14872" width="13.5703125" style="2" customWidth="1"/>
    <col min="14873" max="14873" width="11.42578125" style="2" customWidth="1"/>
    <col min="14874" max="14874" width="29" style="2" customWidth="1"/>
    <col min="14875" max="14875" width="36.5703125" style="2" customWidth="1"/>
    <col min="14876" max="14876" width="6.7109375" style="2" customWidth="1"/>
    <col min="14877" max="14877" width="36.5703125" style="2" customWidth="1"/>
    <col min="14878" max="14878" width="19.5703125" style="2" customWidth="1"/>
    <col min="14879" max="14880" width="36.5703125" style="2" customWidth="1"/>
    <col min="14881" max="15104" width="9.140625" style="2"/>
    <col min="15105" max="15105" width="31" style="2" customWidth="1"/>
    <col min="15106" max="15106" width="16.140625" style="2" customWidth="1"/>
    <col min="15107" max="15107" width="36.5703125" style="2" customWidth="1"/>
    <col min="15108" max="15108" width="17.42578125" style="2" customWidth="1"/>
    <col min="15109" max="15109" width="19.140625" style="2" customWidth="1"/>
    <col min="15110" max="15110" width="36.5703125" style="2" customWidth="1"/>
    <col min="15111" max="15111" width="17.7109375" style="2" customWidth="1"/>
    <col min="15112" max="15112" width="13.42578125" style="2" customWidth="1"/>
    <col min="15113" max="15113" width="14.85546875" style="2" customWidth="1"/>
    <col min="15114" max="15114" width="7" style="2" customWidth="1"/>
    <col min="15115" max="15115" width="7.5703125" style="2" customWidth="1"/>
    <col min="15116" max="15116" width="18.85546875" style="2" customWidth="1"/>
    <col min="15117" max="15117" width="20.5703125" style="2" customWidth="1"/>
    <col min="15118" max="15118" width="36.5703125" style="2" customWidth="1"/>
    <col min="15119" max="15120" width="20" style="2" customWidth="1"/>
    <col min="15121" max="15121" width="14.28515625" style="2" customWidth="1"/>
    <col min="15122" max="15122" width="10.42578125" style="2" customWidth="1"/>
    <col min="15123" max="15123" width="18.42578125" style="2" customWidth="1"/>
    <col min="15124" max="15124" width="15.28515625" style="2" customWidth="1"/>
    <col min="15125" max="15125" width="19.42578125" style="2" customWidth="1"/>
    <col min="15126" max="15126" width="8.7109375" style="2" customWidth="1"/>
    <col min="15127" max="15127" width="8.28515625" style="2" customWidth="1"/>
    <col min="15128" max="15128" width="13.5703125" style="2" customWidth="1"/>
    <col min="15129" max="15129" width="11.42578125" style="2" customWidth="1"/>
    <col min="15130" max="15130" width="29" style="2" customWidth="1"/>
    <col min="15131" max="15131" width="36.5703125" style="2" customWidth="1"/>
    <col min="15132" max="15132" width="6.7109375" style="2" customWidth="1"/>
    <col min="15133" max="15133" width="36.5703125" style="2" customWidth="1"/>
    <col min="15134" max="15134" width="19.5703125" style="2" customWidth="1"/>
    <col min="15135" max="15136" width="36.5703125" style="2" customWidth="1"/>
    <col min="15137" max="15360" width="9.140625" style="2"/>
    <col min="15361" max="15361" width="31" style="2" customWidth="1"/>
    <col min="15362" max="15362" width="16.140625" style="2" customWidth="1"/>
    <col min="15363" max="15363" width="36.5703125" style="2" customWidth="1"/>
    <col min="15364" max="15364" width="17.42578125" style="2" customWidth="1"/>
    <col min="15365" max="15365" width="19.140625" style="2" customWidth="1"/>
    <col min="15366" max="15366" width="36.5703125" style="2" customWidth="1"/>
    <col min="15367" max="15367" width="17.7109375" style="2" customWidth="1"/>
    <col min="15368" max="15368" width="13.42578125" style="2" customWidth="1"/>
    <col min="15369" max="15369" width="14.85546875" style="2" customWidth="1"/>
    <col min="15370" max="15370" width="7" style="2" customWidth="1"/>
    <col min="15371" max="15371" width="7.5703125" style="2" customWidth="1"/>
    <col min="15372" max="15372" width="18.85546875" style="2" customWidth="1"/>
    <col min="15373" max="15373" width="20.5703125" style="2" customWidth="1"/>
    <col min="15374" max="15374" width="36.5703125" style="2" customWidth="1"/>
    <col min="15375" max="15376" width="20" style="2" customWidth="1"/>
    <col min="15377" max="15377" width="14.28515625" style="2" customWidth="1"/>
    <col min="15378" max="15378" width="10.42578125" style="2" customWidth="1"/>
    <col min="15379" max="15379" width="18.42578125" style="2" customWidth="1"/>
    <col min="15380" max="15380" width="15.28515625" style="2" customWidth="1"/>
    <col min="15381" max="15381" width="19.42578125" style="2" customWidth="1"/>
    <col min="15382" max="15382" width="8.7109375" style="2" customWidth="1"/>
    <col min="15383" max="15383" width="8.28515625" style="2" customWidth="1"/>
    <col min="15384" max="15384" width="13.5703125" style="2" customWidth="1"/>
    <col min="15385" max="15385" width="11.42578125" style="2" customWidth="1"/>
    <col min="15386" max="15386" width="29" style="2" customWidth="1"/>
    <col min="15387" max="15387" width="36.5703125" style="2" customWidth="1"/>
    <col min="15388" max="15388" width="6.7109375" style="2" customWidth="1"/>
    <col min="15389" max="15389" width="36.5703125" style="2" customWidth="1"/>
    <col min="15390" max="15390" width="19.5703125" style="2" customWidth="1"/>
    <col min="15391" max="15392" width="36.5703125" style="2" customWidth="1"/>
    <col min="15393" max="15616" width="9.140625" style="2"/>
    <col min="15617" max="15617" width="31" style="2" customWidth="1"/>
    <col min="15618" max="15618" width="16.140625" style="2" customWidth="1"/>
    <col min="15619" max="15619" width="36.5703125" style="2" customWidth="1"/>
    <col min="15620" max="15620" width="17.42578125" style="2" customWidth="1"/>
    <col min="15621" max="15621" width="19.140625" style="2" customWidth="1"/>
    <col min="15622" max="15622" width="36.5703125" style="2" customWidth="1"/>
    <col min="15623" max="15623" width="17.7109375" style="2" customWidth="1"/>
    <col min="15624" max="15624" width="13.42578125" style="2" customWidth="1"/>
    <col min="15625" max="15625" width="14.85546875" style="2" customWidth="1"/>
    <col min="15626" max="15626" width="7" style="2" customWidth="1"/>
    <col min="15627" max="15627" width="7.5703125" style="2" customWidth="1"/>
    <col min="15628" max="15628" width="18.85546875" style="2" customWidth="1"/>
    <col min="15629" max="15629" width="20.5703125" style="2" customWidth="1"/>
    <col min="15630" max="15630" width="36.5703125" style="2" customWidth="1"/>
    <col min="15631" max="15632" width="20" style="2" customWidth="1"/>
    <col min="15633" max="15633" width="14.28515625" style="2" customWidth="1"/>
    <col min="15634" max="15634" width="10.42578125" style="2" customWidth="1"/>
    <col min="15635" max="15635" width="18.42578125" style="2" customWidth="1"/>
    <col min="15636" max="15636" width="15.28515625" style="2" customWidth="1"/>
    <col min="15637" max="15637" width="19.42578125" style="2" customWidth="1"/>
    <col min="15638" max="15638" width="8.7109375" style="2" customWidth="1"/>
    <col min="15639" max="15639" width="8.28515625" style="2" customWidth="1"/>
    <col min="15640" max="15640" width="13.5703125" style="2" customWidth="1"/>
    <col min="15641" max="15641" width="11.42578125" style="2" customWidth="1"/>
    <col min="15642" max="15642" width="29" style="2" customWidth="1"/>
    <col min="15643" max="15643" width="36.5703125" style="2" customWidth="1"/>
    <col min="15644" max="15644" width="6.7109375" style="2" customWidth="1"/>
    <col min="15645" max="15645" width="36.5703125" style="2" customWidth="1"/>
    <col min="15646" max="15646" width="19.5703125" style="2" customWidth="1"/>
    <col min="15647" max="15648" width="36.5703125" style="2" customWidth="1"/>
    <col min="15649" max="15872" width="9.140625" style="2"/>
    <col min="15873" max="15873" width="31" style="2" customWidth="1"/>
    <col min="15874" max="15874" width="16.140625" style="2" customWidth="1"/>
    <col min="15875" max="15875" width="36.5703125" style="2" customWidth="1"/>
    <col min="15876" max="15876" width="17.42578125" style="2" customWidth="1"/>
    <col min="15877" max="15877" width="19.140625" style="2" customWidth="1"/>
    <col min="15878" max="15878" width="36.5703125" style="2" customWidth="1"/>
    <col min="15879" max="15879" width="17.7109375" style="2" customWidth="1"/>
    <col min="15880" max="15880" width="13.42578125" style="2" customWidth="1"/>
    <col min="15881" max="15881" width="14.85546875" style="2" customWidth="1"/>
    <col min="15882" max="15882" width="7" style="2" customWidth="1"/>
    <col min="15883" max="15883" width="7.5703125" style="2" customWidth="1"/>
    <col min="15884" max="15884" width="18.85546875" style="2" customWidth="1"/>
    <col min="15885" max="15885" width="20.5703125" style="2" customWidth="1"/>
    <col min="15886" max="15886" width="36.5703125" style="2" customWidth="1"/>
    <col min="15887" max="15888" width="20" style="2" customWidth="1"/>
    <col min="15889" max="15889" width="14.28515625" style="2" customWidth="1"/>
    <col min="15890" max="15890" width="10.42578125" style="2" customWidth="1"/>
    <col min="15891" max="15891" width="18.42578125" style="2" customWidth="1"/>
    <col min="15892" max="15892" width="15.28515625" style="2" customWidth="1"/>
    <col min="15893" max="15893" width="19.42578125" style="2" customWidth="1"/>
    <col min="15894" max="15894" width="8.7109375" style="2" customWidth="1"/>
    <col min="15895" max="15895" width="8.28515625" style="2" customWidth="1"/>
    <col min="15896" max="15896" width="13.5703125" style="2" customWidth="1"/>
    <col min="15897" max="15897" width="11.42578125" style="2" customWidth="1"/>
    <col min="15898" max="15898" width="29" style="2" customWidth="1"/>
    <col min="15899" max="15899" width="36.5703125" style="2" customWidth="1"/>
    <col min="15900" max="15900" width="6.7109375" style="2" customWidth="1"/>
    <col min="15901" max="15901" width="36.5703125" style="2" customWidth="1"/>
    <col min="15902" max="15902" width="19.5703125" style="2" customWidth="1"/>
    <col min="15903" max="15904" width="36.5703125" style="2" customWidth="1"/>
    <col min="15905" max="16128" width="9.140625" style="2"/>
    <col min="16129" max="16129" width="31" style="2" customWidth="1"/>
    <col min="16130" max="16130" width="16.140625" style="2" customWidth="1"/>
    <col min="16131" max="16131" width="36.5703125" style="2" customWidth="1"/>
    <col min="16132" max="16132" width="17.42578125" style="2" customWidth="1"/>
    <col min="16133" max="16133" width="19.140625" style="2" customWidth="1"/>
    <col min="16134" max="16134" width="36.5703125" style="2" customWidth="1"/>
    <col min="16135" max="16135" width="17.7109375" style="2" customWidth="1"/>
    <col min="16136" max="16136" width="13.42578125" style="2" customWidth="1"/>
    <col min="16137" max="16137" width="14.85546875" style="2" customWidth="1"/>
    <col min="16138" max="16138" width="7" style="2" customWidth="1"/>
    <col min="16139" max="16139" width="7.5703125" style="2" customWidth="1"/>
    <col min="16140" max="16140" width="18.85546875" style="2" customWidth="1"/>
    <col min="16141" max="16141" width="20.5703125" style="2" customWidth="1"/>
    <col min="16142" max="16142" width="36.5703125" style="2" customWidth="1"/>
    <col min="16143" max="16144" width="20" style="2" customWidth="1"/>
    <col min="16145" max="16145" width="14.28515625" style="2" customWidth="1"/>
    <col min="16146" max="16146" width="10.42578125" style="2" customWidth="1"/>
    <col min="16147" max="16147" width="18.42578125" style="2" customWidth="1"/>
    <col min="16148" max="16148" width="15.28515625" style="2" customWidth="1"/>
    <col min="16149" max="16149" width="19.42578125" style="2" customWidth="1"/>
    <col min="16150" max="16150" width="8.7109375" style="2" customWidth="1"/>
    <col min="16151" max="16151" width="8.28515625" style="2" customWidth="1"/>
    <col min="16152" max="16152" width="13.5703125" style="2" customWidth="1"/>
    <col min="16153" max="16153" width="11.42578125" style="2" customWidth="1"/>
    <col min="16154" max="16154" width="29" style="2" customWidth="1"/>
    <col min="16155" max="16155" width="36.5703125" style="2" customWidth="1"/>
    <col min="16156" max="16156" width="6.7109375" style="2" customWidth="1"/>
    <col min="16157" max="16157" width="36.5703125" style="2" customWidth="1"/>
    <col min="16158" max="16158" width="19.5703125" style="2" customWidth="1"/>
    <col min="16159" max="16160" width="36.5703125" style="2" customWidth="1"/>
    <col min="16161" max="16384" width="9.140625" style="2"/>
  </cols>
  <sheetData>
    <row r="1" spans="1:32" ht="1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row>
    <row r="2" spans="1:32" x14ac:dyDescent="0.2">
      <c r="A2" s="3" t="s">
        <v>32</v>
      </c>
      <c r="B2" s="3">
        <v>95335</v>
      </c>
      <c r="C2" s="3" t="s">
        <v>33</v>
      </c>
      <c r="D2" s="3" t="s">
        <v>34</v>
      </c>
      <c r="E2" s="3" t="s">
        <v>35</v>
      </c>
      <c r="F2" s="3" t="s">
        <v>36</v>
      </c>
      <c r="G2" s="3"/>
      <c r="H2" s="3">
        <v>0.55500815039999996</v>
      </c>
      <c r="I2" s="3">
        <v>0.96130231509999997</v>
      </c>
      <c r="J2" s="3"/>
      <c r="K2" s="3"/>
      <c r="L2" s="3" t="s">
        <v>37</v>
      </c>
      <c r="M2" s="3" t="s">
        <v>38</v>
      </c>
      <c r="N2" s="3" t="s">
        <v>39</v>
      </c>
      <c r="O2" s="3" t="s">
        <v>40</v>
      </c>
      <c r="P2" s="3" t="s">
        <v>41</v>
      </c>
      <c r="Q2" s="3" t="s">
        <v>42</v>
      </c>
      <c r="R2" s="3">
        <v>2012</v>
      </c>
      <c r="S2" s="3">
        <v>4</v>
      </c>
      <c r="T2" s="3">
        <v>5</v>
      </c>
      <c r="U2" s="3">
        <v>4</v>
      </c>
      <c r="V2" s="3" t="s">
        <v>43</v>
      </c>
      <c r="W2" s="3">
        <v>95334</v>
      </c>
      <c r="X2" s="3" t="s">
        <v>44</v>
      </c>
      <c r="Y2" s="3" t="s">
        <v>35</v>
      </c>
      <c r="Z2" s="3"/>
      <c r="AA2" s="3" t="s">
        <v>45</v>
      </c>
      <c r="AB2" s="3">
        <v>100</v>
      </c>
      <c r="AC2" s="3" t="s">
        <v>46</v>
      </c>
      <c r="AD2" s="3" t="s">
        <v>47</v>
      </c>
      <c r="AE2" s="3" t="s">
        <v>48</v>
      </c>
      <c r="AF2" s="3" t="s">
        <v>49</v>
      </c>
    </row>
    <row r="3" spans="1:32" x14ac:dyDescent="0.2">
      <c r="A3" s="3" t="s">
        <v>32</v>
      </c>
      <c r="B3" s="3">
        <v>95335</v>
      </c>
      <c r="C3" s="3" t="s">
        <v>33</v>
      </c>
      <c r="D3" s="3" t="s">
        <v>34</v>
      </c>
      <c r="E3" s="3" t="s">
        <v>35</v>
      </c>
      <c r="F3" s="3" t="s">
        <v>50</v>
      </c>
      <c r="G3" s="3" t="s">
        <v>51</v>
      </c>
      <c r="H3" s="3">
        <v>1.4207679545</v>
      </c>
      <c r="I3" s="3">
        <v>1.1166677754000001</v>
      </c>
      <c r="J3" s="3"/>
      <c r="K3" s="3"/>
      <c r="L3" s="3" t="s">
        <v>37</v>
      </c>
      <c r="M3" s="3" t="s">
        <v>38</v>
      </c>
      <c r="N3" s="3" t="s">
        <v>39</v>
      </c>
      <c r="O3" s="3" t="s">
        <v>40</v>
      </c>
      <c r="P3" s="3" t="s">
        <v>41</v>
      </c>
      <c r="Q3" s="3" t="s">
        <v>42</v>
      </c>
      <c r="R3" s="3">
        <v>2012</v>
      </c>
      <c r="S3" s="3">
        <v>4</v>
      </c>
      <c r="T3" s="3">
        <v>5</v>
      </c>
      <c r="U3" s="3">
        <v>4</v>
      </c>
      <c r="V3" s="3" t="s">
        <v>43</v>
      </c>
      <c r="W3" s="3">
        <v>95334</v>
      </c>
      <c r="X3" s="3" t="s">
        <v>44</v>
      </c>
      <c r="Y3" s="3" t="s">
        <v>35</v>
      </c>
      <c r="Z3" s="3"/>
      <c r="AA3" s="3" t="s">
        <v>45</v>
      </c>
      <c r="AB3" s="3">
        <v>100</v>
      </c>
      <c r="AC3" s="3" t="s">
        <v>46</v>
      </c>
      <c r="AD3" s="3" t="s">
        <v>47</v>
      </c>
      <c r="AE3" s="3" t="s">
        <v>48</v>
      </c>
      <c r="AF3" s="3" t="s">
        <v>49</v>
      </c>
    </row>
    <row r="4" spans="1:32" x14ac:dyDescent="0.2">
      <c r="A4" s="3" t="s">
        <v>32</v>
      </c>
      <c r="B4" s="3">
        <v>95335</v>
      </c>
      <c r="C4" s="3" t="s">
        <v>33</v>
      </c>
      <c r="D4" s="3" t="s">
        <v>34</v>
      </c>
      <c r="E4" s="3" t="s">
        <v>35</v>
      </c>
      <c r="F4" s="3" t="s">
        <v>52</v>
      </c>
      <c r="G4" s="3" t="s">
        <v>53</v>
      </c>
      <c r="H4" s="3">
        <v>0.14336429049999999</v>
      </c>
      <c r="I4" s="3">
        <v>0.2483142351</v>
      </c>
      <c r="J4" s="3"/>
      <c r="K4" s="3"/>
      <c r="L4" s="3" t="s">
        <v>37</v>
      </c>
      <c r="M4" s="3" t="s">
        <v>38</v>
      </c>
      <c r="N4" s="3" t="s">
        <v>39</v>
      </c>
      <c r="O4" s="3" t="s">
        <v>40</v>
      </c>
      <c r="P4" s="3" t="s">
        <v>41</v>
      </c>
      <c r="Q4" s="3" t="s">
        <v>42</v>
      </c>
      <c r="R4" s="3">
        <v>2012</v>
      </c>
      <c r="S4" s="3">
        <v>4</v>
      </c>
      <c r="T4" s="3">
        <v>5</v>
      </c>
      <c r="U4" s="3">
        <v>4</v>
      </c>
      <c r="V4" s="3" t="s">
        <v>43</v>
      </c>
      <c r="W4" s="3">
        <v>95334</v>
      </c>
      <c r="X4" s="3" t="s">
        <v>44</v>
      </c>
      <c r="Y4" s="3" t="s">
        <v>35</v>
      </c>
      <c r="Z4" s="3"/>
      <c r="AA4" s="3" t="s">
        <v>45</v>
      </c>
      <c r="AB4" s="3">
        <v>100</v>
      </c>
      <c r="AC4" s="3" t="s">
        <v>46</v>
      </c>
      <c r="AD4" s="3" t="s">
        <v>47</v>
      </c>
      <c r="AE4" s="3" t="s">
        <v>48</v>
      </c>
      <c r="AF4" s="3" t="s">
        <v>49</v>
      </c>
    </row>
    <row r="5" spans="1:32" x14ac:dyDescent="0.2">
      <c r="A5" s="3" t="s">
        <v>32</v>
      </c>
      <c r="B5" s="3">
        <v>95335</v>
      </c>
      <c r="C5" s="3" t="s">
        <v>33</v>
      </c>
      <c r="D5" s="3" t="s">
        <v>34</v>
      </c>
      <c r="E5" s="3" t="s">
        <v>35</v>
      </c>
      <c r="F5" s="3" t="s">
        <v>54</v>
      </c>
      <c r="G5" s="3" t="s">
        <v>55</v>
      </c>
      <c r="H5" s="3">
        <v>3.4503095452000001</v>
      </c>
      <c r="I5" s="3">
        <v>3.0476504411000001</v>
      </c>
      <c r="J5" s="3" t="s">
        <v>47</v>
      </c>
      <c r="K5" s="3" t="s">
        <v>47</v>
      </c>
      <c r="L5" s="3" t="s">
        <v>56</v>
      </c>
      <c r="M5" s="3" t="s">
        <v>38</v>
      </c>
      <c r="N5" s="3" t="s">
        <v>39</v>
      </c>
      <c r="O5" s="3" t="s">
        <v>40</v>
      </c>
      <c r="P5" s="3" t="s">
        <v>41</v>
      </c>
      <c r="Q5" s="3" t="s">
        <v>42</v>
      </c>
      <c r="R5" s="3">
        <v>2012</v>
      </c>
      <c r="S5" s="3">
        <v>4</v>
      </c>
      <c r="T5" s="3">
        <v>5</v>
      </c>
      <c r="U5" s="3">
        <v>4</v>
      </c>
      <c r="V5" s="3" t="s">
        <v>43</v>
      </c>
      <c r="W5" s="3">
        <v>95334</v>
      </c>
      <c r="X5" s="3" t="s">
        <v>44</v>
      </c>
      <c r="Y5" s="3" t="s">
        <v>35</v>
      </c>
      <c r="Z5" s="3"/>
      <c r="AA5" s="3" t="s">
        <v>45</v>
      </c>
      <c r="AB5" s="3">
        <v>100</v>
      </c>
      <c r="AC5" s="3" t="s">
        <v>46</v>
      </c>
      <c r="AD5" s="3" t="s">
        <v>47</v>
      </c>
      <c r="AE5" s="3" t="s">
        <v>48</v>
      </c>
      <c r="AF5" s="3" t="s">
        <v>49</v>
      </c>
    </row>
    <row r="6" spans="1:32" x14ac:dyDescent="0.2">
      <c r="A6" s="3" t="s">
        <v>32</v>
      </c>
      <c r="B6" s="3">
        <v>95335</v>
      </c>
      <c r="C6" s="3" t="s">
        <v>33</v>
      </c>
      <c r="D6" s="3" t="s">
        <v>34</v>
      </c>
      <c r="E6" s="3" t="s">
        <v>35</v>
      </c>
      <c r="F6" s="3" t="s">
        <v>57</v>
      </c>
      <c r="G6" s="3" t="s">
        <v>58</v>
      </c>
      <c r="H6" s="3">
        <v>1.0108373247</v>
      </c>
      <c r="I6" s="3">
        <v>1.4814209499</v>
      </c>
      <c r="J6" s="3"/>
      <c r="K6" s="3" t="s">
        <v>47</v>
      </c>
      <c r="L6" s="3" t="s">
        <v>56</v>
      </c>
      <c r="M6" s="3" t="s">
        <v>38</v>
      </c>
      <c r="N6" s="3" t="s">
        <v>39</v>
      </c>
      <c r="O6" s="3" t="s">
        <v>40</v>
      </c>
      <c r="P6" s="3" t="s">
        <v>41</v>
      </c>
      <c r="Q6" s="3" t="s">
        <v>42</v>
      </c>
      <c r="R6" s="3">
        <v>2012</v>
      </c>
      <c r="S6" s="3">
        <v>4</v>
      </c>
      <c r="T6" s="3">
        <v>5</v>
      </c>
      <c r="U6" s="3">
        <v>4</v>
      </c>
      <c r="V6" s="3" t="s">
        <v>43</v>
      </c>
      <c r="W6" s="3">
        <v>95334</v>
      </c>
      <c r="X6" s="3" t="s">
        <v>44</v>
      </c>
      <c r="Y6" s="3" t="s">
        <v>35</v>
      </c>
      <c r="Z6" s="3"/>
      <c r="AA6" s="3" t="s">
        <v>45</v>
      </c>
      <c r="AB6" s="3">
        <v>100</v>
      </c>
      <c r="AC6" s="3" t="s">
        <v>46</v>
      </c>
      <c r="AD6" s="3" t="s">
        <v>47</v>
      </c>
      <c r="AE6" s="3" t="s">
        <v>48</v>
      </c>
      <c r="AF6" s="3" t="s">
        <v>49</v>
      </c>
    </row>
    <row r="7" spans="1:32" x14ac:dyDescent="0.2">
      <c r="A7" s="3" t="s">
        <v>32</v>
      </c>
      <c r="B7" s="3">
        <v>95335</v>
      </c>
      <c r="C7" s="3" t="s">
        <v>33</v>
      </c>
      <c r="D7" s="3" t="s">
        <v>34</v>
      </c>
      <c r="E7" s="3" t="s">
        <v>35</v>
      </c>
      <c r="F7" s="3" t="s">
        <v>59</v>
      </c>
      <c r="G7" s="3" t="s">
        <v>60</v>
      </c>
      <c r="H7" s="3">
        <v>0.82370572149999999</v>
      </c>
      <c r="I7" s="3">
        <v>1.3470927033</v>
      </c>
      <c r="J7" s="3"/>
      <c r="K7" s="3" t="s">
        <v>47</v>
      </c>
      <c r="L7" s="3" t="s">
        <v>37</v>
      </c>
      <c r="M7" s="3" t="s">
        <v>38</v>
      </c>
      <c r="N7" s="3" t="s">
        <v>39</v>
      </c>
      <c r="O7" s="3" t="s">
        <v>40</v>
      </c>
      <c r="P7" s="3" t="s">
        <v>41</v>
      </c>
      <c r="Q7" s="3" t="s">
        <v>42</v>
      </c>
      <c r="R7" s="3">
        <v>2012</v>
      </c>
      <c r="S7" s="3">
        <v>4</v>
      </c>
      <c r="T7" s="3">
        <v>5</v>
      </c>
      <c r="U7" s="3">
        <v>4</v>
      </c>
      <c r="V7" s="3" t="s">
        <v>43</v>
      </c>
      <c r="W7" s="3">
        <v>95334</v>
      </c>
      <c r="X7" s="3" t="s">
        <v>44</v>
      </c>
      <c r="Y7" s="3" t="s">
        <v>35</v>
      </c>
      <c r="Z7" s="3"/>
      <c r="AA7" s="3" t="s">
        <v>45</v>
      </c>
      <c r="AB7" s="3">
        <v>100</v>
      </c>
      <c r="AC7" s="3" t="s">
        <v>46</v>
      </c>
      <c r="AD7" s="3" t="s">
        <v>47</v>
      </c>
      <c r="AE7" s="3" t="s">
        <v>48</v>
      </c>
      <c r="AF7" s="3" t="s">
        <v>49</v>
      </c>
    </row>
    <row r="8" spans="1:32" x14ac:dyDescent="0.2">
      <c r="A8" s="3" t="s">
        <v>32</v>
      </c>
      <c r="B8" s="3">
        <v>95335</v>
      </c>
      <c r="C8" s="3" t="s">
        <v>33</v>
      </c>
      <c r="D8" s="3" t="s">
        <v>34</v>
      </c>
      <c r="E8" s="3" t="s">
        <v>35</v>
      </c>
      <c r="F8" s="3" t="s">
        <v>61</v>
      </c>
      <c r="G8" s="3"/>
      <c r="H8" s="3">
        <v>0.29768195710000001</v>
      </c>
      <c r="I8" s="3">
        <v>0.21122738990000001</v>
      </c>
      <c r="J8" s="3" t="s">
        <v>47</v>
      </c>
      <c r="K8" s="3"/>
      <c r="L8" s="3" t="s">
        <v>56</v>
      </c>
      <c r="M8" s="3" t="s">
        <v>38</v>
      </c>
      <c r="N8" s="3" t="s">
        <v>39</v>
      </c>
      <c r="O8" s="3" t="s">
        <v>40</v>
      </c>
      <c r="P8" s="3" t="s">
        <v>41</v>
      </c>
      <c r="Q8" s="3" t="s">
        <v>42</v>
      </c>
      <c r="R8" s="3">
        <v>2012</v>
      </c>
      <c r="S8" s="3">
        <v>4</v>
      </c>
      <c r="T8" s="3">
        <v>5</v>
      </c>
      <c r="U8" s="3">
        <v>4</v>
      </c>
      <c r="V8" s="3" t="s">
        <v>43</v>
      </c>
      <c r="W8" s="3">
        <v>95334</v>
      </c>
      <c r="X8" s="3" t="s">
        <v>44</v>
      </c>
      <c r="Y8" s="3" t="s">
        <v>35</v>
      </c>
      <c r="Z8" s="3"/>
      <c r="AA8" s="3" t="s">
        <v>45</v>
      </c>
      <c r="AB8" s="3">
        <v>100</v>
      </c>
      <c r="AC8" s="3" t="s">
        <v>46</v>
      </c>
      <c r="AD8" s="3" t="s">
        <v>47</v>
      </c>
      <c r="AE8" s="3" t="s">
        <v>48</v>
      </c>
      <c r="AF8" s="3" t="s">
        <v>49</v>
      </c>
    </row>
    <row r="9" spans="1:32" x14ac:dyDescent="0.2">
      <c r="A9" s="3" t="s">
        <v>32</v>
      </c>
      <c r="B9" s="3">
        <v>95335</v>
      </c>
      <c r="C9" s="3" t="s">
        <v>33</v>
      </c>
      <c r="D9" s="3" t="s">
        <v>34</v>
      </c>
      <c r="E9" s="3" t="s">
        <v>35</v>
      </c>
      <c r="F9" s="3" t="s">
        <v>62</v>
      </c>
      <c r="G9" s="3" t="s">
        <v>63</v>
      </c>
      <c r="H9" s="3">
        <v>3.1005880999999999E-2</v>
      </c>
      <c r="I9" s="3">
        <v>2.7401325000000001E-2</v>
      </c>
      <c r="J9" s="3"/>
      <c r="K9" s="3"/>
      <c r="L9" s="3" t="s">
        <v>56</v>
      </c>
      <c r="M9" s="3" t="s">
        <v>38</v>
      </c>
      <c r="N9" s="3" t="s">
        <v>39</v>
      </c>
      <c r="O9" s="3" t="s">
        <v>40</v>
      </c>
      <c r="P9" s="3" t="s">
        <v>41</v>
      </c>
      <c r="Q9" s="3" t="s">
        <v>42</v>
      </c>
      <c r="R9" s="3">
        <v>2012</v>
      </c>
      <c r="S9" s="3">
        <v>4</v>
      </c>
      <c r="T9" s="3">
        <v>5</v>
      </c>
      <c r="U9" s="3">
        <v>4</v>
      </c>
      <c r="V9" s="3" t="s">
        <v>43</v>
      </c>
      <c r="W9" s="3">
        <v>95334</v>
      </c>
      <c r="X9" s="3" t="s">
        <v>44</v>
      </c>
      <c r="Y9" s="3" t="s">
        <v>35</v>
      </c>
      <c r="Z9" s="3"/>
      <c r="AA9" s="3" t="s">
        <v>45</v>
      </c>
      <c r="AB9" s="3">
        <v>100</v>
      </c>
      <c r="AC9" s="3" t="s">
        <v>46</v>
      </c>
      <c r="AD9" s="3" t="s">
        <v>47</v>
      </c>
      <c r="AE9" s="3" t="s">
        <v>48</v>
      </c>
      <c r="AF9" s="3" t="s">
        <v>49</v>
      </c>
    </row>
    <row r="10" spans="1:32" x14ac:dyDescent="0.2">
      <c r="A10" s="3" t="s">
        <v>32</v>
      </c>
      <c r="B10" s="3">
        <v>95335</v>
      </c>
      <c r="C10" s="3" t="s">
        <v>33</v>
      </c>
      <c r="D10" s="3" t="s">
        <v>34</v>
      </c>
      <c r="E10" s="3" t="s">
        <v>35</v>
      </c>
      <c r="F10" s="3" t="s">
        <v>64</v>
      </c>
      <c r="G10" s="3" t="s">
        <v>65</v>
      </c>
      <c r="H10" s="3">
        <v>0.1119422497</v>
      </c>
      <c r="I10" s="3">
        <v>0.11497868009999999</v>
      </c>
      <c r="J10" s="3"/>
      <c r="K10" s="3"/>
      <c r="L10" s="3" t="s">
        <v>56</v>
      </c>
      <c r="M10" s="3" t="s">
        <v>38</v>
      </c>
      <c r="N10" s="3" t="s">
        <v>39</v>
      </c>
      <c r="O10" s="3" t="s">
        <v>40</v>
      </c>
      <c r="P10" s="3" t="s">
        <v>41</v>
      </c>
      <c r="Q10" s="3" t="s">
        <v>42</v>
      </c>
      <c r="R10" s="3">
        <v>2012</v>
      </c>
      <c r="S10" s="3">
        <v>4</v>
      </c>
      <c r="T10" s="3">
        <v>5</v>
      </c>
      <c r="U10" s="3">
        <v>4</v>
      </c>
      <c r="V10" s="3" t="s">
        <v>43</v>
      </c>
      <c r="W10" s="3">
        <v>95334</v>
      </c>
      <c r="X10" s="3" t="s">
        <v>44</v>
      </c>
      <c r="Y10" s="3" t="s">
        <v>35</v>
      </c>
      <c r="Z10" s="3"/>
      <c r="AA10" s="3" t="s">
        <v>45</v>
      </c>
      <c r="AB10" s="3">
        <v>100</v>
      </c>
      <c r="AC10" s="3" t="s">
        <v>46</v>
      </c>
      <c r="AD10" s="3" t="s">
        <v>47</v>
      </c>
      <c r="AE10" s="3" t="s">
        <v>48</v>
      </c>
      <c r="AF10" s="3" t="s">
        <v>49</v>
      </c>
    </row>
    <row r="11" spans="1:32" x14ac:dyDescent="0.2">
      <c r="A11" s="3" t="s">
        <v>32</v>
      </c>
      <c r="B11" s="3">
        <v>95335</v>
      </c>
      <c r="C11" s="3" t="s">
        <v>33</v>
      </c>
      <c r="D11" s="3" t="s">
        <v>34</v>
      </c>
      <c r="E11" s="3" t="s">
        <v>35</v>
      </c>
      <c r="F11" s="3" t="s">
        <v>66</v>
      </c>
      <c r="G11" s="3"/>
      <c r="H11" s="3">
        <v>1.5148769757</v>
      </c>
      <c r="I11" s="3">
        <v>2.6238438891000002</v>
      </c>
      <c r="J11" s="3"/>
      <c r="K11" s="3"/>
      <c r="L11" s="3" t="s">
        <v>37</v>
      </c>
      <c r="M11" s="3" t="s">
        <v>38</v>
      </c>
      <c r="N11" s="3" t="s">
        <v>39</v>
      </c>
      <c r="O11" s="3" t="s">
        <v>40</v>
      </c>
      <c r="P11" s="3" t="s">
        <v>41</v>
      </c>
      <c r="Q11" s="3" t="s">
        <v>42</v>
      </c>
      <c r="R11" s="3">
        <v>2012</v>
      </c>
      <c r="S11" s="3">
        <v>4</v>
      </c>
      <c r="T11" s="3">
        <v>5</v>
      </c>
      <c r="U11" s="3">
        <v>4</v>
      </c>
      <c r="V11" s="3" t="s">
        <v>43</v>
      </c>
      <c r="W11" s="3">
        <v>95334</v>
      </c>
      <c r="X11" s="3" t="s">
        <v>44</v>
      </c>
      <c r="Y11" s="3" t="s">
        <v>35</v>
      </c>
      <c r="Z11" s="3"/>
      <c r="AA11" s="3" t="s">
        <v>45</v>
      </c>
      <c r="AB11" s="3">
        <v>100</v>
      </c>
      <c r="AC11" s="3" t="s">
        <v>46</v>
      </c>
      <c r="AD11" s="3" t="s">
        <v>47</v>
      </c>
      <c r="AE11" s="3" t="s">
        <v>48</v>
      </c>
      <c r="AF11" s="3" t="s">
        <v>49</v>
      </c>
    </row>
    <row r="12" spans="1:32" x14ac:dyDescent="0.2">
      <c r="A12" s="3" t="s">
        <v>32</v>
      </c>
      <c r="B12" s="3">
        <v>95335</v>
      </c>
      <c r="C12" s="3" t="s">
        <v>33</v>
      </c>
      <c r="D12" s="3" t="s">
        <v>34</v>
      </c>
      <c r="E12" s="3" t="s">
        <v>35</v>
      </c>
      <c r="F12" s="3" t="s">
        <v>67</v>
      </c>
      <c r="G12" s="3"/>
      <c r="H12" s="3">
        <v>0.45895604690000003</v>
      </c>
      <c r="I12" s="3">
        <v>0.79493519160000004</v>
      </c>
      <c r="J12" s="3"/>
      <c r="K12" s="3"/>
      <c r="L12" s="3" t="s">
        <v>37</v>
      </c>
      <c r="M12" s="3" t="s">
        <v>38</v>
      </c>
      <c r="N12" s="3" t="s">
        <v>39</v>
      </c>
      <c r="O12" s="3" t="s">
        <v>40</v>
      </c>
      <c r="P12" s="3" t="s">
        <v>41</v>
      </c>
      <c r="Q12" s="3" t="s">
        <v>42</v>
      </c>
      <c r="R12" s="3">
        <v>2012</v>
      </c>
      <c r="S12" s="3">
        <v>4</v>
      </c>
      <c r="T12" s="3">
        <v>5</v>
      </c>
      <c r="U12" s="3">
        <v>4</v>
      </c>
      <c r="V12" s="3" t="s">
        <v>43</v>
      </c>
      <c r="W12" s="3">
        <v>95334</v>
      </c>
      <c r="X12" s="3" t="s">
        <v>44</v>
      </c>
      <c r="Y12" s="3" t="s">
        <v>35</v>
      </c>
      <c r="Z12" s="3"/>
      <c r="AA12" s="3" t="s">
        <v>45</v>
      </c>
      <c r="AB12" s="3">
        <v>100</v>
      </c>
      <c r="AC12" s="3" t="s">
        <v>46</v>
      </c>
      <c r="AD12" s="3" t="s">
        <v>47</v>
      </c>
      <c r="AE12" s="3" t="s">
        <v>48</v>
      </c>
      <c r="AF12" s="3" t="s">
        <v>49</v>
      </c>
    </row>
    <row r="13" spans="1:32" x14ac:dyDescent="0.2">
      <c r="A13" s="3" t="s">
        <v>32</v>
      </c>
      <c r="B13" s="3">
        <v>95335</v>
      </c>
      <c r="C13" s="3" t="s">
        <v>33</v>
      </c>
      <c r="D13" s="3" t="s">
        <v>34</v>
      </c>
      <c r="E13" s="3" t="s">
        <v>35</v>
      </c>
      <c r="F13" s="3" t="s">
        <v>68</v>
      </c>
      <c r="G13" s="3"/>
      <c r="H13" s="3">
        <v>5.7827777099999998E-2</v>
      </c>
      <c r="I13" s="3">
        <v>0.100160648</v>
      </c>
      <c r="J13" s="3"/>
      <c r="K13" s="3"/>
      <c r="L13" s="3" t="s">
        <v>37</v>
      </c>
      <c r="M13" s="3" t="s">
        <v>38</v>
      </c>
      <c r="N13" s="3" t="s">
        <v>39</v>
      </c>
      <c r="O13" s="3" t="s">
        <v>40</v>
      </c>
      <c r="P13" s="3" t="s">
        <v>41</v>
      </c>
      <c r="Q13" s="3" t="s">
        <v>42</v>
      </c>
      <c r="R13" s="3">
        <v>2012</v>
      </c>
      <c r="S13" s="3">
        <v>4</v>
      </c>
      <c r="T13" s="3">
        <v>5</v>
      </c>
      <c r="U13" s="3">
        <v>4</v>
      </c>
      <c r="V13" s="3" t="s">
        <v>43</v>
      </c>
      <c r="W13" s="3">
        <v>95334</v>
      </c>
      <c r="X13" s="3" t="s">
        <v>44</v>
      </c>
      <c r="Y13" s="3" t="s">
        <v>35</v>
      </c>
      <c r="Z13" s="3"/>
      <c r="AA13" s="3" t="s">
        <v>45</v>
      </c>
      <c r="AB13" s="3">
        <v>100</v>
      </c>
      <c r="AC13" s="3" t="s">
        <v>46</v>
      </c>
      <c r="AD13" s="3" t="s">
        <v>47</v>
      </c>
      <c r="AE13" s="3" t="s">
        <v>48</v>
      </c>
      <c r="AF13" s="3" t="s">
        <v>49</v>
      </c>
    </row>
    <row r="14" spans="1:32" x14ac:dyDescent="0.2">
      <c r="A14" s="3" t="s">
        <v>32</v>
      </c>
      <c r="B14" s="3">
        <v>95335</v>
      </c>
      <c r="C14" s="3" t="s">
        <v>33</v>
      </c>
      <c r="D14" s="3" t="s">
        <v>34</v>
      </c>
      <c r="E14" s="3" t="s">
        <v>35</v>
      </c>
      <c r="F14" s="3" t="s">
        <v>69</v>
      </c>
      <c r="G14" s="3" t="s">
        <v>70</v>
      </c>
      <c r="H14" s="3">
        <v>0.52570637269999998</v>
      </c>
      <c r="I14" s="3">
        <v>0.91055014739999995</v>
      </c>
      <c r="J14" s="3"/>
      <c r="K14" s="3" t="s">
        <v>47</v>
      </c>
      <c r="L14" s="3" t="s">
        <v>37</v>
      </c>
      <c r="M14" s="3" t="s">
        <v>38</v>
      </c>
      <c r="N14" s="3" t="s">
        <v>39</v>
      </c>
      <c r="O14" s="3" t="s">
        <v>40</v>
      </c>
      <c r="P14" s="3" t="s">
        <v>41</v>
      </c>
      <c r="Q14" s="3" t="s">
        <v>42</v>
      </c>
      <c r="R14" s="3">
        <v>2012</v>
      </c>
      <c r="S14" s="3">
        <v>4</v>
      </c>
      <c r="T14" s="3">
        <v>5</v>
      </c>
      <c r="U14" s="3">
        <v>4</v>
      </c>
      <c r="V14" s="3" t="s">
        <v>43</v>
      </c>
      <c r="W14" s="3">
        <v>95334</v>
      </c>
      <c r="X14" s="3" t="s">
        <v>44</v>
      </c>
      <c r="Y14" s="3" t="s">
        <v>35</v>
      </c>
      <c r="Z14" s="3"/>
      <c r="AA14" s="3" t="s">
        <v>45</v>
      </c>
      <c r="AB14" s="3">
        <v>100</v>
      </c>
      <c r="AC14" s="3" t="s">
        <v>46</v>
      </c>
      <c r="AD14" s="3" t="s">
        <v>47</v>
      </c>
      <c r="AE14" s="3" t="s">
        <v>48</v>
      </c>
      <c r="AF14" s="3" t="s">
        <v>49</v>
      </c>
    </row>
    <row r="15" spans="1:32" x14ac:dyDescent="0.2">
      <c r="A15" s="3" t="s">
        <v>32</v>
      </c>
      <c r="B15" s="3">
        <v>95335</v>
      </c>
      <c r="C15" s="3" t="s">
        <v>33</v>
      </c>
      <c r="D15" s="3" t="s">
        <v>34</v>
      </c>
      <c r="E15" s="3" t="s">
        <v>35</v>
      </c>
      <c r="F15" s="3" t="s">
        <v>71</v>
      </c>
      <c r="G15" s="3" t="s">
        <v>72</v>
      </c>
      <c r="H15" s="3">
        <v>0.166482097</v>
      </c>
      <c r="I15" s="3">
        <v>0.28835545060000001</v>
      </c>
      <c r="J15" s="3"/>
      <c r="K15" s="3" t="s">
        <v>47</v>
      </c>
      <c r="L15" s="3" t="s">
        <v>37</v>
      </c>
      <c r="M15" s="3" t="s">
        <v>38</v>
      </c>
      <c r="N15" s="3" t="s">
        <v>39</v>
      </c>
      <c r="O15" s="3" t="s">
        <v>40</v>
      </c>
      <c r="P15" s="3" t="s">
        <v>41</v>
      </c>
      <c r="Q15" s="3" t="s">
        <v>42</v>
      </c>
      <c r="R15" s="3">
        <v>2012</v>
      </c>
      <c r="S15" s="3">
        <v>4</v>
      </c>
      <c r="T15" s="3">
        <v>5</v>
      </c>
      <c r="U15" s="3">
        <v>4</v>
      </c>
      <c r="V15" s="3" t="s">
        <v>43</v>
      </c>
      <c r="W15" s="3">
        <v>95334</v>
      </c>
      <c r="X15" s="3" t="s">
        <v>44</v>
      </c>
      <c r="Y15" s="3" t="s">
        <v>35</v>
      </c>
      <c r="Z15" s="3"/>
      <c r="AA15" s="3" t="s">
        <v>45</v>
      </c>
      <c r="AB15" s="3">
        <v>100</v>
      </c>
      <c r="AC15" s="3" t="s">
        <v>46</v>
      </c>
      <c r="AD15" s="3" t="s">
        <v>47</v>
      </c>
      <c r="AE15" s="3" t="s">
        <v>48</v>
      </c>
      <c r="AF15" s="3" t="s">
        <v>49</v>
      </c>
    </row>
    <row r="16" spans="1:32" x14ac:dyDescent="0.2">
      <c r="A16" s="3" t="s">
        <v>32</v>
      </c>
      <c r="B16" s="3">
        <v>95335</v>
      </c>
      <c r="C16" s="3" t="s">
        <v>33</v>
      </c>
      <c r="D16" s="3" t="s">
        <v>34</v>
      </c>
      <c r="E16" s="3" t="s">
        <v>35</v>
      </c>
      <c r="F16" s="3" t="s">
        <v>73</v>
      </c>
      <c r="G16" s="3"/>
      <c r="H16" s="3">
        <v>2.1881841799999999E-2</v>
      </c>
      <c r="I16" s="3">
        <v>1.9839241800000001E-2</v>
      </c>
      <c r="J16" s="3"/>
      <c r="K16" s="3"/>
      <c r="L16" s="3" t="s">
        <v>56</v>
      </c>
      <c r="M16" s="3" t="s">
        <v>38</v>
      </c>
      <c r="N16" s="3" t="s">
        <v>39</v>
      </c>
      <c r="O16" s="3" t="s">
        <v>40</v>
      </c>
      <c r="P16" s="3" t="s">
        <v>41</v>
      </c>
      <c r="Q16" s="3" t="s">
        <v>42</v>
      </c>
      <c r="R16" s="3">
        <v>2012</v>
      </c>
      <c r="S16" s="3">
        <v>4</v>
      </c>
      <c r="T16" s="3">
        <v>5</v>
      </c>
      <c r="U16" s="3">
        <v>4</v>
      </c>
      <c r="V16" s="3" t="s">
        <v>43</v>
      </c>
      <c r="W16" s="3">
        <v>95334</v>
      </c>
      <c r="X16" s="3" t="s">
        <v>44</v>
      </c>
      <c r="Y16" s="3" t="s">
        <v>35</v>
      </c>
      <c r="Z16" s="3"/>
      <c r="AA16" s="3" t="s">
        <v>45</v>
      </c>
      <c r="AB16" s="3">
        <v>100</v>
      </c>
      <c r="AC16" s="3" t="s">
        <v>46</v>
      </c>
      <c r="AD16" s="3" t="s">
        <v>47</v>
      </c>
      <c r="AE16" s="3" t="s">
        <v>48</v>
      </c>
      <c r="AF16" s="3" t="s">
        <v>49</v>
      </c>
    </row>
    <row r="17" spans="1:32" x14ac:dyDescent="0.2">
      <c r="A17" s="3" t="s">
        <v>32</v>
      </c>
      <c r="B17" s="3">
        <v>95335</v>
      </c>
      <c r="C17" s="3" t="s">
        <v>33</v>
      </c>
      <c r="D17" s="3" t="s">
        <v>34</v>
      </c>
      <c r="E17" s="3" t="s">
        <v>35</v>
      </c>
      <c r="F17" s="3" t="s">
        <v>74</v>
      </c>
      <c r="G17" s="3"/>
      <c r="H17" s="3">
        <v>0.87037124470000005</v>
      </c>
      <c r="I17" s="3">
        <v>1.5075272173000001</v>
      </c>
      <c r="J17" s="3"/>
      <c r="K17" s="3"/>
      <c r="L17" s="3" t="s">
        <v>37</v>
      </c>
      <c r="M17" s="3" t="s">
        <v>38</v>
      </c>
      <c r="N17" s="3" t="s">
        <v>39</v>
      </c>
      <c r="O17" s="3" t="s">
        <v>40</v>
      </c>
      <c r="P17" s="3" t="s">
        <v>41</v>
      </c>
      <c r="Q17" s="3" t="s">
        <v>42</v>
      </c>
      <c r="R17" s="3">
        <v>2012</v>
      </c>
      <c r="S17" s="3">
        <v>4</v>
      </c>
      <c r="T17" s="3">
        <v>5</v>
      </c>
      <c r="U17" s="3">
        <v>4</v>
      </c>
      <c r="V17" s="3" t="s">
        <v>43</v>
      </c>
      <c r="W17" s="3">
        <v>95334</v>
      </c>
      <c r="X17" s="3" t="s">
        <v>44</v>
      </c>
      <c r="Y17" s="3" t="s">
        <v>35</v>
      </c>
      <c r="Z17" s="3"/>
      <c r="AA17" s="3" t="s">
        <v>45</v>
      </c>
      <c r="AB17" s="3">
        <v>100</v>
      </c>
      <c r="AC17" s="3" t="s">
        <v>46</v>
      </c>
      <c r="AD17" s="3" t="s">
        <v>47</v>
      </c>
      <c r="AE17" s="3" t="s">
        <v>48</v>
      </c>
      <c r="AF17" s="3" t="s">
        <v>49</v>
      </c>
    </row>
    <row r="18" spans="1:32" x14ac:dyDescent="0.2">
      <c r="A18" s="3" t="s">
        <v>32</v>
      </c>
      <c r="B18" s="3">
        <v>95335</v>
      </c>
      <c r="C18" s="3" t="s">
        <v>33</v>
      </c>
      <c r="D18" s="3" t="s">
        <v>34</v>
      </c>
      <c r="E18" s="3" t="s">
        <v>35</v>
      </c>
      <c r="F18" s="3" t="s">
        <v>75</v>
      </c>
      <c r="G18" s="3" t="s">
        <v>76</v>
      </c>
      <c r="H18" s="3">
        <v>10.1120923135</v>
      </c>
      <c r="I18" s="3">
        <v>4.1848484877000001</v>
      </c>
      <c r="J18" s="3"/>
      <c r="K18" s="3" t="s">
        <v>47</v>
      </c>
      <c r="L18" s="3" t="s">
        <v>37</v>
      </c>
      <c r="M18" s="3" t="s">
        <v>38</v>
      </c>
      <c r="N18" s="3" t="s">
        <v>39</v>
      </c>
      <c r="O18" s="3" t="s">
        <v>40</v>
      </c>
      <c r="P18" s="3" t="s">
        <v>41</v>
      </c>
      <c r="Q18" s="3" t="s">
        <v>42</v>
      </c>
      <c r="R18" s="3">
        <v>2012</v>
      </c>
      <c r="S18" s="3">
        <v>4</v>
      </c>
      <c r="T18" s="3">
        <v>5</v>
      </c>
      <c r="U18" s="3">
        <v>4</v>
      </c>
      <c r="V18" s="3" t="s">
        <v>43</v>
      </c>
      <c r="W18" s="3">
        <v>95334</v>
      </c>
      <c r="X18" s="3" t="s">
        <v>44</v>
      </c>
      <c r="Y18" s="3" t="s">
        <v>35</v>
      </c>
      <c r="Z18" s="3"/>
      <c r="AA18" s="3" t="s">
        <v>45</v>
      </c>
      <c r="AB18" s="3">
        <v>100</v>
      </c>
      <c r="AC18" s="3" t="s">
        <v>46</v>
      </c>
      <c r="AD18" s="3" t="s">
        <v>47</v>
      </c>
      <c r="AE18" s="3" t="s">
        <v>48</v>
      </c>
      <c r="AF18" s="3" t="s">
        <v>49</v>
      </c>
    </row>
    <row r="19" spans="1:32" x14ac:dyDescent="0.2">
      <c r="A19" s="3" t="s">
        <v>32</v>
      </c>
      <c r="B19" s="3">
        <v>95335</v>
      </c>
      <c r="C19" s="3" t="s">
        <v>33</v>
      </c>
      <c r="D19" s="3" t="s">
        <v>34</v>
      </c>
      <c r="E19" s="3" t="s">
        <v>35</v>
      </c>
      <c r="F19" s="3" t="s">
        <v>77</v>
      </c>
      <c r="G19" s="3"/>
      <c r="H19" s="3">
        <v>3.1931934846000001</v>
      </c>
      <c r="I19" s="3">
        <v>4.3636938856</v>
      </c>
      <c r="J19" s="3"/>
      <c r="K19" s="3"/>
      <c r="L19" s="3" t="s">
        <v>37</v>
      </c>
      <c r="M19" s="3" t="s">
        <v>38</v>
      </c>
      <c r="N19" s="3" t="s">
        <v>39</v>
      </c>
      <c r="O19" s="3" t="s">
        <v>40</v>
      </c>
      <c r="P19" s="3" t="s">
        <v>41</v>
      </c>
      <c r="Q19" s="3" t="s">
        <v>42</v>
      </c>
      <c r="R19" s="3">
        <v>2012</v>
      </c>
      <c r="S19" s="3">
        <v>4</v>
      </c>
      <c r="T19" s="3">
        <v>5</v>
      </c>
      <c r="U19" s="3">
        <v>4</v>
      </c>
      <c r="V19" s="3" t="s">
        <v>43</v>
      </c>
      <c r="W19" s="3">
        <v>95334</v>
      </c>
      <c r="X19" s="3" t="s">
        <v>44</v>
      </c>
      <c r="Y19" s="3" t="s">
        <v>35</v>
      </c>
      <c r="Z19" s="3"/>
      <c r="AA19" s="3" t="s">
        <v>45</v>
      </c>
      <c r="AB19" s="3">
        <v>100</v>
      </c>
      <c r="AC19" s="3" t="s">
        <v>46</v>
      </c>
      <c r="AD19" s="3" t="s">
        <v>47</v>
      </c>
      <c r="AE19" s="3" t="s">
        <v>48</v>
      </c>
      <c r="AF19" s="3" t="s">
        <v>49</v>
      </c>
    </row>
    <row r="20" spans="1:32" x14ac:dyDescent="0.2">
      <c r="A20" s="3" t="s">
        <v>32</v>
      </c>
      <c r="B20" s="3">
        <v>95335</v>
      </c>
      <c r="C20" s="3" t="s">
        <v>33</v>
      </c>
      <c r="D20" s="3" t="s">
        <v>34</v>
      </c>
      <c r="E20" s="3" t="s">
        <v>35</v>
      </c>
      <c r="F20" s="3" t="s">
        <v>78</v>
      </c>
      <c r="G20" s="3" t="s">
        <v>79</v>
      </c>
      <c r="H20" s="3">
        <v>0.9243770965</v>
      </c>
      <c r="I20" s="3">
        <v>1.6010680963999999</v>
      </c>
      <c r="J20" s="3" t="s">
        <v>47</v>
      </c>
      <c r="K20" s="3" t="s">
        <v>47</v>
      </c>
      <c r="L20" s="3" t="s">
        <v>37</v>
      </c>
      <c r="M20" s="3" t="s">
        <v>38</v>
      </c>
      <c r="N20" s="3" t="s">
        <v>39</v>
      </c>
      <c r="O20" s="3" t="s">
        <v>40</v>
      </c>
      <c r="P20" s="3" t="s">
        <v>41</v>
      </c>
      <c r="Q20" s="3" t="s">
        <v>42</v>
      </c>
      <c r="R20" s="3">
        <v>2012</v>
      </c>
      <c r="S20" s="3">
        <v>4</v>
      </c>
      <c r="T20" s="3">
        <v>5</v>
      </c>
      <c r="U20" s="3">
        <v>4</v>
      </c>
      <c r="V20" s="3" t="s">
        <v>43</v>
      </c>
      <c r="W20" s="3">
        <v>95334</v>
      </c>
      <c r="X20" s="3" t="s">
        <v>44</v>
      </c>
      <c r="Y20" s="3" t="s">
        <v>35</v>
      </c>
      <c r="Z20" s="3"/>
      <c r="AA20" s="3" t="s">
        <v>45</v>
      </c>
      <c r="AB20" s="3">
        <v>100</v>
      </c>
      <c r="AC20" s="3" t="s">
        <v>46</v>
      </c>
      <c r="AD20" s="3" t="s">
        <v>47</v>
      </c>
      <c r="AE20" s="3" t="s">
        <v>48</v>
      </c>
      <c r="AF20" s="3" t="s">
        <v>49</v>
      </c>
    </row>
    <row r="21" spans="1:32" x14ac:dyDescent="0.2">
      <c r="A21" s="3" t="s">
        <v>32</v>
      </c>
      <c r="B21" s="3">
        <v>95335</v>
      </c>
      <c r="C21" s="3" t="s">
        <v>33</v>
      </c>
      <c r="D21" s="3" t="s">
        <v>34</v>
      </c>
      <c r="E21" s="3" t="s">
        <v>35</v>
      </c>
      <c r="F21" s="3" t="s">
        <v>80</v>
      </c>
      <c r="G21" s="3" t="s">
        <v>81</v>
      </c>
      <c r="H21" s="3">
        <v>9.5539678614000003</v>
      </c>
      <c r="I21" s="3">
        <v>4.7378027360999999</v>
      </c>
      <c r="J21" s="3"/>
      <c r="K21" s="3" t="s">
        <v>47</v>
      </c>
      <c r="L21" s="3" t="s">
        <v>37</v>
      </c>
      <c r="M21" s="3" t="s">
        <v>38</v>
      </c>
      <c r="N21" s="3" t="s">
        <v>39</v>
      </c>
      <c r="O21" s="3" t="s">
        <v>40</v>
      </c>
      <c r="P21" s="3" t="s">
        <v>41</v>
      </c>
      <c r="Q21" s="3" t="s">
        <v>42</v>
      </c>
      <c r="R21" s="3">
        <v>2012</v>
      </c>
      <c r="S21" s="3">
        <v>4</v>
      </c>
      <c r="T21" s="3">
        <v>5</v>
      </c>
      <c r="U21" s="3">
        <v>4</v>
      </c>
      <c r="V21" s="3" t="s">
        <v>43</v>
      </c>
      <c r="W21" s="3">
        <v>95334</v>
      </c>
      <c r="X21" s="3" t="s">
        <v>44</v>
      </c>
      <c r="Y21" s="3" t="s">
        <v>35</v>
      </c>
      <c r="Z21" s="3"/>
      <c r="AA21" s="3" t="s">
        <v>45</v>
      </c>
      <c r="AB21" s="3">
        <v>100</v>
      </c>
      <c r="AC21" s="3" t="s">
        <v>46</v>
      </c>
      <c r="AD21" s="3" t="s">
        <v>47</v>
      </c>
      <c r="AE21" s="3" t="s">
        <v>48</v>
      </c>
      <c r="AF21" s="3" t="s">
        <v>49</v>
      </c>
    </row>
    <row r="22" spans="1:32" x14ac:dyDescent="0.2">
      <c r="A22" s="3" t="s">
        <v>32</v>
      </c>
      <c r="B22" s="3">
        <v>95335</v>
      </c>
      <c r="C22" s="3" t="s">
        <v>33</v>
      </c>
      <c r="D22" s="3" t="s">
        <v>34</v>
      </c>
      <c r="E22" s="3" t="s">
        <v>35</v>
      </c>
      <c r="F22" s="3" t="s">
        <v>82</v>
      </c>
      <c r="G22" s="3" t="s">
        <v>83</v>
      </c>
      <c r="H22" s="3">
        <v>2.2014011083999998</v>
      </c>
      <c r="I22" s="3">
        <v>1.3625373976999999</v>
      </c>
      <c r="J22" s="3" t="s">
        <v>47</v>
      </c>
      <c r="K22" s="3" t="s">
        <v>47</v>
      </c>
      <c r="L22" s="3" t="s">
        <v>56</v>
      </c>
      <c r="M22" s="3" t="s">
        <v>38</v>
      </c>
      <c r="N22" s="3" t="s">
        <v>39</v>
      </c>
      <c r="O22" s="3" t="s">
        <v>40</v>
      </c>
      <c r="P22" s="3" t="s">
        <v>41</v>
      </c>
      <c r="Q22" s="3" t="s">
        <v>42</v>
      </c>
      <c r="R22" s="3">
        <v>2012</v>
      </c>
      <c r="S22" s="3">
        <v>4</v>
      </c>
      <c r="T22" s="3">
        <v>5</v>
      </c>
      <c r="U22" s="3">
        <v>4</v>
      </c>
      <c r="V22" s="3" t="s">
        <v>43</v>
      </c>
      <c r="W22" s="3">
        <v>95334</v>
      </c>
      <c r="X22" s="3" t="s">
        <v>44</v>
      </c>
      <c r="Y22" s="3" t="s">
        <v>35</v>
      </c>
      <c r="Z22" s="3"/>
      <c r="AA22" s="3" t="s">
        <v>45</v>
      </c>
      <c r="AB22" s="3">
        <v>100</v>
      </c>
      <c r="AC22" s="3" t="s">
        <v>46</v>
      </c>
      <c r="AD22" s="3" t="s">
        <v>47</v>
      </c>
      <c r="AE22" s="3" t="s">
        <v>48</v>
      </c>
      <c r="AF22" s="3" t="s">
        <v>49</v>
      </c>
    </row>
    <row r="23" spans="1:32" x14ac:dyDescent="0.2">
      <c r="A23" s="3" t="s">
        <v>32</v>
      </c>
      <c r="B23" s="3">
        <v>95335</v>
      </c>
      <c r="C23" s="3" t="s">
        <v>33</v>
      </c>
      <c r="D23" s="3" t="s">
        <v>34</v>
      </c>
      <c r="E23" s="3" t="s">
        <v>35</v>
      </c>
      <c r="F23" s="3" t="s">
        <v>84</v>
      </c>
      <c r="G23" s="3" t="s">
        <v>85</v>
      </c>
      <c r="H23" s="3">
        <v>1.0317342703000001</v>
      </c>
      <c r="I23" s="3">
        <v>0.49841094800000002</v>
      </c>
      <c r="J23" s="3"/>
      <c r="K23" s="3" t="s">
        <v>47</v>
      </c>
      <c r="L23" s="3" t="s">
        <v>37</v>
      </c>
      <c r="M23" s="3" t="s">
        <v>38</v>
      </c>
      <c r="N23" s="3" t="s">
        <v>39</v>
      </c>
      <c r="O23" s="3" t="s">
        <v>40</v>
      </c>
      <c r="P23" s="3" t="s">
        <v>41</v>
      </c>
      <c r="Q23" s="3" t="s">
        <v>42</v>
      </c>
      <c r="R23" s="3">
        <v>2012</v>
      </c>
      <c r="S23" s="3">
        <v>4</v>
      </c>
      <c r="T23" s="3">
        <v>5</v>
      </c>
      <c r="U23" s="3">
        <v>4</v>
      </c>
      <c r="V23" s="3" t="s">
        <v>43</v>
      </c>
      <c r="W23" s="3">
        <v>95334</v>
      </c>
      <c r="X23" s="3" t="s">
        <v>44</v>
      </c>
      <c r="Y23" s="3" t="s">
        <v>35</v>
      </c>
      <c r="Z23" s="3"/>
      <c r="AA23" s="3" t="s">
        <v>45</v>
      </c>
      <c r="AB23" s="3">
        <v>100</v>
      </c>
      <c r="AC23" s="3" t="s">
        <v>46</v>
      </c>
      <c r="AD23" s="3" t="s">
        <v>47</v>
      </c>
      <c r="AE23" s="3" t="s">
        <v>48</v>
      </c>
      <c r="AF23" s="3" t="s">
        <v>49</v>
      </c>
    </row>
    <row r="24" spans="1:32" x14ac:dyDescent="0.2">
      <c r="A24" s="3" t="s">
        <v>32</v>
      </c>
      <c r="B24" s="3">
        <v>95335</v>
      </c>
      <c r="C24" s="3" t="s">
        <v>33</v>
      </c>
      <c r="D24" s="3" t="s">
        <v>34</v>
      </c>
      <c r="E24" s="3" t="s">
        <v>35</v>
      </c>
      <c r="F24" s="3" t="s">
        <v>86</v>
      </c>
      <c r="G24" s="3" t="s">
        <v>87</v>
      </c>
      <c r="H24" s="3">
        <v>2.3773887600000002E-2</v>
      </c>
      <c r="I24" s="3">
        <v>4.11775812E-2</v>
      </c>
      <c r="J24" s="3"/>
      <c r="K24" s="3" t="s">
        <v>47</v>
      </c>
      <c r="L24" s="3" t="s">
        <v>37</v>
      </c>
      <c r="M24" s="3" t="s">
        <v>38</v>
      </c>
      <c r="N24" s="3" t="s">
        <v>39</v>
      </c>
      <c r="O24" s="3" t="s">
        <v>40</v>
      </c>
      <c r="P24" s="3" t="s">
        <v>41</v>
      </c>
      <c r="Q24" s="3" t="s">
        <v>42</v>
      </c>
      <c r="R24" s="3">
        <v>2012</v>
      </c>
      <c r="S24" s="3">
        <v>4</v>
      </c>
      <c r="T24" s="3">
        <v>5</v>
      </c>
      <c r="U24" s="3">
        <v>4</v>
      </c>
      <c r="V24" s="3" t="s">
        <v>43</v>
      </c>
      <c r="W24" s="3">
        <v>95334</v>
      </c>
      <c r="X24" s="3" t="s">
        <v>44</v>
      </c>
      <c r="Y24" s="3" t="s">
        <v>35</v>
      </c>
      <c r="Z24" s="3"/>
      <c r="AA24" s="3" t="s">
        <v>45</v>
      </c>
      <c r="AB24" s="3">
        <v>100</v>
      </c>
      <c r="AC24" s="3" t="s">
        <v>46</v>
      </c>
      <c r="AD24" s="3" t="s">
        <v>47</v>
      </c>
      <c r="AE24" s="3" t="s">
        <v>48</v>
      </c>
      <c r="AF24" s="3" t="s">
        <v>49</v>
      </c>
    </row>
    <row r="25" spans="1:32" x14ac:dyDescent="0.2">
      <c r="A25" s="3" t="s">
        <v>32</v>
      </c>
      <c r="B25" s="3">
        <v>95335</v>
      </c>
      <c r="C25" s="3" t="s">
        <v>33</v>
      </c>
      <c r="D25" s="3" t="s">
        <v>34</v>
      </c>
      <c r="E25" s="3" t="s">
        <v>35</v>
      </c>
      <c r="F25" s="3" t="s">
        <v>88</v>
      </c>
      <c r="G25" s="3"/>
      <c r="H25" s="3">
        <v>6.3370702599999995E-2</v>
      </c>
      <c r="I25" s="3">
        <v>0.1097612766</v>
      </c>
      <c r="J25" s="3"/>
      <c r="K25" s="3"/>
      <c r="L25" s="3" t="s">
        <v>37</v>
      </c>
      <c r="M25" s="3" t="s">
        <v>38</v>
      </c>
      <c r="N25" s="3" t="s">
        <v>39</v>
      </c>
      <c r="O25" s="3" t="s">
        <v>40</v>
      </c>
      <c r="P25" s="3" t="s">
        <v>41</v>
      </c>
      <c r="Q25" s="3" t="s">
        <v>42</v>
      </c>
      <c r="R25" s="3">
        <v>2012</v>
      </c>
      <c r="S25" s="3">
        <v>4</v>
      </c>
      <c r="T25" s="3">
        <v>5</v>
      </c>
      <c r="U25" s="3">
        <v>4</v>
      </c>
      <c r="V25" s="3" t="s">
        <v>43</v>
      </c>
      <c r="W25" s="3">
        <v>95334</v>
      </c>
      <c r="X25" s="3" t="s">
        <v>44</v>
      </c>
      <c r="Y25" s="3" t="s">
        <v>35</v>
      </c>
      <c r="Z25" s="3"/>
      <c r="AA25" s="3" t="s">
        <v>45</v>
      </c>
      <c r="AB25" s="3">
        <v>100</v>
      </c>
      <c r="AC25" s="3" t="s">
        <v>46</v>
      </c>
      <c r="AD25" s="3" t="s">
        <v>47</v>
      </c>
      <c r="AE25" s="3" t="s">
        <v>48</v>
      </c>
      <c r="AF25" s="3" t="s">
        <v>49</v>
      </c>
    </row>
    <row r="26" spans="1:32" x14ac:dyDescent="0.2">
      <c r="A26" s="3" t="s">
        <v>32</v>
      </c>
      <c r="B26" s="3">
        <v>95335</v>
      </c>
      <c r="C26" s="3" t="s">
        <v>33</v>
      </c>
      <c r="D26" s="3" t="s">
        <v>34</v>
      </c>
      <c r="E26" s="3" t="s">
        <v>35</v>
      </c>
      <c r="F26" s="3" t="s">
        <v>89</v>
      </c>
      <c r="G26" s="3" t="s">
        <v>90</v>
      </c>
      <c r="H26" s="3">
        <v>0.36923770319999999</v>
      </c>
      <c r="I26" s="3">
        <v>0.40296511130000001</v>
      </c>
      <c r="J26" s="3" t="s">
        <v>47</v>
      </c>
      <c r="K26" s="3" t="s">
        <v>47</v>
      </c>
      <c r="L26" s="3" t="s">
        <v>37</v>
      </c>
      <c r="M26" s="3" t="s">
        <v>38</v>
      </c>
      <c r="N26" s="3" t="s">
        <v>39</v>
      </c>
      <c r="O26" s="3" t="s">
        <v>40</v>
      </c>
      <c r="P26" s="3" t="s">
        <v>41</v>
      </c>
      <c r="Q26" s="3" t="s">
        <v>42</v>
      </c>
      <c r="R26" s="3">
        <v>2012</v>
      </c>
      <c r="S26" s="3">
        <v>4</v>
      </c>
      <c r="T26" s="3">
        <v>5</v>
      </c>
      <c r="U26" s="3">
        <v>4</v>
      </c>
      <c r="V26" s="3" t="s">
        <v>43</v>
      </c>
      <c r="W26" s="3">
        <v>95334</v>
      </c>
      <c r="X26" s="3" t="s">
        <v>44</v>
      </c>
      <c r="Y26" s="3" t="s">
        <v>35</v>
      </c>
      <c r="Z26" s="3"/>
      <c r="AA26" s="3" t="s">
        <v>45</v>
      </c>
      <c r="AB26" s="3">
        <v>100</v>
      </c>
      <c r="AC26" s="3" t="s">
        <v>46</v>
      </c>
      <c r="AD26" s="3" t="s">
        <v>47</v>
      </c>
      <c r="AE26" s="3" t="s">
        <v>48</v>
      </c>
      <c r="AF26" s="3" t="s">
        <v>49</v>
      </c>
    </row>
    <row r="27" spans="1:32" x14ac:dyDescent="0.2">
      <c r="A27" s="3" t="s">
        <v>32</v>
      </c>
      <c r="B27" s="3">
        <v>95335</v>
      </c>
      <c r="C27" s="3" t="s">
        <v>33</v>
      </c>
      <c r="D27" s="3" t="s">
        <v>34</v>
      </c>
      <c r="E27" s="3" t="s">
        <v>35</v>
      </c>
      <c r="F27" s="3" t="s">
        <v>91</v>
      </c>
      <c r="G27" s="3" t="s">
        <v>92</v>
      </c>
      <c r="H27" s="3">
        <v>2.3972804421</v>
      </c>
      <c r="I27" s="3">
        <v>4.1522115257000003</v>
      </c>
      <c r="J27" s="3"/>
      <c r="K27" s="3" t="s">
        <v>47</v>
      </c>
      <c r="L27" s="3" t="s">
        <v>37</v>
      </c>
      <c r="M27" s="3" t="s">
        <v>38</v>
      </c>
      <c r="N27" s="3" t="s">
        <v>39</v>
      </c>
      <c r="O27" s="3" t="s">
        <v>40</v>
      </c>
      <c r="P27" s="3" t="s">
        <v>41</v>
      </c>
      <c r="Q27" s="3" t="s">
        <v>42</v>
      </c>
      <c r="R27" s="3">
        <v>2012</v>
      </c>
      <c r="S27" s="3">
        <v>4</v>
      </c>
      <c r="T27" s="3">
        <v>5</v>
      </c>
      <c r="U27" s="3">
        <v>4</v>
      </c>
      <c r="V27" s="3" t="s">
        <v>43</v>
      </c>
      <c r="W27" s="3">
        <v>95334</v>
      </c>
      <c r="X27" s="3" t="s">
        <v>44</v>
      </c>
      <c r="Y27" s="3" t="s">
        <v>35</v>
      </c>
      <c r="Z27" s="3"/>
      <c r="AA27" s="3" t="s">
        <v>45</v>
      </c>
      <c r="AB27" s="3">
        <v>100</v>
      </c>
      <c r="AC27" s="3" t="s">
        <v>46</v>
      </c>
      <c r="AD27" s="3" t="s">
        <v>47</v>
      </c>
      <c r="AE27" s="3" t="s">
        <v>48</v>
      </c>
      <c r="AF27" s="3" t="s">
        <v>49</v>
      </c>
    </row>
    <row r="28" spans="1:32" x14ac:dyDescent="0.2">
      <c r="A28" s="3" t="s">
        <v>32</v>
      </c>
      <c r="B28" s="3">
        <v>95335</v>
      </c>
      <c r="C28" s="3" t="s">
        <v>33</v>
      </c>
      <c r="D28" s="3" t="s">
        <v>34</v>
      </c>
      <c r="E28" s="3" t="s">
        <v>35</v>
      </c>
      <c r="F28" s="3" t="s">
        <v>93</v>
      </c>
      <c r="G28" s="3"/>
      <c r="H28" s="3">
        <v>0.30082411079999999</v>
      </c>
      <c r="I28" s="3">
        <v>0.521042644</v>
      </c>
      <c r="J28" s="3"/>
      <c r="K28" s="3"/>
      <c r="L28" s="3" t="s">
        <v>37</v>
      </c>
      <c r="M28" s="3" t="s">
        <v>38</v>
      </c>
      <c r="N28" s="3" t="s">
        <v>39</v>
      </c>
      <c r="O28" s="3" t="s">
        <v>40</v>
      </c>
      <c r="P28" s="3" t="s">
        <v>41</v>
      </c>
      <c r="Q28" s="3" t="s">
        <v>42</v>
      </c>
      <c r="R28" s="3">
        <v>2012</v>
      </c>
      <c r="S28" s="3">
        <v>4</v>
      </c>
      <c r="T28" s="3">
        <v>5</v>
      </c>
      <c r="U28" s="3">
        <v>4</v>
      </c>
      <c r="V28" s="3" t="s">
        <v>43</v>
      </c>
      <c r="W28" s="3">
        <v>95334</v>
      </c>
      <c r="X28" s="3" t="s">
        <v>44</v>
      </c>
      <c r="Y28" s="3" t="s">
        <v>35</v>
      </c>
      <c r="Z28" s="3"/>
      <c r="AA28" s="3" t="s">
        <v>45</v>
      </c>
      <c r="AB28" s="3">
        <v>100</v>
      </c>
      <c r="AC28" s="3" t="s">
        <v>46</v>
      </c>
      <c r="AD28" s="3" t="s">
        <v>47</v>
      </c>
      <c r="AE28" s="3" t="s">
        <v>48</v>
      </c>
      <c r="AF28" s="3" t="s">
        <v>49</v>
      </c>
    </row>
    <row r="29" spans="1:32" x14ac:dyDescent="0.2">
      <c r="A29" s="3" t="s">
        <v>32</v>
      </c>
      <c r="B29" s="3">
        <v>95335</v>
      </c>
      <c r="C29" s="3" t="s">
        <v>33</v>
      </c>
      <c r="D29" s="3" t="s">
        <v>34</v>
      </c>
      <c r="E29" s="3" t="s">
        <v>35</v>
      </c>
      <c r="F29" s="3" t="s">
        <v>94</v>
      </c>
      <c r="G29" s="3"/>
      <c r="H29" s="3">
        <v>0.61003209010000004</v>
      </c>
      <c r="I29" s="3">
        <v>1.0566065742999999</v>
      </c>
      <c r="J29" s="3"/>
      <c r="K29" s="3"/>
      <c r="L29" s="3" t="s">
        <v>37</v>
      </c>
      <c r="M29" s="3" t="s">
        <v>38</v>
      </c>
      <c r="N29" s="3" t="s">
        <v>39</v>
      </c>
      <c r="O29" s="3" t="s">
        <v>40</v>
      </c>
      <c r="P29" s="3" t="s">
        <v>41</v>
      </c>
      <c r="Q29" s="3" t="s">
        <v>42</v>
      </c>
      <c r="R29" s="3">
        <v>2012</v>
      </c>
      <c r="S29" s="3">
        <v>4</v>
      </c>
      <c r="T29" s="3">
        <v>5</v>
      </c>
      <c r="U29" s="3">
        <v>4</v>
      </c>
      <c r="V29" s="3" t="s">
        <v>43</v>
      </c>
      <c r="W29" s="3">
        <v>95334</v>
      </c>
      <c r="X29" s="3" t="s">
        <v>44</v>
      </c>
      <c r="Y29" s="3" t="s">
        <v>35</v>
      </c>
      <c r="Z29" s="3"/>
      <c r="AA29" s="3" t="s">
        <v>45</v>
      </c>
      <c r="AB29" s="3">
        <v>100</v>
      </c>
      <c r="AC29" s="3" t="s">
        <v>46</v>
      </c>
      <c r="AD29" s="3" t="s">
        <v>47</v>
      </c>
      <c r="AE29" s="3" t="s">
        <v>48</v>
      </c>
      <c r="AF29" s="3" t="s">
        <v>49</v>
      </c>
    </row>
    <row r="30" spans="1:32" x14ac:dyDescent="0.2">
      <c r="A30" s="3" t="s">
        <v>32</v>
      </c>
      <c r="B30" s="3">
        <v>95335</v>
      </c>
      <c r="C30" s="3" t="s">
        <v>33</v>
      </c>
      <c r="D30" s="3" t="s">
        <v>34</v>
      </c>
      <c r="E30" s="3" t="s">
        <v>35</v>
      </c>
      <c r="F30" s="3" t="s">
        <v>95</v>
      </c>
      <c r="G30" s="3"/>
      <c r="H30" s="3">
        <v>0.62590323660000002</v>
      </c>
      <c r="I30" s="3">
        <v>1.0840962063999999</v>
      </c>
      <c r="J30" s="3"/>
      <c r="K30" s="3"/>
      <c r="L30" s="3" t="s">
        <v>37</v>
      </c>
      <c r="M30" s="3" t="s">
        <v>38</v>
      </c>
      <c r="N30" s="3" t="s">
        <v>39</v>
      </c>
      <c r="O30" s="3" t="s">
        <v>40</v>
      </c>
      <c r="P30" s="3" t="s">
        <v>41</v>
      </c>
      <c r="Q30" s="3" t="s">
        <v>42</v>
      </c>
      <c r="R30" s="3">
        <v>2012</v>
      </c>
      <c r="S30" s="3">
        <v>4</v>
      </c>
      <c r="T30" s="3">
        <v>5</v>
      </c>
      <c r="U30" s="3">
        <v>4</v>
      </c>
      <c r="V30" s="3" t="s">
        <v>43</v>
      </c>
      <c r="W30" s="3">
        <v>95334</v>
      </c>
      <c r="X30" s="3" t="s">
        <v>44</v>
      </c>
      <c r="Y30" s="3" t="s">
        <v>35</v>
      </c>
      <c r="Z30" s="3"/>
      <c r="AA30" s="3" t="s">
        <v>45</v>
      </c>
      <c r="AB30" s="3">
        <v>100</v>
      </c>
      <c r="AC30" s="3" t="s">
        <v>46</v>
      </c>
      <c r="AD30" s="3" t="s">
        <v>47</v>
      </c>
      <c r="AE30" s="3" t="s">
        <v>48</v>
      </c>
      <c r="AF30" s="3" t="s">
        <v>49</v>
      </c>
    </row>
    <row r="31" spans="1:32" x14ac:dyDescent="0.2">
      <c r="A31" s="3" t="s">
        <v>32</v>
      </c>
      <c r="B31" s="3">
        <v>95335</v>
      </c>
      <c r="C31" s="3" t="s">
        <v>33</v>
      </c>
      <c r="D31" s="3" t="s">
        <v>34</v>
      </c>
      <c r="E31" s="3" t="s">
        <v>35</v>
      </c>
      <c r="F31" s="3" t="s">
        <v>96</v>
      </c>
      <c r="G31" s="3" t="s">
        <v>97</v>
      </c>
      <c r="H31" s="3">
        <v>1.4467387916000001</v>
      </c>
      <c r="I31" s="3">
        <v>2.5058250922999998</v>
      </c>
      <c r="J31" s="3"/>
      <c r="K31" s="3" t="s">
        <v>47</v>
      </c>
      <c r="L31" s="3" t="s">
        <v>37</v>
      </c>
      <c r="M31" s="3" t="s">
        <v>38</v>
      </c>
      <c r="N31" s="3" t="s">
        <v>39</v>
      </c>
      <c r="O31" s="3" t="s">
        <v>40</v>
      </c>
      <c r="P31" s="3" t="s">
        <v>41</v>
      </c>
      <c r="Q31" s="3" t="s">
        <v>42</v>
      </c>
      <c r="R31" s="3">
        <v>2012</v>
      </c>
      <c r="S31" s="3">
        <v>4</v>
      </c>
      <c r="T31" s="3">
        <v>5</v>
      </c>
      <c r="U31" s="3">
        <v>4</v>
      </c>
      <c r="V31" s="3" t="s">
        <v>43</v>
      </c>
      <c r="W31" s="3">
        <v>95334</v>
      </c>
      <c r="X31" s="3" t="s">
        <v>44</v>
      </c>
      <c r="Y31" s="3" t="s">
        <v>35</v>
      </c>
      <c r="Z31" s="3"/>
      <c r="AA31" s="3" t="s">
        <v>45</v>
      </c>
      <c r="AB31" s="3">
        <v>100</v>
      </c>
      <c r="AC31" s="3" t="s">
        <v>46</v>
      </c>
      <c r="AD31" s="3" t="s">
        <v>47</v>
      </c>
      <c r="AE31" s="3" t="s">
        <v>48</v>
      </c>
      <c r="AF31" s="3" t="s">
        <v>49</v>
      </c>
    </row>
    <row r="32" spans="1:32" x14ac:dyDescent="0.2">
      <c r="A32" s="3" t="s">
        <v>32</v>
      </c>
      <c r="B32" s="3">
        <v>95335</v>
      </c>
      <c r="C32" s="3" t="s">
        <v>33</v>
      </c>
      <c r="D32" s="3" t="s">
        <v>34</v>
      </c>
      <c r="E32" s="3" t="s">
        <v>35</v>
      </c>
      <c r="F32" s="3" t="s">
        <v>98</v>
      </c>
      <c r="G32" s="3"/>
      <c r="H32" s="3">
        <v>0.1160722351</v>
      </c>
      <c r="I32" s="3">
        <v>0.17041692280000001</v>
      </c>
      <c r="J32" s="3"/>
      <c r="K32" s="3"/>
      <c r="L32" s="3" t="s">
        <v>37</v>
      </c>
      <c r="M32" s="3" t="s">
        <v>38</v>
      </c>
      <c r="N32" s="3" t="s">
        <v>39</v>
      </c>
      <c r="O32" s="3" t="s">
        <v>40</v>
      </c>
      <c r="P32" s="3" t="s">
        <v>41</v>
      </c>
      <c r="Q32" s="3" t="s">
        <v>42</v>
      </c>
      <c r="R32" s="3">
        <v>2012</v>
      </c>
      <c r="S32" s="3">
        <v>4</v>
      </c>
      <c r="T32" s="3">
        <v>5</v>
      </c>
      <c r="U32" s="3">
        <v>4</v>
      </c>
      <c r="V32" s="3" t="s">
        <v>43</v>
      </c>
      <c r="W32" s="3">
        <v>95334</v>
      </c>
      <c r="X32" s="3" t="s">
        <v>44</v>
      </c>
      <c r="Y32" s="3" t="s">
        <v>35</v>
      </c>
      <c r="Z32" s="3"/>
      <c r="AA32" s="3" t="s">
        <v>45</v>
      </c>
      <c r="AB32" s="3">
        <v>100</v>
      </c>
      <c r="AC32" s="3" t="s">
        <v>46</v>
      </c>
      <c r="AD32" s="3" t="s">
        <v>47</v>
      </c>
      <c r="AE32" s="3" t="s">
        <v>48</v>
      </c>
      <c r="AF32" s="3" t="s">
        <v>49</v>
      </c>
    </row>
    <row r="33" spans="1:32" x14ac:dyDescent="0.2">
      <c r="A33" s="3" t="s">
        <v>32</v>
      </c>
      <c r="B33" s="3">
        <v>95335</v>
      </c>
      <c r="C33" s="3" t="s">
        <v>33</v>
      </c>
      <c r="D33" s="3" t="s">
        <v>34</v>
      </c>
      <c r="E33" s="3" t="s">
        <v>35</v>
      </c>
      <c r="F33" s="3" t="s">
        <v>99</v>
      </c>
      <c r="G33" s="3" t="s">
        <v>100</v>
      </c>
      <c r="H33" s="3">
        <v>4.5369837048999999</v>
      </c>
      <c r="I33" s="3">
        <v>7.4336124017999996</v>
      </c>
      <c r="J33" s="3"/>
      <c r="K33" s="3" t="s">
        <v>47</v>
      </c>
      <c r="L33" s="3" t="s">
        <v>37</v>
      </c>
      <c r="M33" s="3" t="s">
        <v>38</v>
      </c>
      <c r="N33" s="3" t="s">
        <v>39</v>
      </c>
      <c r="O33" s="3" t="s">
        <v>40</v>
      </c>
      <c r="P33" s="3" t="s">
        <v>41</v>
      </c>
      <c r="Q33" s="3" t="s">
        <v>42</v>
      </c>
      <c r="R33" s="3">
        <v>2012</v>
      </c>
      <c r="S33" s="3">
        <v>4</v>
      </c>
      <c r="T33" s="3">
        <v>5</v>
      </c>
      <c r="U33" s="3">
        <v>4</v>
      </c>
      <c r="V33" s="3" t="s">
        <v>43</v>
      </c>
      <c r="W33" s="3">
        <v>95334</v>
      </c>
      <c r="X33" s="3" t="s">
        <v>44</v>
      </c>
      <c r="Y33" s="3" t="s">
        <v>35</v>
      </c>
      <c r="Z33" s="3"/>
      <c r="AA33" s="3" t="s">
        <v>45</v>
      </c>
      <c r="AB33" s="3">
        <v>100</v>
      </c>
      <c r="AC33" s="3" t="s">
        <v>46</v>
      </c>
      <c r="AD33" s="3" t="s">
        <v>47</v>
      </c>
      <c r="AE33" s="3" t="s">
        <v>48</v>
      </c>
      <c r="AF33" s="3" t="s">
        <v>49</v>
      </c>
    </row>
    <row r="34" spans="1:32" x14ac:dyDescent="0.2">
      <c r="A34" s="3" t="s">
        <v>32</v>
      </c>
      <c r="B34" s="3">
        <v>95335</v>
      </c>
      <c r="C34" s="3" t="s">
        <v>33</v>
      </c>
      <c r="D34" s="3" t="s">
        <v>34</v>
      </c>
      <c r="E34" s="3" t="s">
        <v>35</v>
      </c>
      <c r="F34" s="3" t="s">
        <v>101</v>
      </c>
      <c r="G34" s="3"/>
      <c r="H34" s="3">
        <v>1.252894454</v>
      </c>
      <c r="I34" s="3">
        <v>1.4860973431</v>
      </c>
      <c r="J34" s="3"/>
      <c r="K34" s="3"/>
      <c r="L34" s="3" t="s">
        <v>37</v>
      </c>
      <c r="M34" s="3" t="s">
        <v>38</v>
      </c>
      <c r="N34" s="3" t="s">
        <v>39</v>
      </c>
      <c r="O34" s="3" t="s">
        <v>40</v>
      </c>
      <c r="P34" s="3" t="s">
        <v>41</v>
      </c>
      <c r="Q34" s="3" t="s">
        <v>42</v>
      </c>
      <c r="R34" s="3">
        <v>2012</v>
      </c>
      <c r="S34" s="3">
        <v>4</v>
      </c>
      <c r="T34" s="3">
        <v>5</v>
      </c>
      <c r="U34" s="3">
        <v>4</v>
      </c>
      <c r="V34" s="3" t="s">
        <v>43</v>
      </c>
      <c r="W34" s="3">
        <v>95334</v>
      </c>
      <c r="X34" s="3" t="s">
        <v>44</v>
      </c>
      <c r="Y34" s="3" t="s">
        <v>35</v>
      </c>
      <c r="Z34" s="3"/>
      <c r="AA34" s="3" t="s">
        <v>45</v>
      </c>
      <c r="AB34" s="3">
        <v>100</v>
      </c>
      <c r="AC34" s="3" t="s">
        <v>46</v>
      </c>
      <c r="AD34" s="3" t="s">
        <v>47</v>
      </c>
      <c r="AE34" s="3" t="s">
        <v>48</v>
      </c>
      <c r="AF34" s="3" t="s">
        <v>49</v>
      </c>
    </row>
    <row r="35" spans="1:32" x14ac:dyDescent="0.2">
      <c r="A35" s="3" t="s">
        <v>32</v>
      </c>
      <c r="B35" s="3">
        <v>95335</v>
      </c>
      <c r="C35" s="3" t="s">
        <v>33</v>
      </c>
      <c r="D35" s="3" t="s">
        <v>34</v>
      </c>
      <c r="E35" s="3" t="s">
        <v>35</v>
      </c>
      <c r="F35" s="3" t="s">
        <v>102</v>
      </c>
      <c r="G35" s="3" t="s">
        <v>103</v>
      </c>
      <c r="H35" s="3">
        <v>0.17945949650000001</v>
      </c>
      <c r="I35" s="3">
        <v>0.31083296580000003</v>
      </c>
      <c r="J35" s="3"/>
      <c r="K35" s="3" t="s">
        <v>47</v>
      </c>
      <c r="L35" s="3" t="s">
        <v>37</v>
      </c>
      <c r="M35" s="3" t="s">
        <v>38</v>
      </c>
      <c r="N35" s="3" t="s">
        <v>39</v>
      </c>
      <c r="O35" s="3" t="s">
        <v>40</v>
      </c>
      <c r="P35" s="3" t="s">
        <v>41</v>
      </c>
      <c r="Q35" s="3" t="s">
        <v>42</v>
      </c>
      <c r="R35" s="3">
        <v>2012</v>
      </c>
      <c r="S35" s="3">
        <v>4</v>
      </c>
      <c r="T35" s="3">
        <v>5</v>
      </c>
      <c r="U35" s="3">
        <v>4</v>
      </c>
      <c r="V35" s="3" t="s">
        <v>43</v>
      </c>
      <c r="W35" s="3">
        <v>95334</v>
      </c>
      <c r="X35" s="3" t="s">
        <v>44</v>
      </c>
      <c r="Y35" s="3" t="s">
        <v>35</v>
      </c>
      <c r="Z35" s="3"/>
      <c r="AA35" s="3" t="s">
        <v>45</v>
      </c>
      <c r="AB35" s="3">
        <v>100</v>
      </c>
      <c r="AC35" s="3" t="s">
        <v>46</v>
      </c>
      <c r="AD35" s="3" t="s">
        <v>47</v>
      </c>
      <c r="AE35" s="3" t="s">
        <v>48</v>
      </c>
      <c r="AF35" s="3" t="s">
        <v>49</v>
      </c>
    </row>
    <row r="36" spans="1:32" x14ac:dyDescent="0.2">
      <c r="A36" s="3" t="s">
        <v>32</v>
      </c>
      <c r="B36" s="3">
        <v>95335</v>
      </c>
      <c r="C36" s="3" t="s">
        <v>33</v>
      </c>
      <c r="D36" s="3" t="s">
        <v>34</v>
      </c>
      <c r="E36" s="3" t="s">
        <v>35</v>
      </c>
      <c r="F36" s="3" t="s">
        <v>104</v>
      </c>
      <c r="G36" s="3"/>
      <c r="H36" s="3">
        <v>0.8208989243</v>
      </c>
      <c r="I36" s="3">
        <v>1.4218386448</v>
      </c>
      <c r="J36" s="3"/>
      <c r="K36" s="3"/>
      <c r="L36" s="3" t="s">
        <v>37</v>
      </c>
      <c r="M36" s="3" t="s">
        <v>38</v>
      </c>
      <c r="N36" s="3" t="s">
        <v>39</v>
      </c>
      <c r="O36" s="3" t="s">
        <v>40</v>
      </c>
      <c r="P36" s="3" t="s">
        <v>41</v>
      </c>
      <c r="Q36" s="3" t="s">
        <v>42</v>
      </c>
      <c r="R36" s="3">
        <v>2012</v>
      </c>
      <c r="S36" s="3">
        <v>4</v>
      </c>
      <c r="T36" s="3">
        <v>5</v>
      </c>
      <c r="U36" s="3">
        <v>4</v>
      </c>
      <c r="V36" s="3" t="s">
        <v>43</v>
      </c>
      <c r="W36" s="3">
        <v>95334</v>
      </c>
      <c r="X36" s="3" t="s">
        <v>44</v>
      </c>
      <c r="Y36" s="3" t="s">
        <v>35</v>
      </c>
      <c r="Z36" s="3"/>
      <c r="AA36" s="3" t="s">
        <v>45</v>
      </c>
      <c r="AB36" s="3">
        <v>100</v>
      </c>
      <c r="AC36" s="3" t="s">
        <v>46</v>
      </c>
      <c r="AD36" s="3" t="s">
        <v>47</v>
      </c>
      <c r="AE36" s="3" t="s">
        <v>48</v>
      </c>
      <c r="AF36" s="3" t="s">
        <v>49</v>
      </c>
    </row>
    <row r="37" spans="1:32" x14ac:dyDescent="0.2">
      <c r="A37" s="3" t="s">
        <v>32</v>
      </c>
      <c r="B37" s="3">
        <v>95335</v>
      </c>
      <c r="C37" s="3" t="s">
        <v>33</v>
      </c>
      <c r="D37" s="3" t="s">
        <v>34</v>
      </c>
      <c r="E37" s="3" t="s">
        <v>35</v>
      </c>
      <c r="F37" s="3" t="s">
        <v>105</v>
      </c>
      <c r="G37" s="3" t="s">
        <v>106</v>
      </c>
      <c r="H37" s="3">
        <v>3.0131297304000002</v>
      </c>
      <c r="I37" s="3">
        <v>2.6102690023999999</v>
      </c>
      <c r="J37" s="3"/>
      <c r="K37" s="3"/>
      <c r="L37" s="3" t="s">
        <v>37</v>
      </c>
      <c r="M37" s="3" t="s">
        <v>38</v>
      </c>
      <c r="N37" s="3" t="s">
        <v>39</v>
      </c>
      <c r="O37" s="3" t="s">
        <v>40</v>
      </c>
      <c r="P37" s="3" t="s">
        <v>41</v>
      </c>
      <c r="Q37" s="3" t="s">
        <v>42</v>
      </c>
      <c r="R37" s="3">
        <v>2012</v>
      </c>
      <c r="S37" s="3">
        <v>4</v>
      </c>
      <c r="T37" s="3">
        <v>5</v>
      </c>
      <c r="U37" s="3">
        <v>4</v>
      </c>
      <c r="V37" s="3" t="s">
        <v>43</v>
      </c>
      <c r="W37" s="3">
        <v>95334</v>
      </c>
      <c r="X37" s="3" t="s">
        <v>44</v>
      </c>
      <c r="Y37" s="3" t="s">
        <v>35</v>
      </c>
      <c r="Z37" s="3"/>
      <c r="AA37" s="3" t="s">
        <v>45</v>
      </c>
      <c r="AB37" s="3">
        <v>100</v>
      </c>
      <c r="AC37" s="3" t="s">
        <v>46</v>
      </c>
      <c r="AD37" s="3" t="s">
        <v>47</v>
      </c>
      <c r="AE37" s="3" t="s">
        <v>48</v>
      </c>
      <c r="AF37" s="3" t="s">
        <v>49</v>
      </c>
    </row>
    <row r="38" spans="1:32" x14ac:dyDescent="0.2">
      <c r="A38" s="3" t="s">
        <v>32</v>
      </c>
      <c r="B38" s="3">
        <v>95335</v>
      </c>
      <c r="C38" s="3" t="s">
        <v>33</v>
      </c>
      <c r="D38" s="3" t="s">
        <v>34</v>
      </c>
      <c r="E38" s="3" t="s">
        <v>35</v>
      </c>
      <c r="F38" s="3" t="s">
        <v>107</v>
      </c>
      <c r="G38" s="3" t="s">
        <v>108</v>
      </c>
      <c r="H38" s="3">
        <v>0.41225230400000001</v>
      </c>
      <c r="I38" s="3">
        <v>0.71404193599999999</v>
      </c>
      <c r="J38" s="3"/>
      <c r="K38" s="3" t="s">
        <v>47</v>
      </c>
      <c r="L38" s="3" t="s">
        <v>37</v>
      </c>
      <c r="M38" s="3" t="s">
        <v>38</v>
      </c>
      <c r="N38" s="3" t="s">
        <v>39</v>
      </c>
      <c r="O38" s="3" t="s">
        <v>40</v>
      </c>
      <c r="P38" s="3" t="s">
        <v>41</v>
      </c>
      <c r="Q38" s="3" t="s">
        <v>42</v>
      </c>
      <c r="R38" s="3">
        <v>2012</v>
      </c>
      <c r="S38" s="3">
        <v>4</v>
      </c>
      <c r="T38" s="3">
        <v>5</v>
      </c>
      <c r="U38" s="3">
        <v>4</v>
      </c>
      <c r="V38" s="3" t="s">
        <v>43</v>
      </c>
      <c r="W38" s="3">
        <v>95334</v>
      </c>
      <c r="X38" s="3" t="s">
        <v>44</v>
      </c>
      <c r="Y38" s="3" t="s">
        <v>35</v>
      </c>
      <c r="Z38" s="3"/>
      <c r="AA38" s="3" t="s">
        <v>45</v>
      </c>
      <c r="AB38" s="3">
        <v>100</v>
      </c>
      <c r="AC38" s="3" t="s">
        <v>46</v>
      </c>
      <c r="AD38" s="3" t="s">
        <v>47</v>
      </c>
      <c r="AE38" s="3" t="s">
        <v>48</v>
      </c>
      <c r="AF38" s="3" t="s">
        <v>49</v>
      </c>
    </row>
    <row r="39" spans="1:32" x14ac:dyDescent="0.2">
      <c r="A39" s="3" t="s">
        <v>32</v>
      </c>
      <c r="B39" s="3">
        <v>95335</v>
      </c>
      <c r="C39" s="3" t="s">
        <v>33</v>
      </c>
      <c r="D39" s="3" t="s">
        <v>34</v>
      </c>
      <c r="E39" s="3" t="s">
        <v>35</v>
      </c>
      <c r="F39" s="3" t="s">
        <v>109</v>
      </c>
      <c r="G39" s="3"/>
      <c r="H39" s="3">
        <v>0.19450644089999999</v>
      </c>
      <c r="I39" s="3">
        <v>0.33689503799999998</v>
      </c>
      <c r="J39" s="3"/>
      <c r="K39" s="3"/>
      <c r="L39" s="3" t="s">
        <v>37</v>
      </c>
      <c r="M39" s="3" t="s">
        <v>38</v>
      </c>
      <c r="N39" s="3" t="s">
        <v>39</v>
      </c>
      <c r="O39" s="3" t="s">
        <v>40</v>
      </c>
      <c r="P39" s="3" t="s">
        <v>41</v>
      </c>
      <c r="Q39" s="3" t="s">
        <v>42</v>
      </c>
      <c r="R39" s="3">
        <v>2012</v>
      </c>
      <c r="S39" s="3">
        <v>4</v>
      </c>
      <c r="T39" s="3">
        <v>5</v>
      </c>
      <c r="U39" s="3">
        <v>4</v>
      </c>
      <c r="V39" s="3" t="s">
        <v>43</v>
      </c>
      <c r="W39" s="3">
        <v>95334</v>
      </c>
      <c r="X39" s="3" t="s">
        <v>44</v>
      </c>
      <c r="Y39" s="3" t="s">
        <v>35</v>
      </c>
      <c r="Z39" s="3"/>
      <c r="AA39" s="3" t="s">
        <v>45</v>
      </c>
      <c r="AB39" s="3">
        <v>100</v>
      </c>
      <c r="AC39" s="3" t="s">
        <v>46</v>
      </c>
      <c r="AD39" s="3" t="s">
        <v>47</v>
      </c>
      <c r="AE39" s="3" t="s">
        <v>48</v>
      </c>
      <c r="AF39" s="3" t="s">
        <v>49</v>
      </c>
    </row>
    <row r="40" spans="1:32" x14ac:dyDescent="0.2">
      <c r="A40" s="3" t="s">
        <v>32</v>
      </c>
      <c r="B40" s="3">
        <v>95335</v>
      </c>
      <c r="C40" s="3" t="s">
        <v>33</v>
      </c>
      <c r="D40" s="3" t="s">
        <v>34</v>
      </c>
      <c r="E40" s="3" t="s">
        <v>35</v>
      </c>
      <c r="F40" s="3" t="s">
        <v>110</v>
      </c>
      <c r="G40" s="3" t="s">
        <v>111</v>
      </c>
      <c r="H40" s="3">
        <v>0.58797760399999999</v>
      </c>
      <c r="I40" s="3">
        <v>1.0184070838999999</v>
      </c>
      <c r="J40" s="3"/>
      <c r="K40" s="3" t="s">
        <v>47</v>
      </c>
      <c r="L40" s="3" t="s">
        <v>37</v>
      </c>
      <c r="M40" s="3" t="s">
        <v>38</v>
      </c>
      <c r="N40" s="3" t="s">
        <v>39</v>
      </c>
      <c r="O40" s="3" t="s">
        <v>40</v>
      </c>
      <c r="P40" s="3" t="s">
        <v>41</v>
      </c>
      <c r="Q40" s="3" t="s">
        <v>42</v>
      </c>
      <c r="R40" s="3">
        <v>2012</v>
      </c>
      <c r="S40" s="3">
        <v>4</v>
      </c>
      <c r="T40" s="3">
        <v>5</v>
      </c>
      <c r="U40" s="3">
        <v>4</v>
      </c>
      <c r="V40" s="3" t="s">
        <v>43</v>
      </c>
      <c r="W40" s="3">
        <v>95334</v>
      </c>
      <c r="X40" s="3" t="s">
        <v>44</v>
      </c>
      <c r="Y40" s="3" t="s">
        <v>35</v>
      </c>
      <c r="Z40" s="3"/>
      <c r="AA40" s="3" t="s">
        <v>45</v>
      </c>
      <c r="AB40" s="3">
        <v>100</v>
      </c>
      <c r="AC40" s="3" t="s">
        <v>46</v>
      </c>
      <c r="AD40" s="3" t="s">
        <v>47</v>
      </c>
      <c r="AE40" s="3" t="s">
        <v>48</v>
      </c>
      <c r="AF40" s="3" t="s">
        <v>49</v>
      </c>
    </row>
    <row r="41" spans="1:32" x14ac:dyDescent="0.2">
      <c r="A41" s="3" t="s">
        <v>32</v>
      </c>
      <c r="B41" s="3">
        <v>95335</v>
      </c>
      <c r="C41" s="3" t="s">
        <v>33</v>
      </c>
      <c r="D41" s="3" t="s">
        <v>34</v>
      </c>
      <c r="E41" s="3" t="s">
        <v>35</v>
      </c>
      <c r="F41" s="3" t="s">
        <v>112</v>
      </c>
      <c r="G41" s="3"/>
      <c r="H41" s="3">
        <v>0.21589606059999999</v>
      </c>
      <c r="I41" s="3">
        <v>0.37394294620000001</v>
      </c>
      <c r="J41" s="3"/>
      <c r="K41" s="3"/>
      <c r="L41" s="3" t="s">
        <v>37</v>
      </c>
      <c r="M41" s="3" t="s">
        <v>38</v>
      </c>
      <c r="N41" s="3" t="s">
        <v>39</v>
      </c>
      <c r="O41" s="3" t="s">
        <v>40</v>
      </c>
      <c r="P41" s="3" t="s">
        <v>41</v>
      </c>
      <c r="Q41" s="3" t="s">
        <v>42</v>
      </c>
      <c r="R41" s="3">
        <v>2012</v>
      </c>
      <c r="S41" s="3">
        <v>4</v>
      </c>
      <c r="T41" s="3">
        <v>5</v>
      </c>
      <c r="U41" s="3">
        <v>4</v>
      </c>
      <c r="V41" s="3" t="s">
        <v>43</v>
      </c>
      <c r="W41" s="3">
        <v>95334</v>
      </c>
      <c r="X41" s="3" t="s">
        <v>44</v>
      </c>
      <c r="Y41" s="3" t="s">
        <v>35</v>
      </c>
      <c r="Z41" s="3"/>
      <c r="AA41" s="3" t="s">
        <v>45</v>
      </c>
      <c r="AB41" s="3">
        <v>100</v>
      </c>
      <c r="AC41" s="3" t="s">
        <v>46</v>
      </c>
      <c r="AD41" s="3" t="s">
        <v>47</v>
      </c>
      <c r="AE41" s="3" t="s">
        <v>48</v>
      </c>
      <c r="AF41" s="3" t="s">
        <v>49</v>
      </c>
    </row>
    <row r="42" spans="1:32" x14ac:dyDescent="0.2">
      <c r="A42" s="3" t="s">
        <v>32</v>
      </c>
      <c r="B42" s="3">
        <v>95335</v>
      </c>
      <c r="C42" s="3" t="s">
        <v>33</v>
      </c>
      <c r="D42" s="3" t="s">
        <v>34</v>
      </c>
      <c r="E42" s="3" t="s">
        <v>35</v>
      </c>
      <c r="F42" s="3" t="s">
        <v>113</v>
      </c>
      <c r="G42" s="3"/>
      <c r="H42" s="3">
        <v>0.50191252419999999</v>
      </c>
      <c r="I42" s="3">
        <v>0.86933799280000001</v>
      </c>
      <c r="J42" s="3"/>
      <c r="K42" s="3"/>
      <c r="L42" s="3" t="s">
        <v>37</v>
      </c>
      <c r="M42" s="3" t="s">
        <v>38</v>
      </c>
      <c r="N42" s="3" t="s">
        <v>39</v>
      </c>
      <c r="O42" s="3" t="s">
        <v>40</v>
      </c>
      <c r="P42" s="3" t="s">
        <v>41</v>
      </c>
      <c r="Q42" s="3" t="s">
        <v>42</v>
      </c>
      <c r="R42" s="3">
        <v>2012</v>
      </c>
      <c r="S42" s="3">
        <v>4</v>
      </c>
      <c r="T42" s="3">
        <v>5</v>
      </c>
      <c r="U42" s="3">
        <v>4</v>
      </c>
      <c r="V42" s="3" t="s">
        <v>43</v>
      </c>
      <c r="W42" s="3">
        <v>95334</v>
      </c>
      <c r="X42" s="3" t="s">
        <v>44</v>
      </c>
      <c r="Y42" s="3" t="s">
        <v>35</v>
      </c>
      <c r="Z42" s="3"/>
      <c r="AA42" s="3" t="s">
        <v>45</v>
      </c>
      <c r="AB42" s="3">
        <v>100</v>
      </c>
      <c r="AC42" s="3" t="s">
        <v>46</v>
      </c>
      <c r="AD42" s="3" t="s">
        <v>47</v>
      </c>
      <c r="AE42" s="3" t="s">
        <v>48</v>
      </c>
      <c r="AF42" s="3" t="s">
        <v>49</v>
      </c>
    </row>
    <row r="43" spans="1:32" x14ac:dyDescent="0.2">
      <c r="A43" s="3" t="s">
        <v>32</v>
      </c>
      <c r="B43" s="3">
        <v>95335</v>
      </c>
      <c r="C43" s="3" t="s">
        <v>33</v>
      </c>
      <c r="D43" s="3" t="s">
        <v>34</v>
      </c>
      <c r="E43" s="3" t="s">
        <v>35</v>
      </c>
      <c r="F43" s="3" t="s">
        <v>114</v>
      </c>
      <c r="G43" s="3" t="s">
        <v>115</v>
      </c>
      <c r="H43" s="3">
        <v>0.26011436580000002</v>
      </c>
      <c r="I43" s="3">
        <v>0.27450612959999998</v>
      </c>
      <c r="J43" s="3"/>
      <c r="K43" s="3" t="s">
        <v>47</v>
      </c>
      <c r="L43" s="3" t="s">
        <v>37</v>
      </c>
      <c r="M43" s="3" t="s">
        <v>38</v>
      </c>
      <c r="N43" s="3" t="s">
        <v>39</v>
      </c>
      <c r="O43" s="3" t="s">
        <v>40</v>
      </c>
      <c r="P43" s="3" t="s">
        <v>41</v>
      </c>
      <c r="Q43" s="3" t="s">
        <v>42</v>
      </c>
      <c r="R43" s="3">
        <v>2012</v>
      </c>
      <c r="S43" s="3">
        <v>4</v>
      </c>
      <c r="T43" s="3">
        <v>5</v>
      </c>
      <c r="U43" s="3">
        <v>4</v>
      </c>
      <c r="V43" s="3" t="s">
        <v>43</v>
      </c>
      <c r="W43" s="3">
        <v>95334</v>
      </c>
      <c r="X43" s="3" t="s">
        <v>44</v>
      </c>
      <c r="Y43" s="3" t="s">
        <v>35</v>
      </c>
      <c r="Z43" s="3"/>
      <c r="AA43" s="3" t="s">
        <v>45</v>
      </c>
      <c r="AB43" s="3">
        <v>100</v>
      </c>
      <c r="AC43" s="3" t="s">
        <v>46</v>
      </c>
      <c r="AD43" s="3" t="s">
        <v>47</v>
      </c>
      <c r="AE43" s="3" t="s">
        <v>48</v>
      </c>
      <c r="AF43" s="3" t="s">
        <v>49</v>
      </c>
    </row>
    <row r="44" spans="1:32" x14ac:dyDescent="0.2">
      <c r="A44" s="3" t="s">
        <v>32</v>
      </c>
      <c r="B44" s="3">
        <v>95335</v>
      </c>
      <c r="C44" s="3" t="s">
        <v>33</v>
      </c>
      <c r="D44" s="3" t="s">
        <v>34</v>
      </c>
      <c r="E44" s="3" t="s">
        <v>35</v>
      </c>
      <c r="F44" s="3" t="s">
        <v>116</v>
      </c>
      <c r="G44" s="3"/>
      <c r="H44" s="3">
        <v>0.1562644966</v>
      </c>
      <c r="I44" s="3">
        <v>0.2706580475</v>
      </c>
      <c r="J44" s="3"/>
      <c r="K44" s="3"/>
      <c r="L44" s="3" t="s">
        <v>37</v>
      </c>
      <c r="M44" s="3" t="s">
        <v>38</v>
      </c>
      <c r="N44" s="3" t="s">
        <v>39</v>
      </c>
      <c r="O44" s="3" t="s">
        <v>40</v>
      </c>
      <c r="P44" s="3" t="s">
        <v>41</v>
      </c>
      <c r="Q44" s="3" t="s">
        <v>42</v>
      </c>
      <c r="R44" s="3">
        <v>2012</v>
      </c>
      <c r="S44" s="3">
        <v>4</v>
      </c>
      <c r="T44" s="3">
        <v>5</v>
      </c>
      <c r="U44" s="3">
        <v>4</v>
      </c>
      <c r="V44" s="3" t="s">
        <v>43</v>
      </c>
      <c r="W44" s="3">
        <v>95334</v>
      </c>
      <c r="X44" s="3" t="s">
        <v>44</v>
      </c>
      <c r="Y44" s="3" t="s">
        <v>35</v>
      </c>
      <c r="Z44" s="3"/>
      <c r="AA44" s="3" t="s">
        <v>45</v>
      </c>
      <c r="AB44" s="3">
        <v>100</v>
      </c>
      <c r="AC44" s="3" t="s">
        <v>46</v>
      </c>
      <c r="AD44" s="3" t="s">
        <v>47</v>
      </c>
      <c r="AE44" s="3" t="s">
        <v>48</v>
      </c>
      <c r="AF44" s="3" t="s">
        <v>49</v>
      </c>
    </row>
    <row r="45" spans="1:32" x14ac:dyDescent="0.2">
      <c r="A45" s="3" t="s">
        <v>32</v>
      </c>
      <c r="B45" s="3">
        <v>95335</v>
      </c>
      <c r="C45" s="3" t="s">
        <v>33</v>
      </c>
      <c r="D45" s="3" t="s">
        <v>34</v>
      </c>
      <c r="E45" s="3" t="s">
        <v>35</v>
      </c>
      <c r="F45" s="3" t="s">
        <v>117</v>
      </c>
      <c r="G45" s="3" t="s">
        <v>118</v>
      </c>
      <c r="H45" s="3">
        <v>13.3257338887</v>
      </c>
      <c r="I45" s="3">
        <v>8.9864557268999992</v>
      </c>
      <c r="J45" s="3"/>
      <c r="K45" s="3"/>
      <c r="L45" s="3" t="s">
        <v>37</v>
      </c>
      <c r="M45" s="3" t="s">
        <v>38</v>
      </c>
      <c r="N45" s="3" t="s">
        <v>39</v>
      </c>
      <c r="O45" s="3" t="s">
        <v>40</v>
      </c>
      <c r="P45" s="3" t="s">
        <v>41</v>
      </c>
      <c r="Q45" s="3" t="s">
        <v>42</v>
      </c>
      <c r="R45" s="3">
        <v>2012</v>
      </c>
      <c r="S45" s="3">
        <v>4</v>
      </c>
      <c r="T45" s="3">
        <v>5</v>
      </c>
      <c r="U45" s="3">
        <v>4</v>
      </c>
      <c r="V45" s="3" t="s">
        <v>43</v>
      </c>
      <c r="W45" s="3">
        <v>95334</v>
      </c>
      <c r="X45" s="3" t="s">
        <v>44</v>
      </c>
      <c r="Y45" s="3" t="s">
        <v>35</v>
      </c>
      <c r="Z45" s="3"/>
      <c r="AA45" s="3" t="s">
        <v>45</v>
      </c>
      <c r="AB45" s="3">
        <v>100</v>
      </c>
      <c r="AC45" s="3" t="s">
        <v>46</v>
      </c>
      <c r="AD45" s="3" t="s">
        <v>47</v>
      </c>
      <c r="AE45" s="3" t="s">
        <v>48</v>
      </c>
      <c r="AF45" s="3" t="s">
        <v>49</v>
      </c>
    </row>
    <row r="46" spans="1:32" x14ac:dyDescent="0.2">
      <c r="A46" s="3" t="s">
        <v>32</v>
      </c>
      <c r="B46" s="3">
        <v>95335</v>
      </c>
      <c r="C46" s="3" t="s">
        <v>33</v>
      </c>
      <c r="D46" s="3" t="s">
        <v>34</v>
      </c>
      <c r="E46" s="3" t="s">
        <v>35</v>
      </c>
      <c r="F46" s="3" t="s">
        <v>119</v>
      </c>
      <c r="G46" s="3" t="s">
        <v>120</v>
      </c>
      <c r="H46" s="3">
        <v>0.87779154159999995</v>
      </c>
      <c r="I46" s="3">
        <v>1.0758793671</v>
      </c>
      <c r="J46" s="3"/>
      <c r="K46" s="3" t="s">
        <v>47</v>
      </c>
      <c r="L46" s="3" t="s">
        <v>37</v>
      </c>
      <c r="M46" s="3" t="s">
        <v>38</v>
      </c>
      <c r="N46" s="3" t="s">
        <v>39</v>
      </c>
      <c r="O46" s="3" t="s">
        <v>40</v>
      </c>
      <c r="P46" s="3" t="s">
        <v>41</v>
      </c>
      <c r="Q46" s="3" t="s">
        <v>42</v>
      </c>
      <c r="R46" s="3">
        <v>2012</v>
      </c>
      <c r="S46" s="3">
        <v>4</v>
      </c>
      <c r="T46" s="3">
        <v>5</v>
      </c>
      <c r="U46" s="3">
        <v>4</v>
      </c>
      <c r="V46" s="3" t="s">
        <v>43</v>
      </c>
      <c r="W46" s="3">
        <v>95334</v>
      </c>
      <c r="X46" s="3" t="s">
        <v>44</v>
      </c>
      <c r="Y46" s="3" t="s">
        <v>35</v>
      </c>
      <c r="Z46" s="3"/>
      <c r="AA46" s="3" t="s">
        <v>45</v>
      </c>
      <c r="AB46" s="3">
        <v>100</v>
      </c>
      <c r="AC46" s="3" t="s">
        <v>46</v>
      </c>
      <c r="AD46" s="3" t="s">
        <v>47</v>
      </c>
      <c r="AE46" s="3" t="s">
        <v>48</v>
      </c>
      <c r="AF46" s="3" t="s">
        <v>49</v>
      </c>
    </row>
    <row r="47" spans="1:32" x14ac:dyDescent="0.2">
      <c r="A47" s="3" t="s">
        <v>32</v>
      </c>
      <c r="B47" s="3">
        <v>95335</v>
      </c>
      <c r="C47" s="3" t="s">
        <v>33</v>
      </c>
      <c r="D47" s="3" t="s">
        <v>34</v>
      </c>
      <c r="E47" s="3" t="s">
        <v>35</v>
      </c>
      <c r="F47" s="3" t="s">
        <v>121</v>
      </c>
      <c r="G47" s="3"/>
      <c r="H47" s="3">
        <v>1.7424700983000001</v>
      </c>
      <c r="I47" s="3">
        <v>0.97591725650000005</v>
      </c>
      <c r="J47" s="3"/>
      <c r="K47" s="3"/>
      <c r="L47" s="3" t="s">
        <v>37</v>
      </c>
      <c r="M47" s="3" t="s">
        <v>38</v>
      </c>
      <c r="N47" s="3" t="s">
        <v>39</v>
      </c>
      <c r="O47" s="3" t="s">
        <v>40</v>
      </c>
      <c r="P47" s="3" t="s">
        <v>41</v>
      </c>
      <c r="Q47" s="3" t="s">
        <v>42</v>
      </c>
      <c r="R47" s="3">
        <v>2012</v>
      </c>
      <c r="S47" s="3">
        <v>4</v>
      </c>
      <c r="T47" s="3">
        <v>5</v>
      </c>
      <c r="U47" s="3">
        <v>4</v>
      </c>
      <c r="V47" s="3" t="s">
        <v>43</v>
      </c>
      <c r="W47" s="3">
        <v>95334</v>
      </c>
      <c r="X47" s="3" t="s">
        <v>44</v>
      </c>
      <c r="Y47" s="3" t="s">
        <v>35</v>
      </c>
      <c r="Z47" s="3"/>
      <c r="AA47" s="3" t="s">
        <v>45</v>
      </c>
      <c r="AB47" s="3">
        <v>100</v>
      </c>
      <c r="AC47" s="3" t="s">
        <v>46</v>
      </c>
      <c r="AD47" s="3" t="s">
        <v>47</v>
      </c>
      <c r="AE47" s="3" t="s">
        <v>48</v>
      </c>
      <c r="AF47" s="3" t="s">
        <v>49</v>
      </c>
    </row>
    <row r="48" spans="1:32" x14ac:dyDescent="0.2">
      <c r="A48" s="3" t="s">
        <v>32</v>
      </c>
      <c r="B48" s="3">
        <v>95335</v>
      </c>
      <c r="C48" s="3" t="s">
        <v>33</v>
      </c>
      <c r="D48" s="3" t="s">
        <v>34</v>
      </c>
      <c r="E48" s="3" t="s">
        <v>35</v>
      </c>
      <c r="F48" s="3" t="s">
        <v>122</v>
      </c>
      <c r="G48" s="3" t="s">
        <v>123</v>
      </c>
      <c r="H48" s="3">
        <v>0.51565535520000005</v>
      </c>
      <c r="I48" s="3">
        <v>0.89314127440000002</v>
      </c>
      <c r="J48" s="3" t="s">
        <v>47</v>
      </c>
      <c r="K48" s="3" t="s">
        <v>47</v>
      </c>
      <c r="L48" s="3" t="s">
        <v>37</v>
      </c>
      <c r="M48" s="3" t="s">
        <v>38</v>
      </c>
      <c r="N48" s="3" t="s">
        <v>39</v>
      </c>
      <c r="O48" s="3" t="s">
        <v>40</v>
      </c>
      <c r="P48" s="3" t="s">
        <v>41</v>
      </c>
      <c r="Q48" s="3" t="s">
        <v>42</v>
      </c>
      <c r="R48" s="3">
        <v>2012</v>
      </c>
      <c r="S48" s="3">
        <v>4</v>
      </c>
      <c r="T48" s="3">
        <v>5</v>
      </c>
      <c r="U48" s="3">
        <v>4</v>
      </c>
      <c r="V48" s="3" t="s">
        <v>43</v>
      </c>
      <c r="W48" s="3">
        <v>95334</v>
      </c>
      <c r="X48" s="3" t="s">
        <v>44</v>
      </c>
      <c r="Y48" s="3" t="s">
        <v>35</v>
      </c>
      <c r="Z48" s="3"/>
      <c r="AA48" s="3" t="s">
        <v>45</v>
      </c>
      <c r="AB48" s="3">
        <v>100</v>
      </c>
      <c r="AC48" s="3" t="s">
        <v>46</v>
      </c>
      <c r="AD48" s="3" t="s">
        <v>47</v>
      </c>
      <c r="AE48" s="3" t="s">
        <v>48</v>
      </c>
      <c r="AF48" s="3" t="s">
        <v>49</v>
      </c>
    </row>
    <row r="49" spans="1:32" x14ac:dyDescent="0.2">
      <c r="A49" s="3" t="s">
        <v>32</v>
      </c>
      <c r="B49" s="3">
        <v>95335</v>
      </c>
      <c r="C49" s="3" t="s">
        <v>33</v>
      </c>
      <c r="D49" s="3" t="s">
        <v>34</v>
      </c>
      <c r="E49" s="3" t="s">
        <v>35</v>
      </c>
      <c r="F49" s="3" t="s">
        <v>124</v>
      </c>
      <c r="G49" s="3"/>
      <c r="H49" s="3">
        <v>2.5273201499999998E-2</v>
      </c>
      <c r="I49" s="3">
        <v>2.2328684099999999E-2</v>
      </c>
      <c r="J49" s="3"/>
      <c r="K49" s="3"/>
      <c r="L49" s="3" t="s">
        <v>56</v>
      </c>
      <c r="M49" s="3" t="s">
        <v>38</v>
      </c>
      <c r="N49" s="3" t="s">
        <v>39</v>
      </c>
      <c r="O49" s="3" t="s">
        <v>40</v>
      </c>
      <c r="P49" s="3" t="s">
        <v>41</v>
      </c>
      <c r="Q49" s="3" t="s">
        <v>42</v>
      </c>
      <c r="R49" s="3">
        <v>2012</v>
      </c>
      <c r="S49" s="3">
        <v>4</v>
      </c>
      <c r="T49" s="3">
        <v>5</v>
      </c>
      <c r="U49" s="3">
        <v>4</v>
      </c>
      <c r="V49" s="3" t="s">
        <v>43</v>
      </c>
      <c r="W49" s="3">
        <v>95334</v>
      </c>
      <c r="X49" s="3" t="s">
        <v>44</v>
      </c>
      <c r="Y49" s="3" t="s">
        <v>35</v>
      </c>
      <c r="Z49" s="3"/>
      <c r="AA49" s="3" t="s">
        <v>45</v>
      </c>
      <c r="AB49" s="3">
        <v>100</v>
      </c>
      <c r="AC49" s="3" t="s">
        <v>46</v>
      </c>
      <c r="AD49" s="3" t="s">
        <v>47</v>
      </c>
      <c r="AE49" s="3" t="s">
        <v>48</v>
      </c>
      <c r="AF49" s="3" t="s">
        <v>49</v>
      </c>
    </row>
    <row r="50" spans="1:32" x14ac:dyDescent="0.2">
      <c r="A50" s="3" t="s">
        <v>32</v>
      </c>
      <c r="B50" s="3">
        <v>95335</v>
      </c>
      <c r="C50" s="3" t="s">
        <v>33</v>
      </c>
      <c r="D50" s="3" t="s">
        <v>34</v>
      </c>
      <c r="E50" s="3" t="s">
        <v>35</v>
      </c>
      <c r="F50" s="3" t="s">
        <v>125</v>
      </c>
      <c r="G50" s="3" t="s">
        <v>126</v>
      </c>
      <c r="H50" s="3">
        <v>6.654772908</v>
      </c>
      <c r="I50" s="3">
        <v>3.9137718136999999</v>
      </c>
      <c r="J50" s="3" t="s">
        <v>47</v>
      </c>
      <c r="K50" s="3" t="s">
        <v>47</v>
      </c>
      <c r="L50" s="3" t="s">
        <v>37</v>
      </c>
      <c r="M50" s="3" t="s">
        <v>38</v>
      </c>
      <c r="N50" s="3" t="s">
        <v>39</v>
      </c>
      <c r="O50" s="3" t="s">
        <v>40</v>
      </c>
      <c r="P50" s="3" t="s">
        <v>41</v>
      </c>
      <c r="Q50" s="3" t="s">
        <v>42</v>
      </c>
      <c r="R50" s="3">
        <v>2012</v>
      </c>
      <c r="S50" s="3">
        <v>4</v>
      </c>
      <c r="T50" s="3">
        <v>5</v>
      </c>
      <c r="U50" s="3">
        <v>4</v>
      </c>
      <c r="V50" s="3" t="s">
        <v>43</v>
      </c>
      <c r="W50" s="3">
        <v>95334</v>
      </c>
      <c r="X50" s="3" t="s">
        <v>44</v>
      </c>
      <c r="Y50" s="3" t="s">
        <v>35</v>
      </c>
      <c r="Z50" s="3"/>
      <c r="AA50" s="3" t="s">
        <v>45</v>
      </c>
      <c r="AB50" s="3">
        <v>100</v>
      </c>
      <c r="AC50" s="3" t="s">
        <v>46</v>
      </c>
      <c r="AD50" s="3" t="s">
        <v>47</v>
      </c>
      <c r="AE50" s="3" t="s">
        <v>48</v>
      </c>
      <c r="AF50" s="3" t="s">
        <v>49</v>
      </c>
    </row>
    <row r="51" spans="1:32" x14ac:dyDescent="0.2">
      <c r="A51" s="3" t="s">
        <v>32</v>
      </c>
      <c r="B51" s="3">
        <v>95335</v>
      </c>
      <c r="C51" s="3" t="s">
        <v>33</v>
      </c>
      <c r="D51" s="3" t="s">
        <v>34</v>
      </c>
      <c r="E51" s="3" t="s">
        <v>35</v>
      </c>
      <c r="F51" s="3" t="s">
        <v>127</v>
      </c>
      <c r="G51" s="3"/>
      <c r="H51" s="3">
        <v>2.1385025596</v>
      </c>
      <c r="I51" s="3">
        <v>1.9267684652999999</v>
      </c>
      <c r="J51" s="3" t="s">
        <v>47</v>
      </c>
      <c r="K51" s="3"/>
      <c r="L51" s="3" t="s">
        <v>37</v>
      </c>
      <c r="M51" s="3" t="s">
        <v>38</v>
      </c>
      <c r="N51" s="3" t="s">
        <v>39</v>
      </c>
      <c r="O51" s="3" t="s">
        <v>40</v>
      </c>
      <c r="P51" s="3" t="s">
        <v>41</v>
      </c>
      <c r="Q51" s="3" t="s">
        <v>42</v>
      </c>
      <c r="R51" s="3">
        <v>2012</v>
      </c>
      <c r="S51" s="3">
        <v>4</v>
      </c>
      <c r="T51" s="3">
        <v>5</v>
      </c>
      <c r="U51" s="3">
        <v>4</v>
      </c>
      <c r="V51" s="3" t="s">
        <v>43</v>
      </c>
      <c r="W51" s="3">
        <v>95334</v>
      </c>
      <c r="X51" s="3" t="s">
        <v>44</v>
      </c>
      <c r="Y51" s="3" t="s">
        <v>35</v>
      </c>
      <c r="Z51" s="3"/>
      <c r="AA51" s="3" t="s">
        <v>45</v>
      </c>
      <c r="AB51" s="3">
        <v>100</v>
      </c>
      <c r="AC51" s="3" t="s">
        <v>46</v>
      </c>
      <c r="AD51" s="3" t="s">
        <v>47</v>
      </c>
      <c r="AE51" s="3" t="s">
        <v>48</v>
      </c>
      <c r="AF51" s="3" t="s">
        <v>49</v>
      </c>
    </row>
    <row r="52" spans="1:32" x14ac:dyDescent="0.2">
      <c r="A52" s="3" t="s">
        <v>32</v>
      </c>
      <c r="B52" s="3">
        <v>95335</v>
      </c>
      <c r="C52" s="3" t="s">
        <v>33</v>
      </c>
      <c r="D52" s="3" t="s">
        <v>34</v>
      </c>
      <c r="E52" s="3" t="s">
        <v>35</v>
      </c>
      <c r="F52" s="3" t="s">
        <v>128</v>
      </c>
      <c r="G52" s="3" t="s">
        <v>129</v>
      </c>
      <c r="H52" s="3">
        <v>7.9947451399999994E-2</v>
      </c>
      <c r="I52" s="3">
        <v>0.1170582734</v>
      </c>
      <c r="J52" s="3"/>
      <c r="K52" s="3"/>
      <c r="L52" s="3" t="s">
        <v>56</v>
      </c>
      <c r="M52" s="3" t="s">
        <v>38</v>
      </c>
      <c r="N52" s="3" t="s">
        <v>39</v>
      </c>
      <c r="O52" s="3" t="s">
        <v>40</v>
      </c>
      <c r="P52" s="3" t="s">
        <v>41</v>
      </c>
      <c r="Q52" s="3" t="s">
        <v>42</v>
      </c>
      <c r="R52" s="3">
        <v>2012</v>
      </c>
      <c r="S52" s="3">
        <v>4</v>
      </c>
      <c r="T52" s="3">
        <v>5</v>
      </c>
      <c r="U52" s="3">
        <v>4</v>
      </c>
      <c r="V52" s="3" t="s">
        <v>43</v>
      </c>
      <c r="W52" s="3">
        <v>95334</v>
      </c>
      <c r="X52" s="3" t="s">
        <v>44</v>
      </c>
      <c r="Y52" s="3" t="s">
        <v>35</v>
      </c>
      <c r="Z52" s="3"/>
      <c r="AA52" s="3" t="s">
        <v>45</v>
      </c>
      <c r="AB52" s="3">
        <v>100</v>
      </c>
      <c r="AC52" s="3" t="s">
        <v>46</v>
      </c>
      <c r="AD52" s="3" t="s">
        <v>47</v>
      </c>
      <c r="AE52" s="3" t="s">
        <v>48</v>
      </c>
      <c r="AF52" s="3" t="s">
        <v>49</v>
      </c>
    </row>
    <row r="53" spans="1:32" x14ac:dyDescent="0.2">
      <c r="A53" s="3" t="s">
        <v>32</v>
      </c>
      <c r="B53" s="3">
        <v>95335</v>
      </c>
      <c r="C53" s="3" t="s">
        <v>33</v>
      </c>
      <c r="D53" s="3" t="s">
        <v>34</v>
      </c>
      <c r="E53" s="3" t="s">
        <v>35</v>
      </c>
      <c r="F53" s="3" t="s">
        <v>130</v>
      </c>
      <c r="G53" s="3" t="s">
        <v>131</v>
      </c>
      <c r="H53" s="3">
        <v>0.77414540330000003</v>
      </c>
      <c r="I53" s="3">
        <v>1.0713289399000001</v>
      </c>
      <c r="J53" s="3"/>
      <c r="K53" s="3" t="s">
        <v>47</v>
      </c>
      <c r="L53" s="3" t="s">
        <v>37</v>
      </c>
      <c r="M53" s="3" t="s">
        <v>38</v>
      </c>
      <c r="N53" s="3" t="s">
        <v>39</v>
      </c>
      <c r="O53" s="3" t="s">
        <v>40</v>
      </c>
      <c r="P53" s="3" t="s">
        <v>41</v>
      </c>
      <c r="Q53" s="3" t="s">
        <v>42</v>
      </c>
      <c r="R53" s="3">
        <v>2012</v>
      </c>
      <c r="S53" s="3">
        <v>4</v>
      </c>
      <c r="T53" s="3">
        <v>5</v>
      </c>
      <c r="U53" s="3">
        <v>4</v>
      </c>
      <c r="V53" s="3" t="s">
        <v>43</v>
      </c>
      <c r="W53" s="3">
        <v>95334</v>
      </c>
      <c r="X53" s="3" t="s">
        <v>44</v>
      </c>
      <c r="Y53" s="3" t="s">
        <v>35</v>
      </c>
      <c r="Z53" s="3"/>
      <c r="AA53" s="3" t="s">
        <v>45</v>
      </c>
      <c r="AB53" s="3">
        <v>100</v>
      </c>
      <c r="AC53" s="3" t="s">
        <v>46</v>
      </c>
      <c r="AD53" s="3" t="s">
        <v>47</v>
      </c>
      <c r="AE53" s="3" t="s">
        <v>48</v>
      </c>
      <c r="AF53" s="3" t="s">
        <v>49</v>
      </c>
    </row>
    <row r="54" spans="1:32" x14ac:dyDescent="0.2">
      <c r="A54" s="3" t="s">
        <v>32</v>
      </c>
      <c r="B54" s="3">
        <v>95335</v>
      </c>
      <c r="C54" s="3" t="s">
        <v>33</v>
      </c>
      <c r="D54" s="3" t="s">
        <v>34</v>
      </c>
      <c r="E54" s="3" t="s">
        <v>35</v>
      </c>
      <c r="F54" s="3" t="s">
        <v>132</v>
      </c>
      <c r="G54" s="3" t="s">
        <v>133</v>
      </c>
      <c r="H54" s="3">
        <v>0.1674490062</v>
      </c>
      <c r="I54" s="3">
        <v>0.14524596410000001</v>
      </c>
      <c r="J54" s="3"/>
      <c r="K54" s="3" t="s">
        <v>47</v>
      </c>
      <c r="L54" s="3" t="s">
        <v>37</v>
      </c>
      <c r="M54" s="3" t="s">
        <v>38</v>
      </c>
      <c r="N54" s="3" t="s">
        <v>39</v>
      </c>
      <c r="O54" s="3" t="s">
        <v>40</v>
      </c>
      <c r="P54" s="3" t="s">
        <v>41</v>
      </c>
      <c r="Q54" s="3" t="s">
        <v>42</v>
      </c>
      <c r="R54" s="3">
        <v>2012</v>
      </c>
      <c r="S54" s="3">
        <v>4</v>
      </c>
      <c r="T54" s="3">
        <v>5</v>
      </c>
      <c r="U54" s="3">
        <v>4</v>
      </c>
      <c r="V54" s="3" t="s">
        <v>43</v>
      </c>
      <c r="W54" s="3">
        <v>95334</v>
      </c>
      <c r="X54" s="3" t="s">
        <v>44</v>
      </c>
      <c r="Y54" s="3" t="s">
        <v>35</v>
      </c>
      <c r="Z54" s="3"/>
      <c r="AA54" s="3" t="s">
        <v>45</v>
      </c>
      <c r="AB54" s="3">
        <v>100</v>
      </c>
      <c r="AC54" s="3" t="s">
        <v>46</v>
      </c>
      <c r="AD54" s="3" t="s">
        <v>47</v>
      </c>
      <c r="AE54" s="3" t="s">
        <v>48</v>
      </c>
      <c r="AF54" s="3" t="s">
        <v>49</v>
      </c>
    </row>
    <row r="55" spans="1:32" x14ac:dyDescent="0.2">
      <c r="A55" s="3" t="s">
        <v>32</v>
      </c>
      <c r="B55" s="3">
        <v>95335</v>
      </c>
      <c r="C55" s="3" t="s">
        <v>33</v>
      </c>
      <c r="D55" s="3" t="s">
        <v>34</v>
      </c>
      <c r="E55" s="3" t="s">
        <v>35</v>
      </c>
      <c r="F55" s="3" t="s">
        <v>134</v>
      </c>
      <c r="G55" s="3" t="s">
        <v>135</v>
      </c>
      <c r="H55" s="3">
        <v>0.1230468475</v>
      </c>
      <c r="I55" s="3">
        <v>0.18065702889999999</v>
      </c>
      <c r="J55" s="3"/>
      <c r="K55" s="3" t="s">
        <v>47</v>
      </c>
      <c r="L55" s="3" t="s">
        <v>37</v>
      </c>
      <c r="M55" s="3" t="s">
        <v>38</v>
      </c>
      <c r="N55" s="3" t="s">
        <v>39</v>
      </c>
      <c r="O55" s="3" t="s">
        <v>40</v>
      </c>
      <c r="P55" s="3" t="s">
        <v>41</v>
      </c>
      <c r="Q55" s="3" t="s">
        <v>42</v>
      </c>
      <c r="R55" s="3">
        <v>2012</v>
      </c>
      <c r="S55" s="3">
        <v>4</v>
      </c>
      <c r="T55" s="3">
        <v>5</v>
      </c>
      <c r="U55" s="3">
        <v>4</v>
      </c>
      <c r="V55" s="3" t="s">
        <v>43</v>
      </c>
      <c r="W55" s="3">
        <v>95334</v>
      </c>
      <c r="X55" s="3" t="s">
        <v>44</v>
      </c>
      <c r="Y55" s="3" t="s">
        <v>35</v>
      </c>
      <c r="Z55" s="3"/>
      <c r="AA55" s="3" t="s">
        <v>45</v>
      </c>
      <c r="AB55" s="3">
        <v>100</v>
      </c>
      <c r="AC55" s="3" t="s">
        <v>46</v>
      </c>
      <c r="AD55" s="3" t="s">
        <v>47</v>
      </c>
      <c r="AE55" s="3" t="s">
        <v>48</v>
      </c>
      <c r="AF55" s="3" t="s">
        <v>49</v>
      </c>
    </row>
    <row r="56" spans="1:32" x14ac:dyDescent="0.2">
      <c r="A56" s="3" t="s">
        <v>32</v>
      </c>
      <c r="B56" s="3">
        <v>95335</v>
      </c>
      <c r="C56" s="3" t="s">
        <v>33</v>
      </c>
      <c r="D56" s="3" t="s">
        <v>34</v>
      </c>
      <c r="E56" s="3" t="s">
        <v>35</v>
      </c>
      <c r="F56" s="3" t="s">
        <v>136</v>
      </c>
      <c r="G56" s="3" t="s">
        <v>137</v>
      </c>
      <c r="H56" s="3">
        <v>0.36389256089999999</v>
      </c>
      <c r="I56" s="3">
        <v>0.63028040389999995</v>
      </c>
      <c r="J56" s="3"/>
      <c r="K56" s="3"/>
      <c r="L56" s="3" t="s">
        <v>37</v>
      </c>
      <c r="M56" s="3" t="s">
        <v>38</v>
      </c>
      <c r="N56" s="3" t="s">
        <v>39</v>
      </c>
      <c r="O56" s="3" t="s">
        <v>40</v>
      </c>
      <c r="P56" s="3" t="s">
        <v>41</v>
      </c>
      <c r="Q56" s="3" t="s">
        <v>42</v>
      </c>
      <c r="R56" s="3">
        <v>2012</v>
      </c>
      <c r="S56" s="3">
        <v>4</v>
      </c>
      <c r="T56" s="3">
        <v>5</v>
      </c>
      <c r="U56" s="3">
        <v>4</v>
      </c>
      <c r="V56" s="3" t="s">
        <v>43</v>
      </c>
      <c r="W56" s="3">
        <v>95334</v>
      </c>
      <c r="X56" s="3" t="s">
        <v>44</v>
      </c>
      <c r="Y56" s="3" t="s">
        <v>35</v>
      </c>
      <c r="Z56" s="3"/>
      <c r="AA56" s="3" t="s">
        <v>45</v>
      </c>
      <c r="AB56" s="3">
        <v>100</v>
      </c>
      <c r="AC56" s="3" t="s">
        <v>46</v>
      </c>
      <c r="AD56" s="3" t="s">
        <v>47</v>
      </c>
      <c r="AE56" s="3" t="s">
        <v>48</v>
      </c>
      <c r="AF56" s="3" t="s">
        <v>49</v>
      </c>
    </row>
    <row r="57" spans="1:32" x14ac:dyDescent="0.2">
      <c r="A57" s="3" t="s">
        <v>32</v>
      </c>
      <c r="B57" s="3">
        <v>95335</v>
      </c>
      <c r="C57" s="3" t="s">
        <v>33</v>
      </c>
      <c r="D57" s="3" t="s">
        <v>34</v>
      </c>
      <c r="E57" s="3" t="s">
        <v>35</v>
      </c>
      <c r="F57" s="3" t="s">
        <v>138</v>
      </c>
      <c r="G57" s="3" t="s">
        <v>139</v>
      </c>
      <c r="H57" s="3">
        <v>9.3927899300000006E-2</v>
      </c>
      <c r="I57" s="3">
        <v>0.16268789389999999</v>
      </c>
      <c r="J57" s="3"/>
      <c r="K57" s="3" t="s">
        <v>47</v>
      </c>
      <c r="L57" s="3" t="s">
        <v>37</v>
      </c>
      <c r="M57" s="3" t="s">
        <v>38</v>
      </c>
      <c r="N57" s="3" t="s">
        <v>39</v>
      </c>
      <c r="O57" s="3" t="s">
        <v>40</v>
      </c>
      <c r="P57" s="3" t="s">
        <v>41</v>
      </c>
      <c r="Q57" s="3" t="s">
        <v>42</v>
      </c>
      <c r="R57" s="3">
        <v>2012</v>
      </c>
      <c r="S57" s="3">
        <v>4</v>
      </c>
      <c r="T57" s="3">
        <v>5</v>
      </c>
      <c r="U57" s="3">
        <v>4</v>
      </c>
      <c r="V57" s="3" t="s">
        <v>43</v>
      </c>
      <c r="W57" s="3">
        <v>95334</v>
      </c>
      <c r="X57" s="3" t="s">
        <v>44</v>
      </c>
      <c r="Y57" s="3" t="s">
        <v>35</v>
      </c>
      <c r="Z57" s="3"/>
      <c r="AA57" s="3" t="s">
        <v>45</v>
      </c>
      <c r="AB57" s="3">
        <v>100</v>
      </c>
      <c r="AC57" s="3" t="s">
        <v>46</v>
      </c>
      <c r="AD57" s="3" t="s">
        <v>47</v>
      </c>
      <c r="AE57" s="3" t="s">
        <v>48</v>
      </c>
      <c r="AF57" s="3" t="s">
        <v>49</v>
      </c>
    </row>
    <row r="58" spans="1:32" x14ac:dyDescent="0.2">
      <c r="A58" s="3" t="s">
        <v>32</v>
      </c>
      <c r="B58" s="3">
        <v>95335</v>
      </c>
      <c r="C58" s="3" t="s">
        <v>33</v>
      </c>
      <c r="D58" s="3" t="s">
        <v>34</v>
      </c>
      <c r="E58" s="3" t="s">
        <v>35</v>
      </c>
      <c r="F58" s="3" t="s">
        <v>140</v>
      </c>
      <c r="G58" s="3" t="s">
        <v>141</v>
      </c>
      <c r="H58" s="3">
        <v>7.2447075200000002E-2</v>
      </c>
      <c r="I58" s="3">
        <v>0.12548201519999999</v>
      </c>
      <c r="J58" s="3" t="s">
        <v>47</v>
      </c>
      <c r="K58" s="3" t="s">
        <v>47</v>
      </c>
      <c r="L58" s="3" t="s">
        <v>37</v>
      </c>
      <c r="M58" s="3" t="s">
        <v>38</v>
      </c>
      <c r="N58" s="3" t="s">
        <v>39</v>
      </c>
      <c r="O58" s="3" t="s">
        <v>40</v>
      </c>
      <c r="P58" s="3" t="s">
        <v>41</v>
      </c>
      <c r="Q58" s="3" t="s">
        <v>42</v>
      </c>
      <c r="R58" s="3">
        <v>2012</v>
      </c>
      <c r="S58" s="3">
        <v>4</v>
      </c>
      <c r="T58" s="3">
        <v>5</v>
      </c>
      <c r="U58" s="3">
        <v>4</v>
      </c>
      <c r="V58" s="3" t="s">
        <v>43</v>
      </c>
      <c r="W58" s="3">
        <v>95334</v>
      </c>
      <c r="X58" s="3" t="s">
        <v>44</v>
      </c>
      <c r="Y58" s="3" t="s">
        <v>35</v>
      </c>
      <c r="Z58" s="3"/>
      <c r="AA58" s="3" t="s">
        <v>45</v>
      </c>
      <c r="AB58" s="3">
        <v>100</v>
      </c>
      <c r="AC58" s="3" t="s">
        <v>46</v>
      </c>
      <c r="AD58" s="3" t="s">
        <v>47</v>
      </c>
      <c r="AE58" s="3" t="s">
        <v>48</v>
      </c>
      <c r="AF58" s="3" t="s">
        <v>49</v>
      </c>
    </row>
    <row r="59" spans="1:32" x14ac:dyDescent="0.2">
      <c r="A59" s="3" t="s">
        <v>32</v>
      </c>
      <c r="B59" s="3">
        <v>95335</v>
      </c>
      <c r="C59" s="3" t="s">
        <v>33</v>
      </c>
      <c r="D59" s="3" t="s">
        <v>34</v>
      </c>
      <c r="E59" s="3" t="s">
        <v>35</v>
      </c>
      <c r="F59" s="3" t="s">
        <v>142</v>
      </c>
      <c r="G59" s="3" t="s">
        <v>143</v>
      </c>
      <c r="H59" s="3">
        <v>2.7200031238000002</v>
      </c>
      <c r="I59" s="3">
        <v>4.7111836071999997</v>
      </c>
      <c r="J59" s="3"/>
      <c r="K59" s="3" t="s">
        <v>47</v>
      </c>
      <c r="L59" s="3" t="s">
        <v>37</v>
      </c>
      <c r="M59" s="3" t="s">
        <v>38</v>
      </c>
      <c r="N59" s="3" t="s">
        <v>39</v>
      </c>
      <c r="O59" s="3" t="s">
        <v>40</v>
      </c>
      <c r="P59" s="3" t="s">
        <v>41</v>
      </c>
      <c r="Q59" s="3" t="s">
        <v>42</v>
      </c>
      <c r="R59" s="3">
        <v>2012</v>
      </c>
      <c r="S59" s="3">
        <v>4</v>
      </c>
      <c r="T59" s="3">
        <v>5</v>
      </c>
      <c r="U59" s="3">
        <v>4</v>
      </c>
      <c r="V59" s="3" t="s">
        <v>43</v>
      </c>
      <c r="W59" s="3">
        <v>95334</v>
      </c>
      <c r="X59" s="3" t="s">
        <v>44</v>
      </c>
      <c r="Y59" s="3" t="s">
        <v>35</v>
      </c>
      <c r="Z59" s="3"/>
      <c r="AA59" s="3" t="s">
        <v>45</v>
      </c>
      <c r="AB59" s="3">
        <v>100</v>
      </c>
      <c r="AC59" s="3" t="s">
        <v>46</v>
      </c>
      <c r="AD59" s="3" t="s">
        <v>47</v>
      </c>
      <c r="AE59" s="3" t="s">
        <v>48</v>
      </c>
      <c r="AF59" s="3" t="s">
        <v>49</v>
      </c>
    </row>
    <row r="60" spans="1:32" x14ac:dyDescent="0.2">
      <c r="A60" s="3" t="s">
        <v>32</v>
      </c>
      <c r="B60" s="3">
        <v>95335</v>
      </c>
      <c r="C60" s="3" t="s">
        <v>33</v>
      </c>
      <c r="D60" s="3" t="s">
        <v>34</v>
      </c>
      <c r="E60" s="3" t="s">
        <v>35</v>
      </c>
      <c r="F60" s="3" t="s">
        <v>144</v>
      </c>
      <c r="G60" s="3" t="s">
        <v>145</v>
      </c>
      <c r="H60" s="3">
        <v>0.36378556880000001</v>
      </c>
      <c r="I60" s="3">
        <v>0.32566483070000002</v>
      </c>
      <c r="J60" s="3"/>
      <c r="K60" s="3" t="s">
        <v>47</v>
      </c>
      <c r="L60" s="3" t="s">
        <v>37</v>
      </c>
      <c r="M60" s="3" t="s">
        <v>38</v>
      </c>
      <c r="N60" s="3" t="s">
        <v>39</v>
      </c>
      <c r="O60" s="3" t="s">
        <v>40</v>
      </c>
      <c r="P60" s="3" t="s">
        <v>41</v>
      </c>
      <c r="Q60" s="3" t="s">
        <v>42</v>
      </c>
      <c r="R60" s="3">
        <v>2012</v>
      </c>
      <c r="S60" s="3">
        <v>4</v>
      </c>
      <c r="T60" s="3">
        <v>5</v>
      </c>
      <c r="U60" s="3">
        <v>4</v>
      </c>
      <c r="V60" s="3" t="s">
        <v>43</v>
      </c>
      <c r="W60" s="3">
        <v>95334</v>
      </c>
      <c r="X60" s="3" t="s">
        <v>44</v>
      </c>
      <c r="Y60" s="3" t="s">
        <v>35</v>
      </c>
      <c r="Z60" s="3"/>
      <c r="AA60" s="3" t="s">
        <v>45</v>
      </c>
      <c r="AB60" s="3">
        <v>100</v>
      </c>
      <c r="AC60" s="3" t="s">
        <v>46</v>
      </c>
      <c r="AD60" s="3" t="s">
        <v>47</v>
      </c>
      <c r="AE60" s="3" t="s">
        <v>48</v>
      </c>
      <c r="AF60" s="3" t="s">
        <v>49</v>
      </c>
    </row>
    <row r="61" spans="1:32" x14ac:dyDescent="0.2">
      <c r="A61" s="3" t="s">
        <v>32</v>
      </c>
      <c r="B61" s="3">
        <v>95335</v>
      </c>
      <c r="C61" s="3" t="s">
        <v>33</v>
      </c>
      <c r="D61" s="3" t="s">
        <v>34</v>
      </c>
      <c r="E61" s="3" t="s">
        <v>35</v>
      </c>
      <c r="F61" s="3" t="s">
        <v>146</v>
      </c>
      <c r="G61" s="3" t="s">
        <v>147</v>
      </c>
      <c r="H61" s="3">
        <v>3.0560366801000001</v>
      </c>
      <c r="I61" s="3">
        <v>3.4911793148000001</v>
      </c>
      <c r="J61" s="3"/>
      <c r="K61" s="3" t="s">
        <v>47</v>
      </c>
      <c r="L61" s="3" t="s">
        <v>37</v>
      </c>
      <c r="M61" s="3" t="s">
        <v>38</v>
      </c>
      <c r="N61" s="3" t="s">
        <v>39</v>
      </c>
      <c r="O61" s="3" t="s">
        <v>40</v>
      </c>
      <c r="P61" s="3" t="s">
        <v>41</v>
      </c>
      <c r="Q61" s="3" t="s">
        <v>42</v>
      </c>
      <c r="R61" s="3">
        <v>2012</v>
      </c>
      <c r="S61" s="3">
        <v>4</v>
      </c>
      <c r="T61" s="3">
        <v>5</v>
      </c>
      <c r="U61" s="3">
        <v>4</v>
      </c>
      <c r="V61" s="3" t="s">
        <v>43</v>
      </c>
      <c r="W61" s="3">
        <v>95334</v>
      </c>
      <c r="X61" s="3" t="s">
        <v>44</v>
      </c>
      <c r="Y61" s="3" t="s">
        <v>35</v>
      </c>
      <c r="Z61" s="3"/>
      <c r="AA61" s="3" t="s">
        <v>45</v>
      </c>
      <c r="AB61" s="3">
        <v>100</v>
      </c>
      <c r="AC61" s="3" t="s">
        <v>46</v>
      </c>
      <c r="AD61" s="3" t="s">
        <v>47</v>
      </c>
      <c r="AE61" s="3" t="s">
        <v>48</v>
      </c>
      <c r="AF61" s="3" t="s">
        <v>49</v>
      </c>
    </row>
    <row r="62" spans="1:32" x14ac:dyDescent="0.2">
      <c r="A62" s="3" t="s">
        <v>32</v>
      </c>
      <c r="B62" s="3">
        <v>95335</v>
      </c>
      <c r="C62" s="3" t="s">
        <v>33</v>
      </c>
      <c r="D62" s="3" t="s">
        <v>34</v>
      </c>
      <c r="E62" s="3" t="s">
        <v>35</v>
      </c>
      <c r="F62" s="3" t="s">
        <v>148</v>
      </c>
      <c r="G62" s="3" t="s">
        <v>149</v>
      </c>
      <c r="H62" s="3">
        <v>0.72377568469999998</v>
      </c>
      <c r="I62" s="3">
        <v>1.2536162592</v>
      </c>
      <c r="J62" s="3"/>
      <c r="K62" s="3" t="s">
        <v>47</v>
      </c>
      <c r="L62" s="3" t="s">
        <v>37</v>
      </c>
      <c r="M62" s="3" t="s">
        <v>38</v>
      </c>
      <c r="N62" s="3" t="s">
        <v>39</v>
      </c>
      <c r="O62" s="3" t="s">
        <v>40</v>
      </c>
      <c r="P62" s="3" t="s">
        <v>41</v>
      </c>
      <c r="Q62" s="3" t="s">
        <v>42</v>
      </c>
      <c r="R62" s="3">
        <v>2012</v>
      </c>
      <c r="S62" s="3">
        <v>4</v>
      </c>
      <c r="T62" s="3">
        <v>5</v>
      </c>
      <c r="U62" s="3">
        <v>4</v>
      </c>
      <c r="V62" s="3" t="s">
        <v>43</v>
      </c>
      <c r="W62" s="3">
        <v>95334</v>
      </c>
      <c r="X62" s="3" t="s">
        <v>44</v>
      </c>
      <c r="Y62" s="3" t="s">
        <v>35</v>
      </c>
      <c r="Z62" s="3"/>
      <c r="AA62" s="3" t="s">
        <v>45</v>
      </c>
      <c r="AB62" s="3">
        <v>100</v>
      </c>
      <c r="AC62" s="3" t="s">
        <v>46</v>
      </c>
      <c r="AD62" s="3" t="s">
        <v>47</v>
      </c>
      <c r="AE62" s="3" t="s">
        <v>48</v>
      </c>
      <c r="AF62" s="3" t="s">
        <v>49</v>
      </c>
    </row>
    <row r="63" spans="1:32" x14ac:dyDescent="0.2">
      <c r="A63" s="3" t="s">
        <v>32</v>
      </c>
      <c r="B63" s="3">
        <v>95335</v>
      </c>
      <c r="C63" s="3" t="s">
        <v>33</v>
      </c>
      <c r="D63" s="3" t="s">
        <v>34</v>
      </c>
      <c r="E63" s="3" t="s">
        <v>35</v>
      </c>
      <c r="F63" s="3" t="s">
        <v>150</v>
      </c>
      <c r="G63" s="3" t="s">
        <v>151</v>
      </c>
      <c r="H63" s="3">
        <v>0.36673444919999998</v>
      </c>
      <c r="I63" s="3">
        <v>0.63520269880000002</v>
      </c>
      <c r="J63" s="3" t="s">
        <v>47</v>
      </c>
      <c r="K63" s="3" t="s">
        <v>47</v>
      </c>
      <c r="L63" s="3" t="s">
        <v>37</v>
      </c>
      <c r="M63" s="3" t="s">
        <v>38</v>
      </c>
      <c r="N63" s="3" t="s">
        <v>39</v>
      </c>
      <c r="O63" s="3" t="s">
        <v>40</v>
      </c>
      <c r="P63" s="3" t="s">
        <v>41</v>
      </c>
      <c r="Q63" s="3" t="s">
        <v>42</v>
      </c>
      <c r="R63" s="3">
        <v>2012</v>
      </c>
      <c r="S63" s="3">
        <v>4</v>
      </c>
      <c r="T63" s="3">
        <v>5</v>
      </c>
      <c r="U63" s="3">
        <v>4</v>
      </c>
      <c r="V63" s="3" t="s">
        <v>43</v>
      </c>
      <c r="W63" s="3">
        <v>95334</v>
      </c>
      <c r="X63" s="3" t="s">
        <v>44</v>
      </c>
      <c r="Y63" s="3" t="s">
        <v>35</v>
      </c>
      <c r="Z63" s="3"/>
      <c r="AA63" s="3" t="s">
        <v>45</v>
      </c>
      <c r="AB63" s="3">
        <v>100</v>
      </c>
      <c r="AC63" s="3" t="s">
        <v>46</v>
      </c>
      <c r="AD63" s="3" t="s">
        <v>47</v>
      </c>
      <c r="AE63" s="3" t="s">
        <v>48</v>
      </c>
      <c r="AF63" s="3" t="s">
        <v>49</v>
      </c>
    </row>
    <row r="64" spans="1:32" x14ac:dyDescent="0.2">
      <c r="A64" s="3" t="s">
        <v>32</v>
      </c>
      <c r="B64" s="3">
        <v>95335</v>
      </c>
      <c r="C64" s="3" t="s">
        <v>33</v>
      </c>
      <c r="D64" s="3" t="s">
        <v>34</v>
      </c>
      <c r="E64" s="3" t="s">
        <v>35</v>
      </c>
      <c r="F64" s="3" t="s">
        <v>152</v>
      </c>
      <c r="G64" s="3" t="s">
        <v>153</v>
      </c>
      <c r="H64" s="3">
        <v>2.7512129625999999</v>
      </c>
      <c r="I64" s="3">
        <v>0.91856642850000003</v>
      </c>
      <c r="J64" s="3"/>
      <c r="K64" s="3" t="s">
        <v>47</v>
      </c>
      <c r="L64" s="3" t="s">
        <v>37</v>
      </c>
      <c r="M64" s="3" t="s">
        <v>38</v>
      </c>
      <c r="N64" s="3" t="s">
        <v>39</v>
      </c>
      <c r="O64" s="3" t="s">
        <v>40</v>
      </c>
      <c r="P64" s="3" t="s">
        <v>41</v>
      </c>
      <c r="Q64" s="3" t="s">
        <v>42</v>
      </c>
      <c r="R64" s="3">
        <v>2012</v>
      </c>
      <c r="S64" s="3">
        <v>4</v>
      </c>
      <c r="T64" s="3">
        <v>5</v>
      </c>
      <c r="U64" s="3">
        <v>4</v>
      </c>
      <c r="V64" s="3" t="s">
        <v>43</v>
      </c>
      <c r="W64" s="3">
        <v>95334</v>
      </c>
      <c r="X64" s="3" t="s">
        <v>44</v>
      </c>
      <c r="Y64" s="3" t="s">
        <v>35</v>
      </c>
      <c r="Z64" s="3"/>
      <c r="AA64" s="3" t="s">
        <v>45</v>
      </c>
      <c r="AB64" s="3">
        <v>100</v>
      </c>
      <c r="AC64" s="3" t="s">
        <v>46</v>
      </c>
      <c r="AD64" s="3" t="s">
        <v>47</v>
      </c>
      <c r="AE64" s="3" t="s">
        <v>48</v>
      </c>
      <c r="AF64" s="3" t="s">
        <v>49</v>
      </c>
    </row>
    <row r="65" spans="1:32" x14ac:dyDescent="0.2">
      <c r="A65" s="3" t="s">
        <v>32</v>
      </c>
      <c r="B65" s="3">
        <v>95335</v>
      </c>
      <c r="C65" s="3" t="s">
        <v>33</v>
      </c>
      <c r="D65" s="3" t="s">
        <v>34</v>
      </c>
      <c r="E65" s="3" t="s">
        <v>35</v>
      </c>
      <c r="F65" s="3" t="s">
        <v>154</v>
      </c>
      <c r="G65" s="3" t="s">
        <v>155</v>
      </c>
      <c r="H65" s="3">
        <v>0.2394515844</v>
      </c>
      <c r="I65" s="3">
        <v>0.14011730289999999</v>
      </c>
      <c r="J65" s="3" t="s">
        <v>47</v>
      </c>
      <c r="K65" s="3"/>
      <c r="L65" s="3" t="s">
        <v>56</v>
      </c>
      <c r="M65" s="3" t="s">
        <v>38</v>
      </c>
      <c r="N65" s="3" t="s">
        <v>39</v>
      </c>
      <c r="O65" s="3" t="s">
        <v>40</v>
      </c>
      <c r="P65" s="3" t="s">
        <v>41</v>
      </c>
      <c r="Q65" s="3" t="s">
        <v>42</v>
      </c>
      <c r="R65" s="3">
        <v>2012</v>
      </c>
      <c r="S65" s="3">
        <v>4</v>
      </c>
      <c r="T65" s="3">
        <v>5</v>
      </c>
      <c r="U65" s="3">
        <v>4</v>
      </c>
      <c r="V65" s="3" t="s">
        <v>43</v>
      </c>
      <c r="W65" s="3">
        <v>95334</v>
      </c>
      <c r="X65" s="3" t="s">
        <v>44</v>
      </c>
      <c r="Y65" s="3" t="s">
        <v>35</v>
      </c>
      <c r="Z65" s="3"/>
      <c r="AA65" s="3" t="s">
        <v>45</v>
      </c>
      <c r="AB65" s="3">
        <v>100</v>
      </c>
      <c r="AC65" s="3" t="s">
        <v>46</v>
      </c>
      <c r="AD65" s="3" t="s">
        <v>47</v>
      </c>
      <c r="AE65" s="3" t="s">
        <v>48</v>
      </c>
      <c r="AF65" s="3" t="s">
        <v>49</v>
      </c>
    </row>
    <row r="66" spans="1:32" x14ac:dyDescent="0.2">
      <c r="A66" s="3" t="s">
        <v>32</v>
      </c>
      <c r="B66" s="3">
        <v>95335</v>
      </c>
      <c r="C66" s="3" t="s">
        <v>33</v>
      </c>
      <c r="D66" s="3" t="s">
        <v>34</v>
      </c>
      <c r="E66" s="3" t="s">
        <v>35</v>
      </c>
      <c r="F66" s="3" t="s">
        <v>156</v>
      </c>
      <c r="G66" s="3" t="s">
        <v>157</v>
      </c>
      <c r="H66" s="3">
        <v>4.3134758107</v>
      </c>
      <c r="I66" s="3">
        <v>3.6350605037000001</v>
      </c>
      <c r="J66" s="3"/>
      <c r="K66" s="3" t="s">
        <v>47</v>
      </c>
      <c r="L66" s="3" t="s">
        <v>37</v>
      </c>
      <c r="M66" s="3" t="s">
        <v>38</v>
      </c>
      <c r="N66" s="3" t="s">
        <v>39</v>
      </c>
      <c r="O66" s="3" t="s">
        <v>40</v>
      </c>
      <c r="P66" s="3" t="s">
        <v>41</v>
      </c>
      <c r="Q66" s="3" t="s">
        <v>42</v>
      </c>
      <c r="R66" s="3">
        <v>2012</v>
      </c>
      <c r="S66" s="3">
        <v>4</v>
      </c>
      <c r="T66" s="3">
        <v>5</v>
      </c>
      <c r="U66" s="3">
        <v>4</v>
      </c>
      <c r="V66" s="3" t="s">
        <v>43</v>
      </c>
      <c r="W66" s="3">
        <v>95334</v>
      </c>
      <c r="X66" s="3" t="s">
        <v>44</v>
      </c>
      <c r="Y66" s="3" t="s">
        <v>35</v>
      </c>
      <c r="Z66" s="3"/>
      <c r="AA66" s="3" t="s">
        <v>45</v>
      </c>
      <c r="AB66" s="3">
        <v>100</v>
      </c>
      <c r="AC66" s="3" t="s">
        <v>46</v>
      </c>
      <c r="AD66" s="3" t="s">
        <v>47</v>
      </c>
      <c r="AE66" s="3" t="s">
        <v>48</v>
      </c>
      <c r="AF66" s="3" t="s">
        <v>49</v>
      </c>
    </row>
    <row r="67" spans="1:32" x14ac:dyDescent="0.2">
      <c r="A67" s="3" t="s">
        <v>32</v>
      </c>
      <c r="B67" s="3">
        <v>95335</v>
      </c>
      <c r="C67" s="3" t="s">
        <v>33</v>
      </c>
      <c r="D67" s="3" t="s">
        <v>34</v>
      </c>
      <c r="E67" s="3" t="s">
        <v>35</v>
      </c>
      <c r="F67" s="3" t="s">
        <v>158</v>
      </c>
      <c r="G67" s="3" t="s">
        <v>159</v>
      </c>
      <c r="H67" s="3">
        <v>1.5161120204</v>
      </c>
      <c r="I67" s="3">
        <v>1.7240946376999999</v>
      </c>
      <c r="J67" s="3" t="s">
        <v>47</v>
      </c>
      <c r="K67" s="3" t="s">
        <v>47</v>
      </c>
      <c r="L67" s="3" t="s">
        <v>37</v>
      </c>
      <c r="M67" s="3" t="s">
        <v>38</v>
      </c>
      <c r="N67" s="3" t="s">
        <v>39</v>
      </c>
      <c r="O67" s="3" t="s">
        <v>40</v>
      </c>
      <c r="P67" s="3" t="s">
        <v>41</v>
      </c>
      <c r="Q67" s="3" t="s">
        <v>42</v>
      </c>
      <c r="R67" s="3">
        <v>2012</v>
      </c>
      <c r="S67" s="3">
        <v>4</v>
      </c>
      <c r="T67" s="3">
        <v>5</v>
      </c>
      <c r="U67" s="3">
        <v>4</v>
      </c>
      <c r="V67" s="3" t="s">
        <v>43</v>
      </c>
      <c r="W67" s="3">
        <v>95334</v>
      </c>
      <c r="X67" s="3" t="s">
        <v>44</v>
      </c>
      <c r="Y67" s="3" t="s">
        <v>35</v>
      </c>
      <c r="Z67" s="3"/>
      <c r="AA67" s="3" t="s">
        <v>45</v>
      </c>
      <c r="AB67" s="3">
        <v>100</v>
      </c>
      <c r="AC67" s="3" t="s">
        <v>46</v>
      </c>
      <c r="AD67" s="3" t="s">
        <v>47</v>
      </c>
      <c r="AE67" s="3" t="s">
        <v>48</v>
      </c>
      <c r="AF67" s="3" t="s">
        <v>49</v>
      </c>
    </row>
    <row r="68" spans="1:32" x14ac:dyDescent="0.2">
      <c r="A68" s="3" t="s">
        <v>32</v>
      </c>
      <c r="B68" s="3">
        <v>95335</v>
      </c>
      <c r="C68" s="3" t="s">
        <v>33</v>
      </c>
      <c r="D68" s="3" t="s">
        <v>34</v>
      </c>
      <c r="E68" s="3" t="s">
        <v>35</v>
      </c>
      <c r="F68" s="3" t="s">
        <v>160</v>
      </c>
      <c r="G68" s="3"/>
      <c r="H68" s="3">
        <v>6.6142970800000006E-2</v>
      </c>
      <c r="I68" s="3">
        <v>0.1145629861</v>
      </c>
      <c r="J68" s="3"/>
      <c r="K68" s="3"/>
      <c r="L68" s="3" t="s">
        <v>37</v>
      </c>
      <c r="M68" s="3" t="s">
        <v>38</v>
      </c>
      <c r="N68" s="3" t="s">
        <v>39</v>
      </c>
      <c r="O68" s="3" t="s">
        <v>40</v>
      </c>
      <c r="P68" s="3" t="s">
        <v>41</v>
      </c>
      <c r="Q68" s="3" t="s">
        <v>42</v>
      </c>
      <c r="R68" s="3">
        <v>2012</v>
      </c>
      <c r="S68" s="3">
        <v>4</v>
      </c>
      <c r="T68" s="3">
        <v>5</v>
      </c>
      <c r="U68" s="3">
        <v>4</v>
      </c>
      <c r="V68" s="3" t="s">
        <v>43</v>
      </c>
      <c r="W68" s="3">
        <v>95334</v>
      </c>
      <c r="X68" s="3" t="s">
        <v>44</v>
      </c>
      <c r="Y68" s="3" t="s">
        <v>35</v>
      </c>
      <c r="Z68" s="3"/>
      <c r="AA68" s="3" t="s">
        <v>45</v>
      </c>
      <c r="AB68" s="3">
        <v>100</v>
      </c>
      <c r="AC68" s="3" t="s">
        <v>46</v>
      </c>
      <c r="AD68" s="3" t="s">
        <v>47</v>
      </c>
      <c r="AE68" s="3" t="s">
        <v>48</v>
      </c>
      <c r="AF68" s="3" t="s">
        <v>49</v>
      </c>
    </row>
    <row r="69" spans="1:32" x14ac:dyDescent="0.2">
      <c r="A69" s="3" t="s">
        <v>32</v>
      </c>
      <c r="B69" s="3">
        <v>95335</v>
      </c>
      <c r="C69" s="3" t="s">
        <v>33</v>
      </c>
      <c r="D69" s="3" t="s">
        <v>34</v>
      </c>
      <c r="E69" s="3" t="s">
        <v>35</v>
      </c>
      <c r="F69" s="3" t="s">
        <v>161</v>
      </c>
      <c r="G69" s="3" t="s">
        <v>162</v>
      </c>
      <c r="H69" s="3">
        <v>4.05421298E-2</v>
      </c>
      <c r="I69" s="3">
        <v>3.5435195099999997E-2</v>
      </c>
      <c r="J69" s="3"/>
      <c r="K69" s="3"/>
      <c r="L69" s="3" t="s">
        <v>56</v>
      </c>
      <c r="M69" s="3" t="s">
        <v>38</v>
      </c>
      <c r="N69" s="3" t="s">
        <v>39</v>
      </c>
      <c r="O69" s="3" t="s">
        <v>40</v>
      </c>
      <c r="P69" s="3" t="s">
        <v>41</v>
      </c>
      <c r="Q69" s="3" t="s">
        <v>42</v>
      </c>
      <c r="R69" s="3">
        <v>2012</v>
      </c>
      <c r="S69" s="3">
        <v>4</v>
      </c>
      <c r="T69" s="3">
        <v>5</v>
      </c>
      <c r="U69" s="3">
        <v>4</v>
      </c>
      <c r="V69" s="3" t="s">
        <v>43</v>
      </c>
      <c r="W69" s="3">
        <v>95334</v>
      </c>
      <c r="X69" s="3" t="s">
        <v>44</v>
      </c>
      <c r="Y69" s="3" t="s">
        <v>35</v>
      </c>
      <c r="Z69" s="3"/>
      <c r="AA69" s="3" t="s">
        <v>45</v>
      </c>
      <c r="AB69" s="3">
        <v>100</v>
      </c>
      <c r="AC69" s="3" t="s">
        <v>46</v>
      </c>
      <c r="AD69" s="3" t="s">
        <v>47</v>
      </c>
      <c r="AE69" s="3" t="s">
        <v>48</v>
      </c>
      <c r="AF69" s="3" t="s">
        <v>49</v>
      </c>
    </row>
    <row r="70" spans="1:32" x14ac:dyDescent="0.2">
      <c r="A70" s="3" t="s">
        <v>32</v>
      </c>
      <c r="B70" s="3">
        <v>95335</v>
      </c>
      <c r="C70" s="3" t="s">
        <v>33</v>
      </c>
      <c r="D70" s="3" t="s">
        <v>34</v>
      </c>
      <c r="E70" s="3" t="s">
        <v>35</v>
      </c>
      <c r="F70" s="3" t="s">
        <v>163</v>
      </c>
      <c r="G70" s="3" t="s">
        <v>164</v>
      </c>
      <c r="H70" s="3">
        <v>0.1387796328</v>
      </c>
      <c r="I70" s="3">
        <v>6.4259378300000003E-2</v>
      </c>
      <c r="J70" s="3"/>
      <c r="K70" s="3"/>
      <c r="L70" s="3" t="s">
        <v>56</v>
      </c>
      <c r="M70" s="3" t="s">
        <v>38</v>
      </c>
      <c r="N70" s="3" t="s">
        <v>39</v>
      </c>
      <c r="O70" s="3" t="s">
        <v>40</v>
      </c>
      <c r="P70" s="3" t="s">
        <v>41</v>
      </c>
      <c r="Q70" s="3" t="s">
        <v>42</v>
      </c>
      <c r="R70" s="3">
        <v>2012</v>
      </c>
      <c r="S70" s="3">
        <v>4</v>
      </c>
      <c r="T70" s="3">
        <v>5</v>
      </c>
      <c r="U70" s="3">
        <v>4</v>
      </c>
      <c r="V70" s="3" t="s">
        <v>43</v>
      </c>
      <c r="W70" s="3">
        <v>95334</v>
      </c>
      <c r="X70" s="3" t="s">
        <v>44</v>
      </c>
      <c r="Y70" s="3" t="s">
        <v>35</v>
      </c>
      <c r="Z70" s="3"/>
      <c r="AA70" s="3" t="s">
        <v>45</v>
      </c>
      <c r="AB70" s="3">
        <v>100</v>
      </c>
      <c r="AC70" s="3" t="s">
        <v>46</v>
      </c>
      <c r="AD70" s="3" t="s">
        <v>47</v>
      </c>
      <c r="AE70" s="3" t="s">
        <v>48</v>
      </c>
      <c r="AF70" s="3" t="s">
        <v>49</v>
      </c>
    </row>
    <row r="71" spans="1:32" x14ac:dyDescent="0.2">
      <c r="A71" s="3" t="s">
        <v>32</v>
      </c>
      <c r="B71" s="3">
        <v>95335</v>
      </c>
      <c r="C71" s="3" t="s">
        <v>33</v>
      </c>
      <c r="D71" s="3" t="s">
        <v>34</v>
      </c>
      <c r="E71" s="3" t="s">
        <v>35</v>
      </c>
      <c r="F71" s="3" t="s">
        <v>165</v>
      </c>
      <c r="G71" s="3"/>
      <c r="H71" s="3">
        <v>4.4316705800000002E-2</v>
      </c>
      <c r="I71" s="3">
        <v>4.7108548799999997E-2</v>
      </c>
      <c r="J71" s="3"/>
      <c r="K71" s="3"/>
      <c r="L71" s="3" t="s">
        <v>56</v>
      </c>
      <c r="M71" s="3" t="s">
        <v>38</v>
      </c>
      <c r="N71" s="3" t="s">
        <v>39</v>
      </c>
      <c r="O71" s="3" t="s">
        <v>40</v>
      </c>
      <c r="P71" s="3" t="s">
        <v>41</v>
      </c>
      <c r="Q71" s="3" t="s">
        <v>42</v>
      </c>
      <c r="R71" s="3">
        <v>2012</v>
      </c>
      <c r="S71" s="3">
        <v>4</v>
      </c>
      <c r="T71" s="3">
        <v>5</v>
      </c>
      <c r="U71" s="3">
        <v>4</v>
      </c>
      <c r="V71" s="3" t="s">
        <v>43</v>
      </c>
      <c r="W71" s="3">
        <v>95334</v>
      </c>
      <c r="X71" s="3" t="s">
        <v>44</v>
      </c>
      <c r="Y71" s="3" t="s">
        <v>35</v>
      </c>
      <c r="Z71" s="3"/>
      <c r="AA71" s="3" t="s">
        <v>45</v>
      </c>
      <c r="AB71" s="3">
        <v>100</v>
      </c>
      <c r="AC71" s="3" t="s">
        <v>46</v>
      </c>
      <c r="AD71" s="3" t="s">
        <v>47</v>
      </c>
      <c r="AE71" s="3" t="s">
        <v>48</v>
      </c>
      <c r="AF71" s="3" t="s">
        <v>49</v>
      </c>
    </row>
    <row r="72" spans="1:32" x14ac:dyDescent="0.2">
      <c r="A72" s="3" t="s">
        <v>32</v>
      </c>
      <c r="B72" s="3">
        <v>95335</v>
      </c>
      <c r="C72" s="3" t="s">
        <v>33</v>
      </c>
      <c r="D72" s="3" t="s">
        <v>34</v>
      </c>
      <c r="E72" s="3" t="s">
        <v>35</v>
      </c>
      <c r="F72" s="3" t="s">
        <v>166</v>
      </c>
      <c r="G72" s="3"/>
      <c r="H72" s="3">
        <v>0.1252431477</v>
      </c>
      <c r="I72" s="3">
        <v>9.9498574300000003E-2</v>
      </c>
      <c r="J72" s="3"/>
      <c r="K72" s="3"/>
      <c r="L72" s="3" t="s">
        <v>56</v>
      </c>
      <c r="M72" s="3" t="s">
        <v>38</v>
      </c>
      <c r="N72" s="3" t="s">
        <v>39</v>
      </c>
      <c r="O72" s="3" t="s">
        <v>40</v>
      </c>
      <c r="P72" s="3" t="s">
        <v>41</v>
      </c>
      <c r="Q72" s="3" t="s">
        <v>42</v>
      </c>
      <c r="R72" s="3">
        <v>2012</v>
      </c>
      <c r="S72" s="3">
        <v>4</v>
      </c>
      <c r="T72" s="3">
        <v>5</v>
      </c>
      <c r="U72" s="3">
        <v>4</v>
      </c>
      <c r="V72" s="3" t="s">
        <v>43</v>
      </c>
      <c r="W72" s="3">
        <v>95334</v>
      </c>
      <c r="X72" s="3" t="s">
        <v>44</v>
      </c>
      <c r="Y72" s="3" t="s">
        <v>35</v>
      </c>
      <c r="Z72" s="3"/>
      <c r="AA72" s="3" t="s">
        <v>45</v>
      </c>
      <c r="AB72" s="3">
        <v>100</v>
      </c>
      <c r="AC72" s="3" t="s">
        <v>46</v>
      </c>
      <c r="AD72" s="3" t="s">
        <v>47</v>
      </c>
      <c r="AE72" s="3" t="s">
        <v>48</v>
      </c>
      <c r="AF72" s="3" t="s">
        <v>49</v>
      </c>
    </row>
    <row r="73" spans="1:32" x14ac:dyDescent="0.2">
      <c r="A73" s="3" t="s">
        <v>32</v>
      </c>
      <c r="B73" s="3">
        <v>95335</v>
      </c>
      <c r="C73" s="3" t="s">
        <v>33</v>
      </c>
      <c r="D73" s="3" t="s">
        <v>34</v>
      </c>
      <c r="E73" s="3" t="s">
        <v>35</v>
      </c>
      <c r="F73" s="3" t="s">
        <v>167</v>
      </c>
      <c r="G73" s="3"/>
      <c r="H73" s="3">
        <v>1.63168606E-2</v>
      </c>
      <c r="I73" s="3">
        <v>2.82616316E-2</v>
      </c>
      <c r="J73" s="3"/>
      <c r="K73" s="3"/>
      <c r="L73" s="3" t="s">
        <v>56</v>
      </c>
      <c r="M73" s="3" t="s">
        <v>38</v>
      </c>
      <c r="N73" s="3" t="s">
        <v>39</v>
      </c>
      <c r="O73" s="3" t="s">
        <v>40</v>
      </c>
      <c r="P73" s="3" t="s">
        <v>41</v>
      </c>
      <c r="Q73" s="3" t="s">
        <v>42</v>
      </c>
      <c r="R73" s="3">
        <v>2012</v>
      </c>
      <c r="S73" s="3">
        <v>4</v>
      </c>
      <c r="T73" s="3">
        <v>5</v>
      </c>
      <c r="U73" s="3">
        <v>4</v>
      </c>
      <c r="V73" s="3" t="s">
        <v>43</v>
      </c>
      <c r="W73" s="3">
        <v>95334</v>
      </c>
      <c r="X73" s="3" t="s">
        <v>44</v>
      </c>
      <c r="Y73" s="3" t="s">
        <v>35</v>
      </c>
      <c r="Z73" s="3"/>
      <c r="AA73" s="3" t="s">
        <v>45</v>
      </c>
      <c r="AB73" s="3">
        <v>100</v>
      </c>
      <c r="AC73" s="3" t="s">
        <v>46</v>
      </c>
      <c r="AD73" s="3" t="s">
        <v>47</v>
      </c>
      <c r="AE73" s="3" t="s">
        <v>48</v>
      </c>
      <c r="AF73" s="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workbookViewId="0">
      <selection activeCell="I21" sqref="I21"/>
    </sheetView>
  </sheetViews>
  <sheetFormatPr defaultRowHeight="12.75" x14ac:dyDescent="0.2"/>
  <cols>
    <col min="1" max="1" width="31" style="2" customWidth="1"/>
    <col min="2" max="2" width="16.140625" style="2" customWidth="1"/>
    <col min="3" max="3" width="36.5703125" style="2" customWidth="1"/>
    <col min="4" max="4" width="17.42578125" style="2" customWidth="1"/>
    <col min="5" max="5" width="19.140625" style="2" customWidth="1"/>
    <col min="6" max="6" width="36.5703125" style="2" customWidth="1"/>
    <col min="7" max="7" width="17.7109375" style="2" customWidth="1"/>
    <col min="8" max="8" width="13.42578125" style="2" customWidth="1"/>
    <col min="9" max="9" width="17.28515625" style="2" customWidth="1"/>
    <col min="10" max="10" width="14.85546875" style="2" customWidth="1"/>
    <col min="11" max="11" width="7" style="2" customWidth="1"/>
    <col min="12" max="12" width="7.5703125" style="2" customWidth="1"/>
    <col min="13" max="13" width="18.85546875" style="2" customWidth="1"/>
    <col min="14" max="14" width="20.5703125" style="2" customWidth="1"/>
    <col min="15" max="15" width="36.5703125" style="2" customWidth="1"/>
    <col min="16" max="17" width="20" style="2" customWidth="1"/>
    <col min="18" max="18" width="14.28515625" style="2" customWidth="1"/>
    <col min="19" max="19" width="10.42578125" style="2" customWidth="1"/>
    <col min="20" max="20" width="18.42578125" style="2" customWidth="1"/>
    <col min="21" max="21" width="15.28515625" style="2" customWidth="1"/>
    <col min="22" max="22" width="19.42578125" style="2" customWidth="1"/>
    <col min="23" max="23" width="8.7109375" style="2" customWidth="1"/>
    <col min="24" max="24" width="8.28515625" style="2" customWidth="1"/>
    <col min="25" max="25" width="13.5703125" style="2" customWidth="1"/>
    <col min="26" max="26" width="11.42578125" style="2" customWidth="1"/>
    <col min="27" max="27" width="29" style="2" customWidth="1"/>
    <col min="28" max="28" width="36.5703125" style="2" customWidth="1"/>
    <col min="29" max="29" width="6.7109375" style="2" customWidth="1"/>
    <col min="30" max="30" width="36.5703125" style="2" customWidth="1"/>
    <col min="31" max="31" width="19.5703125" style="2" customWidth="1"/>
    <col min="32" max="33" width="36.5703125" style="2" customWidth="1"/>
    <col min="34" max="257" width="9.140625" style="2"/>
    <col min="258" max="258" width="31" style="2" customWidth="1"/>
    <col min="259" max="259" width="16.140625" style="2" customWidth="1"/>
    <col min="260" max="260" width="36.5703125" style="2" customWidth="1"/>
    <col min="261" max="261" width="17.42578125" style="2" customWidth="1"/>
    <col min="262" max="262" width="19.140625" style="2" customWidth="1"/>
    <col min="263" max="263" width="36.5703125" style="2" customWidth="1"/>
    <col min="264" max="264" width="17.7109375" style="2" customWidth="1"/>
    <col min="265" max="265" width="13.42578125" style="2" customWidth="1"/>
    <col min="266" max="266" width="14.85546875" style="2" customWidth="1"/>
    <col min="267" max="267" width="7" style="2" customWidth="1"/>
    <col min="268" max="268" width="7.5703125" style="2" customWidth="1"/>
    <col min="269" max="269" width="18.85546875" style="2" customWidth="1"/>
    <col min="270" max="270" width="20.5703125" style="2" customWidth="1"/>
    <col min="271" max="271" width="36.5703125" style="2" customWidth="1"/>
    <col min="272" max="273" width="20" style="2" customWidth="1"/>
    <col min="274" max="274" width="14.28515625" style="2" customWidth="1"/>
    <col min="275" max="275" width="10.42578125" style="2" customWidth="1"/>
    <col min="276" max="276" width="18.42578125" style="2" customWidth="1"/>
    <col min="277" max="277" width="15.28515625" style="2" customWidth="1"/>
    <col min="278" max="278" width="19.42578125" style="2" customWidth="1"/>
    <col min="279" max="279" width="8.7109375" style="2" customWidth="1"/>
    <col min="280" max="280" width="8.28515625" style="2" customWidth="1"/>
    <col min="281" max="281" width="13.5703125" style="2" customWidth="1"/>
    <col min="282" max="282" width="11.42578125" style="2" customWidth="1"/>
    <col min="283" max="283" width="29" style="2" customWidth="1"/>
    <col min="284" max="284" width="36.5703125" style="2" customWidth="1"/>
    <col min="285" max="285" width="6.7109375" style="2" customWidth="1"/>
    <col min="286" max="286" width="36.5703125" style="2" customWidth="1"/>
    <col min="287" max="287" width="19.5703125" style="2" customWidth="1"/>
    <col min="288" max="289" width="36.5703125" style="2" customWidth="1"/>
    <col min="290" max="513" width="9.140625" style="2"/>
    <col min="514" max="514" width="31" style="2" customWidth="1"/>
    <col min="515" max="515" width="16.140625" style="2" customWidth="1"/>
    <col min="516" max="516" width="36.5703125" style="2" customWidth="1"/>
    <col min="517" max="517" width="17.42578125" style="2" customWidth="1"/>
    <col min="518" max="518" width="19.140625" style="2" customWidth="1"/>
    <col min="519" max="519" width="36.5703125" style="2" customWidth="1"/>
    <col min="520" max="520" width="17.7109375" style="2" customWidth="1"/>
    <col min="521" max="521" width="13.42578125" style="2" customWidth="1"/>
    <col min="522" max="522" width="14.85546875" style="2" customWidth="1"/>
    <col min="523" max="523" width="7" style="2" customWidth="1"/>
    <col min="524" max="524" width="7.5703125" style="2" customWidth="1"/>
    <col min="525" max="525" width="18.85546875" style="2" customWidth="1"/>
    <col min="526" max="526" width="20.5703125" style="2" customWidth="1"/>
    <col min="527" max="527" width="36.5703125" style="2" customWidth="1"/>
    <col min="528" max="529" width="20" style="2" customWidth="1"/>
    <col min="530" max="530" width="14.28515625" style="2" customWidth="1"/>
    <col min="531" max="531" width="10.42578125" style="2" customWidth="1"/>
    <col min="532" max="532" width="18.42578125" style="2" customWidth="1"/>
    <col min="533" max="533" width="15.28515625" style="2" customWidth="1"/>
    <col min="534" max="534" width="19.42578125" style="2" customWidth="1"/>
    <col min="535" max="535" width="8.7109375" style="2" customWidth="1"/>
    <col min="536" max="536" width="8.28515625" style="2" customWidth="1"/>
    <col min="537" max="537" width="13.5703125" style="2" customWidth="1"/>
    <col min="538" max="538" width="11.42578125" style="2" customWidth="1"/>
    <col min="539" max="539" width="29" style="2" customWidth="1"/>
    <col min="540" max="540" width="36.5703125" style="2" customWidth="1"/>
    <col min="541" max="541" width="6.7109375" style="2" customWidth="1"/>
    <col min="542" max="542" width="36.5703125" style="2" customWidth="1"/>
    <col min="543" max="543" width="19.5703125" style="2" customWidth="1"/>
    <col min="544" max="545" width="36.5703125" style="2" customWidth="1"/>
    <col min="546" max="769" width="9.140625" style="2"/>
    <col min="770" max="770" width="31" style="2" customWidth="1"/>
    <col min="771" max="771" width="16.140625" style="2" customWidth="1"/>
    <col min="772" max="772" width="36.5703125" style="2" customWidth="1"/>
    <col min="773" max="773" width="17.42578125" style="2" customWidth="1"/>
    <col min="774" max="774" width="19.140625" style="2" customWidth="1"/>
    <col min="775" max="775" width="36.5703125" style="2" customWidth="1"/>
    <col min="776" max="776" width="17.7109375" style="2" customWidth="1"/>
    <col min="777" max="777" width="13.42578125" style="2" customWidth="1"/>
    <col min="778" max="778" width="14.85546875" style="2" customWidth="1"/>
    <col min="779" max="779" width="7" style="2" customWidth="1"/>
    <col min="780" max="780" width="7.5703125" style="2" customWidth="1"/>
    <col min="781" max="781" width="18.85546875" style="2" customWidth="1"/>
    <col min="782" max="782" width="20.5703125" style="2" customWidth="1"/>
    <col min="783" max="783" width="36.5703125" style="2" customWidth="1"/>
    <col min="784" max="785" width="20" style="2" customWidth="1"/>
    <col min="786" max="786" width="14.28515625" style="2" customWidth="1"/>
    <col min="787" max="787" width="10.42578125" style="2" customWidth="1"/>
    <col min="788" max="788" width="18.42578125" style="2" customWidth="1"/>
    <col min="789" max="789" width="15.28515625" style="2" customWidth="1"/>
    <col min="790" max="790" width="19.42578125" style="2" customWidth="1"/>
    <col min="791" max="791" width="8.7109375" style="2" customWidth="1"/>
    <col min="792" max="792" width="8.28515625" style="2" customWidth="1"/>
    <col min="793" max="793" width="13.5703125" style="2" customWidth="1"/>
    <col min="794" max="794" width="11.42578125" style="2" customWidth="1"/>
    <col min="795" max="795" width="29" style="2" customWidth="1"/>
    <col min="796" max="796" width="36.5703125" style="2" customWidth="1"/>
    <col min="797" max="797" width="6.7109375" style="2" customWidth="1"/>
    <col min="798" max="798" width="36.5703125" style="2" customWidth="1"/>
    <col min="799" max="799" width="19.5703125" style="2" customWidth="1"/>
    <col min="800" max="801" width="36.5703125" style="2" customWidth="1"/>
    <col min="802" max="1025" width="9.140625" style="2"/>
    <col min="1026" max="1026" width="31" style="2" customWidth="1"/>
    <col min="1027" max="1027" width="16.140625" style="2" customWidth="1"/>
    <col min="1028" max="1028" width="36.5703125" style="2" customWidth="1"/>
    <col min="1029" max="1029" width="17.42578125" style="2" customWidth="1"/>
    <col min="1030" max="1030" width="19.140625" style="2" customWidth="1"/>
    <col min="1031" max="1031" width="36.5703125" style="2" customWidth="1"/>
    <col min="1032" max="1032" width="17.7109375" style="2" customWidth="1"/>
    <col min="1033" max="1033" width="13.42578125" style="2" customWidth="1"/>
    <col min="1034" max="1034" width="14.85546875" style="2" customWidth="1"/>
    <col min="1035" max="1035" width="7" style="2" customWidth="1"/>
    <col min="1036" max="1036" width="7.5703125" style="2" customWidth="1"/>
    <col min="1037" max="1037" width="18.85546875" style="2" customWidth="1"/>
    <col min="1038" max="1038" width="20.5703125" style="2" customWidth="1"/>
    <col min="1039" max="1039" width="36.5703125" style="2" customWidth="1"/>
    <col min="1040" max="1041" width="20" style="2" customWidth="1"/>
    <col min="1042" max="1042" width="14.28515625" style="2" customWidth="1"/>
    <col min="1043" max="1043" width="10.42578125" style="2" customWidth="1"/>
    <col min="1044" max="1044" width="18.42578125" style="2" customWidth="1"/>
    <col min="1045" max="1045" width="15.28515625" style="2" customWidth="1"/>
    <col min="1046" max="1046" width="19.42578125" style="2" customWidth="1"/>
    <col min="1047" max="1047" width="8.7109375" style="2" customWidth="1"/>
    <col min="1048" max="1048" width="8.28515625" style="2" customWidth="1"/>
    <col min="1049" max="1049" width="13.5703125" style="2" customWidth="1"/>
    <col min="1050" max="1050" width="11.42578125" style="2" customWidth="1"/>
    <col min="1051" max="1051" width="29" style="2" customWidth="1"/>
    <col min="1052" max="1052" width="36.5703125" style="2" customWidth="1"/>
    <col min="1053" max="1053" width="6.7109375" style="2" customWidth="1"/>
    <col min="1054" max="1054" width="36.5703125" style="2" customWidth="1"/>
    <col min="1055" max="1055" width="19.5703125" style="2" customWidth="1"/>
    <col min="1056" max="1057" width="36.5703125" style="2" customWidth="1"/>
    <col min="1058" max="1281" width="9.140625" style="2"/>
    <col min="1282" max="1282" width="31" style="2" customWidth="1"/>
    <col min="1283" max="1283" width="16.140625" style="2" customWidth="1"/>
    <col min="1284" max="1284" width="36.5703125" style="2" customWidth="1"/>
    <col min="1285" max="1285" width="17.42578125" style="2" customWidth="1"/>
    <col min="1286" max="1286" width="19.140625" style="2" customWidth="1"/>
    <col min="1287" max="1287" width="36.5703125" style="2" customWidth="1"/>
    <col min="1288" max="1288" width="17.7109375" style="2" customWidth="1"/>
    <col min="1289" max="1289" width="13.42578125" style="2" customWidth="1"/>
    <col min="1290" max="1290" width="14.85546875" style="2" customWidth="1"/>
    <col min="1291" max="1291" width="7" style="2" customWidth="1"/>
    <col min="1292" max="1292" width="7.5703125" style="2" customWidth="1"/>
    <col min="1293" max="1293" width="18.85546875" style="2" customWidth="1"/>
    <col min="1294" max="1294" width="20.5703125" style="2" customWidth="1"/>
    <col min="1295" max="1295" width="36.5703125" style="2" customWidth="1"/>
    <col min="1296" max="1297" width="20" style="2" customWidth="1"/>
    <col min="1298" max="1298" width="14.28515625" style="2" customWidth="1"/>
    <col min="1299" max="1299" width="10.42578125" style="2" customWidth="1"/>
    <col min="1300" max="1300" width="18.42578125" style="2" customWidth="1"/>
    <col min="1301" max="1301" width="15.28515625" style="2" customWidth="1"/>
    <col min="1302" max="1302" width="19.42578125" style="2" customWidth="1"/>
    <col min="1303" max="1303" width="8.7109375" style="2" customWidth="1"/>
    <col min="1304" max="1304" width="8.28515625" style="2" customWidth="1"/>
    <col min="1305" max="1305" width="13.5703125" style="2" customWidth="1"/>
    <col min="1306" max="1306" width="11.42578125" style="2" customWidth="1"/>
    <col min="1307" max="1307" width="29" style="2" customWidth="1"/>
    <col min="1308" max="1308" width="36.5703125" style="2" customWidth="1"/>
    <col min="1309" max="1309" width="6.7109375" style="2" customWidth="1"/>
    <col min="1310" max="1310" width="36.5703125" style="2" customWidth="1"/>
    <col min="1311" max="1311" width="19.5703125" style="2" customWidth="1"/>
    <col min="1312" max="1313" width="36.5703125" style="2" customWidth="1"/>
    <col min="1314" max="1537" width="9.140625" style="2"/>
    <col min="1538" max="1538" width="31" style="2" customWidth="1"/>
    <col min="1539" max="1539" width="16.140625" style="2" customWidth="1"/>
    <col min="1540" max="1540" width="36.5703125" style="2" customWidth="1"/>
    <col min="1541" max="1541" width="17.42578125" style="2" customWidth="1"/>
    <col min="1542" max="1542" width="19.140625" style="2" customWidth="1"/>
    <col min="1543" max="1543" width="36.5703125" style="2" customWidth="1"/>
    <col min="1544" max="1544" width="17.7109375" style="2" customWidth="1"/>
    <col min="1545" max="1545" width="13.42578125" style="2" customWidth="1"/>
    <col min="1546" max="1546" width="14.85546875" style="2" customWidth="1"/>
    <col min="1547" max="1547" width="7" style="2" customWidth="1"/>
    <col min="1548" max="1548" width="7.5703125" style="2" customWidth="1"/>
    <col min="1549" max="1549" width="18.85546875" style="2" customWidth="1"/>
    <col min="1550" max="1550" width="20.5703125" style="2" customWidth="1"/>
    <col min="1551" max="1551" width="36.5703125" style="2" customWidth="1"/>
    <col min="1552" max="1553" width="20" style="2" customWidth="1"/>
    <col min="1554" max="1554" width="14.28515625" style="2" customWidth="1"/>
    <col min="1555" max="1555" width="10.42578125" style="2" customWidth="1"/>
    <col min="1556" max="1556" width="18.42578125" style="2" customWidth="1"/>
    <col min="1557" max="1557" width="15.28515625" style="2" customWidth="1"/>
    <col min="1558" max="1558" width="19.42578125" style="2" customWidth="1"/>
    <col min="1559" max="1559" width="8.7109375" style="2" customWidth="1"/>
    <col min="1560" max="1560" width="8.28515625" style="2" customWidth="1"/>
    <col min="1561" max="1561" width="13.5703125" style="2" customWidth="1"/>
    <col min="1562" max="1562" width="11.42578125" style="2" customWidth="1"/>
    <col min="1563" max="1563" width="29" style="2" customWidth="1"/>
    <col min="1564" max="1564" width="36.5703125" style="2" customWidth="1"/>
    <col min="1565" max="1565" width="6.7109375" style="2" customWidth="1"/>
    <col min="1566" max="1566" width="36.5703125" style="2" customWidth="1"/>
    <col min="1567" max="1567" width="19.5703125" style="2" customWidth="1"/>
    <col min="1568" max="1569" width="36.5703125" style="2" customWidth="1"/>
    <col min="1570" max="1793" width="9.140625" style="2"/>
    <col min="1794" max="1794" width="31" style="2" customWidth="1"/>
    <col min="1795" max="1795" width="16.140625" style="2" customWidth="1"/>
    <col min="1796" max="1796" width="36.5703125" style="2" customWidth="1"/>
    <col min="1797" max="1797" width="17.42578125" style="2" customWidth="1"/>
    <col min="1798" max="1798" width="19.140625" style="2" customWidth="1"/>
    <col min="1799" max="1799" width="36.5703125" style="2" customWidth="1"/>
    <col min="1800" max="1800" width="17.7109375" style="2" customWidth="1"/>
    <col min="1801" max="1801" width="13.42578125" style="2" customWidth="1"/>
    <col min="1802" max="1802" width="14.85546875" style="2" customWidth="1"/>
    <col min="1803" max="1803" width="7" style="2" customWidth="1"/>
    <col min="1804" max="1804" width="7.5703125" style="2" customWidth="1"/>
    <col min="1805" max="1805" width="18.85546875" style="2" customWidth="1"/>
    <col min="1806" max="1806" width="20.5703125" style="2" customWidth="1"/>
    <col min="1807" max="1807" width="36.5703125" style="2" customWidth="1"/>
    <col min="1808" max="1809" width="20" style="2" customWidth="1"/>
    <col min="1810" max="1810" width="14.28515625" style="2" customWidth="1"/>
    <col min="1811" max="1811" width="10.42578125" style="2" customWidth="1"/>
    <col min="1812" max="1812" width="18.42578125" style="2" customWidth="1"/>
    <col min="1813" max="1813" width="15.28515625" style="2" customWidth="1"/>
    <col min="1814" max="1814" width="19.42578125" style="2" customWidth="1"/>
    <col min="1815" max="1815" width="8.7109375" style="2" customWidth="1"/>
    <col min="1816" max="1816" width="8.28515625" style="2" customWidth="1"/>
    <col min="1817" max="1817" width="13.5703125" style="2" customWidth="1"/>
    <col min="1818" max="1818" width="11.42578125" style="2" customWidth="1"/>
    <col min="1819" max="1819" width="29" style="2" customWidth="1"/>
    <col min="1820" max="1820" width="36.5703125" style="2" customWidth="1"/>
    <col min="1821" max="1821" width="6.7109375" style="2" customWidth="1"/>
    <col min="1822" max="1822" width="36.5703125" style="2" customWidth="1"/>
    <col min="1823" max="1823" width="19.5703125" style="2" customWidth="1"/>
    <col min="1824" max="1825" width="36.5703125" style="2" customWidth="1"/>
    <col min="1826" max="2049" width="9.140625" style="2"/>
    <col min="2050" max="2050" width="31" style="2" customWidth="1"/>
    <col min="2051" max="2051" width="16.140625" style="2" customWidth="1"/>
    <col min="2052" max="2052" width="36.5703125" style="2" customWidth="1"/>
    <col min="2053" max="2053" width="17.42578125" style="2" customWidth="1"/>
    <col min="2054" max="2054" width="19.140625" style="2" customWidth="1"/>
    <col min="2055" max="2055" width="36.5703125" style="2" customWidth="1"/>
    <col min="2056" max="2056" width="17.7109375" style="2" customWidth="1"/>
    <col min="2057" max="2057" width="13.42578125" style="2" customWidth="1"/>
    <col min="2058" max="2058" width="14.85546875" style="2" customWidth="1"/>
    <col min="2059" max="2059" width="7" style="2" customWidth="1"/>
    <col min="2060" max="2060" width="7.5703125" style="2" customWidth="1"/>
    <col min="2061" max="2061" width="18.85546875" style="2" customWidth="1"/>
    <col min="2062" max="2062" width="20.5703125" style="2" customWidth="1"/>
    <col min="2063" max="2063" width="36.5703125" style="2" customWidth="1"/>
    <col min="2064" max="2065" width="20" style="2" customWidth="1"/>
    <col min="2066" max="2066" width="14.28515625" style="2" customWidth="1"/>
    <col min="2067" max="2067" width="10.42578125" style="2" customWidth="1"/>
    <col min="2068" max="2068" width="18.42578125" style="2" customWidth="1"/>
    <col min="2069" max="2069" width="15.28515625" style="2" customWidth="1"/>
    <col min="2070" max="2070" width="19.42578125" style="2" customWidth="1"/>
    <col min="2071" max="2071" width="8.7109375" style="2" customWidth="1"/>
    <col min="2072" max="2072" width="8.28515625" style="2" customWidth="1"/>
    <col min="2073" max="2073" width="13.5703125" style="2" customWidth="1"/>
    <col min="2074" max="2074" width="11.42578125" style="2" customWidth="1"/>
    <col min="2075" max="2075" width="29" style="2" customWidth="1"/>
    <col min="2076" max="2076" width="36.5703125" style="2" customWidth="1"/>
    <col min="2077" max="2077" width="6.7109375" style="2" customWidth="1"/>
    <col min="2078" max="2078" width="36.5703125" style="2" customWidth="1"/>
    <col min="2079" max="2079" width="19.5703125" style="2" customWidth="1"/>
    <col min="2080" max="2081" width="36.5703125" style="2" customWidth="1"/>
    <col min="2082" max="2305" width="9.140625" style="2"/>
    <col min="2306" max="2306" width="31" style="2" customWidth="1"/>
    <col min="2307" max="2307" width="16.140625" style="2" customWidth="1"/>
    <col min="2308" max="2308" width="36.5703125" style="2" customWidth="1"/>
    <col min="2309" max="2309" width="17.42578125" style="2" customWidth="1"/>
    <col min="2310" max="2310" width="19.140625" style="2" customWidth="1"/>
    <col min="2311" max="2311" width="36.5703125" style="2" customWidth="1"/>
    <col min="2312" max="2312" width="17.7109375" style="2" customWidth="1"/>
    <col min="2313" max="2313" width="13.42578125" style="2" customWidth="1"/>
    <col min="2314" max="2314" width="14.85546875" style="2" customWidth="1"/>
    <col min="2315" max="2315" width="7" style="2" customWidth="1"/>
    <col min="2316" max="2316" width="7.5703125" style="2" customWidth="1"/>
    <col min="2317" max="2317" width="18.85546875" style="2" customWidth="1"/>
    <col min="2318" max="2318" width="20.5703125" style="2" customWidth="1"/>
    <col min="2319" max="2319" width="36.5703125" style="2" customWidth="1"/>
    <col min="2320" max="2321" width="20" style="2" customWidth="1"/>
    <col min="2322" max="2322" width="14.28515625" style="2" customWidth="1"/>
    <col min="2323" max="2323" width="10.42578125" style="2" customWidth="1"/>
    <col min="2324" max="2324" width="18.42578125" style="2" customWidth="1"/>
    <col min="2325" max="2325" width="15.28515625" style="2" customWidth="1"/>
    <col min="2326" max="2326" width="19.42578125" style="2" customWidth="1"/>
    <col min="2327" max="2327" width="8.7109375" style="2" customWidth="1"/>
    <col min="2328" max="2328" width="8.28515625" style="2" customWidth="1"/>
    <col min="2329" max="2329" width="13.5703125" style="2" customWidth="1"/>
    <col min="2330" max="2330" width="11.42578125" style="2" customWidth="1"/>
    <col min="2331" max="2331" width="29" style="2" customWidth="1"/>
    <col min="2332" max="2332" width="36.5703125" style="2" customWidth="1"/>
    <col min="2333" max="2333" width="6.7109375" style="2" customWidth="1"/>
    <col min="2334" max="2334" width="36.5703125" style="2" customWidth="1"/>
    <col min="2335" max="2335" width="19.5703125" style="2" customWidth="1"/>
    <col min="2336" max="2337" width="36.5703125" style="2" customWidth="1"/>
    <col min="2338" max="2561" width="9.140625" style="2"/>
    <col min="2562" max="2562" width="31" style="2" customWidth="1"/>
    <col min="2563" max="2563" width="16.140625" style="2" customWidth="1"/>
    <col min="2564" max="2564" width="36.5703125" style="2" customWidth="1"/>
    <col min="2565" max="2565" width="17.42578125" style="2" customWidth="1"/>
    <col min="2566" max="2566" width="19.140625" style="2" customWidth="1"/>
    <col min="2567" max="2567" width="36.5703125" style="2" customWidth="1"/>
    <col min="2568" max="2568" width="17.7109375" style="2" customWidth="1"/>
    <col min="2569" max="2569" width="13.42578125" style="2" customWidth="1"/>
    <col min="2570" max="2570" width="14.85546875" style="2" customWidth="1"/>
    <col min="2571" max="2571" width="7" style="2" customWidth="1"/>
    <col min="2572" max="2572" width="7.5703125" style="2" customWidth="1"/>
    <col min="2573" max="2573" width="18.85546875" style="2" customWidth="1"/>
    <col min="2574" max="2574" width="20.5703125" style="2" customWidth="1"/>
    <col min="2575" max="2575" width="36.5703125" style="2" customWidth="1"/>
    <col min="2576" max="2577" width="20" style="2" customWidth="1"/>
    <col min="2578" max="2578" width="14.28515625" style="2" customWidth="1"/>
    <col min="2579" max="2579" width="10.42578125" style="2" customWidth="1"/>
    <col min="2580" max="2580" width="18.42578125" style="2" customWidth="1"/>
    <col min="2581" max="2581" width="15.28515625" style="2" customWidth="1"/>
    <col min="2582" max="2582" width="19.42578125" style="2" customWidth="1"/>
    <col min="2583" max="2583" width="8.7109375" style="2" customWidth="1"/>
    <col min="2584" max="2584" width="8.28515625" style="2" customWidth="1"/>
    <col min="2585" max="2585" width="13.5703125" style="2" customWidth="1"/>
    <col min="2586" max="2586" width="11.42578125" style="2" customWidth="1"/>
    <col min="2587" max="2587" width="29" style="2" customWidth="1"/>
    <col min="2588" max="2588" width="36.5703125" style="2" customWidth="1"/>
    <col min="2589" max="2589" width="6.7109375" style="2" customWidth="1"/>
    <col min="2590" max="2590" width="36.5703125" style="2" customWidth="1"/>
    <col min="2591" max="2591" width="19.5703125" style="2" customWidth="1"/>
    <col min="2592" max="2593" width="36.5703125" style="2" customWidth="1"/>
    <col min="2594" max="2817" width="9.140625" style="2"/>
    <col min="2818" max="2818" width="31" style="2" customWidth="1"/>
    <col min="2819" max="2819" width="16.140625" style="2" customWidth="1"/>
    <col min="2820" max="2820" width="36.5703125" style="2" customWidth="1"/>
    <col min="2821" max="2821" width="17.42578125" style="2" customWidth="1"/>
    <col min="2822" max="2822" width="19.140625" style="2" customWidth="1"/>
    <col min="2823" max="2823" width="36.5703125" style="2" customWidth="1"/>
    <col min="2824" max="2824" width="17.7109375" style="2" customWidth="1"/>
    <col min="2825" max="2825" width="13.42578125" style="2" customWidth="1"/>
    <col min="2826" max="2826" width="14.85546875" style="2" customWidth="1"/>
    <col min="2827" max="2827" width="7" style="2" customWidth="1"/>
    <col min="2828" max="2828" width="7.5703125" style="2" customWidth="1"/>
    <col min="2829" max="2829" width="18.85546875" style="2" customWidth="1"/>
    <col min="2830" max="2830" width="20.5703125" style="2" customWidth="1"/>
    <col min="2831" max="2831" width="36.5703125" style="2" customWidth="1"/>
    <col min="2832" max="2833" width="20" style="2" customWidth="1"/>
    <col min="2834" max="2834" width="14.28515625" style="2" customWidth="1"/>
    <col min="2835" max="2835" width="10.42578125" style="2" customWidth="1"/>
    <col min="2836" max="2836" width="18.42578125" style="2" customWidth="1"/>
    <col min="2837" max="2837" width="15.28515625" style="2" customWidth="1"/>
    <col min="2838" max="2838" width="19.42578125" style="2" customWidth="1"/>
    <col min="2839" max="2839" width="8.7109375" style="2" customWidth="1"/>
    <col min="2840" max="2840" width="8.28515625" style="2" customWidth="1"/>
    <col min="2841" max="2841" width="13.5703125" style="2" customWidth="1"/>
    <col min="2842" max="2842" width="11.42578125" style="2" customWidth="1"/>
    <col min="2843" max="2843" width="29" style="2" customWidth="1"/>
    <col min="2844" max="2844" width="36.5703125" style="2" customWidth="1"/>
    <col min="2845" max="2845" width="6.7109375" style="2" customWidth="1"/>
    <col min="2846" max="2846" width="36.5703125" style="2" customWidth="1"/>
    <col min="2847" max="2847" width="19.5703125" style="2" customWidth="1"/>
    <col min="2848" max="2849" width="36.5703125" style="2" customWidth="1"/>
    <col min="2850" max="3073" width="9.140625" style="2"/>
    <col min="3074" max="3074" width="31" style="2" customWidth="1"/>
    <col min="3075" max="3075" width="16.140625" style="2" customWidth="1"/>
    <col min="3076" max="3076" width="36.5703125" style="2" customWidth="1"/>
    <col min="3077" max="3077" width="17.42578125" style="2" customWidth="1"/>
    <col min="3078" max="3078" width="19.140625" style="2" customWidth="1"/>
    <col min="3079" max="3079" width="36.5703125" style="2" customWidth="1"/>
    <col min="3080" max="3080" width="17.7109375" style="2" customWidth="1"/>
    <col min="3081" max="3081" width="13.42578125" style="2" customWidth="1"/>
    <col min="3082" max="3082" width="14.85546875" style="2" customWidth="1"/>
    <col min="3083" max="3083" width="7" style="2" customWidth="1"/>
    <col min="3084" max="3084" width="7.5703125" style="2" customWidth="1"/>
    <col min="3085" max="3085" width="18.85546875" style="2" customWidth="1"/>
    <col min="3086" max="3086" width="20.5703125" style="2" customWidth="1"/>
    <col min="3087" max="3087" width="36.5703125" style="2" customWidth="1"/>
    <col min="3088" max="3089" width="20" style="2" customWidth="1"/>
    <col min="3090" max="3090" width="14.28515625" style="2" customWidth="1"/>
    <col min="3091" max="3091" width="10.42578125" style="2" customWidth="1"/>
    <col min="3092" max="3092" width="18.42578125" style="2" customWidth="1"/>
    <col min="3093" max="3093" width="15.28515625" style="2" customWidth="1"/>
    <col min="3094" max="3094" width="19.42578125" style="2" customWidth="1"/>
    <col min="3095" max="3095" width="8.7109375" style="2" customWidth="1"/>
    <col min="3096" max="3096" width="8.28515625" style="2" customWidth="1"/>
    <col min="3097" max="3097" width="13.5703125" style="2" customWidth="1"/>
    <col min="3098" max="3098" width="11.42578125" style="2" customWidth="1"/>
    <col min="3099" max="3099" width="29" style="2" customWidth="1"/>
    <col min="3100" max="3100" width="36.5703125" style="2" customWidth="1"/>
    <col min="3101" max="3101" width="6.7109375" style="2" customWidth="1"/>
    <col min="3102" max="3102" width="36.5703125" style="2" customWidth="1"/>
    <col min="3103" max="3103" width="19.5703125" style="2" customWidth="1"/>
    <col min="3104" max="3105" width="36.5703125" style="2" customWidth="1"/>
    <col min="3106" max="3329" width="9.140625" style="2"/>
    <col min="3330" max="3330" width="31" style="2" customWidth="1"/>
    <col min="3331" max="3331" width="16.140625" style="2" customWidth="1"/>
    <col min="3332" max="3332" width="36.5703125" style="2" customWidth="1"/>
    <col min="3333" max="3333" width="17.42578125" style="2" customWidth="1"/>
    <col min="3334" max="3334" width="19.140625" style="2" customWidth="1"/>
    <col min="3335" max="3335" width="36.5703125" style="2" customWidth="1"/>
    <col min="3336" max="3336" width="17.7109375" style="2" customWidth="1"/>
    <col min="3337" max="3337" width="13.42578125" style="2" customWidth="1"/>
    <col min="3338" max="3338" width="14.85546875" style="2" customWidth="1"/>
    <col min="3339" max="3339" width="7" style="2" customWidth="1"/>
    <col min="3340" max="3340" width="7.5703125" style="2" customWidth="1"/>
    <col min="3341" max="3341" width="18.85546875" style="2" customWidth="1"/>
    <col min="3342" max="3342" width="20.5703125" style="2" customWidth="1"/>
    <col min="3343" max="3343" width="36.5703125" style="2" customWidth="1"/>
    <col min="3344" max="3345" width="20" style="2" customWidth="1"/>
    <col min="3346" max="3346" width="14.28515625" style="2" customWidth="1"/>
    <col min="3347" max="3347" width="10.42578125" style="2" customWidth="1"/>
    <col min="3348" max="3348" width="18.42578125" style="2" customWidth="1"/>
    <col min="3349" max="3349" width="15.28515625" style="2" customWidth="1"/>
    <col min="3350" max="3350" width="19.42578125" style="2" customWidth="1"/>
    <col min="3351" max="3351" width="8.7109375" style="2" customWidth="1"/>
    <col min="3352" max="3352" width="8.28515625" style="2" customWidth="1"/>
    <col min="3353" max="3353" width="13.5703125" style="2" customWidth="1"/>
    <col min="3354" max="3354" width="11.42578125" style="2" customWidth="1"/>
    <col min="3355" max="3355" width="29" style="2" customWidth="1"/>
    <col min="3356" max="3356" width="36.5703125" style="2" customWidth="1"/>
    <col min="3357" max="3357" width="6.7109375" style="2" customWidth="1"/>
    <col min="3358" max="3358" width="36.5703125" style="2" customWidth="1"/>
    <col min="3359" max="3359" width="19.5703125" style="2" customWidth="1"/>
    <col min="3360" max="3361" width="36.5703125" style="2" customWidth="1"/>
    <col min="3362" max="3585" width="9.140625" style="2"/>
    <col min="3586" max="3586" width="31" style="2" customWidth="1"/>
    <col min="3587" max="3587" width="16.140625" style="2" customWidth="1"/>
    <col min="3588" max="3588" width="36.5703125" style="2" customWidth="1"/>
    <col min="3589" max="3589" width="17.42578125" style="2" customWidth="1"/>
    <col min="3590" max="3590" width="19.140625" style="2" customWidth="1"/>
    <col min="3591" max="3591" width="36.5703125" style="2" customWidth="1"/>
    <col min="3592" max="3592" width="17.7109375" style="2" customWidth="1"/>
    <col min="3593" max="3593" width="13.42578125" style="2" customWidth="1"/>
    <col min="3594" max="3594" width="14.85546875" style="2" customWidth="1"/>
    <col min="3595" max="3595" width="7" style="2" customWidth="1"/>
    <col min="3596" max="3596" width="7.5703125" style="2" customWidth="1"/>
    <col min="3597" max="3597" width="18.85546875" style="2" customWidth="1"/>
    <col min="3598" max="3598" width="20.5703125" style="2" customWidth="1"/>
    <col min="3599" max="3599" width="36.5703125" style="2" customWidth="1"/>
    <col min="3600" max="3601" width="20" style="2" customWidth="1"/>
    <col min="3602" max="3602" width="14.28515625" style="2" customWidth="1"/>
    <col min="3603" max="3603" width="10.42578125" style="2" customWidth="1"/>
    <col min="3604" max="3604" width="18.42578125" style="2" customWidth="1"/>
    <col min="3605" max="3605" width="15.28515625" style="2" customWidth="1"/>
    <col min="3606" max="3606" width="19.42578125" style="2" customWidth="1"/>
    <col min="3607" max="3607" width="8.7109375" style="2" customWidth="1"/>
    <col min="3608" max="3608" width="8.28515625" style="2" customWidth="1"/>
    <col min="3609" max="3609" width="13.5703125" style="2" customWidth="1"/>
    <col min="3610" max="3610" width="11.42578125" style="2" customWidth="1"/>
    <col min="3611" max="3611" width="29" style="2" customWidth="1"/>
    <col min="3612" max="3612" width="36.5703125" style="2" customWidth="1"/>
    <col min="3613" max="3613" width="6.7109375" style="2" customWidth="1"/>
    <col min="3614" max="3614" width="36.5703125" style="2" customWidth="1"/>
    <col min="3615" max="3615" width="19.5703125" style="2" customWidth="1"/>
    <col min="3616" max="3617" width="36.5703125" style="2" customWidth="1"/>
    <col min="3618" max="3841" width="9.140625" style="2"/>
    <col min="3842" max="3842" width="31" style="2" customWidth="1"/>
    <col min="3843" max="3843" width="16.140625" style="2" customWidth="1"/>
    <col min="3844" max="3844" width="36.5703125" style="2" customWidth="1"/>
    <col min="3845" max="3845" width="17.42578125" style="2" customWidth="1"/>
    <col min="3846" max="3846" width="19.140625" style="2" customWidth="1"/>
    <col min="3847" max="3847" width="36.5703125" style="2" customWidth="1"/>
    <col min="3848" max="3848" width="17.7109375" style="2" customWidth="1"/>
    <col min="3849" max="3849" width="13.42578125" style="2" customWidth="1"/>
    <col min="3850" max="3850" width="14.85546875" style="2" customWidth="1"/>
    <col min="3851" max="3851" width="7" style="2" customWidth="1"/>
    <col min="3852" max="3852" width="7.5703125" style="2" customWidth="1"/>
    <col min="3853" max="3853" width="18.85546875" style="2" customWidth="1"/>
    <col min="3854" max="3854" width="20.5703125" style="2" customWidth="1"/>
    <col min="3855" max="3855" width="36.5703125" style="2" customWidth="1"/>
    <col min="3856" max="3857" width="20" style="2" customWidth="1"/>
    <col min="3858" max="3858" width="14.28515625" style="2" customWidth="1"/>
    <col min="3859" max="3859" width="10.42578125" style="2" customWidth="1"/>
    <col min="3860" max="3860" width="18.42578125" style="2" customWidth="1"/>
    <col min="3861" max="3861" width="15.28515625" style="2" customWidth="1"/>
    <col min="3862" max="3862" width="19.42578125" style="2" customWidth="1"/>
    <col min="3863" max="3863" width="8.7109375" style="2" customWidth="1"/>
    <col min="3864" max="3864" width="8.28515625" style="2" customWidth="1"/>
    <col min="3865" max="3865" width="13.5703125" style="2" customWidth="1"/>
    <col min="3866" max="3866" width="11.42578125" style="2" customWidth="1"/>
    <col min="3867" max="3867" width="29" style="2" customWidth="1"/>
    <col min="3868" max="3868" width="36.5703125" style="2" customWidth="1"/>
    <col min="3869" max="3869" width="6.7109375" style="2" customWidth="1"/>
    <col min="3870" max="3870" width="36.5703125" style="2" customWidth="1"/>
    <col min="3871" max="3871" width="19.5703125" style="2" customWidth="1"/>
    <col min="3872" max="3873" width="36.5703125" style="2" customWidth="1"/>
    <col min="3874" max="4097" width="9.140625" style="2"/>
    <col min="4098" max="4098" width="31" style="2" customWidth="1"/>
    <col min="4099" max="4099" width="16.140625" style="2" customWidth="1"/>
    <col min="4100" max="4100" width="36.5703125" style="2" customWidth="1"/>
    <col min="4101" max="4101" width="17.42578125" style="2" customWidth="1"/>
    <col min="4102" max="4102" width="19.140625" style="2" customWidth="1"/>
    <col min="4103" max="4103" width="36.5703125" style="2" customWidth="1"/>
    <col min="4104" max="4104" width="17.7109375" style="2" customWidth="1"/>
    <col min="4105" max="4105" width="13.42578125" style="2" customWidth="1"/>
    <col min="4106" max="4106" width="14.85546875" style="2" customWidth="1"/>
    <col min="4107" max="4107" width="7" style="2" customWidth="1"/>
    <col min="4108" max="4108" width="7.5703125" style="2" customWidth="1"/>
    <col min="4109" max="4109" width="18.85546875" style="2" customWidth="1"/>
    <col min="4110" max="4110" width="20.5703125" style="2" customWidth="1"/>
    <col min="4111" max="4111" width="36.5703125" style="2" customWidth="1"/>
    <col min="4112" max="4113" width="20" style="2" customWidth="1"/>
    <col min="4114" max="4114" width="14.28515625" style="2" customWidth="1"/>
    <col min="4115" max="4115" width="10.42578125" style="2" customWidth="1"/>
    <col min="4116" max="4116" width="18.42578125" style="2" customWidth="1"/>
    <col min="4117" max="4117" width="15.28515625" style="2" customWidth="1"/>
    <col min="4118" max="4118" width="19.42578125" style="2" customWidth="1"/>
    <col min="4119" max="4119" width="8.7109375" style="2" customWidth="1"/>
    <col min="4120" max="4120" width="8.28515625" style="2" customWidth="1"/>
    <col min="4121" max="4121" width="13.5703125" style="2" customWidth="1"/>
    <col min="4122" max="4122" width="11.42578125" style="2" customWidth="1"/>
    <col min="4123" max="4123" width="29" style="2" customWidth="1"/>
    <col min="4124" max="4124" width="36.5703125" style="2" customWidth="1"/>
    <col min="4125" max="4125" width="6.7109375" style="2" customWidth="1"/>
    <col min="4126" max="4126" width="36.5703125" style="2" customWidth="1"/>
    <col min="4127" max="4127" width="19.5703125" style="2" customWidth="1"/>
    <col min="4128" max="4129" width="36.5703125" style="2" customWidth="1"/>
    <col min="4130" max="4353" width="9.140625" style="2"/>
    <col min="4354" max="4354" width="31" style="2" customWidth="1"/>
    <col min="4355" max="4355" width="16.140625" style="2" customWidth="1"/>
    <col min="4356" max="4356" width="36.5703125" style="2" customWidth="1"/>
    <col min="4357" max="4357" width="17.42578125" style="2" customWidth="1"/>
    <col min="4358" max="4358" width="19.140625" style="2" customWidth="1"/>
    <col min="4359" max="4359" width="36.5703125" style="2" customWidth="1"/>
    <col min="4360" max="4360" width="17.7109375" style="2" customWidth="1"/>
    <col min="4361" max="4361" width="13.42578125" style="2" customWidth="1"/>
    <col min="4362" max="4362" width="14.85546875" style="2" customWidth="1"/>
    <col min="4363" max="4363" width="7" style="2" customWidth="1"/>
    <col min="4364" max="4364" width="7.5703125" style="2" customWidth="1"/>
    <col min="4365" max="4365" width="18.85546875" style="2" customWidth="1"/>
    <col min="4366" max="4366" width="20.5703125" style="2" customWidth="1"/>
    <col min="4367" max="4367" width="36.5703125" style="2" customWidth="1"/>
    <col min="4368" max="4369" width="20" style="2" customWidth="1"/>
    <col min="4370" max="4370" width="14.28515625" style="2" customWidth="1"/>
    <col min="4371" max="4371" width="10.42578125" style="2" customWidth="1"/>
    <col min="4372" max="4372" width="18.42578125" style="2" customWidth="1"/>
    <col min="4373" max="4373" width="15.28515625" style="2" customWidth="1"/>
    <col min="4374" max="4374" width="19.42578125" style="2" customWidth="1"/>
    <col min="4375" max="4375" width="8.7109375" style="2" customWidth="1"/>
    <col min="4376" max="4376" width="8.28515625" style="2" customWidth="1"/>
    <col min="4377" max="4377" width="13.5703125" style="2" customWidth="1"/>
    <col min="4378" max="4378" width="11.42578125" style="2" customWidth="1"/>
    <col min="4379" max="4379" width="29" style="2" customWidth="1"/>
    <col min="4380" max="4380" width="36.5703125" style="2" customWidth="1"/>
    <col min="4381" max="4381" width="6.7109375" style="2" customWidth="1"/>
    <col min="4382" max="4382" width="36.5703125" style="2" customWidth="1"/>
    <col min="4383" max="4383" width="19.5703125" style="2" customWidth="1"/>
    <col min="4384" max="4385" width="36.5703125" style="2" customWidth="1"/>
    <col min="4386" max="4609" width="9.140625" style="2"/>
    <col min="4610" max="4610" width="31" style="2" customWidth="1"/>
    <col min="4611" max="4611" width="16.140625" style="2" customWidth="1"/>
    <col min="4612" max="4612" width="36.5703125" style="2" customWidth="1"/>
    <col min="4613" max="4613" width="17.42578125" style="2" customWidth="1"/>
    <col min="4614" max="4614" width="19.140625" style="2" customWidth="1"/>
    <col min="4615" max="4615" width="36.5703125" style="2" customWidth="1"/>
    <col min="4616" max="4616" width="17.7109375" style="2" customWidth="1"/>
    <col min="4617" max="4617" width="13.42578125" style="2" customWidth="1"/>
    <col min="4618" max="4618" width="14.85546875" style="2" customWidth="1"/>
    <col min="4619" max="4619" width="7" style="2" customWidth="1"/>
    <col min="4620" max="4620" width="7.5703125" style="2" customWidth="1"/>
    <col min="4621" max="4621" width="18.85546875" style="2" customWidth="1"/>
    <col min="4622" max="4622" width="20.5703125" style="2" customWidth="1"/>
    <col min="4623" max="4623" width="36.5703125" style="2" customWidth="1"/>
    <col min="4624" max="4625" width="20" style="2" customWidth="1"/>
    <col min="4626" max="4626" width="14.28515625" style="2" customWidth="1"/>
    <col min="4627" max="4627" width="10.42578125" style="2" customWidth="1"/>
    <col min="4628" max="4628" width="18.42578125" style="2" customWidth="1"/>
    <col min="4629" max="4629" width="15.28515625" style="2" customWidth="1"/>
    <col min="4630" max="4630" width="19.42578125" style="2" customWidth="1"/>
    <col min="4631" max="4631" width="8.7109375" style="2" customWidth="1"/>
    <col min="4632" max="4632" width="8.28515625" style="2" customWidth="1"/>
    <col min="4633" max="4633" width="13.5703125" style="2" customWidth="1"/>
    <col min="4634" max="4634" width="11.42578125" style="2" customWidth="1"/>
    <col min="4635" max="4635" width="29" style="2" customWidth="1"/>
    <col min="4636" max="4636" width="36.5703125" style="2" customWidth="1"/>
    <col min="4637" max="4637" width="6.7109375" style="2" customWidth="1"/>
    <col min="4638" max="4638" width="36.5703125" style="2" customWidth="1"/>
    <col min="4639" max="4639" width="19.5703125" style="2" customWidth="1"/>
    <col min="4640" max="4641" width="36.5703125" style="2" customWidth="1"/>
    <col min="4642" max="4865" width="9.140625" style="2"/>
    <col min="4866" max="4866" width="31" style="2" customWidth="1"/>
    <col min="4867" max="4867" width="16.140625" style="2" customWidth="1"/>
    <col min="4868" max="4868" width="36.5703125" style="2" customWidth="1"/>
    <col min="4869" max="4869" width="17.42578125" style="2" customWidth="1"/>
    <col min="4870" max="4870" width="19.140625" style="2" customWidth="1"/>
    <col min="4871" max="4871" width="36.5703125" style="2" customWidth="1"/>
    <col min="4872" max="4872" width="17.7109375" style="2" customWidth="1"/>
    <col min="4873" max="4873" width="13.42578125" style="2" customWidth="1"/>
    <col min="4874" max="4874" width="14.85546875" style="2" customWidth="1"/>
    <col min="4875" max="4875" width="7" style="2" customWidth="1"/>
    <col min="4876" max="4876" width="7.5703125" style="2" customWidth="1"/>
    <col min="4877" max="4877" width="18.85546875" style="2" customWidth="1"/>
    <col min="4878" max="4878" width="20.5703125" style="2" customWidth="1"/>
    <col min="4879" max="4879" width="36.5703125" style="2" customWidth="1"/>
    <col min="4880" max="4881" width="20" style="2" customWidth="1"/>
    <col min="4882" max="4882" width="14.28515625" style="2" customWidth="1"/>
    <col min="4883" max="4883" width="10.42578125" style="2" customWidth="1"/>
    <col min="4884" max="4884" width="18.42578125" style="2" customWidth="1"/>
    <col min="4885" max="4885" width="15.28515625" style="2" customWidth="1"/>
    <col min="4886" max="4886" width="19.42578125" style="2" customWidth="1"/>
    <col min="4887" max="4887" width="8.7109375" style="2" customWidth="1"/>
    <col min="4888" max="4888" width="8.28515625" style="2" customWidth="1"/>
    <col min="4889" max="4889" width="13.5703125" style="2" customWidth="1"/>
    <col min="4890" max="4890" width="11.42578125" style="2" customWidth="1"/>
    <col min="4891" max="4891" width="29" style="2" customWidth="1"/>
    <col min="4892" max="4892" width="36.5703125" style="2" customWidth="1"/>
    <col min="4893" max="4893" width="6.7109375" style="2" customWidth="1"/>
    <col min="4894" max="4894" width="36.5703125" style="2" customWidth="1"/>
    <col min="4895" max="4895" width="19.5703125" style="2" customWidth="1"/>
    <col min="4896" max="4897" width="36.5703125" style="2" customWidth="1"/>
    <col min="4898" max="5121" width="9.140625" style="2"/>
    <col min="5122" max="5122" width="31" style="2" customWidth="1"/>
    <col min="5123" max="5123" width="16.140625" style="2" customWidth="1"/>
    <col min="5124" max="5124" width="36.5703125" style="2" customWidth="1"/>
    <col min="5125" max="5125" width="17.42578125" style="2" customWidth="1"/>
    <col min="5126" max="5126" width="19.140625" style="2" customWidth="1"/>
    <col min="5127" max="5127" width="36.5703125" style="2" customWidth="1"/>
    <col min="5128" max="5128" width="17.7109375" style="2" customWidth="1"/>
    <col min="5129" max="5129" width="13.42578125" style="2" customWidth="1"/>
    <col min="5130" max="5130" width="14.85546875" style="2" customWidth="1"/>
    <col min="5131" max="5131" width="7" style="2" customWidth="1"/>
    <col min="5132" max="5132" width="7.5703125" style="2" customWidth="1"/>
    <col min="5133" max="5133" width="18.85546875" style="2" customWidth="1"/>
    <col min="5134" max="5134" width="20.5703125" style="2" customWidth="1"/>
    <col min="5135" max="5135" width="36.5703125" style="2" customWidth="1"/>
    <col min="5136" max="5137" width="20" style="2" customWidth="1"/>
    <col min="5138" max="5138" width="14.28515625" style="2" customWidth="1"/>
    <col min="5139" max="5139" width="10.42578125" style="2" customWidth="1"/>
    <col min="5140" max="5140" width="18.42578125" style="2" customWidth="1"/>
    <col min="5141" max="5141" width="15.28515625" style="2" customWidth="1"/>
    <col min="5142" max="5142" width="19.42578125" style="2" customWidth="1"/>
    <col min="5143" max="5143" width="8.7109375" style="2" customWidth="1"/>
    <col min="5144" max="5144" width="8.28515625" style="2" customWidth="1"/>
    <col min="5145" max="5145" width="13.5703125" style="2" customWidth="1"/>
    <col min="5146" max="5146" width="11.42578125" style="2" customWidth="1"/>
    <col min="5147" max="5147" width="29" style="2" customWidth="1"/>
    <col min="5148" max="5148" width="36.5703125" style="2" customWidth="1"/>
    <col min="5149" max="5149" width="6.7109375" style="2" customWidth="1"/>
    <col min="5150" max="5150" width="36.5703125" style="2" customWidth="1"/>
    <col min="5151" max="5151" width="19.5703125" style="2" customWidth="1"/>
    <col min="5152" max="5153" width="36.5703125" style="2" customWidth="1"/>
    <col min="5154" max="5377" width="9.140625" style="2"/>
    <col min="5378" max="5378" width="31" style="2" customWidth="1"/>
    <col min="5379" max="5379" width="16.140625" style="2" customWidth="1"/>
    <col min="5380" max="5380" width="36.5703125" style="2" customWidth="1"/>
    <col min="5381" max="5381" width="17.42578125" style="2" customWidth="1"/>
    <col min="5382" max="5382" width="19.140625" style="2" customWidth="1"/>
    <col min="5383" max="5383" width="36.5703125" style="2" customWidth="1"/>
    <col min="5384" max="5384" width="17.7109375" style="2" customWidth="1"/>
    <col min="5385" max="5385" width="13.42578125" style="2" customWidth="1"/>
    <col min="5386" max="5386" width="14.85546875" style="2" customWidth="1"/>
    <col min="5387" max="5387" width="7" style="2" customWidth="1"/>
    <col min="5388" max="5388" width="7.5703125" style="2" customWidth="1"/>
    <col min="5389" max="5389" width="18.85546875" style="2" customWidth="1"/>
    <col min="5390" max="5390" width="20.5703125" style="2" customWidth="1"/>
    <col min="5391" max="5391" width="36.5703125" style="2" customWidth="1"/>
    <col min="5392" max="5393" width="20" style="2" customWidth="1"/>
    <col min="5394" max="5394" width="14.28515625" style="2" customWidth="1"/>
    <col min="5395" max="5395" width="10.42578125" style="2" customWidth="1"/>
    <col min="5396" max="5396" width="18.42578125" style="2" customWidth="1"/>
    <col min="5397" max="5397" width="15.28515625" style="2" customWidth="1"/>
    <col min="5398" max="5398" width="19.42578125" style="2" customWidth="1"/>
    <col min="5399" max="5399" width="8.7109375" style="2" customWidth="1"/>
    <col min="5400" max="5400" width="8.28515625" style="2" customWidth="1"/>
    <col min="5401" max="5401" width="13.5703125" style="2" customWidth="1"/>
    <col min="5402" max="5402" width="11.42578125" style="2" customWidth="1"/>
    <col min="5403" max="5403" width="29" style="2" customWidth="1"/>
    <col min="5404" max="5404" width="36.5703125" style="2" customWidth="1"/>
    <col min="5405" max="5405" width="6.7109375" style="2" customWidth="1"/>
    <col min="5406" max="5406" width="36.5703125" style="2" customWidth="1"/>
    <col min="5407" max="5407" width="19.5703125" style="2" customWidth="1"/>
    <col min="5408" max="5409" width="36.5703125" style="2" customWidth="1"/>
    <col min="5410" max="5633" width="9.140625" style="2"/>
    <col min="5634" max="5634" width="31" style="2" customWidth="1"/>
    <col min="5635" max="5635" width="16.140625" style="2" customWidth="1"/>
    <col min="5636" max="5636" width="36.5703125" style="2" customWidth="1"/>
    <col min="5637" max="5637" width="17.42578125" style="2" customWidth="1"/>
    <col min="5638" max="5638" width="19.140625" style="2" customWidth="1"/>
    <col min="5639" max="5639" width="36.5703125" style="2" customWidth="1"/>
    <col min="5640" max="5640" width="17.7109375" style="2" customWidth="1"/>
    <col min="5641" max="5641" width="13.42578125" style="2" customWidth="1"/>
    <col min="5642" max="5642" width="14.85546875" style="2" customWidth="1"/>
    <col min="5643" max="5643" width="7" style="2" customWidth="1"/>
    <col min="5644" max="5644" width="7.5703125" style="2" customWidth="1"/>
    <col min="5645" max="5645" width="18.85546875" style="2" customWidth="1"/>
    <col min="5646" max="5646" width="20.5703125" style="2" customWidth="1"/>
    <col min="5647" max="5647" width="36.5703125" style="2" customWidth="1"/>
    <col min="5648" max="5649" width="20" style="2" customWidth="1"/>
    <col min="5650" max="5650" width="14.28515625" style="2" customWidth="1"/>
    <col min="5651" max="5651" width="10.42578125" style="2" customWidth="1"/>
    <col min="5652" max="5652" width="18.42578125" style="2" customWidth="1"/>
    <col min="5653" max="5653" width="15.28515625" style="2" customWidth="1"/>
    <col min="5654" max="5654" width="19.42578125" style="2" customWidth="1"/>
    <col min="5655" max="5655" width="8.7109375" style="2" customWidth="1"/>
    <col min="5656" max="5656" width="8.28515625" style="2" customWidth="1"/>
    <col min="5657" max="5657" width="13.5703125" style="2" customWidth="1"/>
    <col min="5658" max="5658" width="11.42578125" style="2" customWidth="1"/>
    <col min="5659" max="5659" width="29" style="2" customWidth="1"/>
    <col min="5660" max="5660" width="36.5703125" style="2" customWidth="1"/>
    <col min="5661" max="5661" width="6.7109375" style="2" customWidth="1"/>
    <col min="5662" max="5662" width="36.5703125" style="2" customWidth="1"/>
    <col min="5663" max="5663" width="19.5703125" style="2" customWidth="1"/>
    <col min="5664" max="5665" width="36.5703125" style="2" customWidth="1"/>
    <col min="5666" max="5889" width="9.140625" style="2"/>
    <col min="5890" max="5890" width="31" style="2" customWidth="1"/>
    <col min="5891" max="5891" width="16.140625" style="2" customWidth="1"/>
    <col min="5892" max="5892" width="36.5703125" style="2" customWidth="1"/>
    <col min="5893" max="5893" width="17.42578125" style="2" customWidth="1"/>
    <col min="5894" max="5894" width="19.140625" style="2" customWidth="1"/>
    <col min="5895" max="5895" width="36.5703125" style="2" customWidth="1"/>
    <col min="5896" max="5896" width="17.7109375" style="2" customWidth="1"/>
    <col min="5897" max="5897" width="13.42578125" style="2" customWidth="1"/>
    <col min="5898" max="5898" width="14.85546875" style="2" customWidth="1"/>
    <col min="5899" max="5899" width="7" style="2" customWidth="1"/>
    <col min="5900" max="5900" width="7.5703125" style="2" customWidth="1"/>
    <col min="5901" max="5901" width="18.85546875" style="2" customWidth="1"/>
    <col min="5902" max="5902" width="20.5703125" style="2" customWidth="1"/>
    <col min="5903" max="5903" width="36.5703125" style="2" customWidth="1"/>
    <col min="5904" max="5905" width="20" style="2" customWidth="1"/>
    <col min="5906" max="5906" width="14.28515625" style="2" customWidth="1"/>
    <col min="5907" max="5907" width="10.42578125" style="2" customWidth="1"/>
    <col min="5908" max="5908" width="18.42578125" style="2" customWidth="1"/>
    <col min="5909" max="5909" width="15.28515625" style="2" customWidth="1"/>
    <col min="5910" max="5910" width="19.42578125" style="2" customWidth="1"/>
    <col min="5911" max="5911" width="8.7109375" style="2" customWidth="1"/>
    <col min="5912" max="5912" width="8.28515625" style="2" customWidth="1"/>
    <col min="5913" max="5913" width="13.5703125" style="2" customWidth="1"/>
    <col min="5914" max="5914" width="11.42578125" style="2" customWidth="1"/>
    <col min="5915" max="5915" width="29" style="2" customWidth="1"/>
    <col min="5916" max="5916" width="36.5703125" style="2" customWidth="1"/>
    <col min="5917" max="5917" width="6.7109375" style="2" customWidth="1"/>
    <col min="5918" max="5918" width="36.5703125" style="2" customWidth="1"/>
    <col min="5919" max="5919" width="19.5703125" style="2" customWidth="1"/>
    <col min="5920" max="5921" width="36.5703125" style="2" customWidth="1"/>
    <col min="5922" max="6145" width="9.140625" style="2"/>
    <col min="6146" max="6146" width="31" style="2" customWidth="1"/>
    <col min="6147" max="6147" width="16.140625" style="2" customWidth="1"/>
    <col min="6148" max="6148" width="36.5703125" style="2" customWidth="1"/>
    <col min="6149" max="6149" width="17.42578125" style="2" customWidth="1"/>
    <col min="6150" max="6150" width="19.140625" style="2" customWidth="1"/>
    <col min="6151" max="6151" width="36.5703125" style="2" customWidth="1"/>
    <col min="6152" max="6152" width="17.7109375" style="2" customWidth="1"/>
    <col min="6153" max="6153" width="13.42578125" style="2" customWidth="1"/>
    <col min="6154" max="6154" width="14.85546875" style="2" customWidth="1"/>
    <col min="6155" max="6155" width="7" style="2" customWidth="1"/>
    <col min="6156" max="6156" width="7.5703125" style="2" customWidth="1"/>
    <col min="6157" max="6157" width="18.85546875" style="2" customWidth="1"/>
    <col min="6158" max="6158" width="20.5703125" style="2" customWidth="1"/>
    <col min="6159" max="6159" width="36.5703125" style="2" customWidth="1"/>
    <col min="6160" max="6161" width="20" style="2" customWidth="1"/>
    <col min="6162" max="6162" width="14.28515625" style="2" customWidth="1"/>
    <col min="6163" max="6163" width="10.42578125" style="2" customWidth="1"/>
    <col min="6164" max="6164" width="18.42578125" style="2" customWidth="1"/>
    <col min="6165" max="6165" width="15.28515625" style="2" customWidth="1"/>
    <col min="6166" max="6166" width="19.42578125" style="2" customWidth="1"/>
    <col min="6167" max="6167" width="8.7109375" style="2" customWidth="1"/>
    <col min="6168" max="6168" width="8.28515625" style="2" customWidth="1"/>
    <col min="6169" max="6169" width="13.5703125" style="2" customWidth="1"/>
    <col min="6170" max="6170" width="11.42578125" style="2" customWidth="1"/>
    <col min="6171" max="6171" width="29" style="2" customWidth="1"/>
    <col min="6172" max="6172" width="36.5703125" style="2" customWidth="1"/>
    <col min="6173" max="6173" width="6.7109375" style="2" customWidth="1"/>
    <col min="6174" max="6174" width="36.5703125" style="2" customWidth="1"/>
    <col min="6175" max="6175" width="19.5703125" style="2" customWidth="1"/>
    <col min="6176" max="6177" width="36.5703125" style="2" customWidth="1"/>
    <col min="6178" max="6401" width="9.140625" style="2"/>
    <col min="6402" max="6402" width="31" style="2" customWidth="1"/>
    <col min="6403" max="6403" width="16.140625" style="2" customWidth="1"/>
    <col min="6404" max="6404" width="36.5703125" style="2" customWidth="1"/>
    <col min="6405" max="6405" width="17.42578125" style="2" customWidth="1"/>
    <col min="6406" max="6406" width="19.140625" style="2" customWidth="1"/>
    <col min="6407" max="6407" width="36.5703125" style="2" customWidth="1"/>
    <col min="6408" max="6408" width="17.7109375" style="2" customWidth="1"/>
    <col min="6409" max="6409" width="13.42578125" style="2" customWidth="1"/>
    <col min="6410" max="6410" width="14.85546875" style="2" customWidth="1"/>
    <col min="6411" max="6411" width="7" style="2" customWidth="1"/>
    <col min="6412" max="6412" width="7.5703125" style="2" customWidth="1"/>
    <col min="6413" max="6413" width="18.85546875" style="2" customWidth="1"/>
    <col min="6414" max="6414" width="20.5703125" style="2" customWidth="1"/>
    <col min="6415" max="6415" width="36.5703125" style="2" customWidth="1"/>
    <col min="6416" max="6417" width="20" style="2" customWidth="1"/>
    <col min="6418" max="6418" width="14.28515625" style="2" customWidth="1"/>
    <col min="6419" max="6419" width="10.42578125" style="2" customWidth="1"/>
    <col min="6420" max="6420" width="18.42578125" style="2" customWidth="1"/>
    <col min="6421" max="6421" width="15.28515625" style="2" customWidth="1"/>
    <col min="6422" max="6422" width="19.42578125" style="2" customWidth="1"/>
    <col min="6423" max="6423" width="8.7109375" style="2" customWidth="1"/>
    <col min="6424" max="6424" width="8.28515625" style="2" customWidth="1"/>
    <col min="6425" max="6425" width="13.5703125" style="2" customWidth="1"/>
    <col min="6426" max="6426" width="11.42578125" style="2" customWidth="1"/>
    <col min="6427" max="6427" width="29" style="2" customWidth="1"/>
    <col min="6428" max="6428" width="36.5703125" style="2" customWidth="1"/>
    <col min="6429" max="6429" width="6.7109375" style="2" customWidth="1"/>
    <col min="6430" max="6430" width="36.5703125" style="2" customWidth="1"/>
    <col min="6431" max="6431" width="19.5703125" style="2" customWidth="1"/>
    <col min="6432" max="6433" width="36.5703125" style="2" customWidth="1"/>
    <col min="6434" max="6657" width="9.140625" style="2"/>
    <col min="6658" max="6658" width="31" style="2" customWidth="1"/>
    <col min="6659" max="6659" width="16.140625" style="2" customWidth="1"/>
    <col min="6660" max="6660" width="36.5703125" style="2" customWidth="1"/>
    <col min="6661" max="6661" width="17.42578125" style="2" customWidth="1"/>
    <col min="6662" max="6662" width="19.140625" style="2" customWidth="1"/>
    <col min="6663" max="6663" width="36.5703125" style="2" customWidth="1"/>
    <col min="6664" max="6664" width="17.7109375" style="2" customWidth="1"/>
    <col min="6665" max="6665" width="13.42578125" style="2" customWidth="1"/>
    <col min="6666" max="6666" width="14.85546875" style="2" customWidth="1"/>
    <col min="6667" max="6667" width="7" style="2" customWidth="1"/>
    <col min="6668" max="6668" width="7.5703125" style="2" customWidth="1"/>
    <col min="6669" max="6669" width="18.85546875" style="2" customWidth="1"/>
    <col min="6670" max="6670" width="20.5703125" style="2" customWidth="1"/>
    <col min="6671" max="6671" width="36.5703125" style="2" customWidth="1"/>
    <col min="6672" max="6673" width="20" style="2" customWidth="1"/>
    <col min="6674" max="6674" width="14.28515625" style="2" customWidth="1"/>
    <col min="6675" max="6675" width="10.42578125" style="2" customWidth="1"/>
    <col min="6676" max="6676" width="18.42578125" style="2" customWidth="1"/>
    <col min="6677" max="6677" width="15.28515625" style="2" customWidth="1"/>
    <col min="6678" max="6678" width="19.42578125" style="2" customWidth="1"/>
    <col min="6679" max="6679" width="8.7109375" style="2" customWidth="1"/>
    <col min="6680" max="6680" width="8.28515625" style="2" customWidth="1"/>
    <col min="6681" max="6681" width="13.5703125" style="2" customWidth="1"/>
    <col min="6682" max="6682" width="11.42578125" style="2" customWidth="1"/>
    <col min="6683" max="6683" width="29" style="2" customWidth="1"/>
    <col min="6684" max="6684" width="36.5703125" style="2" customWidth="1"/>
    <col min="6685" max="6685" width="6.7109375" style="2" customWidth="1"/>
    <col min="6686" max="6686" width="36.5703125" style="2" customWidth="1"/>
    <col min="6687" max="6687" width="19.5703125" style="2" customWidth="1"/>
    <col min="6688" max="6689" width="36.5703125" style="2" customWidth="1"/>
    <col min="6690" max="6913" width="9.140625" style="2"/>
    <col min="6914" max="6914" width="31" style="2" customWidth="1"/>
    <col min="6915" max="6915" width="16.140625" style="2" customWidth="1"/>
    <col min="6916" max="6916" width="36.5703125" style="2" customWidth="1"/>
    <col min="6917" max="6917" width="17.42578125" style="2" customWidth="1"/>
    <col min="6918" max="6918" width="19.140625" style="2" customWidth="1"/>
    <col min="6919" max="6919" width="36.5703125" style="2" customWidth="1"/>
    <col min="6920" max="6920" width="17.7109375" style="2" customWidth="1"/>
    <col min="6921" max="6921" width="13.42578125" style="2" customWidth="1"/>
    <col min="6922" max="6922" width="14.85546875" style="2" customWidth="1"/>
    <col min="6923" max="6923" width="7" style="2" customWidth="1"/>
    <col min="6924" max="6924" width="7.5703125" style="2" customWidth="1"/>
    <col min="6925" max="6925" width="18.85546875" style="2" customWidth="1"/>
    <col min="6926" max="6926" width="20.5703125" style="2" customWidth="1"/>
    <col min="6927" max="6927" width="36.5703125" style="2" customWidth="1"/>
    <col min="6928" max="6929" width="20" style="2" customWidth="1"/>
    <col min="6930" max="6930" width="14.28515625" style="2" customWidth="1"/>
    <col min="6931" max="6931" width="10.42578125" style="2" customWidth="1"/>
    <col min="6932" max="6932" width="18.42578125" style="2" customWidth="1"/>
    <col min="6933" max="6933" width="15.28515625" style="2" customWidth="1"/>
    <col min="6934" max="6934" width="19.42578125" style="2" customWidth="1"/>
    <col min="6935" max="6935" width="8.7109375" style="2" customWidth="1"/>
    <col min="6936" max="6936" width="8.28515625" style="2" customWidth="1"/>
    <col min="6937" max="6937" width="13.5703125" style="2" customWidth="1"/>
    <col min="6938" max="6938" width="11.42578125" style="2" customWidth="1"/>
    <col min="6939" max="6939" width="29" style="2" customWidth="1"/>
    <col min="6940" max="6940" width="36.5703125" style="2" customWidth="1"/>
    <col min="6941" max="6941" width="6.7109375" style="2" customWidth="1"/>
    <col min="6942" max="6942" width="36.5703125" style="2" customWidth="1"/>
    <col min="6943" max="6943" width="19.5703125" style="2" customWidth="1"/>
    <col min="6944" max="6945" width="36.5703125" style="2" customWidth="1"/>
    <col min="6946" max="7169" width="9.140625" style="2"/>
    <col min="7170" max="7170" width="31" style="2" customWidth="1"/>
    <col min="7171" max="7171" width="16.140625" style="2" customWidth="1"/>
    <col min="7172" max="7172" width="36.5703125" style="2" customWidth="1"/>
    <col min="7173" max="7173" width="17.42578125" style="2" customWidth="1"/>
    <col min="7174" max="7174" width="19.140625" style="2" customWidth="1"/>
    <col min="7175" max="7175" width="36.5703125" style="2" customWidth="1"/>
    <col min="7176" max="7176" width="17.7109375" style="2" customWidth="1"/>
    <col min="7177" max="7177" width="13.42578125" style="2" customWidth="1"/>
    <col min="7178" max="7178" width="14.85546875" style="2" customWidth="1"/>
    <col min="7179" max="7179" width="7" style="2" customWidth="1"/>
    <col min="7180" max="7180" width="7.5703125" style="2" customWidth="1"/>
    <col min="7181" max="7181" width="18.85546875" style="2" customWidth="1"/>
    <col min="7182" max="7182" width="20.5703125" style="2" customWidth="1"/>
    <col min="7183" max="7183" width="36.5703125" style="2" customWidth="1"/>
    <col min="7184" max="7185" width="20" style="2" customWidth="1"/>
    <col min="7186" max="7186" width="14.28515625" style="2" customWidth="1"/>
    <col min="7187" max="7187" width="10.42578125" style="2" customWidth="1"/>
    <col min="7188" max="7188" width="18.42578125" style="2" customWidth="1"/>
    <col min="7189" max="7189" width="15.28515625" style="2" customWidth="1"/>
    <col min="7190" max="7190" width="19.42578125" style="2" customWidth="1"/>
    <col min="7191" max="7191" width="8.7109375" style="2" customWidth="1"/>
    <col min="7192" max="7192" width="8.28515625" style="2" customWidth="1"/>
    <col min="7193" max="7193" width="13.5703125" style="2" customWidth="1"/>
    <col min="7194" max="7194" width="11.42578125" style="2" customWidth="1"/>
    <col min="7195" max="7195" width="29" style="2" customWidth="1"/>
    <col min="7196" max="7196" width="36.5703125" style="2" customWidth="1"/>
    <col min="7197" max="7197" width="6.7109375" style="2" customWidth="1"/>
    <col min="7198" max="7198" width="36.5703125" style="2" customWidth="1"/>
    <col min="7199" max="7199" width="19.5703125" style="2" customWidth="1"/>
    <col min="7200" max="7201" width="36.5703125" style="2" customWidth="1"/>
    <col min="7202" max="7425" width="9.140625" style="2"/>
    <col min="7426" max="7426" width="31" style="2" customWidth="1"/>
    <col min="7427" max="7427" width="16.140625" style="2" customWidth="1"/>
    <col min="7428" max="7428" width="36.5703125" style="2" customWidth="1"/>
    <col min="7429" max="7429" width="17.42578125" style="2" customWidth="1"/>
    <col min="7430" max="7430" width="19.140625" style="2" customWidth="1"/>
    <col min="7431" max="7431" width="36.5703125" style="2" customWidth="1"/>
    <col min="7432" max="7432" width="17.7109375" style="2" customWidth="1"/>
    <col min="7433" max="7433" width="13.42578125" style="2" customWidth="1"/>
    <col min="7434" max="7434" width="14.85546875" style="2" customWidth="1"/>
    <col min="7435" max="7435" width="7" style="2" customWidth="1"/>
    <col min="7436" max="7436" width="7.5703125" style="2" customWidth="1"/>
    <col min="7437" max="7437" width="18.85546875" style="2" customWidth="1"/>
    <col min="7438" max="7438" width="20.5703125" style="2" customWidth="1"/>
    <col min="7439" max="7439" width="36.5703125" style="2" customWidth="1"/>
    <col min="7440" max="7441" width="20" style="2" customWidth="1"/>
    <col min="7442" max="7442" width="14.28515625" style="2" customWidth="1"/>
    <col min="7443" max="7443" width="10.42578125" style="2" customWidth="1"/>
    <col min="7444" max="7444" width="18.42578125" style="2" customWidth="1"/>
    <col min="7445" max="7445" width="15.28515625" style="2" customWidth="1"/>
    <col min="7446" max="7446" width="19.42578125" style="2" customWidth="1"/>
    <col min="7447" max="7447" width="8.7109375" style="2" customWidth="1"/>
    <col min="7448" max="7448" width="8.28515625" style="2" customWidth="1"/>
    <col min="7449" max="7449" width="13.5703125" style="2" customWidth="1"/>
    <col min="7450" max="7450" width="11.42578125" style="2" customWidth="1"/>
    <col min="7451" max="7451" width="29" style="2" customWidth="1"/>
    <col min="7452" max="7452" width="36.5703125" style="2" customWidth="1"/>
    <col min="7453" max="7453" width="6.7109375" style="2" customWidth="1"/>
    <col min="7454" max="7454" width="36.5703125" style="2" customWidth="1"/>
    <col min="7455" max="7455" width="19.5703125" style="2" customWidth="1"/>
    <col min="7456" max="7457" width="36.5703125" style="2" customWidth="1"/>
    <col min="7458" max="7681" width="9.140625" style="2"/>
    <col min="7682" max="7682" width="31" style="2" customWidth="1"/>
    <col min="7683" max="7683" width="16.140625" style="2" customWidth="1"/>
    <col min="7684" max="7684" width="36.5703125" style="2" customWidth="1"/>
    <col min="7685" max="7685" width="17.42578125" style="2" customWidth="1"/>
    <col min="7686" max="7686" width="19.140625" style="2" customWidth="1"/>
    <col min="7687" max="7687" width="36.5703125" style="2" customWidth="1"/>
    <col min="7688" max="7688" width="17.7109375" style="2" customWidth="1"/>
    <col min="7689" max="7689" width="13.42578125" style="2" customWidth="1"/>
    <col min="7690" max="7690" width="14.85546875" style="2" customWidth="1"/>
    <col min="7691" max="7691" width="7" style="2" customWidth="1"/>
    <col min="7692" max="7692" width="7.5703125" style="2" customWidth="1"/>
    <col min="7693" max="7693" width="18.85546875" style="2" customWidth="1"/>
    <col min="7694" max="7694" width="20.5703125" style="2" customWidth="1"/>
    <col min="7695" max="7695" width="36.5703125" style="2" customWidth="1"/>
    <col min="7696" max="7697" width="20" style="2" customWidth="1"/>
    <col min="7698" max="7698" width="14.28515625" style="2" customWidth="1"/>
    <col min="7699" max="7699" width="10.42578125" style="2" customWidth="1"/>
    <col min="7700" max="7700" width="18.42578125" style="2" customWidth="1"/>
    <col min="7701" max="7701" width="15.28515625" style="2" customWidth="1"/>
    <col min="7702" max="7702" width="19.42578125" style="2" customWidth="1"/>
    <col min="7703" max="7703" width="8.7109375" style="2" customWidth="1"/>
    <col min="7704" max="7704" width="8.28515625" style="2" customWidth="1"/>
    <col min="7705" max="7705" width="13.5703125" style="2" customWidth="1"/>
    <col min="7706" max="7706" width="11.42578125" style="2" customWidth="1"/>
    <col min="7707" max="7707" width="29" style="2" customWidth="1"/>
    <col min="7708" max="7708" width="36.5703125" style="2" customWidth="1"/>
    <col min="7709" max="7709" width="6.7109375" style="2" customWidth="1"/>
    <col min="7710" max="7710" width="36.5703125" style="2" customWidth="1"/>
    <col min="7711" max="7711" width="19.5703125" style="2" customWidth="1"/>
    <col min="7712" max="7713" width="36.5703125" style="2" customWidth="1"/>
    <col min="7714" max="7937" width="9.140625" style="2"/>
    <col min="7938" max="7938" width="31" style="2" customWidth="1"/>
    <col min="7939" max="7939" width="16.140625" style="2" customWidth="1"/>
    <col min="7940" max="7940" width="36.5703125" style="2" customWidth="1"/>
    <col min="7941" max="7941" width="17.42578125" style="2" customWidth="1"/>
    <col min="7942" max="7942" width="19.140625" style="2" customWidth="1"/>
    <col min="7943" max="7943" width="36.5703125" style="2" customWidth="1"/>
    <col min="7944" max="7944" width="17.7109375" style="2" customWidth="1"/>
    <col min="7945" max="7945" width="13.42578125" style="2" customWidth="1"/>
    <col min="7946" max="7946" width="14.85546875" style="2" customWidth="1"/>
    <col min="7947" max="7947" width="7" style="2" customWidth="1"/>
    <col min="7948" max="7948" width="7.5703125" style="2" customWidth="1"/>
    <col min="7949" max="7949" width="18.85546875" style="2" customWidth="1"/>
    <col min="7950" max="7950" width="20.5703125" style="2" customWidth="1"/>
    <col min="7951" max="7951" width="36.5703125" style="2" customWidth="1"/>
    <col min="7952" max="7953" width="20" style="2" customWidth="1"/>
    <col min="7954" max="7954" width="14.28515625" style="2" customWidth="1"/>
    <col min="7955" max="7955" width="10.42578125" style="2" customWidth="1"/>
    <col min="7956" max="7956" width="18.42578125" style="2" customWidth="1"/>
    <col min="7957" max="7957" width="15.28515625" style="2" customWidth="1"/>
    <col min="7958" max="7958" width="19.42578125" style="2" customWidth="1"/>
    <col min="7959" max="7959" width="8.7109375" style="2" customWidth="1"/>
    <col min="7960" max="7960" width="8.28515625" style="2" customWidth="1"/>
    <col min="7961" max="7961" width="13.5703125" style="2" customWidth="1"/>
    <col min="7962" max="7962" width="11.42578125" style="2" customWidth="1"/>
    <col min="7963" max="7963" width="29" style="2" customWidth="1"/>
    <col min="7964" max="7964" width="36.5703125" style="2" customWidth="1"/>
    <col min="7965" max="7965" width="6.7109375" style="2" customWidth="1"/>
    <col min="7966" max="7966" width="36.5703125" style="2" customWidth="1"/>
    <col min="7967" max="7967" width="19.5703125" style="2" customWidth="1"/>
    <col min="7968" max="7969" width="36.5703125" style="2" customWidth="1"/>
    <col min="7970" max="8193" width="9.140625" style="2"/>
    <col min="8194" max="8194" width="31" style="2" customWidth="1"/>
    <col min="8195" max="8195" width="16.140625" style="2" customWidth="1"/>
    <col min="8196" max="8196" width="36.5703125" style="2" customWidth="1"/>
    <col min="8197" max="8197" width="17.42578125" style="2" customWidth="1"/>
    <col min="8198" max="8198" width="19.140625" style="2" customWidth="1"/>
    <col min="8199" max="8199" width="36.5703125" style="2" customWidth="1"/>
    <col min="8200" max="8200" width="17.7109375" style="2" customWidth="1"/>
    <col min="8201" max="8201" width="13.42578125" style="2" customWidth="1"/>
    <col min="8202" max="8202" width="14.85546875" style="2" customWidth="1"/>
    <col min="8203" max="8203" width="7" style="2" customWidth="1"/>
    <col min="8204" max="8204" width="7.5703125" style="2" customWidth="1"/>
    <col min="8205" max="8205" width="18.85546875" style="2" customWidth="1"/>
    <col min="8206" max="8206" width="20.5703125" style="2" customWidth="1"/>
    <col min="8207" max="8207" width="36.5703125" style="2" customWidth="1"/>
    <col min="8208" max="8209" width="20" style="2" customWidth="1"/>
    <col min="8210" max="8210" width="14.28515625" style="2" customWidth="1"/>
    <col min="8211" max="8211" width="10.42578125" style="2" customWidth="1"/>
    <col min="8212" max="8212" width="18.42578125" style="2" customWidth="1"/>
    <col min="8213" max="8213" width="15.28515625" style="2" customWidth="1"/>
    <col min="8214" max="8214" width="19.42578125" style="2" customWidth="1"/>
    <col min="8215" max="8215" width="8.7109375" style="2" customWidth="1"/>
    <col min="8216" max="8216" width="8.28515625" style="2" customWidth="1"/>
    <col min="8217" max="8217" width="13.5703125" style="2" customWidth="1"/>
    <col min="8218" max="8218" width="11.42578125" style="2" customWidth="1"/>
    <col min="8219" max="8219" width="29" style="2" customWidth="1"/>
    <col min="8220" max="8220" width="36.5703125" style="2" customWidth="1"/>
    <col min="8221" max="8221" width="6.7109375" style="2" customWidth="1"/>
    <col min="8222" max="8222" width="36.5703125" style="2" customWidth="1"/>
    <col min="8223" max="8223" width="19.5703125" style="2" customWidth="1"/>
    <col min="8224" max="8225" width="36.5703125" style="2" customWidth="1"/>
    <col min="8226" max="8449" width="9.140625" style="2"/>
    <col min="8450" max="8450" width="31" style="2" customWidth="1"/>
    <col min="8451" max="8451" width="16.140625" style="2" customWidth="1"/>
    <col min="8452" max="8452" width="36.5703125" style="2" customWidth="1"/>
    <col min="8453" max="8453" width="17.42578125" style="2" customWidth="1"/>
    <col min="8454" max="8454" width="19.140625" style="2" customWidth="1"/>
    <col min="8455" max="8455" width="36.5703125" style="2" customWidth="1"/>
    <col min="8456" max="8456" width="17.7109375" style="2" customWidth="1"/>
    <col min="8457" max="8457" width="13.42578125" style="2" customWidth="1"/>
    <col min="8458" max="8458" width="14.85546875" style="2" customWidth="1"/>
    <col min="8459" max="8459" width="7" style="2" customWidth="1"/>
    <col min="8460" max="8460" width="7.5703125" style="2" customWidth="1"/>
    <col min="8461" max="8461" width="18.85546875" style="2" customWidth="1"/>
    <col min="8462" max="8462" width="20.5703125" style="2" customWidth="1"/>
    <col min="8463" max="8463" width="36.5703125" style="2" customWidth="1"/>
    <col min="8464" max="8465" width="20" style="2" customWidth="1"/>
    <col min="8466" max="8466" width="14.28515625" style="2" customWidth="1"/>
    <col min="8467" max="8467" width="10.42578125" style="2" customWidth="1"/>
    <col min="8468" max="8468" width="18.42578125" style="2" customWidth="1"/>
    <col min="8469" max="8469" width="15.28515625" style="2" customWidth="1"/>
    <col min="8470" max="8470" width="19.42578125" style="2" customWidth="1"/>
    <col min="8471" max="8471" width="8.7109375" style="2" customWidth="1"/>
    <col min="8472" max="8472" width="8.28515625" style="2" customWidth="1"/>
    <col min="8473" max="8473" width="13.5703125" style="2" customWidth="1"/>
    <col min="8474" max="8474" width="11.42578125" style="2" customWidth="1"/>
    <col min="8475" max="8475" width="29" style="2" customWidth="1"/>
    <col min="8476" max="8476" width="36.5703125" style="2" customWidth="1"/>
    <col min="8477" max="8477" width="6.7109375" style="2" customWidth="1"/>
    <col min="8478" max="8478" width="36.5703125" style="2" customWidth="1"/>
    <col min="8479" max="8479" width="19.5703125" style="2" customWidth="1"/>
    <col min="8480" max="8481" width="36.5703125" style="2" customWidth="1"/>
    <col min="8482" max="8705" width="9.140625" style="2"/>
    <col min="8706" max="8706" width="31" style="2" customWidth="1"/>
    <col min="8707" max="8707" width="16.140625" style="2" customWidth="1"/>
    <col min="8708" max="8708" width="36.5703125" style="2" customWidth="1"/>
    <col min="8709" max="8709" width="17.42578125" style="2" customWidth="1"/>
    <col min="8710" max="8710" width="19.140625" style="2" customWidth="1"/>
    <col min="8711" max="8711" width="36.5703125" style="2" customWidth="1"/>
    <col min="8712" max="8712" width="17.7109375" style="2" customWidth="1"/>
    <col min="8713" max="8713" width="13.42578125" style="2" customWidth="1"/>
    <col min="8714" max="8714" width="14.85546875" style="2" customWidth="1"/>
    <col min="8715" max="8715" width="7" style="2" customWidth="1"/>
    <col min="8716" max="8716" width="7.5703125" style="2" customWidth="1"/>
    <col min="8717" max="8717" width="18.85546875" style="2" customWidth="1"/>
    <col min="8718" max="8718" width="20.5703125" style="2" customWidth="1"/>
    <col min="8719" max="8719" width="36.5703125" style="2" customWidth="1"/>
    <col min="8720" max="8721" width="20" style="2" customWidth="1"/>
    <col min="8722" max="8722" width="14.28515625" style="2" customWidth="1"/>
    <col min="8723" max="8723" width="10.42578125" style="2" customWidth="1"/>
    <col min="8724" max="8724" width="18.42578125" style="2" customWidth="1"/>
    <col min="8725" max="8725" width="15.28515625" style="2" customWidth="1"/>
    <col min="8726" max="8726" width="19.42578125" style="2" customWidth="1"/>
    <col min="8727" max="8727" width="8.7109375" style="2" customWidth="1"/>
    <col min="8728" max="8728" width="8.28515625" style="2" customWidth="1"/>
    <col min="8729" max="8729" width="13.5703125" style="2" customWidth="1"/>
    <col min="8730" max="8730" width="11.42578125" style="2" customWidth="1"/>
    <col min="8731" max="8731" width="29" style="2" customWidth="1"/>
    <col min="8732" max="8732" width="36.5703125" style="2" customWidth="1"/>
    <col min="8733" max="8733" width="6.7109375" style="2" customWidth="1"/>
    <col min="8734" max="8734" width="36.5703125" style="2" customWidth="1"/>
    <col min="8735" max="8735" width="19.5703125" style="2" customWidth="1"/>
    <col min="8736" max="8737" width="36.5703125" style="2" customWidth="1"/>
    <col min="8738" max="8961" width="9.140625" style="2"/>
    <col min="8962" max="8962" width="31" style="2" customWidth="1"/>
    <col min="8963" max="8963" width="16.140625" style="2" customWidth="1"/>
    <col min="8964" max="8964" width="36.5703125" style="2" customWidth="1"/>
    <col min="8965" max="8965" width="17.42578125" style="2" customWidth="1"/>
    <col min="8966" max="8966" width="19.140625" style="2" customWidth="1"/>
    <col min="8967" max="8967" width="36.5703125" style="2" customWidth="1"/>
    <col min="8968" max="8968" width="17.7109375" style="2" customWidth="1"/>
    <col min="8969" max="8969" width="13.42578125" style="2" customWidth="1"/>
    <col min="8970" max="8970" width="14.85546875" style="2" customWidth="1"/>
    <col min="8971" max="8971" width="7" style="2" customWidth="1"/>
    <col min="8972" max="8972" width="7.5703125" style="2" customWidth="1"/>
    <col min="8973" max="8973" width="18.85546875" style="2" customWidth="1"/>
    <col min="8974" max="8974" width="20.5703125" style="2" customWidth="1"/>
    <col min="8975" max="8975" width="36.5703125" style="2" customWidth="1"/>
    <col min="8976" max="8977" width="20" style="2" customWidth="1"/>
    <col min="8978" max="8978" width="14.28515625" style="2" customWidth="1"/>
    <col min="8979" max="8979" width="10.42578125" style="2" customWidth="1"/>
    <col min="8980" max="8980" width="18.42578125" style="2" customWidth="1"/>
    <col min="8981" max="8981" width="15.28515625" style="2" customWidth="1"/>
    <col min="8982" max="8982" width="19.42578125" style="2" customWidth="1"/>
    <col min="8983" max="8983" width="8.7109375" style="2" customWidth="1"/>
    <col min="8984" max="8984" width="8.28515625" style="2" customWidth="1"/>
    <col min="8985" max="8985" width="13.5703125" style="2" customWidth="1"/>
    <col min="8986" max="8986" width="11.42578125" style="2" customWidth="1"/>
    <col min="8987" max="8987" width="29" style="2" customWidth="1"/>
    <col min="8988" max="8988" width="36.5703125" style="2" customWidth="1"/>
    <col min="8989" max="8989" width="6.7109375" style="2" customWidth="1"/>
    <col min="8990" max="8990" width="36.5703125" style="2" customWidth="1"/>
    <col min="8991" max="8991" width="19.5703125" style="2" customWidth="1"/>
    <col min="8992" max="8993" width="36.5703125" style="2" customWidth="1"/>
    <col min="8994" max="9217" width="9.140625" style="2"/>
    <col min="9218" max="9218" width="31" style="2" customWidth="1"/>
    <col min="9219" max="9219" width="16.140625" style="2" customWidth="1"/>
    <col min="9220" max="9220" width="36.5703125" style="2" customWidth="1"/>
    <col min="9221" max="9221" width="17.42578125" style="2" customWidth="1"/>
    <col min="9222" max="9222" width="19.140625" style="2" customWidth="1"/>
    <col min="9223" max="9223" width="36.5703125" style="2" customWidth="1"/>
    <col min="9224" max="9224" width="17.7109375" style="2" customWidth="1"/>
    <col min="9225" max="9225" width="13.42578125" style="2" customWidth="1"/>
    <col min="9226" max="9226" width="14.85546875" style="2" customWidth="1"/>
    <col min="9227" max="9227" width="7" style="2" customWidth="1"/>
    <col min="9228" max="9228" width="7.5703125" style="2" customWidth="1"/>
    <col min="9229" max="9229" width="18.85546875" style="2" customWidth="1"/>
    <col min="9230" max="9230" width="20.5703125" style="2" customWidth="1"/>
    <col min="9231" max="9231" width="36.5703125" style="2" customWidth="1"/>
    <col min="9232" max="9233" width="20" style="2" customWidth="1"/>
    <col min="9234" max="9234" width="14.28515625" style="2" customWidth="1"/>
    <col min="9235" max="9235" width="10.42578125" style="2" customWidth="1"/>
    <col min="9236" max="9236" width="18.42578125" style="2" customWidth="1"/>
    <col min="9237" max="9237" width="15.28515625" style="2" customWidth="1"/>
    <col min="9238" max="9238" width="19.42578125" style="2" customWidth="1"/>
    <col min="9239" max="9239" width="8.7109375" style="2" customWidth="1"/>
    <col min="9240" max="9240" width="8.28515625" style="2" customWidth="1"/>
    <col min="9241" max="9241" width="13.5703125" style="2" customWidth="1"/>
    <col min="9242" max="9242" width="11.42578125" style="2" customWidth="1"/>
    <col min="9243" max="9243" width="29" style="2" customWidth="1"/>
    <col min="9244" max="9244" width="36.5703125" style="2" customWidth="1"/>
    <col min="9245" max="9245" width="6.7109375" style="2" customWidth="1"/>
    <col min="9246" max="9246" width="36.5703125" style="2" customWidth="1"/>
    <col min="9247" max="9247" width="19.5703125" style="2" customWidth="1"/>
    <col min="9248" max="9249" width="36.5703125" style="2" customWidth="1"/>
    <col min="9250" max="9473" width="9.140625" style="2"/>
    <col min="9474" max="9474" width="31" style="2" customWidth="1"/>
    <col min="9475" max="9475" width="16.140625" style="2" customWidth="1"/>
    <col min="9476" max="9476" width="36.5703125" style="2" customWidth="1"/>
    <col min="9477" max="9477" width="17.42578125" style="2" customWidth="1"/>
    <col min="9478" max="9478" width="19.140625" style="2" customWidth="1"/>
    <col min="9479" max="9479" width="36.5703125" style="2" customWidth="1"/>
    <col min="9480" max="9480" width="17.7109375" style="2" customWidth="1"/>
    <col min="9481" max="9481" width="13.42578125" style="2" customWidth="1"/>
    <col min="9482" max="9482" width="14.85546875" style="2" customWidth="1"/>
    <col min="9483" max="9483" width="7" style="2" customWidth="1"/>
    <col min="9484" max="9484" width="7.5703125" style="2" customWidth="1"/>
    <col min="9485" max="9485" width="18.85546875" style="2" customWidth="1"/>
    <col min="9486" max="9486" width="20.5703125" style="2" customWidth="1"/>
    <col min="9487" max="9487" width="36.5703125" style="2" customWidth="1"/>
    <col min="9488" max="9489" width="20" style="2" customWidth="1"/>
    <col min="9490" max="9490" width="14.28515625" style="2" customWidth="1"/>
    <col min="9491" max="9491" width="10.42578125" style="2" customWidth="1"/>
    <col min="9492" max="9492" width="18.42578125" style="2" customWidth="1"/>
    <col min="9493" max="9493" width="15.28515625" style="2" customWidth="1"/>
    <col min="9494" max="9494" width="19.42578125" style="2" customWidth="1"/>
    <col min="9495" max="9495" width="8.7109375" style="2" customWidth="1"/>
    <col min="9496" max="9496" width="8.28515625" style="2" customWidth="1"/>
    <col min="9497" max="9497" width="13.5703125" style="2" customWidth="1"/>
    <col min="9498" max="9498" width="11.42578125" style="2" customWidth="1"/>
    <col min="9499" max="9499" width="29" style="2" customWidth="1"/>
    <col min="9500" max="9500" width="36.5703125" style="2" customWidth="1"/>
    <col min="9501" max="9501" width="6.7109375" style="2" customWidth="1"/>
    <col min="9502" max="9502" width="36.5703125" style="2" customWidth="1"/>
    <col min="9503" max="9503" width="19.5703125" style="2" customWidth="1"/>
    <col min="9504" max="9505" width="36.5703125" style="2" customWidth="1"/>
    <col min="9506" max="9729" width="9.140625" style="2"/>
    <col min="9730" max="9730" width="31" style="2" customWidth="1"/>
    <col min="9731" max="9731" width="16.140625" style="2" customWidth="1"/>
    <col min="9732" max="9732" width="36.5703125" style="2" customWidth="1"/>
    <col min="9733" max="9733" width="17.42578125" style="2" customWidth="1"/>
    <col min="9734" max="9734" width="19.140625" style="2" customWidth="1"/>
    <col min="9735" max="9735" width="36.5703125" style="2" customWidth="1"/>
    <col min="9736" max="9736" width="17.7109375" style="2" customWidth="1"/>
    <col min="9737" max="9737" width="13.42578125" style="2" customWidth="1"/>
    <col min="9738" max="9738" width="14.85546875" style="2" customWidth="1"/>
    <col min="9739" max="9739" width="7" style="2" customWidth="1"/>
    <col min="9740" max="9740" width="7.5703125" style="2" customWidth="1"/>
    <col min="9741" max="9741" width="18.85546875" style="2" customWidth="1"/>
    <col min="9742" max="9742" width="20.5703125" style="2" customWidth="1"/>
    <col min="9743" max="9743" width="36.5703125" style="2" customWidth="1"/>
    <col min="9744" max="9745" width="20" style="2" customWidth="1"/>
    <col min="9746" max="9746" width="14.28515625" style="2" customWidth="1"/>
    <col min="9747" max="9747" width="10.42578125" style="2" customWidth="1"/>
    <col min="9748" max="9748" width="18.42578125" style="2" customWidth="1"/>
    <col min="9749" max="9749" width="15.28515625" style="2" customWidth="1"/>
    <col min="9750" max="9750" width="19.42578125" style="2" customWidth="1"/>
    <col min="9751" max="9751" width="8.7109375" style="2" customWidth="1"/>
    <col min="9752" max="9752" width="8.28515625" style="2" customWidth="1"/>
    <col min="9753" max="9753" width="13.5703125" style="2" customWidth="1"/>
    <col min="9754" max="9754" width="11.42578125" style="2" customWidth="1"/>
    <col min="9755" max="9755" width="29" style="2" customWidth="1"/>
    <col min="9756" max="9756" width="36.5703125" style="2" customWidth="1"/>
    <col min="9757" max="9757" width="6.7109375" style="2" customWidth="1"/>
    <col min="9758" max="9758" width="36.5703125" style="2" customWidth="1"/>
    <col min="9759" max="9759" width="19.5703125" style="2" customWidth="1"/>
    <col min="9760" max="9761" width="36.5703125" style="2" customWidth="1"/>
    <col min="9762" max="9985" width="9.140625" style="2"/>
    <col min="9986" max="9986" width="31" style="2" customWidth="1"/>
    <col min="9987" max="9987" width="16.140625" style="2" customWidth="1"/>
    <col min="9988" max="9988" width="36.5703125" style="2" customWidth="1"/>
    <col min="9989" max="9989" width="17.42578125" style="2" customWidth="1"/>
    <col min="9990" max="9990" width="19.140625" style="2" customWidth="1"/>
    <col min="9991" max="9991" width="36.5703125" style="2" customWidth="1"/>
    <col min="9992" max="9992" width="17.7109375" style="2" customWidth="1"/>
    <col min="9993" max="9993" width="13.42578125" style="2" customWidth="1"/>
    <col min="9994" max="9994" width="14.85546875" style="2" customWidth="1"/>
    <col min="9995" max="9995" width="7" style="2" customWidth="1"/>
    <col min="9996" max="9996" width="7.5703125" style="2" customWidth="1"/>
    <col min="9997" max="9997" width="18.85546875" style="2" customWidth="1"/>
    <col min="9998" max="9998" width="20.5703125" style="2" customWidth="1"/>
    <col min="9999" max="9999" width="36.5703125" style="2" customWidth="1"/>
    <col min="10000" max="10001" width="20" style="2" customWidth="1"/>
    <col min="10002" max="10002" width="14.28515625" style="2" customWidth="1"/>
    <col min="10003" max="10003" width="10.42578125" style="2" customWidth="1"/>
    <col min="10004" max="10004" width="18.42578125" style="2" customWidth="1"/>
    <col min="10005" max="10005" width="15.28515625" style="2" customWidth="1"/>
    <col min="10006" max="10006" width="19.42578125" style="2" customWidth="1"/>
    <col min="10007" max="10007" width="8.7109375" style="2" customWidth="1"/>
    <col min="10008" max="10008" width="8.28515625" style="2" customWidth="1"/>
    <col min="10009" max="10009" width="13.5703125" style="2" customWidth="1"/>
    <col min="10010" max="10010" width="11.42578125" style="2" customWidth="1"/>
    <col min="10011" max="10011" width="29" style="2" customWidth="1"/>
    <col min="10012" max="10012" width="36.5703125" style="2" customWidth="1"/>
    <col min="10013" max="10013" width="6.7109375" style="2" customWidth="1"/>
    <col min="10014" max="10014" width="36.5703125" style="2" customWidth="1"/>
    <col min="10015" max="10015" width="19.5703125" style="2" customWidth="1"/>
    <col min="10016" max="10017" width="36.5703125" style="2" customWidth="1"/>
    <col min="10018" max="10241" width="9.140625" style="2"/>
    <col min="10242" max="10242" width="31" style="2" customWidth="1"/>
    <col min="10243" max="10243" width="16.140625" style="2" customWidth="1"/>
    <col min="10244" max="10244" width="36.5703125" style="2" customWidth="1"/>
    <col min="10245" max="10245" width="17.42578125" style="2" customWidth="1"/>
    <col min="10246" max="10246" width="19.140625" style="2" customWidth="1"/>
    <col min="10247" max="10247" width="36.5703125" style="2" customWidth="1"/>
    <col min="10248" max="10248" width="17.7109375" style="2" customWidth="1"/>
    <col min="10249" max="10249" width="13.42578125" style="2" customWidth="1"/>
    <col min="10250" max="10250" width="14.85546875" style="2" customWidth="1"/>
    <col min="10251" max="10251" width="7" style="2" customWidth="1"/>
    <col min="10252" max="10252" width="7.5703125" style="2" customWidth="1"/>
    <col min="10253" max="10253" width="18.85546875" style="2" customWidth="1"/>
    <col min="10254" max="10254" width="20.5703125" style="2" customWidth="1"/>
    <col min="10255" max="10255" width="36.5703125" style="2" customWidth="1"/>
    <col min="10256" max="10257" width="20" style="2" customWidth="1"/>
    <col min="10258" max="10258" width="14.28515625" style="2" customWidth="1"/>
    <col min="10259" max="10259" width="10.42578125" style="2" customWidth="1"/>
    <col min="10260" max="10260" width="18.42578125" style="2" customWidth="1"/>
    <col min="10261" max="10261" width="15.28515625" style="2" customWidth="1"/>
    <col min="10262" max="10262" width="19.42578125" style="2" customWidth="1"/>
    <col min="10263" max="10263" width="8.7109375" style="2" customWidth="1"/>
    <col min="10264" max="10264" width="8.28515625" style="2" customWidth="1"/>
    <col min="10265" max="10265" width="13.5703125" style="2" customWidth="1"/>
    <col min="10266" max="10266" width="11.42578125" style="2" customWidth="1"/>
    <col min="10267" max="10267" width="29" style="2" customWidth="1"/>
    <col min="10268" max="10268" width="36.5703125" style="2" customWidth="1"/>
    <col min="10269" max="10269" width="6.7109375" style="2" customWidth="1"/>
    <col min="10270" max="10270" width="36.5703125" style="2" customWidth="1"/>
    <col min="10271" max="10271" width="19.5703125" style="2" customWidth="1"/>
    <col min="10272" max="10273" width="36.5703125" style="2" customWidth="1"/>
    <col min="10274" max="10497" width="9.140625" style="2"/>
    <col min="10498" max="10498" width="31" style="2" customWidth="1"/>
    <col min="10499" max="10499" width="16.140625" style="2" customWidth="1"/>
    <col min="10500" max="10500" width="36.5703125" style="2" customWidth="1"/>
    <col min="10501" max="10501" width="17.42578125" style="2" customWidth="1"/>
    <col min="10502" max="10502" width="19.140625" style="2" customWidth="1"/>
    <col min="10503" max="10503" width="36.5703125" style="2" customWidth="1"/>
    <col min="10504" max="10504" width="17.7109375" style="2" customWidth="1"/>
    <col min="10505" max="10505" width="13.42578125" style="2" customWidth="1"/>
    <col min="10506" max="10506" width="14.85546875" style="2" customWidth="1"/>
    <col min="10507" max="10507" width="7" style="2" customWidth="1"/>
    <col min="10508" max="10508" width="7.5703125" style="2" customWidth="1"/>
    <col min="10509" max="10509" width="18.85546875" style="2" customWidth="1"/>
    <col min="10510" max="10510" width="20.5703125" style="2" customWidth="1"/>
    <col min="10511" max="10511" width="36.5703125" style="2" customWidth="1"/>
    <col min="10512" max="10513" width="20" style="2" customWidth="1"/>
    <col min="10514" max="10514" width="14.28515625" style="2" customWidth="1"/>
    <col min="10515" max="10515" width="10.42578125" style="2" customWidth="1"/>
    <col min="10516" max="10516" width="18.42578125" style="2" customWidth="1"/>
    <col min="10517" max="10517" width="15.28515625" style="2" customWidth="1"/>
    <col min="10518" max="10518" width="19.42578125" style="2" customWidth="1"/>
    <col min="10519" max="10519" width="8.7109375" style="2" customWidth="1"/>
    <col min="10520" max="10520" width="8.28515625" style="2" customWidth="1"/>
    <col min="10521" max="10521" width="13.5703125" style="2" customWidth="1"/>
    <col min="10522" max="10522" width="11.42578125" style="2" customWidth="1"/>
    <col min="10523" max="10523" width="29" style="2" customWidth="1"/>
    <col min="10524" max="10524" width="36.5703125" style="2" customWidth="1"/>
    <col min="10525" max="10525" width="6.7109375" style="2" customWidth="1"/>
    <col min="10526" max="10526" width="36.5703125" style="2" customWidth="1"/>
    <col min="10527" max="10527" width="19.5703125" style="2" customWidth="1"/>
    <col min="10528" max="10529" width="36.5703125" style="2" customWidth="1"/>
    <col min="10530" max="10753" width="9.140625" style="2"/>
    <col min="10754" max="10754" width="31" style="2" customWidth="1"/>
    <col min="10755" max="10755" width="16.140625" style="2" customWidth="1"/>
    <col min="10756" max="10756" width="36.5703125" style="2" customWidth="1"/>
    <col min="10757" max="10757" width="17.42578125" style="2" customWidth="1"/>
    <col min="10758" max="10758" width="19.140625" style="2" customWidth="1"/>
    <col min="10759" max="10759" width="36.5703125" style="2" customWidth="1"/>
    <col min="10760" max="10760" width="17.7109375" style="2" customWidth="1"/>
    <col min="10761" max="10761" width="13.42578125" style="2" customWidth="1"/>
    <col min="10762" max="10762" width="14.85546875" style="2" customWidth="1"/>
    <col min="10763" max="10763" width="7" style="2" customWidth="1"/>
    <col min="10764" max="10764" width="7.5703125" style="2" customWidth="1"/>
    <col min="10765" max="10765" width="18.85546875" style="2" customWidth="1"/>
    <col min="10766" max="10766" width="20.5703125" style="2" customWidth="1"/>
    <col min="10767" max="10767" width="36.5703125" style="2" customWidth="1"/>
    <col min="10768" max="10769" width="20" style="2" customWidth="1"/>
    <col min="10770" max="10770" width="14.28515625" style="2" customWidth="1"/>
    <col min="10771" max="10771" width="10.42578125" style="2" customWidth="1"/>
    <col min="10772" max="10772" width="18.42578125" style="2" customWidth="1"/>
    <col min="10773" max="10773" width="15.28515625" style="2" customWidth="1"/>
    <col min="10774" max="10774" width="19.42578125" style="2" customWidth="1"/>
    <col min="10775" max="10775" width="8.7109375" style="2" customWidth="1"/>
    <col min="10776" max="10776" width="8.28515625" style="2" customWidth="1"/>
    <col min="10777" max="10777" width="13.5703125" style="2" customWidth="1"/>
    <col min="10778" max="10778" width="11.42578125" style="2" customWidth="1"/>
    <col min="10779" max="10779" width="29" style="2" customWidth="1"/>
    <col min="10780" max="10780" width="36.5703125" style="2" customWidth="1"/>
    <col min="10781" max="10781" width="6.7109375" style="2" customWidth="1"/>
    <col min="10782" max="10782" width="36.5703125" style="2" customWidth="1"/>
    <col min="10783" max="10783" width="19.5703125" style="2" customWidth="1"/>
    <col min="10784" max="10785" width="36.5703125" style="2" customWidth="1"/>
    <col min="10786" max="11009" width="9.140625" style="2"/>
    <col min="11010" max="11010" width="31" style="2" customWidth="1"/>
    <col min="11011" max="11011" width="16.140625" style="2" customWidth="1"/>
    <col min="11012" max="11012" width="36.5703125" style="2" customWidth="1"/>
    <col min="11013" max="11013" width="17.42578125" style="2" customWidth="1"/>
    <col min="11014" max="11014" width="19.140625" style="2" customWidth="1"/>
    <col min="11015" max="11015" width="36.5703125" style="2" customWidth="1"/>
    <col min="11016" max="11016" width="17.7109375" style="2" customWidth="1"/>
    <col min="11017" max="11017" width="13.42578125" style="2" customWidth="1"/>
    <col min="11018" max="11018" width="14.85546875" style="2" customWidth="1"/>
    <col min="11019" max="11019" width="7" style="2" customWidth="1"/>
    <col min="11020" max="11020" width="7.5703125" style="2" customWidth="1"/>
    <col min="11021" max="11021" width="18.85546875" style="2" customWidth="1"/>
    <col min="11022" max="11022" width="20.5703125" style="2" customWidth="1"/>
    <col min="11023" max="11023" width="36.5703125" style="2" customWidth="1"/>
    <col min="11024" max="11025" width="20" style="2" customWidth="1"/>
    <col min="11026" max="11026" width="14.28515625" style="2" customWidth="1"/>
    <col min="11027" max="11027" width="10.42578125" style="2" customWidth="1"/>
    <col min="11028" max="11028" width="18.42578125" style="2" customWidth="1"/>
    <col min="11029" max="11029" width="15.28515625" style="2" customWidth="1"/>
    <col min="11030" max="11030" width="19.42578125" style="2" customWidth="1"/>
    <col min="11031" max="11031" width="8.7109375" style="2" customWidth="1"/>
    <col min="11032" max="11032" width="8.28515625" style="2" customWidth="1"/>
    <col min="11033" max="11033" width="13.5703125" style="2" customWidth="1"/>
    <col min="11034" max="11034" width="11.42578125" style="2" customWidth="1"/>
    <col min="11035" max="11035" width="29" style="2" customWidth="1"/>
    <col min="11036" max="11036" width="36.5703125" style="2" customWidth="1"/>
    <col min="11037" max="11037" width="6.7109375" style="2" customWidth="1"/>
    <col min="11038" max="11038" width="36.5703125" style="2" customWidth="1"/>
    <col min="11039" max="11039" width="19.5703125" style="2" customWidth="1"/>
    <col min="11040" max="11041" width="36.5703125" style="2" customWidth="1"/>
    <col min="11042" max="11265" width="9.140625" style="2"/>
    <col min="11266" max="11266" width="31" style="2" customWidth="1"/>
    <col min="11267" max="11267" width="16.140625" style="2" customWidth="1"/>
    <col min="11268" max="11268" width="36.5703125" style="2" customWidth="1"/>
    <col min="11269" max="11269" width="17.42578125" style="2" customWidth="1"/>
    <col min="11270" max="11270" width="19.140625" style="2" customWidth="1"/>
    <col min="11271" max="11271" width="36.5703125" style="2" customWidth="1"/>
    <col min="11272" max="11272" width="17.7109375" style="2" customWidth="1"/>
    <col min="11273" max="11273" width="13.42578125" style="2" customWidth="1"/>
    <col min="11274" max="11274" width="14.85546875" style="2" customWidth="1"/>
    <col min="11275" max="11275" width="7" style="2" customWidth="1"/>
    <col min="11276" max="11276" width="7.5703125" style="2" customWidth="1"/>
    <col min="11277" max="11277" width="18.85546875" style="2" customWidth="1"/>
    <col min="11278" max="11278" width="20.5703125" style="2" customWidth="1"/>
    <col min="11279" max="11279" width="36.5703125" style="2" customWidth="1"/>
    <col min="11280" max="11281" width="20" style="2" customWidth="1"/>
    <col min="11282" max="11282" width="14.28515625" style="2" customWidth="1"/>
    <col min="11283" max="11283" width="10.42578125" style="2" customWidth="1"/>
    <col min="11284" max="11284" width="18.42578125" style="2" customWidth="1"/>
    <col min="11285" max="11285" width="15.28515625" style="2" customWidth="1"/>
    <col min="11286" max="11286" width="19.42578125" style="2" customWidth="1"/>
    <col min="11287" max="11287" width="8.7109375" style="2" customWidth="1"/>
    <col min="11288" max="11288" width="8.28515625" style="2" customWidth="1"/>
    <col min="11289" max="11289" width="13.5703125" style="2" customWidth="1"/>
    <col min="11290" max="11290" width="11.42578125" style="2" customWidth="1"/>
    <col min="11291" max="11291" width="29" style="2" customWidth="1"/>
    <col min="11292" max="11292" width="36.5703125" style="2" customWidth="1"/>
    <col min="11293" max="11293" width="6.7109375" style="2" customWidth="1"/>
    <col min="11294" max="11294" width="36.5703125" style="2" customWidth="1"/>
    <col min="11295" max="11295" width="19.5703125" style="2" customWidth="1"/>
    <col min="11296" max="11297" width="36.5703125" style="2" customWidth="1"/>
    <col min="11298" max="11521" width="9.140625" style="2"/>
    <col min="11522" max="11522" width="31" style="2" customWidth="1"/>
    <col min="11523" max="11523" width="16.140625" style="2" customWidth="1"/>
    <col min="11524" max="11524" width="36.5703125" style="2" customWidth="1"/>
    <col min="11525" max="11525" width="17.42578125" style="2" customWidth="1"/>
    <col min="11526" max="11526" width="19.140625" style="2" customWidth="1"/>
    <col min="11527" max="11527" width="36.5703125" style="2" customWidth="1"/>
    <col min="11528" max="11528" width="17.7109375" style="2" customWidth="1"/>
    <col min="11529" max="11529" width="13.42578125" style="2" customWidth="1"/>
    <col min="11530" max="11530" width="14.85546875" style="2" customWidth="1"/>
    <col min="11531" max="11531" width="7" style="2" customWidth="1"/>
    <col min="11532" max="11532" width="7.5703125" style="2" customWidth="1"/>
    <col min="11533" max="11533" width="18.85546875" style="2" customWidth="1"/>
    <col min="11534" max="11534" width="20.5703125" style="2" customWidth="1"/>
    <col min="11535" max="11535" width="36.5703125" style="2" customWidth="1"/>
    <col min="11536" max="11537" width="20" style="2" customWidth="1"/>
    <col min="11538" max="11538" width="14.28515625" style="2" customWidth="1"/>
    <col min="11539" max="11539" width="10.42578125" style="2" customWidth="1"/>
    <col min="11540" max="11540" width="18.42578125" style="2" customWidth="1"/>
    <col min="11541" max="11541" width="15.28515625" style="2" customWidth="1"/>
    <col min="11542" max="11542" width="19.42578125" style="2" customWidth="1"/>
    <col min="11543" max="11543" width="8.7109375" style="2" customWidth="1"/>
    <col min="11544" max="11544" width="8.28515625" style="2" customWidth="1"/>
    <col min="11545" max="11545" width="13.5703125" style="2" customWidth="1"/>
    <col min="11546" max="11546" width="11.42578125" style="2" customWidth="1"/>
    <col min="11547" max="11547" width="29" style="2" customWidth="1"/>
    <col min="11548" max="11548" width="36.5703125" style="2" customWidth="1"/>
    <col min="11549" max="11549" width="6.7109375" style="2" customWidth="1"/>
    <col min="11550" max="11550" width="36.5703125" style="2" customWidth="1"/>
    <col min="11551" max="11551" width="19.5703125" style="2" customWidth="1"/>
    <col min="11552" max="11553" width="36.5703125" style="2" customWidth="1"/>
    <col min="11554" max="11777" width="9.140625" style="2"/>
    <col min="11778" max="11778" width="31" style="2" customWidth="1"/>
    <col min="11779" max="11779" width="16.140625" style="2" customWidth="1"/>
    <col min="11780" max="11780" width="36.5703125" style="2" customWidth="1"/>
    <col min="11781" max="11781" width="17.42578125" style="2" customWidth="1"/>
    <col min="11782" max="11782" width="19.140625" style="2" customWidth="1"/>
    <col min="11783" max="11783" width="36.5703125" style="2" customWidth="1"/>
    <col min="11784" max="11784" width="17.7109375" style="2" customWidth="1"/>
    <col min="11785" max="11785" width="13.42578125" style="2" customWidth="1"/>
    <col min="11786" max="11786" width="14.85546875" style="2" customWidth="1"/>
    <col min="11787" max="11787" width="7" style="2" customWidth="1"/>
    <col min="11788" max="11788" width="7.5703125" style="2" customWidth="1"/>
    <col min="11789" max="11789" width="18.85546875" style="2" customWidth="1"/>
    <col min="11790" max="11790" width="20.5703125" style="2" customWidth="1"/>
    <col min="11791" max="11791" width="36.5703125" style="2" customWidth="1"/>
    <col min="11792" max="11793" width="20" style="2" customWidth="1"/>
    <col min="11794" max="11794" width="14.28515625" style="2" customWidth="1"/>
    <col min="11795" max="11795" width="10.42578125" style="2" customWidth="1"/>
    <col min="11796" max="11796" width="18.42578125" style="2" customWidth="1"/>
    <col min="11797" max="11797" width="15.28515625" style="2" customWidth="1"/>
    <col min="11798" max="11798" width="19.42578125" style="2" customWidth="1"/>
    <col min="11799" max="11799" width="8.7109375" style="2" customWidth="1"/>
    <col min="11800" max="11800" width="8.28515625" style="2" customWidth="1"/>
    <col min="11801" max="11801" width="13.5703125" style="2" customWidth="1"/>
    <col min="11802" max="11802" width="11.42578125" style="2" customWidth="1"/>
    <col min="11803" max="11803" width="29" style="2" customWidth="1"/>
    <col min="11804" max="11804" width="36.5703125" style="2" customWidth="1"/>
    <col min="11805" max="11805" width="6.7109375" style="2" customWidth="1"/>
    <col min="11806" max="11806" width="36.5703125" style="2" customWidth="1"/>
    <col min="11807" max="11807" width="19.5703125" style="2" customWidth="1"/>
    <col min="11808" max="11809" width="36.5703125" style="2" customWidth="1"/>
    <col min="11810" max="12033" width="9.140625" style="2"/>
    <col min="12034" max="12034" width="31" style="2" customWidth="1"/>
    <col min="12035" max="12035" width="16.140625" style="2" customWidth="1"/>
    <col min="12036" max="12036" width="36.5703125" style="2" customWidth="1"/>
    <col min="12037" max="12037" width="17.42578125" style="2" customWidth="1"/>
    <col min="12038" max="12038" width="19.140625" style="2" customWidth="1"/>
    <col min="12039" max="12039" width="36.5703125" style="2" customWidth="1"/>
    <col min="12040" max="12040" width="17.7109375" style="2" customWidth="1"/>
    <col min="12041" max="12041" width="13.42578125" style="2" customWidth="1"/>
    <col min="12042" max="12042" width="14.85546875" style="2" customWidth="1"/>
    <col min="12043" max="12043" width="7" style="2" customWidth="1"/>
    <col min="12044" max="12044" width="7.5703125" style="2" customWidth="1"/>
    <col min="12045" max="12045" width="18.85546875" style="2" customWidth="1"/>
    <col min="12046" max="12046" width="20.5703125" style="2" customWidth="1"/>
    <col min="12047" max="12047" width="36.5703125" style="2" customWidth="1"/>
    <col min="12048" max="12049" width="20" style="2" customWidth="1"/>
    <col min="12050" max="12050" width="14.28515625" style="2" customWidth="1"/>
    <col min="12051" max="12051" width="10.42578125" style="2" customWidth="1"/>
    <col min="12052" max="12052" width="18.42578125" style="2" customWidth="1"/>
    <col min="12053" max="12053" width="15.28515625" style="2" customWidth="1"/>
    <col min="12054" max="12054" width="19.42578125" style="2" customWidth="1"/>
    <col min="12055" max="12055" width="8.7109375" style="2" customWidth="1"/>
    <col min="12056" max="12056" width="8.28515625" style="2" customWidth="1"/>
    <col min="12057" max="12057" width="13.5703125" style="2" customWidth="1"/>
    <col min="12058" max="12058" width="11.42578125" style="2" customWidth="1"/>
    <col min="12059" max="12059" width="29" style="2" customWidth="1"/>
    <col min="12060" max="12060" width="36.5703125" style="2" customWidth="1"/>
    <col min="12061" max="12061" width="6.7109375" style="2" customWidth="1"/>
    <col min="12062" max="12062" width="36.5703125" style="2" customWidth="1"/>
    <col min="12063" max="12063" width="19.5703125" style="2" customWidth="1"/>
    <col min="12064" max="12065" width="36.5703125" style="2" customWidth="1"/>
    <col min="12066" max="12289" width="9.140625" style="2"/>
    <col min="12290" max="12290" width="31" style="2" customWidth="1"/>
    <col min="12291" max="12291" width="16.140625" style="2" customWidth="1"/>
    <col min="12292" max="12292" width="36.5703125" style="2" customWidth="1"/>
    <col min="12293" max="12293" width="17.42578125" style="2" customWidth="1"/>
    <col min="12294" max="12294" width="19.140625" style="2" customWidth="1"/>
    <col min="12295" max="12295" width="36.5703125" style="2" customWidth="1"/>
    <col min="12296" max="12296" width="17.7109375" style="2" customWidth="1"/>
    <col min="12297" max="12297" width="13.42578125" style="2" customWidth="1"/>
    <col min="12298" max="12298" width="14.85546875" style="2" customWidth="1"/>
    <col min="12299" max="12299" width="7" style="2" customWidth="1"/>
    <col min="12300" max="12300" width="7.5703125" style="2" customWidth="1"/>
    <col min="12301" max="12301" width="18.85546875" style="2" customWidth="1"/>
    <col min="12302" max="12302" width="20.5703125" style="2" customWidth="1"/>
    <col min="12303" max="12303" width="36.5703125" style="2" customWidth="1"/>
    <col min="12304" max="12305" width="20" style="2" customWidth="1"/>
    <col min="12306" max="12306" width="14.28515625" style="2" customWidth="1"/>
    <col min="12307" max="12307" width="10.42578125" style="2" customWidth="1"/>
    <col min="12308" max="12308" width="18.42578125" style="2" customWidth="1"/>
    <col min="12309" max="12309" width="15.28515625" style="2" customWidth="1"/>
    <col min="12310" max="12310" width="19.42578125" style="2" customWidth="1"/>
    <col min="12311" max="12311" width="8.7109375" style="2" customWidth="1"/>
    <col min="12312" max="12312" width="8.28515625" style="2" customWidth="1"/>
    <col min="12313" max="12313" width="13.5703125" style="2" customWidth="1"/>
    <col min="12314" max="12314" width="11.42578125" style="2" customWidth="1"/>
    <col min="12315" max="12315" width="29" style="2" customWidth="1"/>
    <col min="12316" max="12316" width="36.5703125" style="2" customWidth="1"/>
    <col min="12317" max="12317" width="6.7109375" style="2" customWidth="1"/>
    <col min="12318" max="12318" width="36.5703125" style="2" customWidth="1"/>
    <col min="12319" max="12319" width="19.5703125" style="2" customWidth="1"/>
    <col min="12320" max="12321" width="36.5703125" style="2" customWidth="1"/>
    <col min="12322" max="12545" width="9.140625" style="2"/>
    <col min="12546" max="12546" width="31" style="2" customWidth="1"/>
    <col min="12547" max="12547" width="16.140625" style="2" customWidth="1"/>
    <col min="12548" max="12548" width="36.5703125" style="2" customWidth="1"/>
    <col min="12549" max="12549" width="17.42578125" style="2" customWidth="1"/>
    <col min="12550" max="12550" width="19.140625" style="2" customWidth="1"/>
    <col min="12551" max="12551" width="36.5703125" style="2" customWidth="1"/>
    <col min="12552" max="12552" width="17.7109375" style="2" customWidth="1"/>
    <col min="12553" max="12553" width="13.42578125" style="2" customWidth="1"/>
    <col min="12554" max="12554" width="14.85546875" style="2" customWidth="1"/>
    <col min="12555" max="12555" width="7" style="2" customWidth="1"/>
    <col min="12556" max="12556" width="7.5703125" style="2" customWidth="1"/>
    <col min="12557" max="12557" width="18.85546875" style="2" customWidth="1"/>
    <col min="12558" max="12558" width="20.5703125" style="2" customWidth="1"/>
    <col min="12559" max="12559" width="36.5703125" style="2" customWidth="1"/>
    <col min="12560" max="12561" width="20" style="2" customWidth="1"/>
    <col min="12562" max="12562" width="14.28515625" style="2" customWidth="1"/>
    <col min="12563" max="12563" width="10.42578125" style="2" customWidth="1"/>
    <col min="12564" max="12564" width="18.42578125" style="2" customWidth="1"/>
    <col min="12565" max="12565" width="15.28515625" style="2" customWidth="1"/>
    <col min="12566" max="12566" width="19.42578125" style="2" customWidth="1"/>
    <col min="12567" max="12567" width="8.7109375" style="2" customWidth="1"/>
    <col min="12568" max="12568" width="8.28515625" style="2" customWidth="1"/>
    <col min="12569" max="12569" width="13.5703125" style="2" customWidth="1"/>
    <col min="12570" max="12570" width="11.42578125" style="2" customWidth="1"/>
    <col min="12571" max="12571" width="29" style="2" customWidth="1"/>
    <col min="12572" max="12572" width="36.5703125" style="2" customWidth="1"/>
    <col min="12573" max="12573" width="6.7109375" style="2" customWidth="1"/>
    <col min="12574" max="12574" width="36.5703125" style="2" customWidth="1"/>
    <col min="12575" max="12575" width="19.5703125" style="2" customWidth="1"/>
    <col min="12576" max="12577" width="36.5703125" style="2" customWidth="1"/>
    <col min="12578" max="12801" width="9.140625" style="2"/>
    <col min="12802" max="12802" width="31" style="2" customWidth="1"/>
    <col min="12803" max="12803" width="16.140625" style="2" customWidth="1"/>
    <col min="12804" max="12804" width="36.5703125" style="2" customWidth="1"/>
    <col min="12805" max="12805" width="17.42578125" style="2" customWidth="1"/>
    <col min="12806" max="12806" width="19.140625" style="2" customWidth="1"/>
    <col min="12807" max="12807" width="36.5703125" style="2" customWidth="1"/>
    <col min="12808" max="12808" width="17.7109375" style="2" customWidth="1"/>
    <col min="12809" max="12809" width="13.42578125" style="2" customWidth="1"/>
    <col min="12810" max="12810" width="14.85546875" style="2" customWidth="1"/>
    <col min="12811" max="12811" width="7" style="2" customWidth="1"/>
    <col min="12812" max="12812" width="7.5703125" style="2" customWidth="1"/>
    <col min="12813" max="12813" width="18.85546875" style="2" customWidth="1"/>
    <col min="12814" max="12814" width="20.5703125" style="2" customWidth="1"/>
    <col min="12815" max="12815" width="36.5703125" style="2" customWidth="1"/>
    <col min="12816" max="12817" width="20" style="2" customWidth="1"/>
    <col min="12818" max="12818" width="14.28515625" style="2" customWidth="1"/>
    <col min="12819" max="12819" width="10.42578125" style="2" customWidth="1"/>
    <col min="12820" max="12820" width="18.42578125" style="2" customWidth="1"/>
    <col min="12821" max="12821" width="15.28515625" style="2" customWidth="1"/>
    <col min="12822" max="12822" width="19.42578125" style="2" customWidth="1"/>
    <col min="12823" max="12823" width="8.7109375" style="2" customWidth="1"/>
    <col min="12824" max="12824" width="8.28515625" style="2" customWidth="1"/>
    <col min="12825" max="12825" width="13.5703125" style="2" customWidth="1"/>
    <col min="12826" max="12826" width="11.42578125" style="2" customWidth="1"/>
    <col min="12827" max="12827" width="29" style="2" customWidth="1"/>
    <col min="12828" max="12828" width="36.5703125" style="2" customWidth="1"/>
    <col min="12829" max="12829" width="6.7109375" style="2" customWidth="1"/>
    <col min="12830" max="12830" width="36.5703125" style="2" customWidth="1"/>
    <col min="12831" max="12831" width="19.5703125" style="2" customWidth="1"/>
    <col min="12832" max="12833" width="36.5703125" style="2" customWidth="1"/>
    <col min="12834" max="13057" width="9.140625" style="2"/>
    <col min="13058" max="13058" width="31" style="2" customWidth="1"/>
    <col min="13059" max="13059" width="16.140625" style="2" customWidth="1"/>
    <col min="13060" max="13060" width="36.5703125" style="2" customWidth="1"/>
    <col min="13061" max="13061" width="17.42578125" style="2" customWidth="1"/>
    <col min="13062" max="13062" width="19.140625" style="2" customWidth="1"/>
    <col min="13063" max="13063" width="36.5703125" style="2" customWidth="1"/>
    <col min="13064" max="13064" width="17.7109375" style="2" customWidth="1"/>
    <col min="13065" max="13065" width="13.42578125" style="2" customWidth="1"/>
    <col min="13066" max="13066" width="14.85546875" style="2" customWidth="1"/>
    <col min="13067" max="13067" width="7" style="2" customWidth="1"/>
    <col min="13068" max="13068" width="7.5703125" style="2" customWidth="1"/>
    <col min="13069" max="13069" width="18.85546875" style="2" customWidth="1"/>
    <col min="13070" max="13070" width="20.5703125" style="2" customWidth="1"/>
    <col min="13071" max="13071" width="36.5703125" style="2" customWidth="1"/>
    <col min="13072" max="13073" width="20" style="2" customWidth="1"/>
    <col min="13074" max="13074" width="14.28515625" style="2" customWidth="1"/>
    <col min="13075" max="13075" width="10.42578125" style="2" customWidth="1"/>
    <col min="13076" max="13076" width="18.42578125" style="2" customWidth="1"/>
    <col min="13077" max="13077" width="15.28515625" style="2" customWidth="1"/>
    <col min="13078" max="13078" width="19.42578125" style="2" customWidth="1"/>
    <col min="13079" max="13079" width="8.7109375" style="2" customWidth="1"/>
    <col min="13080" max="13080" width="8.28515625" style="2" customWidth="1"/>
    <col min="13081" max="13081" width="13.5703125" style="2" customWidth="1"/>
    <col min="13082" max="13082" width="11.42578125" style="2" customWidth="1"/>
    <col min="13083" max="13083" width="29" style="2" customWidth="1"/>
    <col min="13084" max="13084" width="36.5703125" style="2" customWidth="1"/>
    <col min="13085" max="13085" width="6.7109375" style="2" customWidth="1"/>
    <col min="13086" max="13086" width="36.5703125" style="2" customWidth="1"/>
    <col min="13087" max="13087" width="19.5703125" style="2" customWidth="1"/>
    <col min="13088" max="13089" width="36.5703125" style="2" customWidth="1"/>
    <col min="13090" max="13313" width="9.140625" style="2"/>
    <col min="13314" max="13314" width="31" style="2" customWidth="1"/>
    <col min="13315" max="13315" width="16.140625" style="2" customWidth="1"/>
    <col min="13316" max="13316" width="36.5703125" style="2" customWidth="1"/>
    <col min="13317" max="13317" width="17.42578125" style="2" customWidth="1"/>
    <col min="13318" max="13318" width="19.140625" style="2" customWidth="1"/>
    <col min="13319" max="13319" width="36.5703125" style="2" customWidth="1"/>
    <col min="13320" max="13320" width="17.7109375" style="2" customWidth="1"/>
    <col min="13321" max="13321" width="13.42578125" style="2" customWidth="1"/>
    <col min="13322" max="13322" width="14.85546875" style="2" customWidth="1"/>
    <col min="13323" max="13323" width="7" style="2" customWidth="1"/>
    <col min="13324" max="13324" width="7.5703125" style="2" customWidth="1"/>
    <col min="13325" max="13325" width="18.85546875" style="2" customWidth="1"/>
    <col min="13326" max="13326" width="20.5703125" style="2" customWidth="1"/>
    <col min="13327" max="13327" width="36.5703125" style="2" customWidth="1"/>
    <col min="13328" max="13329" width="20" style="2" customWidth="1"/>
    <col min="13330" max="13330" width="14.28515625" style="2" customWidth="1"/>
    <col min="13331" max="13331" width="10.42578125" style="2" customWidth="1"/>
    <col min="13332" max="13332" width="18.42578125" style="2" customWidth="1"/>
    <col min="13333" max="13333" width="15.28515625" style="2" customWidth="1"/>
    <col min="13334" max="13334" width="19.42578125" style="2" customWidth="1"/>
    <col min="13335" max="13335" width="8.7109375" style="2" customWidth="1"/>
    <col min="13336" max="13336" width="8.28515625" style="2" customWidth="1"/>
    <col min="13337" max="13337" width="13.5703125" style="2" customWidth="1"/>
    <col min="13338" max="13338" width="11.42578125" style="2" customWidth="1"/>
    <col min="13339" max="13339" width="29" style="2" customWidth="1"/>
    <col min="13340" max="13340" width="36.5703125" style="2" customWidth="1"/>
    <col min="13341" max="13341" width="6.7109375" style="2" customWidth="1"/>
    <col min="13342" max="13342" width="36.5703125" style="2" customWidth="1"/>
    <col min="13343" max="13343" width="19.5703125" style="2" customWidth="1"/>
    <col min="13344" max="13345" width="36.5703125" style="2" customWidth="1"/>
    <col min="13346" max="13569" width="9.140625" style="2"/>
    <col min="13570" max="13570" width="31" style="2" customWidth="1"/>
    <col min="13571" max="13571" width="16.140625" style="2" customWidth="1"/>
    <col min="13572" max="13572" width="36.5703125" style="2" customWidth="1"/>
    <col min="13573" max="13573" width="17.42578125" style="2" customWidth="1"/>
    <col min="13574" max="13574" width="19.140625" style="2" customWidth="1"/>
    <col min="13575" max="13575" width="36.5703125" style="2" customWidth="1"/>
    <col min="13576" max="13576" width="17.7109375" style="2" customWidth="1"/>
    <col min="13577" max="13577" width="13.42578125" style="2" customWidth="1"/>
    <col min="13578" max="13578" width="14.85546875" style="2" customWidth="1"/>
    <col min="13579" max="13579" width="7" style="2" customWidth="1"/>
    <col min="13580" max="13580" width="7.5703125" style="2" customWidth="1"/>
    <col min="13581" max="13581" width="18.85546875" style="2" customWidth="1"/>
    <col min="13582" max="13582" width="20.5703125" style="2" customWidth="1"/>
    <col min="13583" max="13583" width="36.5703125" style="2" customWidth="1"/>
    <col min="13584" max="13585" width="20" style="2" customWidth="1"/>
    <col min="13586" max="13586" width="14.28515625" style="2" customWidth="1"/>
    <col min="13587" max="13587" width="10.42578125" style="2" customWidth="1"/>
    <col min="13588" max="13588" width="18.42578125" style="2" customWidth="1"/>
    <col min="13589" max="13589" width="15.28515625" style="2" customWidth="1"/>
    <col min="13590" max="13590" width="19.42578125" style="2" customWidth="1"/>
    <col min="13591" max="13591" width="8.7109375" style="2" customWidth="1"/>
    <col min="13592" max="13592" width="8.28515625" style="2" customWidth="1"/>
    <col min="13593" max="13593" width="13.5703125" style="2" customWidth="1"/>
    <col min="13594" max="13594" width="11.42578125" style="2" customWidth="1"/>
    <col min="13595" max="13595" width="29" style="2" customWidth="1"/>
    <col min="13596" max="13596" width="36.5703125" style="2" customWidth="1"/>
    <col min="13597" max="13597" width="6.7109375" style="2" customWidth="1"/>
    <col min="13598" max="13598" width="36.5703125" style="2" customWidth="1"/>
    <col min="13599" max="13599" width="19.5703125" style="2" customWidth="1"/>
    <col min="13600" max="13601" width="36.5703125" style="2" customWidth="1"/>
    <col min="13602" max="13825" width="9.140625" style="2"/>
    <col min="13826" max="13826" width="31" style="2" customWidth="1"/>
    <col min="13827" max="13827" width="16.140625" style="2" customWidth="1"/>
    <col min="13828" max="13828" width="36.5703125" style="2" customWidth="1"/>
    <col min="13829" max="13829" width="17.42578125" style="2" customWidth="1"/>
    <col min="13830" max="13830" width="19.140625" style="2" customWidth="1"/>
    <col min="13831" max="13831" width="36.5703125" style="2" customWidth="1"/>
    <col min="13832" max="13832" width="17.7109375" style="2" customWidth="1"/>
    <col min="13833" max="13833" width="13.42578125" style="2" customWidth="1"/>
    <col min="13834" max="13834" width="14.85546875" style="2" customWidth="1"/>
    <col min="13835" max="13835" width="7" style="2" customWidth="1"/>
    <col min="13836" max="13836" width="7.5703125" style="2" customWidth="1"/>
    <col min="13837" max="13837" width="18.85546875" style="2" customWidth="1"/>
    <col min="13838" max="13838" width="20.5703125" style="2" customWidth="1"/>
    <col min="13839" max="13839" width="36.5703125" style="2" customWidth="1"/>
    <col min="13840" max="13841" width="20" style="2" customWidth="1"/>
    <col min="13842" max="13842" width="14.28515625" style="2" customWidth="1"/>
    <col min="13843" max="13843" width="10.42578125" style="2" customWidth="1"/>
    <col min="13844" max="13844" width="18.42578125" style="2" customWidth="1"/>
    <col min="13845" max="13845" width="15.28515625" style="2" customWidth="1"/>
    <col min="13846" max="13846" width="19.42578125" style="2" customWidth="1"/>
    <col min="13847" max="13847" width="8.7109375" style="2" customWidth="1"/>
    <col min="13848" max="13848" width="8.28515625" style="2" customWidth="1"/>
    <col min="13849" max="13849" width="13.5703125" style="2" customWidth="1"/>
    <col min="13850" max="13850" width="11.42578125" style="2" customWidth="1"/>
    <col min="13851" max="13851" width="29" style="2" customWidth="1"/>
    <col min="13852" max="13852" width="36.5703125" style="2" customWidth="1"/>
    <col min="13853" max="13853" width="6.7109375" style="2" customWidth="1"/>
    <col min="13854" max="13854" width="36.5703125" style="2" customWidth="1"/>
    <col min="13855" max="13855" width="19.5703125" style="2" customWidth="1"/>
    <col min="13856" max="13857" width="36.5703125" style="2" customWidth="1"/>
    <col min="13858" max="14081" width="9.140625" style="2"/>
    <col min="14082" max="14082" width="31" style="2" customWidth="1"/>
    <col min="14083" max="14083" width="16.140625" style="2" customWidth="1"/>
    <col min="14084" max="14084" width="36.5703125" style="2" customWidth="1"/>
    <col min="14085" max="14085" width="17.42578125" style="2" customWidth="1"/>
    <col min="14086" max="14086" width="19.140625" style="2" customWidth="1"/>
    <col min="14087" max="14087" width="36.5703125" style="2" customWidth="1"/>
    <col min="14088" max="14088" width="17.7109375" style="2" customWidth="1"/>
    <col min="14089" max="14089" width="13.42578125" style="2" customWidth="1"/>
    <col min="14090" max="14090" width="14.85546875" style="2" customWidth="1"/>
    <col min="14091" max="14091" width="7" style="2" customWidth="1"/>
    <col min="14092" max="14092" width="7.5703125" style="2" customWidth="1"/>
    <col min="14093" max="14093" width="18.85546875" style="2" customWidth="1"/>
    <col min="14094" max="14094" width="20.5703125" style="2" customWidth="1"/>
    <col min="14095" max="14095" width="36.5703125" style="2" customWidth="1"/>
    <col min="14096" max="14097" width="20" style="2" customWidth="1"/>
    <col min="14098" max="14098" width="14.28515625" style="2" customWidth="1"/>
    <col min="14099" max="14099" width="10.42578125" style="2" customWidth="1"/>
    <col min="14100" max="14100" width="18.42578125" style="2" customWidth="1"/>
    <col min="14101" max="14101" width="15.28515625" style="2" customWidth="1"/>
    <col min="14102" max="14102" width="19.42578125" style="2" customWidth="1"/>
    <col min="14103" max="14103" width="8.7109375" style="2" customWidth="1"/>
    <col min="14104" max="14104" width="8.28515625" style="2" customWidth="1"/>
    <col min="14105" max="14105" width="13.5703125" style="2" customWidth="1"/>
    <col min="14106" max="14106" width="11.42578125" style="2" customWidth="1"/>
    <col min="14107" max="14107" width="29" style="2" customWidth="1"/>
    <col min="14108" max="14108" width="36.5703125" style="2" customWidth="1"/>
    <col min="14109" max="14109" width="6.7109375" style="2" customWidth="1"/>
    <col min="14110" max="14110" width="36.5703125" style="2" customWidth="1"/>
    <col min="14111" max="14111" width="19.5703125" style="2" customWidth="1"/>
    <col min="14112" max="14113" width="36.5703125" style="2" customWidth="1"/>
    <col min="14114" max="14337" width="9.140625" style="2"/>
    <col min="14338" max="14338" width="31" style="2" customWidth="1"/>
    <col min="14339" max="14339" width="16.140625" style="2" customWidth="1"/>
    <col min="14340" max="14340" width="36.5703125" style="2" customWidth="1"/>
    <col min="14341" max="14341" width="17.42578125" style="2" customWidth="1"/>
    <col min="14342" max="14342" width="19.140625" style="2" customWidth="1"/>
    <col min="14343" max="14343" width="36.5703125" style="2" customWidth="1"/>
    <col min="14344" max="14344" width="17.7109375" style="2" customWidth="1"/>
    <col min="14345" max="14345" width="13.42578125" style="2" customWidth="1"/>
    <col min="14346" max="14346" width="14.85546875" style="2" customWidth="1"/>
    <col min="14347" max="14347" width="7" style="2" customWidth="1"/>
    <col min="14348" max="14348" width="7.5703125" style="2" customWidth="1"/>
    <col min="14349" max="14349" width="18.85546875" style="2" customWidth="1"/>
    <col min="14350" max="14350" width="20.5703125" style="2" customWidth="1"/>
    <col min="14351" max="14351" width="36.5703125" style="2" customWidth="1"/>
    <col min="14352" max="14353" width="20" style="2" customWidth="1"/>
    <col min="14354" max="14354" width="14.28515625" style="2" customWidth="1"/>
    <col min="14355" max="14355" width="10.42578125" style="2" customWidth="1"/>
    <col min="14356" max="14356" width="18.42578125" style="2" customWidth="1"/>
    <col min="14357" max="14357" width="15.28515625" style="2" customWidth="1"/>
    <col min="14358" max="14358" width="19.42578125" style="2" customWidth="1"/>
    <col min="14359" max="14359" width="8.7109375" style="2" customWidth="1"/>
    <col min="14360" max="14360" width="8.28515625" style="2" customWidth="1"/>
    <col min="14361" max="14361" width="13.5703125" style="2" customWidth="1"/>
    <col min="14362" max="14362" width="11.42578125" style="2" customWidth="1"/>
    <col min="14363" max="14363" width="29" style="2" customWidth="1"/>
    <col min="14364" max="14364" width="36.5703125" style="2" customWidth="1"/>
    <col min="14365" max="14365" width="6.7109375" style="2" customWidth="1"/>
    <col min="14366" max="14366" width="36.5703125" style="2" customWidth="1"/>
    <col min="14367" max="14367" width="19.5703125" style="2" customWidth="1"/>
    <col min="14368" max="14369" width="36.5703125" style="2" customWidth="1"/>
    <col min="14370" max="14593" width="9.140625" style="2"/>
    <col min="14594" max="14594" width="31" style="2" customWidth="1"/>
    <col min="14595" max="14595" width="16.140625" style="2" customWidth="1"/>
    <col min="14596" max="14596" width="36.5703125" style="2" customWidth="1"/>
    <col min="14597" max="14597" width="17.42578125" style="2" customWidth="1"/>
    <col min="14598" max="14598" width="19.140625" style="2" customWidth="1"/>
    <col min="14599" max="14599" width="36.5703125" style="2" customWidth="1"/>
    <col min="14600" max="14600" width="17.7109375" style="2" customWidth="1"/>
    <col min="14601" max="14601" width="13.42578125" style="2" customWidth="1"/>
    <col min="14602" max="14602" width="14.85546875" style="2" customWidth="1"/>
    <col min="14603" max="14603" width="7" style="2" customWidth="1"/>
    <col min="14604" max="14604" width="7.5703125" style="2" customWidth="1"/>
    <col min="14605" max="14605" width="18.85546875" style="2" customWidth="1"/>
    <col min="14606" max="14606" width="20.5703125" style="2" customWidth="1"/>
    <col min="14607" max="14607" width="36.5703125" style="2" customWidth="1"/>
    <col min="14608" max="14609" width="20" style="2" customWidth="1"/>
    <col min="14610" max="14610" width="14.28515625" style="2" customWidth="1"/>
    <col min="14611" max="14611" width="10.42578125" style="2" customWidth="1"/>
    <col min="14612" max="14612" width="18.42578125" style="2" customWidth="1"/>
    <col min="14613" max="14613" width="15.28515625" style="2" customWidth="1"/>
    <col min="14614" max="14614" width="19.42578125" style="2" customWidth="1"/>
    <col min="14615" max="14615" width="8.7109375" style="2" customWidth="1"/>
    <col min="14616" max="14616" width="8.28515625" style="2" customWidth="1"/>
    <col min="14617" max="14617" width="13.5703125" style="2" customWidth="1"/>
    <col min="14618" max="14618" width="11.42578125" style="2" customWidth="1"/>
    <col min="14619" max="14619" width="29" style="2" customWidth="1"/>
    <col min="14620" max="14620" width="36.5703125" style="2" customWidth="1"/>
    <col min="14621" max="14621" width="6.7109375" style="2" customWidth="1"/>
    <col min="14622" max="14622" width="36.5703125" style="2" customWidth="1"/>
    <col min="14623" max="14623" width="19.5703125" style="2" customWidth="1"/>
    <col min="14624" max="14625" width="36.5703125" style="2" customWidth="1"/>
    <col min="14626" max="14849" width="9.140625" style="2"/>
    <col min="14850" max="14850" width="31" style="2" customWidth="1"/>
    <col min="14851" max="14851" width="16.140625" style="2" customWidth="1"/>
    <col min="14852" max="14852" width="36.5703125" style="2" customWidth="1"/>
    <col min="14853" max="14853" width="17.42578125" style="2" customWidth="1"/>
    <col min="14854" max="14854" width="19.140625" style="2" customWidth="1"/>
    <col min="14855" max="14855" width="36.5703125" style="2" customWidth="1"/>
    <col min="14856" max="14856" width="17.7109375" style="2" customWidth="1"/>
    <col min="14857" max="14857" width="13.42578125" style="2" customWidth="1"/>
    <col min="14858" max="14858" width="14.85546875" style="2" customWidth="1"/>
    <col min="14859" max="14859" width="7" style="2" customWidth="1"/>
    <col min="14860" max="14860" width="7.5703125" style="2" customWidth="1"/>
    <col min="14861" max="14861" width="18.85546875" style="2" customWidth="1"/>
    <col min="14862" max="14862" width="20.5703125" style="2" customWidth="1"/>
    <col min="14863" max="14863" width="36.5703125" style="2" customWidth="1"/>
    <col min="14864" max="14865" width="20" style="2" customWidth="1"/>
    <col min="14866" max="14866" width="14.28515625" style="2" customWidth="1"/>
    <col min="14867" max="14867" width="10.42578125" style="2" customWidth="1"/>
    <col min="14868" max="14868" width="18.42578125" style="2" customWidth="1"/>
    <col min="14869" max="14869" width="15.28515625" style="2" customWidth="1"/>
    <col min="14870" max="14870" width="19.42578125" style="2" customWidth="1"/>
    <col min="14871" max="14871" width="8.7109375" style="2" customWidth="1"/>
    <col min="14872" max="14872" width="8.28515625" style="2" customWidth="1"/>
    <col min="14873" max="14873" width="13.5703125" style="2" customWidth="1"/>
    <col min="14874" max="14874" width="11.42578125" style="2" customWidth="1"/>
    <col min="14875" max="14875" width="29" style="2" customWidth="1"/>
    <col min="14876" max="14876" width="36.5703125" style="2" customWidth="1"/>
    <col min="14877" max="14877" width="6.7109375" style="2" customWidth="1"/>
    <col min="14878" max="14878" width="36.5703125" style="2" customWidth="1"/>
    <col min="14879" max="14879" width="19.5703125" style="2" customWidth="1"/>
    <col min="14880" max="14881" width="36.5703125" style="2" customWidth="1"/>
    <col min="14882" max="15105" width="9.140625" style="2"/>
    <col min="15106" max="15106" width="31" style="2" customWidth="1"/>
    <col min="15107" max="15107" width="16.140625" style="2" customWidth="1"/>
    <col min="15108" max="15108" width="36.5703125" style="2" customWidth="1"/>
    <col min="15109" max="15109" width="17.42578125" style="2" customWidth="1"/>
    <col min="15110" max="15110" width="19.140625" style="2" customWidth="1"/>
    <col min="15111" max="15111" width="36.5703125" style="2" customWidth="1"/>
    <col min="15112" max="15112" width="17.7109375" style="2" customWidth="1"/>
    <col min="15113" max="15113" width="13.42578125" style="2" customWidth="1"/>
    <col min="15114" max="15114" width="14.85546875" style="2" customWidth="1"/>
    <col min="15115" max="15115" width="7" style="2" customWidth="1"/>
    <col min="15116" max="15116" width="7.5703125" style="2" customWidth="1"/>
    <col min="15117" max="15117" width="18.85546875" style="2" customWidth="1"/>
    <col min="15118" max="15118" width="20.5703125" style="2" customWidth="1"/>
    <col min="15119" max="15119" width="36.5703125" style="2" customWidth="1"/>
    <col min="15120" max="15121" width="20" style="2" customWidth="1"/>
    <col min="15122" max="15122" width="14.28515625" style="2" customWidth="1"/>
    <col min="15123" max="15123" width="10.42578125" style="2" customWidth="1"/>
    <col min="15124" max="15124" width="18.42578125" style="2" customWidth="1"/>
    <col min="15125" max="15125" width="15.28515625" style="2" customWidth="1"/>
    <col min="15126" max="15126" width="19.42578125" style="2" customWidth="1"/>
    <col min="15127" max="15127" width="8.7109375" style="2" customWidth="1"/>
    <col min="15128" max="15128" width="8.28515625" style="2" customWidth="1"/>
    <col min="15129" max="15129" width="13.5703125" style="2" customWidth="1"/>
    <col min="15130" max="15130" width="11.42578125" style="2" customWidth="1"/>
    <col min="15131" max="15131" width="29" style="2" customWidth="1"/>
    <col min="15132" max="15132" width="36.5703125" style="2" customWidth="1"/>
    <col min="15133" max="15133" width="6.7109375" style="2" customWidth="1"/>
    <col min="15134" max="15134" width="36.5703125" style="2" customWidth="1"/>
    <col min="15135" max="15135" width="19.5703125" style="2" customWidth="1"/>
    <col min="15136" max="15137" width="36.5703125" style="2" customWidth="1"/>
    <col min="15138" max="15361" width="9.140625" style="2"/>
    <col min="15362" max="15362" width="31" style="2" customWidth="1"/>
    <col min="15363" max="15363" width="16.140625" style="2" customWidth="1"/>
    <col min="15364" max="15364" width="36.5703125" style="2" customWidth="1"/>
    <col min="15365" max="15365" width="17.42578125" style="2" customWidth="1"/>
    <col min="15366" max="15366" width="19.140625" style="2" customWidth="1"/>
    <col min="15367" max="15367" width="36.5703125" style="2" customWidth="1"/>
    <col min="15368" max="15368" width="17.7109375" style="2" customWidth="1"/>
    <col min="15369" max="15369" width="13.42578125" style="2" customWidth="1"/>
    <col min="15370" max="15370" width="14.85546875" style="2" customWidth="1"/>
    <col min="15371" max="15371" width="7" style="2" customWidth="1"/>
    <col min="15372" max="15372" width="7.5703125" style="2" customWidth="1"/>
    <col min="15373" max="15373" width="18.85546875" style="2" customWidth="1"/>
    <col min="15374" max="15374" width="20.5703125" style="2" customWidth="1"/>
    <col min="15375" max="15375" width="36.5703125" style="2" customWidth="1"/>
    <col min="15376" max="15377" width="20" style="2" customWidth="1"/>
    <col min="15378" max="15378" width="14.28515625" style="2" customWidth="1"/>
    <col min="15379" max="15379" width="10.42578125" style="2" customWidth="1"/>
    <col min="15380" max="15380" width="18.42578125" style="2" customWidth="1"/>
    <col min="15381" max="15381" width="15.28515625" style="2" customWidth="1"/>
    <col min="15382" max="15382" width="19.42578125" style="2" customWidth="1"/>
    <col min="15383" max="15383" width="8.7109375" style="2" customWidth="1"/>
    <col min="15384" max="15384" width="8.28515625" style="2" customWidth="1"/>
    <col min="15385" max="15385" width="13.5703125" style="2" customWidth="1"/>
    <col min="15386" max="15386" width="11.42578125" style="2" customWidth="1"/>
    <col min="15387" max="15387" width="29" style="2" customWidth="1"/>
    <col min="15388" max="15388" width="36.5703125" style="2" customWidth="1"/>
    <col min="15389" max="15389" width="6.7109375" style="2" customWidth="1"/>
    <col min="15390" max="15390" width="36.5703125" style="2" customWidth="1"/>
    <col min="15391" max="15391" width="19.5703125" style="2" customWidth="1"/>
    <col min="15392" max="15393" width="36.5703125" style="2" customWidth="1"/>
    <col min="15394" max="15617" width="9.140625" style="2"/>
    <col min="15618" max="15618" width="31" style="2" customWidth="1"/>
    <col min="15619" max="15619" width="16.140625" style="2" customWidth="1"/>
    <col min="15620" max="15620" width="36.5703125" style="2" customWidth="1"/>
    <col min="15621" max="15621" width="17.42578125" style="2" customWidth="1"/>
    <col min="15622" max="15622" width="19.140625" style="2" customWidth="1"/>
    <col min="15623" max="15623" width="36.5703125" style="2" customWidth="1"/>
    <col min="15624" max="15624" width="17.7109375" style="2" customWidth="1"/>
    <col min="15625" max="15625" width="13.42578125" style="2" customWidth="1"/>
    <col min="15626" max="15626" width="14.85546875" style="2" customWidth="1"/>
    <col min="15627" max="15627" width="7" style="2" customWidth="1"/>
    <col min="15628" max="15628" width="7.5703125" style="2" customWidth="1"/>
    <col min="15629" max="15629" width="18.85546875" style="2" customWidth="1"/>
    <col min="15630" max="15630" width="20.5703125" style="2" customWidth="1"/>
    <col min="15631" max="15631" width="36.5703125" style="2" customWidth="1"/>
    <col min="15632" max="15633" width="20" style="2" customWidth="1"/>
    <col min="15634" max="15634" width="14.28515625" style="2" customWidth="1"/>
    <col min="15635" max="15635" width="10.42578125" style="2" customWidth="1"/>
    <col min="15636" max="15636" width="18.42578125" style="2" customWidth="1"/>
    <col min="15637" max="15637" width="15.28515625" style="2" customWidth="1"/>
    <col min="15638" max="15638" width="19.42578125" style="2" customWidth="1"/>
    <col min="15639" max="15639" width="8.7109375" style="2" customWidth="1"/>
    <col min="15640" max="15640" width="8.28515625" style="2" customWidth="1"/>
    <col min="15641" max="15641" width="13.5703125" style="2" customWidth="1"/>
    <col min="15642" max="15642" width="11.42578125" style="2" customWidth="1"/>
    <col min="15643" max="15643" width="29" style="2" customWidth="1"/>
    <col min="15644" max="15644" width="36.5703125" style="2" customWidth="1"/>
    <col min="15645" max="15645" width="6.7109375" style="2" customWidth="1"/>
    <col min="15646" max="15646" width="36.5703125" style="2" customWidth="1"/>
    <col min="15647" max="15647" width="19.5703125" style="2" customWidth="1"/>
    <col min="15648" max="15649" width="36.5703125" style="2" customWidth="1"/>
    <col min="15650" max="15873" width="9.140625" style="2"/>
    <col min="15874" max="15874" width="31" style="2" customWidth="1"/>
    <col min="15875" max="15875" width="16.140625" style="2" customWidth="1"/>
    <col min="15876" max="15876" width="36.5703125" style="2" customWidth="1"/>
    <col min="15877" max="15877" width="17.42578125" style="2" customWidth="1"/>
    <col min="15878" max="15878" width="19.140625" style="2" customWidth="1"/>
    <col min="15879" max="15879" width="36.5703125" style="2" customWidth="1"/>
    <col min="15880" max="15880" width="17.7109375" style="2" customWidth="1"/>
    <col min="15881" max="15881" width="13.42578125" style="2" customWidth="1"/>
    <col min="15882" max="15882" width="14.85546875" style="2" customWidth="1"/>
    <col min="15883" max="15883" width="7" style="2" customWidth="1"/>
    <col min="15884" max="15884" width="7.5703125" style="2" customWidth="1"/>
    <col min="15885" max="15885" width="18.85546875" style="2" customWidth="1"/>
    <col min="15886" max="15886" width="20.5703125" style="2" customWidth="1"/>
    <col min="15887" max="15887" width="36.5703125" style="2" customWidth="1"/>
    <col min="15888" max="15889" width="20" style="2" customWidth="1"/>
    <col min="15890" max="15890" width="14.28515625" style="2" customWidth="1"/>
    <col min="15891" max="15891" width="10.42578125" style="2" customWidth="1"/>
    <col min="15892" max="15892" width="18.42578125" style="2" customWidth="1"/>
    <col min="15893" max="15893" width="15.28515625" style="2" customWidth="1"/>
    <col min="15894" max="15894" width="19.42578125" style="2" customWidth="1"/>
    <col min="15895" max="15895" width="8.7109375" style="2" customWidth="1"/>
    <col min="15896" max="15896" width="8.28515625" style="2" customWidth="1"/>
    <col min="15897" max="15897" width="13.5703125" style="2" customWidth="1"/>
    <col min="15898" max="15898" width="11.42578125" style="2" customWidth="1"/>
    <col min="15899" max="15899" width="29" style="2" customWidth="1"/>
    <col min="15900" max="15900" width="36.5703125" style="2" customWidth="1"/>
    <col min="15901" max="15901" width="6.7109375" style="2" customWidth="1"/>
    <col min="15902" max="15902" width="36.5703125" style="2" customWidth="1"/>
    <col min="15903" max="15903" width="19.5703125" style="2" customWidth="1"/>
    <col min="15904" max="15905" width="36.5703125" style="2" customWidth="1"/>
    <col min="15906" max="16129" width="9.140625" style="2"/>
    <col min="16130" max="16130" width="31" style="2" customWidth="1"/>
    <col min="16131" max="16131" width="16.140625" style="2" customWidth="1"/>
    <col min="16132" max="16132" width="36.5703125" style="2" customWidth="1"/>
    <col min="16133" max="16133" width="17.42578125" style="2" customWidth="1"/>
    <col min="16134" max="16134" width="19.140625" style="2" customWidth="1"/>
    <col min="16135" max="16135" width="36.5703125" style="2" customWidth="1"/>
    <col min="16136" max="16136" width="17.7109375" style="2" customWidth="1"/>
    <col min="16137" max="16137" width="13.42578125" style="2" customWidth="1"/>
    <col min="16138" max="16138" width="14.85546875" style="2" customWidth="1"/>
    <col min="16139" max="16139" width="7" style="2" customWidth="1"/>
    <col min="16140" max="16140" width="7.5703125" style="2" customWidth="1"/>
    <col min="16141" max="16141" width="18.85546875" style="2" customWidth="1"/>
    <col min="16142" max="16142" width="20.5703125" style="2" customWidth="1"/>
    <col min="16143" max="16143" width="36.5703125" style="2" customWidth="1"/>
    <col min="16144" max="16145" width="20" style="2" customWidth="1"/>
    <col min="16146" max="16146" width="14.28515625" style="2" customWidth="1"/>
    <col min="16147" max="16147" width="10.42578125" style="2" customWidth="1"/>
    <col min="16148" max="16148" width="18.42578125" style="2" customWidth="1"/>
    <col min="16149" max="16149" width="15.28515625" style="2" customWidth="1"/>
    <col min="16150" max="16150" width="19.42578125" style="2" customWidth="1"/>
    <col min="16151" max="16151" width="8.7109375" style="2" customWidth="1"/>
    <col min="16152" max="16152" width="8.28515625" style="2" customWidth="1"/>
    <col min="16153" max="16153" width="13.5703125" style="2" customWidth="1"/>
    <col min="16154" max="16154" width="11.42578125" style="2" customWidth="1"/>
    <col min="16155" max="16155" width="29" style="2" customWidth="1"/>
    <col min="16156" max="16156" width="36.5703125" style="2" customWidth="1"/>
    <col min="16157" max="16157" width="6.7109375" style="2" customWidth="1"/>
    <col min="16158" max="16158" width="36.5703125" style="2" customWidth="1"/>
    <col min="16159" max="16159" width="19.5703125" style="2" customWidth="1"/>
    <col min="16160" max="16161" width="36.5703125" style="2" customWidth="1"/>
    <col min="16162" max="16384" width="9.140625" style="2"/>
  </cols>
  <sheetData>
    <row r="1" spans="1:33" ht="45" x14ac:dyDescent="0.2">
      <c r="A1" s="1" t="s">
        <v>0</v>
      </c>
      <c r="B1" s="1" t="s">
        <v>1</v>
      </c>
      <c r="C1" s="1" t="s">
        <v>2</v>
      </c>
      <c r="D1" s="1" t="s">
        <v>3</v>
      </c>
      <c r="E1" s="1" t="s">
        <v>4</v>
      </c>
      <c r="F1" s="1" t="s">
        <v>5</v>
      </c>
      <c r="G1" s="1" t="s">
        <v>6</v>
      </c>
      <c r="H1" s="1" t="s">
        <v>7</v>
      </c>
      <c r="I1" s="99" t="s">
        <v>476</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row>
    <row r="2" spans="1:33" x14ac:dyDescent="0.2">
      <c r="A2" s="3" t="s">
        <v>32</v>
      </c>
      <c r="B2" s="3">
        <v>95335</v>
      </c>
      <c r="C2" s="3" t="s">
        <v>33</v>
      </c>
      <c r="D2" s="3" t="s">
        <v>34</v>
      </c>
      <c r="E2" s="3" t="s">
        <v>35</v>
      </c>
      <c r="F2" s="3" t="s">
        <v>36</v>
      </c>
      <c r="G2" s="3"/>
      <c r="H2" s="3">
        <v>0.55500815039999996</v>
      </c>
      <c r="I2" s="97">
        <f>H2/($H$71/100)</f>
        <v>0.59725926296350962</v>
      </c>
      <c r="J2" s="3">
        <v>0.96130231509999997</v>
      </c>
      <c r="K2" s="3"/>
      <c r="L2" s="3"/>
      <c r="M2" s="3" t="s">
        <v>37</v>
      </c>
      <c r="N2" s="3" t="s">
        <v>38</v>
      </c>
      <c r="O2" s="3" t="s">
        <v>39</v>
      </c>
      <c r="P2" s="3" t="s">
        <v>40</v>
      </c>
      <c r="Q2" s="3" t="s">
        <v>41</v>
      </c>
      <c r="R2" s="3" t="s">
        <v>42</v>
      </c>
      <c r="S2" s="3">
        <v>2012</v>
      </c>
      <c r="T2" s="3">
        <v>4</v>
      </c>
      <c r="U2" s="3">
        <v>5</v>
      </c>
      <c r="V2" s="3">
        <v>4</v>
      </c>
      <c r="W2" s="3" t="s">
        <v>43</v>
      </c>
      <c r="X2" s="3">
        <v>95334</v>
      </c>
      <c r="Y2" s="3" t="s">
        <v>44</v>
      </c>
      <c r="Z2" s="3" t="s">
        <v>35</v>
      </c>
      <c r="AA2" s="3"/>
      <c r="AB2" s="3" t="s">
        <v>45</v>
      </c>
      <c r="AC2" s="3">
        <v>100</v>
      </c>
      <c r="AD2" s="3" t="s">
        <v>46</v>
      </c>
      <c r="AE2" s="3" t="s">
        <v>47</v>
      </c>
      <c r="AF2" s="3" t="s">
        <v>48</v>
      </c>
      <c r="AG2" s="3" t="s">
        <v>49</v>
      </c>
    </row>
    <row r="3" spans="1:33" x14ac:dyDescent="0.2">
      <c r="A3" s="3" t="s">
        <v>32</v>
      </c>
      <c r="B3" s="3">
        <v>95335</v>
      </c>
      <c r="C3" s="3" t="s">
        <v>33</v>
      </c>
      <c r="D3" s="3" t="s">
        <v>34</v>
      </c>
      <c r="E3" s="3" t="s">
        <v>35</v>
      </c>
      <c r="F3" s="3" t="s">
        <v>50</v>
      </c>
      <c r="G3" s="3" t="s">
        <v>51</v>
      </c>
      <c r="H3" s="3">
        <v>1.4207679545</v>
      </c>
      <c r="I3" s="97">
        <f t="shared" ref="I3:I66" si="0">H3/($H$71/100)</f>
        <v>1.5289267747424475</v>
      </c>
      <c r="J3" s="3">
        <v>1.1166677754000001</v>
      </c>
      <c r="K3" s="3"/>
      <c r="L3" s="3"/>
      <c r="M3" s="3" t="s">
        <v>37</v>
      </c>
      <c r="N3" s="3" t="s">
        <v>38</v>
      </c>
      <c r="O3" s="3" t="s">
        <v>39</v>
      </c>
      <c r="P3" s="3" t="s">
        <v>40</v>
      </c>
      <c r="Q3" s="3" t="s">
        <v>41</v>
      </c>
      <c r="R3" s="3" t="s">
        <v>42</v>
      </c>
      <c r="S3" s="3">
        <v>2012</v>
      </c>
      <c r="T3" s="3">
        <v>4</v>
      </c>
      <c r="U3" s="3">
        <v>5</v>
      </c>
      <c r="V3" s="3">
        <v>4</v>
      </c>
      <c r="W3" s="3" t="s">
        <v>43</v>
      </c>
      <c r="X3" s="3">
        <v>95334</v>
      </c>
      <c r="Y3" s="3" t="s">
        <v>44</v>
      </c>
      <c r="Z3" s="3" t="s">
        <v>35</v>
      </c>
      <c r="AA3" s="3"/>
      <c r="AB3" s="3" t="s">
        <v>45</v>
      </c>
      <c r="AC3" s="3">
        <v>100</v>
      </c>
      <c r="AD3" s="3" t="s">
        <v>46</v>
      </c>
      <c r="AE3" s="3" t="s">
        <v>47</v>
      </c>
      <c r="AF3" s="3" t="s">
        <v>48</v>
      </c>
      <c r="AG3" s="3" t="s">
        <v>49</v>
      </c>
    </row>
    <row r="4" spans="1:33" x14ac:dyDescent="0.2">
      <c r="A4" s="3" t="s">
        <v>32</v>
      </c>
      <c r="B4" s="3">
        <v>95335</v>
      </c>
      <c r="C4" s="3" t="s">
        <v>33</v>
      </c>
      <c r="D4" s="3" t="s">
        <v>34</v>
      </c>
      <c r="E4" s="3" t="s">
        <v>35</v>
      </c>
      <c r="F4" s="3" t="s">
        <v>52</v>
      </c>
      <c r="G4" s="3" t="s">
        <v>53</v>
      </c>
      <c r="H4" s="3">
        <v>0.14336429049999999</v>
      </c>
      <c r="I4" s="97">
        <f t="shared" si="0"/>
        <v>0.15427818567638188</v>
      </c>
      <c r="J4" s="3">
        <v>0.2483142351</v>
      </c>
      <c r="K4" s="3"/>
      <c r="L4" s="3"/>
      <c r="M4" s="3" t="s">
        <v>37</v>
      </c>
      <c r="N4" s="3" t="s">
        <v>38</v>
      </c>
      <c r="O4" s="3" t="s">
        <v>39</v>
      </c>
      <c r="P4" s="3" t="s">
        <v>40</v>
      </c>
      <c r="Q4" s="3" t="s">
        <v>41</v>
      </c>
      <c r="R4" s="3" t="s">
        <v>42</v>
      </c>
      <c r="S4" s="3">
        <v>2012</v>
      </c>
      <c r="T4" s="3">
        <v>4</v>
      </c>
      <c r="U4" s="3">
        <v>5</v>
      </c>
      <c r="V4" s="3">
        <v>4</v>
      </c>
      <c r="W4" s="3" t="s">
        <v>43</v>
      </c>
      <c r="X4" s="3">
        <v>95334</v>
      </c>
      <c r="Y4" s="3" t="s">
        <v>44</v>
      </c>
      <c r="Z4" s="3" t="s">
        <v>35</v>
      </c>
      <c r="AA4" s="3"/>
      <c r="AB4" s="3" t="s">
        <v>45</v>
      </c>
      <c r="AC4" s="3">
        <v>100</v>
      </c>
      <c r="AD4" s="3" t="s">
        <v>46</v>
      </c>
      <c r="AE4" s="3" t="s">
        <v>47</v>
      </c>
      <c r="AF4" s="3" t="s">
        <v>48</v>
      </c>
      <c r="AG4" s="3" t="s">
        <v>49</v>
      </c>
    </row>
    <row r="5" spans="1:33" x14ac:dyDescent="0.2">
      <c r="A5" s="3" t="s">
        <v>32</v>
      </c>
      <c r="B5" s="3">
        <v>95335</v>
      </c>
      <c r="C5" s="3" t="s">
        <v>33</v>
      </c>
      <c r="D5" s="3" t="s">
        <v>34</v>
      </c>
      <c r="E5" s="3" t="s">
        <v>35</v>
      </c>
      <c r="F5" s="3" t="s">
        <v>54</v>
      </c>
      <c r="G5" s="3" t="s">
        <v>55</v>
      </c>
      <c r="H5" s="3">
        <v>3.4503095452000001</v>
      </c>
      <c r="I5" s="97">
        <f t="shared" si="0"/>
        <v>3.7129713040735091</v>
      </c>
      <c r="J5" s="3">
        <v>3.0476504411000001</v>
      </c>
      <c r="K5" s="3" t="s">
        <v>47</v>
      </c>
      <c r="L5" s="3" t="s">
        <v>47</v>
      </c>
      <c r="M5" s="3" t="s">
        <v>56</v>
      </c>
      <c r="N5" s="3" t="s">
        <v>38</v>
      </c>
      <c r="O5" s="3" t="s">
        <v>39</v>
      </c>
      <c r="P5" s="3" t="s">
        <v>40</v>
      </c>
      <c r="Q5" s="3" t="s">
        <v>41</v>
      </c>
      <c r="R5" s="3" t="s">
        <v>42</v>
      </c>
      <c r="S5" s="3">
        <v>2012</v>
      </c>
      <c r="T5" s="3">
        <v>4</v>
      </c>
      <c r="U5" s="3">
        <v>5</v>
      </c>
      <c r="V5" s="3">
        <v>4</v>
      </c>
      <c r="W5" s="3" t="s">
        <v>43</v>
      </c>
      <c r="X5" s="3">
        <v>95334</v>
      </c>
      <c r="Y5" s="3" t="s">
        <v>44</v>
      </c>
      <c r="Z5" s="3" t="s">
        <v>35</v>
      </c>
      <c r="AA5" s="3"/>
      <c r="AB5" s="3" t="s">
        <v>45</v>
      </c>
      <c r="AC5" s="3">
        <v>100</v>
      </c>
      <c r="AD5" s="3" t="s">
        <v>46</v>
      </c>
      <c r="AE5" s="3" t="s">
        <v>47</v>
      </c>
      <c r="AF5" s="3" t="s">
        <v>48</v>
      </c>
      <c r="AG5" s="3" t="s">
        <v>49</v>
      </c>
    </row>
    <row r="6" spans="1:33" x14ac:dyDescent="0.2">
      <c r="A6" s="3" t="s">
        <v>32</v>
      </c>
      <c r="B6" s="3">
        <v>95335</v>
      </c>
      <c r="C6" s="3" t="s">
        <v>33</v>
      </c>
      <c r="D6" s="3" t="s">
        <v>34</v>
      </c>
      <c r="E6" s="3" t="s">
        <v>35</v>
      </c>
      <c r="F6" s="3" t="s">
        <v>57</v>
      </c>
      <c r="G6" s="3" t="s">
        <v>58</v>
      </c>
      <c r="H6" s="3">
        <v>1.0108373247</v>
      </c>
      <c r="I6" s="97">
        <f t="shared" si="0"/>
        <v>1.0877893506450529</v>
      </c>
      <c r="J6" s="3">
        <v>1.4814209499</v>
      </c>
      <c r="K6" s="3"/>
      <c r="L6" s="3" t="s">
        <v>47</v>
      </c>
      <c r="M6" s="3" t="s">
        <v>56</v>
      </c>
      <c r="N6" s="3" t="s">
        <v>38</v>
      </c>
      <c r="O6" s="3" t="s">
        <v>39</v>
      </c>
      <c r="P6" s="3" t="s">
        <v>40</v>
      </c>
      <c r="Q6" s="3" t="s">
        <v>41</v>
      </c>
      <c r="R6" s="3" t="s">
        <v>42</v>
      </c>
      <c r="S6" s="3">
        <v>2012</v>
      </c>
      <c r="T6" s="3">
        <v>4</v>
      </c>
      <c r="U6" s="3">
        <v>5</v>
      </c>
      <c r="V6" s="3">
        <v>4</v>
      </c>
      <c r="W6" s="3" t="s">
        <v>43</v>
      </c>
      <c r="X6" s="3">
        <v>95334</v>
      </c>
      <c r="Y6" s="3" t="s">
        <v>44</v>
      </c>
      <c r="Z6" s="3" t="s">
        <v>35</v>
      </c>
      <c r="AA6" s="3"/>
      <c r="AB6" s="3" t="s">
        <v>45</v>
      </c>
      <c r="AC6" s="3">
        <v>100</v>
      </c>
      <c r="AD6" s="3" t="s">
        <v>46</v>
      </c>
      <c r="AE6" s="3" t="s">
        <v>47</v>
      </c>
      <c r="AF6" s="3" t="s">
        <v>48</v>
      </c>
      <c r="AG6" s="3" t="s">
        <v>49</v>
      </c>
    </row>
    <row r="7" spans="1:33" x14ac:dyDescent="0.2">
      <c r="A7" s="3" t="s">
        <v>32</v>
      </c>
      <c r="B7" s="3">
        <v>95335</v>
      </c>
      <c r="C7" s="3" t="s">
        <v>33</v>
      </c>
      <c r="D7" s="3" t="s">
        <v>34</v>
      </c>
      <c r="E7" s="3" t="s">
        <v>35</v>
      </c>
      <c r="F7" s="3" t="s">
        <v>59</v>
      </c>
      <c r="G7" s="3" t="s">
        <v>60</v>
      </c>
      <c r="H7" s="3">
        <v>0.82370572149999999</v>
      </c>
      <c r="I7" s="97">
        <f t="shared" si="0"/>
        <v>0.88641197749501721</v>
      </c>
      <c r="J7" s="3">
        <v>1.3470927033</v>
      </c>
      <c r="K7" s="3"/>
      <c r="L7" s="3" t="s">
        <v>47</v>
      </c>
      <c r="M7" s="3" t="s">
        <v>37</v>
      </c>
      <c r="N7" s="3" t="s">
        <v>38</v>
      </c>
      <c r="O7" s="3" t="s">
        <v>39</v>
      </c>
      <c r="P7" s="3" t="s">
        <v>40</v>
      </c>
      <c r="Q7" s="3" t="s">
        <v>41</v>
      </c>
      <c r="R7" s="3" t="s">
        <v>42</v>
      </c>
      <c r="S7" s="3">
        <v>2012</v>
      </c>
      <c r="T7" s="3">
        <v>4</v>
      </c>
      <c r="U7" s="3">
        <v>5</v>
      </c>
      <c r="V7" s="3">
        <v>4</v>
      </c>
      <c r="W7" s="3" t="s">
        <v>43</v>
      </c>
      <c r="X7" s="3">
        <v>95334</v>
      </c>
      <c r="Y7" s="3" t="s">
        <v>44</v>
      </c>
      <c r="Z7" s="3" t="s">
        <v>35</v>
      </c>
      <c r="AA7" s="3"/>
      <c r="AB7" s="3" t="s">
        <v>45</v>
      </c>
      <c r="AC7" s="3">
        <v>100</v>
      </c>
      <c r="AD7" s="3" t="s">
        <v>46</v>
      </c>
      <c r="AE7" s="3" t="s">
        <v>47</v>
      </c>
      <c r="AF7" s="3" t="s">
        <v>48</v>
      </c>
      <c r="AG7" s="3" t="s">
        <v>49</v>
      </c>
    </row>
    <row r="8" spans="1:33" x14ac:dyDescent="0.2">
      <c r="A8" s="3" t="s">
        <v>32</v>
      </c>
      <c r="B8" s="3">
        <v>95335</v>
      </c>
      <c r="C8" s="3" t="s">
        <v>33</v>
      </c>
      <c r="D8" s="3" t="s">
        <v>34</v>
      </c>
      <c r="E8" s="3" t="s">
        <v>35</v>
      </c>
      <c r="F8" s="3" t="s">
        <v>61</v>
      </c>
      <c r="G8" s="3"/>
      <c r="H8" s="3">
        <v>0.29768195710000001</v>
      </c>
      <c r="I8" s="97">
        <f t="shared" si="0"/>
        <v>0.32034359525521144</v>
      </c>
      <c r="J8" s="3">
        <v>0.21122738990000001</v>
      </c>
      <c r="K8" s="3" t="s">
        <v>47</v>
      </c>
      <c r="L8" s="3"/>
      <c r="M8" s="3" t="s">
        <v>56</v>
      </c>
      <c r="N8" s="3" t="s">
        <v>38</v>
      </c>
      <c r="O8" s="3" t="s">
        <v>39</v>
      </c>
      <c r="P8" s="3" t="s">
        <v>40</v>
      </c>
      <c r="Q8" s="3" t="s">
        <v>41</v>
      </c>
      <c r="R8" s="3" t="s">
        <v>42</v>
      </c>
      <c r="S8" s="3">
        <v>2012</v>
      </c>
      <c r="T8" s="3">
        <v>4</v>
      </c>
      <c r="U8" s="3">
        <v>5</v>
      </c>
      <c r="V8" s="3">
        <v>4</v>
      </c>
      <c r="W8" s="3" t="s">
        <v>43</v>
      </c>
      <c r="X8" s="3">
        <v>95334</v>
      </c>
      <c r="Y8" s="3" t="s">
        <v>44</v>
      </c>
      <c r="Z8" s="3" t="s">
        <v>35</v>
      </c>
      <c r="AA8" s="3"/>
      <c r="AB8" s="3" t="s">
        <v>45</v>
      </c>
      <c r="AC8" s="3">
        <v>100</v>
      </c>
      <c r="AD8" s="3" t="s">
        <v>46</v>
      </c>
      <c r="AE8" s="3" t="s">
        <v>47</v>
      </c>
      <c r="AF8" s="3" t="s">
        <v>48</v>
      </c>
      <c r="AG8" s="3" t="s">
        <v>49</v>
      </c>
    </row>
    <row r="9" spans="1:33" x14ac:dyDescent="0.2">
      <c r="A9" s="3" t="s">
        <v>32</v>
      </c>
      <c r="B9" s="3">
        <v>95335</v>
      </c>
      <c r="C9" s="3" t="s">
        <v>33</v>
      </c>
      <c r="D9" s="3" t="s">
        <v>34</v>
      </c>
      <c r="E9" s="3" t="s">
        <v>35</v>
      </c>
      <c r="F9" s="3" t="s">
        <v>62</v>
      </c>
      <c r="G9" s="3" t="s">
        <v>63</v>
      </c>
      <c r="H9" s="3">
        <v>3.1005880999999999E-2</v>
      </c>
      <c r="I9" s="97">
        <f t="shared" si="0"/>
        <v>3.3366266099421747E-2</v>
      </c>
      <c r="J9" s="3">
        <v>2.7401325000000001E-2</v>
      </c>
      <c r="K9" s="3"/>
      <c r="L9" s="3"/>
      <c r="M9" s="3" t="s">
        <v>56</v>
      </c>
      <c r="N9" s="3" t="s">
        <v>38</v>
      </c>
      <c r="O9" s="3" t="s">
        <v>39</v>
      </c>
      <c r="P9" s="3" t="s">
        <v>40</v>
      </c>
      <c r="Q9" s="3" t="s">
        <v>41</v>
      </c>
      <c r="R9" s="3" t="s">
        <v>42</v>
      </c>
      <c r="S9" s="3">
        <v>2012</v>
      </c>
      <c r="T9" s="3">
        <v>4</v>
      </c>
      <c r="U9" s="3">
        <v>5</v>
      </c>
      <c r="V9" s="3">
        <v>4</v>
      </c>
      <c r="W9" s="3" t="s">
        <v>43</v>
      </c>
      <c r="X9" s="3">
        <v>95334</v>
      </c>
      <c r="Y9" s="3" t="s">
        <v>44</v>
      </c>
      <c r="Z9" s="3" t="s">
        <v>35</v>
      </c>
      <c r="AA9" s="3"/>
      <c r="AB9" s="3" t="s">
        <v>45</v>
      </c>
      <c r="AC9" s="3">
        <v>100</v>
      </c>
      <c r="AD9" s="3" t="s">
        <v>46</v>
      </c>
      <c r="AE9" s="3" t="s">
        <v>47</v>
      </c>
      <c r="AF9" s="3" t="s">
        <v>48</v>
      </c>
      <c r="AG9" s="3" t="s">
        <v>49</v>
      </c>
    </row>
    <row r="10" spans="1:33" x14ac:dyDescent="0.2">
      <c r="A10" s="3" t="s">
        <v>32</v>
      </c>
      <c r="B10" s="3">
        <v>95335</v>
      </c>
      <c r="C10" s="3" t="s">
        <v>33</v>
      </c>
      <c r="D10" s="3" t="s">
        <v>34</v>
      </c>
      <c r="E10" s="3" t="s">
        <v>35</v>
      </c>
      <c r="F10" s="3" t="s">
        <v>64</v>
      </c>
      <c r="G10" s="3" t="s">
        <v>65</v>
      </c>
      <c r="H10" s="3">
        <v>0.1119422497</v>
      </c>
      <c r="I10" s="97">
        <f t="shared" si="0"/>
        <v>0.12046407877454327</v>
      </c>
      <c r="J10" s="3">
        <v>0.11497868009999999</v>
      </c>
      <c r="K10" s="3"/>
      <c r="L10" s="3"/>
      <c r="M10" s="3" t="s">
        <v>56</v>
      </c>
      <c r="N10" s="3" t="s">
        <v>38</v>
      </c>
      <c r="O10" s="3" t="s">
        <v>39</v>
      </c>
      <c r="P10" s="3" t="s">
        <v>40</v>
      </c>
      <c r="Q10" s="3" t="s">
        <v>41</v>
      </c>
      <c r="R10" s="3" t="s">
        <v>42</v>
      </c>
      <c r="S10" s="3">
        <v>2012</v>
      </c>
      <c r="T10" s="3">
        <v>4</v>
      </c>
      <c r="U10" s="3">
        <v>5</v>
      </c>
      <c r="V10" s="3">
        <v>4</v>
      </c>
      <c r="W10" s="3" t="s">
        <v>43</v>
      </c>
      <c r="X10" s="3">
        <v>95334</v>
      </c>
      <c r="Y10" s="3" t="s">
        <v>44</v>
      </c>
      <c r="Z10" s="3" t="s">
        <v>35</v>
      </c>
      <c r="AA10" s="3"/>
      <c r="AB10" s="3" t="s">
        <v>45</v>
      </c>
      <c r="AC10" s="3">
        <v>100</v>
      </c>
      <c r="AD10" s="3" t="s">
        <v>46</v>
      </c>
      <c r="AE10" s="3" t="s">
        <v>47</v>
      </c>
      <c r="AF10" s="3" t="s">
        <v>48</v>
      </c>
      <c r="AG10" s="3" t="s">
        <v>49</v>
      </c>
    </row>
    <row r="11" spans="1:33" x14ac:dyDescent="0.2">
      <c r="A11" s="3" t="s">
        <v>32</v>
      </c>
      <c r="B11" s="3">
        <v>95335</v>
      </c>
      <c r="C11" s="3" t="s">
        <v>33</v>
      </c>
      <c r="D11" s="3" t="s">
        <v>34</v>
      </c>
      <c r="E11" s="3" t="s">
        <v>35</v>
      </c>
      <c r="F11" s="3" t="s">
        <v>66</v>
      </c>
      <c r="G11" s="3"/>
      <c r="H11" s="3">
        <v>1.5148769757</v>
      </c>
      <c r="I11" s="97">
        <f t="shared" si="0"/>
        <v>1.630200034602902</v>
      </c>
      <c r="J11" s="3">
        <v>2.6238438891000002</v>
      </c>
      <c r="K11" s="3"/>
      <c r="L11" s="3"/>
      <c r="M11" s="3" t="s">
        <v>37</v>
      </c>
      <c r="N11" s="3" t="s">
        <v>38</v>
      </c>
      <c r="O11" s="3" t="s">
        <v>39</v>
      </c>
      <c r="P11" s="3" t="s">
        <v>40</v>
      </c>
      <c r="Q11" s="3" t="s">
        <v>41</v>
      </c>
      <c r="R11" s="3" t="s">
        <v>42</v>
      </c>
      <c r="S11" s="3">
        <v>2012</v>
      </c>
      <c r="T11" s="3">
        <v>4</v>
      </c>
      <c r="U11" s="3">
        <v>5</v>
      </c>
      <c r="V11" s="3">
        <v>4</v>
      </c>
      <c r="W11" s="3" t="s">
        <v>43</v>
      </c>
      <c r="X11" s="3">
        <v>95334</v>
      </c>
      <c r="Y11" s="3" t="s">
        <v>44</v>
      </c>
      <c r="Z11" s="3" t="s">
        <v>35</v>
      </c>
      <c r="AA11" s="3"/>
      <c r="AB11" s="3" t="s">
        <v>45</v>
      </c>
      <c r="AC11" s="3">
        <v>100</v>
      </c>
      <c r="AD11" s="3" t="s">
        <v>46</v>
      </c>
      <c r="AE11" s="3" t="s">
        <v>47</v>
      </c>
      <c r="AF11" s="3" t="s">
        <v>48</v>
      </c>
      <c r="AG11" s="3" t="s">
        <v>49</v>
      </c>
    </row>
    <row r="12" spans="1:33" x14ac:dyDescent="0.2">
      <c r="A12" s="3" t="s">
        <v>32</v>
      </c>
      <c r="B12" s="3">
        <v>95335</v>
      </c>
      <c r="C12" s="3" t="s">
        <v>33</v>
      </c>
      <c r="D12" s="3" t="s">
        <v>34</v>
      </c>
      <c r="E12" s="3" t="s">
        <v>35</v>
      </c>
      <c r="F12" s="3" t="s">
        <v>67</v>
      </c>
      <c r="G12" s="3"/>
      <c r="H12" s="3">
        <v>0.45895604690000003</v>
      </c>
      <c r="I12" s="97">
        <f t="shared" si="0"/>
        <v>0.49389499975195317</v>
      </c>
      <c r="J12" s="3">
        <v>0.79493519160000004</v>
      </c>
      <c r="K12" s="3"/>
      <c r="L12" s="3"/>
      <c r="M12" s="3" t="s">
        <v>37</v>
      </c>
      <c r="N12" s="3" t="s">
        <v>38</v>
      </c>
      <c r="O12" s="3" t="s">
        <v>39</v>
      </c>
      <c r="P12" s="3" t="s">
        <v>40</v>
      </c>
      <c r="Q12" s="3" t="s">
        <v>41</v>
      </c>
      <c r="R12" s="3" t="s">
        <v>42</v>
      </c>
      <c r="S12" s="3">
        <v>2012</v>
      </c>
      <c r="T12" s="3">
        <v>4</v>
      </c>
      <c r="U12" s="3">
        <v>5</v>
      </c>
      <c r="V12" s="3">
        <v>4</v>
      </c>
      <c r="W12" s="3" t="s">
        <v>43</v>
      </c>
      <c r="X12" s="3">
        <v>95334</v>
      </c>
      <c r="Y12" s="3" t="s">
        <v>44</v>
      </c>
      <c r="Z12" s="3" t="s">
        <v>35</v>
      </c>
      <c r="AA12" s="3"/>
      <c r="AB12" s="3" t="s">
        <v>45</v>
      </c>
      <c r="AC12" s="3">
        <v>100</v>
      </c>
      <c r="AD12" s="3" t="s">
        <v>46</v>
      </c>
      <c r="AE12" s="3" t="s">
        <v>47</v>
      </c>
      <c r="AF12" s="3" t="s">
        <v>48</v>
      </c>
      <c r="AG12" s="3" t="s">
        <v>49</v>
      </c>
    </row>
    <row r="13" spans="1:33" x14ac:dyDescent="0.2">
      <c r="A13" s="3" t="s">
        <v>32</v>
      </c>
      <c r="B13" s="3">
        <v>95335</v>
      </c>
      <c r="C13" s="3" t="s">
        <v>33</v>
      </c>
      <c r="D13" s="3" t="s">
        <v>34</v>
      </c>
      <c r="E13" s="3" t="s">
        <v>35</v>
      </c>
      <c r="F13" s="3" t="s">
        <v>68</v>
      </c>
      <c r="G13" s="3"/>
      <c r="H13" s="3">
        <v>5.7827777099999998E-2</v>
      </c>
      <c r="I13" s="97">
        <f t="shared" si="0"/>
        <v>6.2230033026852143E-2</v>
      </c>
      <c r="J13" s="3">
        <v>0.100160648</v>
      </c>
      <c r="K13" s="3"/>
      <c r="L13" s="3"/>
      <c r="M13" s="3" t="s">
        <v>37</v>
      </c>
      <c r="N13" s="3" t="s">
        <v>38</v>
      </c>
      <c r="O13" s="3" t="s">
        <v>39</v>
      </c>
      <c r="P13" s="3" t="s">
        <v>40</v>
      </c>
      <c r="Q13" s="3" t="s">
        <v>41</v>
      </c>
      <c r="R13" s="3" t="s">
        <v>42</v>
      </c>
      <c r="S13" s="3">
        <v>2012</v>
      </c>
      <c r="T13" s="3">
        <v>4</v>
      </c>
      <c r="U13" s="3">
        <v>5</v>
      </c>
      <c r="V13" s="3">
        <v>4</v>
      </c>
      <c r="W13" s="3" t="s">
        <v>43</v>
      </c>
      <c r="X13" s="3">
        <v>95334</v>
      </c>
      <c r="Y13" s="3" t="s">
        <v>44</v>
      </c>
      <c r="Z13" s="3" t="s">
        <v>35</v>
      </c>
      <c r="AA13" s="3"/>
      <c r="AB13" s="3" t="s">
        <v>45</v>
      </c>
      <c r="AC13" s="3">
        <v>100</v>
      </c>
      <c r="AD13" s="3" t="s">
        <v>46</v>
      </c>
      <c r="AE13" s="3" t="s">
        <v>47</v>
      </c>
      <c r="AF13" s="3" t="s">
        <v>48</v>
      </c>
      <c r="AG13" s="3" t="s">
        <v>49</v>
      </c>
    </row>
    <row r="14" spans="1:33" x14ac:dyDescent="0.2">
      <c r="A14" s="3" t="s">
        <v>32</v>
      </c>
      <c r="B14" s="3">
        <v>95335</v>
      </c>
      <c r="C14" s="3" t="s">
        <v>33</v>
      </c>
      <c r="D14" s="3" t="s">
        <v>34</v>
      </c>
      <c r="E14" s="3" t="s">
        <v>35</v>
      </c>
      <c r="F14" s="3" t="s">
        <v>69</v>
      </c>
      <c r="G14" s="3" t="s">
        <v>70</v>
      </c>
      <c r="H14" s="3">
        <v>0.52570637269999998</v>
      </c>
      <c r="I14" s="97">
        <f t="shared" si="0"/>
        <v>0.56572682845780076</v>
      </c>
      <c r="J14" s="3">
        <v>0.91055014739999995</v>
      </c>
      <c r="K14" s="3"/>
      <c r="L14" s="3" t="s">
        <v>47</v>
      </c>
      <c r="M14" s="3" t="s">
        <v>37</v>
      </c>
      <c r="N14" s="3" t="s">
        <v>38</v>
      </c>
      <c r="O14" s="3" t="s">
        <v>39</v>
      </c>
      <c r="P14" s="3" t="s">
        <v>40</v>
      </c>
      <c r="Q14" s="3" t="s">
        <v>41</v>
      </c>
      <c r="R14" s="3" t="s">
        <v>42</v>
      </c>
      <c r="S14" s="3">
        <v>2012</v>
      </c>
      <c r="T14" s="3">
        <v>4</v>
      </c>
      <c r="U14" s="3">
        <v>5</v>
      </c>
      <c r="V14" s="3">
        <v>4</v>
      </c>
      <c r="W14" s="3" t="s">
        <v>43</v>
      </c>
      <c r="X14" s="3">
        <v>95334</v>
      </c>
      <c r="Y14" s="3" t="s">
        <v>44</v>
      </c>
      <c r="Z14" s="3" t="s">
        <v>35</v>
      </c>
      <c r="AA14" s="3"/>
      <c r="AB14" s="3" t="s">
        <v>45</v>
      </c>
      <c r="AC14" s="3">
        <v>100</v>
      </c>
      <c r="AD14" s="3" t="s">
        <v>46</v>
      </c>
      <c r="AE14" s="3" t="s">
        <v>47</v>
      </c>
      <c r="AF14" s="3" t="s">
        <v>48</v>
      </c>
      <c r="AG14" s="3" t="s">
        <v>49</v>
      </c>
    </row>
    <row r="15" spans="1:33" x14ac:dyDescent="0.2">
      <c r="A15" s="3" t="s">
        <v>32</v>
      </c>
      <c r="B15" s="3">
        <v>95335</v>
      </c>
      <c r="C15" s="3" t="s">
        <v>33</v>
      </c>
      <c r="D15" s="3" t="s">
        <v>34</v>
      </c>
      <c r="E15" s="3" t="s">
        <v>35</v>
      </c>
      <c r="F15" s="3" t="s">
        <v>71</v>
      </c>
      <c r="G15" s="3" t="s">
        <v>72</v>
      </c>
      <c r="H15" s="3">
        <v>0.166482097</v>
      </c>
      <c r="I15" s="97">
        <f t="shared" si="0"/>
        <v>0.17915588172746141</v>
      </c>
      <c r="J15" s="3">
        <v>0.28835545060000001</v>
      </c>
      <c r="K15" s="3"/>
      <c r="L15" s="3" t="s">
        <v>47</v>
      </c>
      <c r="M15" s="3" t="s">
        <v>37</v>
      </c>
      <c r="N15" s="3" t="s">
        <v>38</v>
      </c>
      <c r="O15" s="3" t="s">
        <v>39</v>
      </c>
      <c r="P15" s="3" t="s">
        <v>40</v>
      </c>
      <c r="Q15" s="3" t="s">
        <v>41</v>
      </c>
      <c r="R15" s="3" t="s">
        <v>42</v>
      </c>
      <c r="S15" s="3">
        <v>2012</v>
      </c>
      <c r="T15" s="3">
        <v>4</v>
      </c>
      <c r="U15" s="3">
        <v>5</v>
      </c>
      <c r="V15" s="3">
        <v>4</v>
      </c>
      <c r="W15" s="3" t="s">
        <v>43</v>
      </c>
      <c r="X15" s="3">
        <v>95334</v>
      </c>
      <c r="Y15" s="3" t="s">
        <v>44</v>
      </c>
      <c r="Z15" s="3" t="s">
        <v>35</v>
      </c>
      <c r="AA15" s="3"/>
      <c r="AB15" s="3" t="s">
        <v>45</v>
      </c>
      <c r="AC15" s="3">
        <v>100</v>
      </c>
      <c r="AD15" s="3" t="s">
        <v>46</v>
      </c>
      <c r="AE15" s="3" t="s">
        <v>47</v>
      </c>
      <c r="AF15" s="3" t="s">
        <v>48</v>
      </c>
      <c r="AG15" s="3" t="s">
        <v>49</v>
      </c>
    </row>
    <row r="16" spans="1:33" x14ac:dyDescent="0.2">
      <c r="A16" s="3" t="s">
        <v>32</v>
      </c>
      <c r="B16" s="3">
        <v>95335</v>
      </c>
      <c r="C16" s="3" t="s">
        <v>33</v>
      </c>
      <c r="D16" s="3" t="s">
        <v>34</v>
      </c>
      <c r="E16" s="3" t="s">
        <v>35</v>
      </c>
      <c r="F16" s="3" t="s">
        <v>73</v>
      </c>
      <c r="G16" s="3"/>
      <c r="H16" s="3">
        <v>2.1881841799999999E-2</v>
      </c>
      <c r="I16" s="97">
        <f t="shared" si="0"/>
        <v>2.3547641050555852E-2</v>
      </c>
      <c r="J16" s="3">
        <v>1.9839241800000001E-2</v>
      </c>
      <c r="K16" s="3"/>
      <c r="L16" s="3"/>
      <c r="M16" s="3" t="s">
        <v>56</v>
      </c>
      <c r="N16" s="3" t="s">
        <v>38</v>
      </c>
      <c r="O16" s="3" t="s">
        <v>39</v>
      </c>
      <c r="P16" s="3" t="s">
        <v>40</v>
      </c>
      <c r="Q16" s="3" t="s">
        <v>41</v>
      </c>
      <c r="R16" s="3" t="s">
        <v>42</v>
      </c>
      <c r="S16" s="3">
        <v>2012</v>
      </c>
      <c r="T16" s="3">
        <v>4</v>
      </c>
      <c r="U16" s="3">
        <v>5</v>
      </c>
      <c r="V16" s="3">
        <v>4</v>
      </c>
      <c r="W16" s="3" t="s">
        <v>43</v>
      </c>
      <c r="X16" s="3">
        <v>95334</v>
      </c>
      <c r="Y16" s="3" t="s">
        <v>44</v>
      </c>
      <c r="Z16" s="3" t="s">
        <v>35</v>
      </c>
      <c r="AA16" s="3"/>
      <c r="AB16" s="3" t="s">
        <v>45</v>
      </c>
      <c r="AC16" s="3">
        <v>100</v>
      </c>
      <c r="AD16" s="3" t="s">
        <v>46</v>
      </c>
      <c r="AE16" s="3" t="s">
        <v>47</v>
      </c>
      <c r="AF16" s="3" t="s">
        <v>48</v>
      </c>
      <c r="AG16" s="3" t="s">
        <v>49</v>
      </c>
    </row>
    <row r="17" spans="1:33" x14ac:dyDescent="0.2">
      <c r="A17" s="3" t="s">
        <v>32</v>
      </c>
      <c r="B17" s="3">
        <v>95335</v>
      </c>
      <c r="C17" s="3" t="s">
        <v>33</v>
      </c>
      <c r="D17" s="3" t="s">
        <v>34</v>
      </c>
      <c r="E17" s="3" t="s">
        <v>35</v>
      </c>
      <c r="F17" s="3" t="s">
        <v>74</v>
      </c>
      <c r="G17" s="3"/>
      <c r="H17" s="3">
        <v>0.87037124470000005</v>
      </c>
      <c r="I17" s="97">
        <f t="shared" si="0"/>
        <v>0.93663000757646986</v>
      </c>
      <c r="J17" s="3">
        <v>1.5075272173000001</v>
      </c>
      <c r="K17" s="3"/>
      <c r="L17" s="3"/>
      <c r="M17" s="3" t="s">
        <v>37</v>
      </c>
      <c r="N17" s="3" t="s">
        <v>38</v>
      </c>
      <c r="O17" s="3" t="s">
        <v>39</v>
      </c>
      <c r="P17" s="3" t="s">
        <v>40</v>
      </c>
      <c r="Q17" s="3" t="s">
        <v>41</v>
      </c>
      <c r="R17" s="3" t="s">
        <v>42</v>
      </c>
      <c r="S17" s="3">
        <v>2012</v>
      </c>
      <c r="T17" s="3">
        <v>4</v>
      </c>
      <c r="U17" s="3">
        <v>5</v>
      </c>
      <c r="V17" s="3">
        <v>4</v>
      </c>
      <c r="W17" s="3" t="s">
        <v>43</v>
      </c>
      <c r="X17" s="3">
        <v>95334</v>
      </c>
      <c r="Y17" s="3" t="s">
        <v>44</v>
      </c>
      <c r="Z17" s="3" t="s">
        <v>35</v>
      </c>
      <c r="AA17" s="3"/>
      <c r="AB17" s="3" t="s">
        <v>45</v>
      </c>
      <c r="AC17" s="3">
        <v>100</v>
      </c>
      <c r="AD17" s="3" t="s">
        <v>46</v>
      </c>
      <c r="AE17" s="3" t="s">
        <v>47</v>
      </c>
      <c r="AF17" s="3" t="s">
        <v>48</v>
      </c>
      <c r="AG17" s="3" t="s">
        <v>49</v>
      </c>
    </row>
    <row r="18" spans="1:33" x14ac:dyDescent="0.2">
      <c r="A18" s="3" t="s">
        <v>32</v>
      </c>
      <c r="B18" s="3">
        <v>95335</v>
      </c>
      <c r="C18" s="3" t="s">
        <v>33</v>
      </c>
      <c r="D18" s="3" t="s">
        <v>34</v>
      </c>
      <c r="E18" s="3" t="s">
        <v>35</v>
      </c>
      <c r="F18" s="3" t="s">
        <v>75</v>
      </c>
      <c r="G18" s="3" t="s">
        <v>76</v>
      </c>
      <c r="H18" s="3">
        <v>10.1120923135</v>
      </c>
      <c r="I18" s="97">
        <f t="shared" si="0"/>
        <v>10.881895694373538</v>
      </c>
      <c r="J18" s="3">
        <v>4.1848484877000001</v>
      </c>
      <c r="K18" s="3"/>
      <c r="L18" s="3" t="s">
        <v>47</v>
      </c>
      <c r="M18" s="3" t="s">
        <v>37</v>
      </c>
      <c r="N18" s="3" t="s">
        <v>38</v>
      </c>
      <c r="O18" s="3" t="s">
        <v>39</v>
      </c>
      <c r="P18" s="3" t="s">
        <v>40</v>
      </c>
      <c r="Q18" s="3" t="s">
        <v>41</v>
      </c>
      <c r="R18" s="3" t="s">
        <v>42</v>
      </c>
      <c r="S18" s="3">
        <v>2012</v>
      </c>
      <c r="T18" s="3">
        <v>4</v>
      </c>
      <c r="U18" s="3">
        <v>5</v>
      </c>
      <c r="V18" s="3">
        <v>4</v>
      </c>
      <c r="W18" s="3" t="s">
        <v>43</v>
      </c>
      <c r="X18" s="3">
        <v>95334</v>
      </c>
      <c r="Y18" s="3" t="s">
        <v>44</v>
      </c>
      <c r="Z18" s="3" t="s">
        <v>35</v>
      </c>
      <c r="AA18" s="3"/>
      <c r="AB18" s="3" t="s">
        <v>45</v>
      </c>
      <c r="AC18" s="3">
        <v>100</v>
      </c>
      <c r="AD18" s="3" t="s">
        <v>46</v>
      </c>
      <c r="AE18" s="3" t="s">
        <v>47</v>
      </c>
      <c r="AF18" s="3" t="s">
        <v>48</v>
      </c>
      <c r="AG18" s="3" t="s">
        <v>49</v>
      </c>
    </row>
    <row r="19" spans="1:33" x14ac:dyDescent="0.2">
      <c r="A19" s="3" t="s">
        <v>32</v>
      </c>
      <c r="B19" s="3">
        <v>95335</v>
      </c>
      <c r="C19" s="3" t="s">
        <v>33</v>
      </c>
      <c r="D19" s="3" t="s">
        <v>34</v>
      </c>
      <c r="E19" s="3" t="s">
        <v>35</v>
      </c>
      <c r="F19" s="3" t="s">
        <v>78</v>
      </c>
      <c r="G19" s="3" t="s">
        <v>79</v>
      </c>
      <c r="H19" s="3">
        <v>0.9243770965</v>
      </c>
      <c r="I19" s="97">
        <f t="shared" si="0"/>
        <v>0.99474716354713022</v>
      </c>
      <c r="J19" s="3">
        <v>1.6010680963999999</v>
      </c>
      <c r="K19" s="3" t="s">
        <v>47</v>
      </c>
      <c r="L19" s="3" t="s">
        <v>47</v>
      </c>
      <c r="M19" s="3" t="s">
        <v>37</v>
      </c>
      <c r="N19" s="3" t="s">
        <v>38</v>
      </c>
      <c r="O19" s="3" t="s">
        <v>39</v>
      </c>
      <c r="P19" s="3" t="s">
        <v>40</v>
      </c>
      <c r="Q19" s="3" t="s">
        <v>41</v>
      </c>
      <c r="R19" s="3" t="s">
        <v>42</v>
      </c>
      <c r="S19" s="3">
        <v>2012</v>
      </c>
      <c r="T19" s="3">
        <v>4</v>
      </c>
      <c r="U19" s="3">
        <v>5</v>
      </c>
      <c r="V19" s="3">
        <v>4</v>
      </c>
      <c r="W19" s="3" t="s">
        <v>43</v>
      </c>
      <c r="X19" s="3">
        <v>95334</v>
      </c>
      <c r="Y19" s="3" t="s">
        <v>44</v>
      </c>
      <c r="Z19" s="3" t="s">
        <v>35</v>
      </c>
      <c r="AA19" s="3"/>
      <c r="AB19" s="3" t="s">
        <v>45</v>
      </c>
      <c r="AC19" s="3">
        <v>100</v>
      </c>
      <c r="AD19" s="3" t="s">
        <v>46</v>
      </c>
      <c r="AE19" s="3" t="s">
        <v>47</v>
      </c>
      <c r="AF19" s="3" t="s">
        <v>48</v>
      </c>
      <c r="AG19" s="3" t="s">
        <v>49</v>
      </c>
    </row>
    <row r="20" spans="1:33" x14ac:dyDescent="0.2">
      <c r="A20" s="3" t="s">
        <v>32</v>
      </c>
      <c r="B20" s="3">
        <v>95335</v>
      </c>
      <c r="C20" s="3" t="s">
        <v>33</v>
      </c>
      <c r="D20" s="3" t="s">
        <v>34</v>
      </c>
      <c r="E20" s="3" t="s">
        <v>35</v>
      </c>
      <c r="F20" s="3" t="s">
        <v>80</v>
      </c>
      <c r="G20" s="3" t="s">
        <v>81</v>
      </c>
      <c r="H20" s="3">
        <v>9.5539678614000003</v>
      </c>
      <c r="I20" s="97">
        <f t="shared" si="0"/>
        <v>10.281282894970659</v>
      </c>
      <c r="J20" s="3">
        <v>4.7378027360999999</v>
      </c>
      <c r="K20" s="3"/>
      <c r="L20" s="3" t="s">
        <v>47</v>
      </c>
      <c r="M20" s="3" t="s">
        <v>37</v>
      </c>
      <c r="N20" s="3" t="s">
        <v>38</v>
      </c>
      <c r="O20" s="3" t="s">
        <v>39</v>
      </c>
      <c r="P20" s="3" t="s">
        <v>40</v>
      </c>
      <c r="Q20" s="3" t="s">
        <v>41</v>
      </c>
      <c r="R20" s="3" t="s">
        <v>42</v>
      </c>
      <c r="S20" s="3">
        <v>2012</v>
      </c>
      <c r="T20" s="3">
        <v>4</v>
      </c>
      <c r="U20" s="3">
        <v>5</v>
      </c>
      <c r="V20" s="3">
        <v>4</v>
      </c>
      <c r="W20" s="3" t="s">
        <v>43</v>
      </c>
      <c r="X20" s="3">
        <v>95334</v>
      </c>
      <c r="Y20" s="3" t="s">
        <v>44</v>
      </c>
      <c r="Z20" s="3" t="s">
        <v>35</v>
      </c>
      <c r="AA20" s="3"/>
      <c r="AB20" s="3" t="s">
        <v>45</v>
      </c>
      <c r="AC20" s="3">
        <v>100</v>
      </c>
      <c r="AD20" s="3" t="s">
        <v>46</v>
      </c>
      <c r="AE20" s="3" t="s">
        <v>47</v>
      </c>
      <c r="AF20" s="3" t="s">
        <v>48</v>
      </c>
      <c r="AG20" s="3" t="s">
        <v>49</v>
      </c>
    </row>
    <row r="21" spans="1:33" x14ac:dyDescent="0.2">
      <c r="A21" s="3" t="s">
        <v>32</v>
      </c>
      <c r="B21" s="3">
        <v>95335</v>
      </c>
      <c r="C21" s="3" t="s">
        <v>33</v>
      </c>
      <c r="D21" s="3" t="s">
        <v>34</v>
      </c>
      <c r="E21" s="3" t="s">
        <v>35</v>
      </c>
      <c r="F21" s="3" t="s">
        <v>82</v>
      </c>
      <c r="G21" s="3" t="s">
        <v>83</v>
      </c>
      <c r="H21" s="3">
        <v>2.2014011083999998</v>
      </c>
      <c r="I21" s="97">
        <f t="shared" si="0"/>
        <v>2.3689871987329236</v>
      </c>
      <c r="J21" s="3">
        <v>1.3625373976999999</v>
      </c>
      <c r="K21" s="3" t="s">
        <v>47</v>
      </c>
      <c r="L21" s="3" t="s">
        <v>47</v>
      </c>
      <c r="M21" s="3" t="s">
        <v>56</v>
      </c>
      <c r="N21" s="3" t="s">
        <v>38</v>
      </c>
      <c r="O21" s="3" t="s">
        <v>39</v>
      </c>
      <c r="P21" s="3" t="s">
        <v>40</v>
      </c>
      <c r="Q21" s="3" t="s">
        <v>41</v>
      </c>
      <c r="R21" s="3" t="s">
        <v>42</v>
      </c>
      <c r="S21" s="3">
        <v>2012</v>
      </c>
      <c r="T21" s="3">
        <v>4</v>
      </c>
      <c r="U21" s="3">
        <v>5</v>
      </c>
      <c r="V21" s="3">
        <v>4</v>
      </c>
      <c r="W21" s="3" t="s">
        <v>43</v>
      </c>
      <c r="X21" s="3">
        <v>95334</v>
      </c>
      <c r="Y21" s="3" t="s">
        <v>44</v>
      </c>
      <c r="Z21" s="3" t="s">
        <v>35</v>
      </c>
      <c r="AA21" s="3"/>
      <c r="AB21" s="3" t="s">
        <v>45</v>
      </c>
      <c r="AC21" s="3">
        <v>100</v>
      </c>
      <c r="AD21" s="3" t="s">
        <v>46</v>
      </c>
      <c r="AE21" s="3" t="s">
        <v>47</v>
      </c>
      <c r="AF21" s="3" t="s">
        <v>48</v>
      </c>
      <c r="AG21" s="3" t="s">
        <v>49</v>
      </c>
    </row>
    <row r="22" spans="1:33" x14ac:dyDescent="0.2">
      <c r="A22" s="3" t="s">
        <v>32</v>
      </c>
      <c r="B22" s="3">
        <v>95335</v>
      </c>
      <c r="C22" s="3" t="s">
        <v>33</v>
      </c>
      <c r="D22" s="3" t="s">
        <v>34</v>
      </c>
      <c r="E22" s="3" t="s">
        <v>35</v>
      </c>
      <c r="F22" s="3" t="s">
        <v>84</v>
      </c>
      <c r="G22" s="3" t="s">
        <v>85</v>
      </c>
      <c r="H22" s="3">
        <v>1.0317342703000001</v>
      </c>
      <c r="I22" s="97">
        <f t="shared" si="0"/>
        <v>1.1102771182899958</v>
      </c>
      <c r="J22" s="3">
        <v>0.49841094800000002</v>
      </c>
      <c r="K22" s="3"/>
      <c r="L22" s="3" t="s">
        <v>47</v>
      </c>
      <c r="M22" s="3" t="s">
        <v>37</v>
      </c>
      <c r="N22" s="3" t="s">
        <v>38</v>
      </c>
      <c r="O22" s="3" t="s">
        <v>39</v>
      </c>
      <c r="P22" s="3" t="s">
        <v>40</v>
      </c>
      <c r="Q22" s="3" t="s">
        <v>41</v>
      </c>
      <c r="R22" s="3" t="s">
        <v>42</v>
      </c>
      <c r="S22" s="3">
        <v>2012</v>
      </c>
      <c r="T22" s="3">
        <v>4</v>
      </c>
      <c r="U22" s="3">
        <v>5</v>
      </c>
      <c r="V22" s="3">
        <v>4</v>
      </c>
      <c r="W22" s="3" t="s">
        <v>43</v>
      </c>
      <c r="X22" s="3">
        <v>95334</v>
      </c>
      <c r="Y22" s="3" t="s">
        <v>44</v>
      </c>
      <c r="Z22" s="3" t="s">
        <v>35</v>
      </c>
      <c r="AA22" s="3"/>
      <c r="AB22" s="3" t="s">
        <v>45</v>
      </c>
      <c r="AC22" s="3">
        <v>100</v>
      </c>
      <c r="AD22" s="3" t="s">
        <v>46</v>
      </c>
      <c r="AE22" s="3" t="s">
        <v>47</v>
      </c>
      <c r="AF22" s="3" t="s">
        <v>48</v>
      </c>
      <c r="AG22" s="3" t="s">
        <v>49</v>
      </c>
    </row>
    <row r="23" spans="1:33" x14ac:dyDescent="0.2">
      <c r="A23" s="3" t="s">
        <v>32</v>
      </c>
      <c r="B23" s="3">
        <v>95335</v>
      </c>
      <c r="C23" s="3" t="s">
        <v>33</v>
      </c>
      <c r="D23" s="3" t="s">
        <v>34</v>
      </c>
      <c r="E23" s="3" t="s">
        <v>35</v>
      </c>
      <c r="F23" s="3" t="s">
        <v>86</v>
      </c>
      <c r="G23" s="3" t="s">
        <v>87</v>
      </c>
      <c r="H23" s="3">
        <v>2.3773887600000002E-2</v>
      </c>
      <c r="I23" s="97">
        <f t="shared" si="0"/>
        <v>2.5583722645369861E-2</v>
      </c>
      <c r="J23" s="3">
        <v>4.11775812E-2</v>
      </c>
      <c r="K23" s="3"/>
      <c r="L23" s="3" t="s">
        <v>47</v>
      </c>
      <c r="M23" s="3" t="s">
        <v>37</v>
      </c>
      <c r="N23" s="3" t="s">
        <v>38</v>
      </c>
      <c r="O23" s="3" t="s">
        <v>39</v>
      </c>
      <c r="P23" s="3" t="s">
        <v>40</v>
      </c>
      <c r="Q23" s="3" t="s">
        <v>41</v>
      </c>
      <c r="R23" s="3" t="s">
        <v>42</v>
      </c>
      <c r="S23" s="3">
        <v>2012</v>
      </c>
      <c r="T23" s="3">
        <v>4</v>
      </c>
      <c r="U23" s="3">
        <v>5</v>
      </c>
      <c r="V23" s="3">
        <v>4</v>
      </c>
      <c r="W23" s="3" t="s">
        <v>43</v>
      </c>
      <c r="X23" s="3">
        <v>95334</v>
      </c>
      <c r="Y23" s="3" t="s">
        <v>44</v>
      </c>
      <c r="Z23" s="3" t="s">
        <v>35</v>
      </c>
      <c r="AA23" s="3"/>
      <c r="AB23" s="3" t="s">
        <v>45</v>
      </c>
      <c r="AC23" s="3">
        <v>100</v>
      </c>
      <c r="AD23" s="3" t="s">
        <v>46</v>
      </c>
      <c r="AE23" s="3" t="s">
        <v>47</v>
      </c>
      <c r="AF23" s="3" t="s">
        <v>48</v>
      </c>
      <c r="AG23" s="3" t="s">
        <v>49</v>
      </c>
    </row>
    <row r="24" spans="1:33" x14ac:dyDescent="0.2">
      <c r="A24" s="3" t="s">
        <v>32</v>
      </c>
      <c r="B24" s="3">
        <v>95335</v>
      </c>
      <c r="C24" s="3" t="s">
        <v>33</v>
      </c>
      <c r="D24" s="3" t="s">
        <v>34</v>
      </c>
      <c r="E24" s="3" t="s">
        <v>35</v>
      </c>
      <c r="F24" s="3" t="s">
        <v>88</v>
      </c>
      <c r="G24" s="3"/>
      <c r="H24" s="3">
        <v>6.3370702599999995E-2</v>
      </c>
      <c r="I24" s="97">
        <f t="shared" si="0"/>
        <v>6.8194924887279212E-2</v>
      </c>
      <c r="J24" s="3">
        <v>0.1097612766</v>
      </c>
      <c r="K24" s="3"/>
      <c r="L24" s="3"/>
      <c r="M24" s="3" t="s">
        <v>37</v>
      </c>
      <c r="N24" s="3" t="s">
        <v>38</v>
      </c>
      <c r="O24" s="3" t="s">
        <v>39</v>
      </c>
      <c r="P24" s="3" t="s">
        <v>40</v>
      </c>
      <c r="Q24" s="3" t="s">
        <v>41</v>
      </c>
      <c r="R24" s="3" t="s">
        <v>42</v>
      </c>
      <c r="S24" s="3">
        <v>2012</v>
      </c>
      <c r="T24" s="3">
        <v>4</v>
      </c>
      <c r="U24" s="3">
        <v>5</v>
      </c>
      <c r="V24" s="3">
        <v>4</v>
      </c>
      <c r="W24" s="3" t="s">
        <v>43</v>
      </c>
      <c r="X24" s="3">
        <v>95334</v>
      </c>
      <c r="Y24" s="3" t="s">
        <v>44</v>
      </c>
      <c r="Z24" s="3" t="s">
        <v>35</v>
      </c>
      <c r="AA24" s="3"/>
      <c r="AB24" s="3" t="s">
        <v>45</v>
      </c>
      <c r="AC24" s="3">
        <v>100</v>
      </c>
      <c r="AD24" s="3" t="s">
        <v>46</v>
      </c>
      <c r="AE24" s="3" t="s">
        <v>47</v>
      </c>
      <c r="AF24" s="3" t="s">
        <v>48</v>
      </c>
      <c r="AG24" s="3" t="s">
        <v>49</v>
      </c>
    </row>
    <row r="25" spans="1:33" x14ac:dyDescent="0.2">
      <c r="A25" s="3" t="s">
        <v>32</v>
      </c>
      <c r="B25" s="3">
        <v>95335</v>
      </c>
      <c r="C25" s="3" t="s">
        <v>33</v>
      </c>
      <c r="D25" s="3" t="s">
        <v>34</v>
      </c>
      <c r="E25" s="3" t="s">
        <v>35</v>
      </c>
      <c r="F25" s="3" t="s">
        <v>89</v>
      </c>
      <c r="G25" s="3" t="s">
        <v>90</v>
      </c>
      <c r="H25" s="3">
        <v>0.36923770319999999</v>
      </c>
      <c r="I25" s="97">
        <f t="shared" si="0"/>
        <v>0.39734666655369377</v>
      </c>
      <c r="J25" s="3">
        <v>0.40296511130000001</v>
      </c>
      <c r="K25" s="3" t="s">
        <v>47</v>
      </c>
      <c r="L25" s="3" t="s">
        <v>47</v>
      </c>
      <c r="M25" s="3" t="s">
        <v>37</v>
      </c>
      <c r="N25" s="3" t="s">
        <v>38</v>
      </c>
      <c r="O25" s="3" t="s">
        <v>39</v>
      </c>
      <c r="P25" s="3" t="s">
        <v>40</v>
      </c>
      <c r="Q25" s="3" t="s">
        <v>41</v>
      </c>
      <c r="R25" s="3" t="s">
        <v>42</v>
      </c>
      <c r="S25" s="3">
        <v>2012</v>
      </c>
      <c r="T25" s="3">
        <v>4</v>
      </c>
      <c r="U25" s="3">
        <v>5</v>
      </c>
      <c r="V25" s="3">
        <v>4</v>
      </c>
      <c r="W25" s="3" t="s">
        <v>43</v>
      </c>
      <c r="X25" s="3">
        <v>95334</v>
      </c>
      <c r="Y25" s="3" t="s">
        <v>44</v>
      </c>
      <c r="Z25" s="3" t="s">
        <v>35</v>
      </c>
      <c r="AA25" s="3"/>
      <c r="AB25" s="3" t="s">
        <v>45</v>
      </c>
      <c r="AC25" s="3">
        <v>100</v>
      </c>
      <c r="AD25" s="3" t="s">
        <v>46</v>
      </c>
      <c r="AE25" s="3" t="s">
        <v>47</v>
      </c>
      <c r="AF25" s="3" t="s">
        <v>48</v>
      </c>
      <c r="AG25" s="3" t="s">
        <v>49</v>
      </c>
    </row>
    <row r="26" spans="1:33" x14ac:dyDescent="0.2">
      <c r="A26" s="3" t="s">
        <v>32</v>
      </c>
      <c r="B26" s="3">
        <v>95335</v>
      </c>
      <c r="C26" s="3" t="s">
        <v>33</v>
      </c>
      <c r="D26" s="3" t="s">
        <v>34</v>
      </c>
      <c r="E26" s="3" t="s">
        <v>35</v>
      </c>
      <c r="F26" s="3" t="s">
        <v>91</v>
      </c>
      <c r="G26" s="3" t="s">
        <v>92</v>
      </c>
      <c r="H26" s="3">
        <v>2.3972804421</v>
      </c>
      <c r="I26" s="97">
        <f t="shared" si="0"/>
        <v>2.579778240974608</v>
      </c>
      <c r="J26" s="3">
        <v>4.1522115257000003</v>
      </c>
      <c r="K26" s="3"/>
      <c r="L26" s="3" t="s">
        <v>47</v>
      </c>
      <c r="M26" s="3" t="s">
        <v>37</v>
      </c>
      <c r="N26" s="3" t="s">
        <v>38</v>
      </c>
      <c r="O26" s="3" t="s">
        <v>39</v>
      </c>
      <c r="P26" s="3" t="s">
        <v>40</v>
      </c>
      <c r="Q26" s="3" t="s">
        <v>41</v>
      </c>
      <c r="R26" s="3" t="s">
        <v>42</v>
      </c>
      <c r="S26" s="3">
        <v>2012</v>
      </c>
      <c r="T26" s="3">
        <v>4</v>
      </c>
      <c r="U26" s="3">
        <v>5</v>
      </c>
      <c r="V26" s="3">
        <v>4</v>
      </c>
      <c r="W26" s="3" t="s">
        <v>43</v>
      </c>
      <c r="X26" s="3">
        <v>95334</v>
      </c>
      <c r="Y26" s="3" t="s">
        <v>44</v>
      </c>
      <c r="Z26" s="3" t="s">
        <v>35</v>
      </c>
      <c r="AA26" s="3"/>
      <c r="AB26" s="3" t="s">
        <v>45</v>
      </c>
      <c r="AC26" s="3">
        <v>100</v>
      </c>
      <c r="AD26" s="3" t="s">
        <v>46</v>
      </c>
      <c r="AE26" s="3" t="s">
        <v>47</v>
      </c>
      <c r="AF26" s="3" t="s">
        <v>48</v>
      </c>
      <c r="AG26" s="3" t="s">
        <v>49</v>
      </c>
    </row>
    <row r="27" spans="1:33" x14ac:dyDescent="0.2">
      <c r="A27" s="3" t="s">
        <v>32</v>
      </c>
      <c r="B27" s="3">
        <v>95335</v>
      </c>
      <c r="C27" s="3" t="s">
        <v>33</v>
      </c>
      <c r="D27" s="3" t="s">
        <v>34</v>
      </c>
      <c r="E27" s="3" t="s">
        <v>35</v>
      </c>
      <c r="F27" s="3" t="s">
        <v>93</v>
      </c>
      <c r="G27" s="3"/>
      <c r="H27" s="3">
        <v>0.30082411079999999</v>
      </c>
      <c r="I27" s="97">
        <f t="shared" si="0"/>
        <v>0.32372495173011634</v>
      </c>
      <c r="J27" s="3">
        <v>0.521042644</v>
      </c>
      <c r="K27" s="3"/>
      <c r="L27" s="3"/>
      <c r="M27" s="3" t="s">
        <v>37</v>
      </c>
      <c r="N27" s="3" t="s">
        <v>38</v>
      </c>
      <c r="O27" s="3" t="s">
        <v>39</v>
      </c>
      <c r="P27" s="3" t="s">
        <v>40</v>
      </c>
      <c r="Q27" s="3" t="s">
        <v>41</v>
      </c>
      <c r="R27" s="3" t="s">
        <v>42</v>
      </c>
      <c r="S27" s="3">
        <v>2012</v>
      </c>
      <c r="T27" s="3">
        <v>4</v>
      </c>
      <c r="U27" s="3">
        <v>5</v>
      </c>
      <c r="V27" s="3">
        <v>4</v>
      </c>
      <c r="W27" s="3" t="s">
        <v>43</v>
      </c>
      <c r="X27" s="3">
        <v>95334</v>
      </c>
      <c r="Y27" s="3" t="s">
        <v>44</v>
      </c>
      <c r="Z27" s="3" t="s">
        <v>35</v>
      </c>
      <c r="AA27" s="3"/>
      <c r="AB27" s="3" t="s">
        <v>45</v>
      </c>
      <c r="AC27" s="3">
        <v>100</v>
      </c>
      <c r="AD27" s="3" t="s">
        <v>46</v>
      </c>
      <c r="AE27" s="3" t="s">
        <v>47</v>
      </c>
      <c r="AF27" s="3" t="s">
        <v>48</v>
      </c>
      <c r="AG27" s="3" t="s">
        <v>49</v>
      </c>
    </row>
    <row r="28" spans="1:33" x14ac:dyDescent="0.2">
      <c r="A28" s="3" t="s">
        <v>32</v>
      </c>
      <c r="B28" s="3">
        <v>95335</v>
      </c>
      <c r="C28" s="3" t="s">
        <v>33</v>
      </c>
      <c r="D28" s="3" t="s">
        <v>34</v>
      </c>
      <c r="E28" s="3" t="s">
        <v>35</v>
      </c>
      <c r="F28" s="3" t="s">
        <v>94</v>
      </c>
      <c r="G28" s="3"/>
      <c r="H28" s="3">
        <v>0.61003209010000004</v>
      </c>
      <c r="I28" s="97">
        <f t="shared" si="0"/>
        <v>0.6564720108247537</v>
      </c>
      <c r="J28" s="3">
        <v>1.0566065742999999</v>
      </c>
      <c r="K28" s="3"/>
      <c r="L28" s="3"/>
      <c r="M28" s="3" t="s">
        <v>37</v>
      </c>
      <c r="N28" s="3" t="s">
        <v>38</v>
      </c>
      <c r="O28" s="3" t="s">
        <v>39</v>
      </c>
      <c r="P28" s="3" t="s">
        <v>40</v>
      </c>
      <c r="Q28" s="3" t="s">
        <v>41</v>
      </c>
      <c r="R28" s="3" t="s">
        <v>42</v>
      </c>
      <c r="S28" s="3">
        <v>2012</v>
      </c>
      <c r="T28" s="3">
        <v>4</v>
      </c>
      <c r="U28" s="3">
        <v>5</v>
      </c>
      <c r="V28" s="3">
        <v>4</v>
      </c>
      <c r="W28" s="3" t="s">
        <v>43</v>
      </c>
      <c r="X28" s="3">
        <v>95334</v>
      </c>
      <c r="Y28" s="3" t="s">
        <v>44</v>
      </c>
      <c r="Z28" s="3" t="s">
        <v>35</v>
      </c>
      <c r="AA28" s="3"/>
      <c r="AB28" s="3" t="s">
        <v>45</v>
      </c>
      <c r="AC28" s="3">
        <v>100</v>
      </c>
      <c r="AD28" s="3" t="s">
        <v>46</v>
      </c>
      <c r="AE28" s="3" t="s">
        <v>47</v>
      </c>
      <c r="AF28" s="3" t="s">
        <v>48</v>
      </c>
      <c r="AG28" s="3" t="s">
        <v>49</v>
      </c>
    </row>
    <row r="29" spans="1:33" x14ac:dyDescent="0.2">
      <c r="A29" s="3" t="s">
        <v>32</v>
      </c>
      <c r="B29" s="3">
        <v>95335</v>
      </c>
      <c r="C29" s="3" t="s">
        <v>33</v>
      </c>
      <c r="D29" s="3" t="s">
        <v>34</v>
      </c>
      <c r="E29" s="3" t="s">
        <v>35</v>
      </c>
      <c r="F29" s="3" t="s">
        <v>95</v>
      </c>
      <c r="G29" s="3"/>
      <c r="H29" s="3">
        <v>0.62590323660000002</v>
      </c>
      <c r="I29" s="97">
        <f t="shared" si="0"/>
        <v>0.67355138029733563</v>
      </c>
      <c r="J29" s="3">
        <v>1.0840962063999999</v>
      </c>
      <c r="K29" s="3"/>
      <c r="L29" s="3"/>
      <c r="M29" s="3" t="s">
        <v>37</v>
      </c>
      <c r="N29" s="3" t="s">
        <v>38</v>
      </c>
      <c r="O29" s="3" t="s">
        <v>39</v>
      </c>
      <c r="P29" s="3" t="s">
        <v>40</v>
      </c>
      <c r="Q29" s="3" t="s">
        <v>41</v>
      </c>
      <c r="R29" s="3" t="s">
        <v>42</v>
      </c>
      <c r="S29" s="3">
        <v>2012</v>
      </c>
      <c r="T29" s="3">
        <v>4</v>
      </c>
      <c r="U29" s="3">
        <v>5</v>
      </c>
      <c r="V29" s="3">
        <v>4</v>
      </c>
      <c r="W29" s="3" t="s">
        <v>43</v>
      </c>
      <c r="X29" s="3">
        <v>95334</v>
      </c>
      <c r="Y29" s="3" t="s">
        <v>44</v>
      </c>
      <c r="Z29" s="3" t="s">
        <v>35</v>
      </c>
      <c r="AA29" s="3"/>
      <c r="AB29" s="3" t="s">
        <v>45</v>
      </c>
      <c r="AC29" s="3">
        <v>100</v>
      </c>
      <c r="AD29" s="3" t="s">
        <v>46</v>
      </c>
      <c r="AE29" s="3" t="s">
        <v>47</v>
      </c>
      <c r="AF29" s="3" t="s">
        <v>48</v>
      </c>
      <c r="AG29" s="3" t="s">
        <v>49</v>
      </c>
    </row>
    <row r="30" spans="1:33" x14ac:dyDescent="0.2">
      <c r="A30" s="3" t="s">
        <v>32</v>
      </c>
      <c r="B30" s="3">
        <v>95335</v>
      </c>
      <c r="C30" s="3" t="s">
        <v>33</v>
      </c>
      <c r="D30" s="3" t="s">
        <v>34</v>
      </c>
      <c r="E30" s="3" t="s">
        <v>35</v>
      </c>
      <c r="F30" s="3" t="s">
        <v>96</v>
      </c>
      <c r="G30" s="3" t="s">
        <v>97</v>
      </c>
      <c r="H30" s="3">
        <v>1.4467387916000001</v>
      </c>
      <c r="I30" s="97">
        <f t="shared" si="0"/>
        <v>1.5568746940905007</v>
      </c>
      <c r="J30" s="3">
        <v>2.5058250922999998</v>
      </c>
      <c r="K30" s="3"/>
      <c r="L30" s="3" t="s">
        <v>47</v>
      </c>
      <c r="M30" s="3" t="s">
        <v>37</v>
      </c>
      <c r="N30" s="3" t="s">
        <v>38</v>
      </c>
      <c r="O30" s="3" t="s">
        <v>39</v>
      </c>
      <c r="P30" s="3" t="s">
        <v>40</v>
      </c>
      <c r="Q30" s="3" t="s">
        <v>41</v>
      </c>
      <c r="R30" s="3" t="s">
        <v>42</v>
      </c>
      <c r="S30" s="3">
        <v>2012</v>
      </c>
      <c r="T30" s="3">
        <v>4</v>
      </c>
      <c r="U30" s="3">
        <v>5</v>
      </c>
      <c r="V30" s="3">
        <v>4</v>
      </c>
      <c r="W30" s="3" t="s">
        <v>43</v>
      </c>
      <c r="X30" s="3">
        <v>95334</v>
      </c>
      <c r="Y30" s="3" t="s">
        <v>44</v>
      </c>
      <c r="Z30" s="3" t="s">
        <v>35</v>
      </c>
      <c r="AA30" s="3"/>
      <c r="AB30" s="3" t="s">
        <v>45</v>
      </c>
      <c r="AC30" s="3">
        <v>100</v>
      </c>
      <c r="AD30" s="3" t="s">
        <v>46</v>
      </c>
      <c r="AE30" s="3" t="s">
        <v>47</v>
      </c>
      <c r="AF30" s="3" t="s">
        <v>48</v>
      </c>
      <c r="AG30" s="3" t="s">
        <v>49</v>
      </c>
    </row>
    <row r="31" spans="1:33" x14ac:dyDescent="0.2">
      <c r="A31" s="3" t="s">
        <v>32</v>
      </c>
      <c r="B31" s="3">
        <v>95335</v>
      </c>
      <c r="C31" s="3" t="s">
        <v>33</v>
      </c>
      <c r="D31" s="3" t="s">
        <v>34</v>
      </c>
      <c r="E31" s="3" t="s">
        <v>35</v>
      </c>
      <c r="F31" s="3" t="s">
        <v>98</v>
      </c>
      <c r="G31" s="3"/>
      <c r="H31" s="3">
        <v>0.1160722351</v>
      </c>
      <c r="I31" s="97">
        <f t="shared" si="0"/>
        <v>0.12490846762590753</v>
      </c>
      <c r="J31" s="3">
        <v>0.17041692280000001</v>
      </c>
      <c r="K31" s="3"/>
      <c r="L31" s="3"/>
      <c r="M31" s="3" t="s">
        <v>37</v>
      </c>
      <c r="N31" s="3" t="s">
        <v>38</v>
      </c>
      <c r="O31" s="3" t="s">
        <v>39</v>
      </c>
      <c r="P31" s="3" t="s">
        <v>40</v>
      </c>
      <c r="Q31" s="3" t="s">
        <v>41</v>
      </c>
      <c r="R31" s="3" t="s">
        <v>42</v>
      </c>
      <c r="S31" s="3">
        <v>2012</v>
      </c>
      <c r="T31" s="3">
        <v>4</v>
      </c>
      <c r="U31" s="3">
        <v>5</v>
      </c>
      <c r="V31" s="3">
        <v>4</v>
      </c>
      <c r="W31" s="3" t="s">
        <v>43</v>
      </c>
      <c r="X31" s="3">
        <v>95334</v>
      </c>
      <c r="Y31" s="3" t="s">
        <v>44</v>
      </c>
      <c r="Z31" s="3" t="s">
        <v>35</v>
      </c>
      <c r="AA31" s="3"/>
      <c r="AB31" s="3" t="s">
        <v>45</v>
      </c>
      <c r="AC31" s="3">
        <v>100</v>
      </c>
      <c r="AD31" s="3" t="s">
        <v>46</v>
      </c>
      <c r="AE31" s="3" t="s">
        <v>47</v>
      </c>
      <c r="AF31" s="3" t="s">
        <v>48</v>
      </c>
      <c r="AG31" s="3" t="s">
        <v>49</v>
      </c>
    </row>
    <row r="32" spans="1:33" x14ac:dyDescent="0.2">
      <c r="A32" s="3" t="s">
        <v>32</v>
      </c>
      <c r="B32" s="3">
        <v>95335</v>
      </c>
      <c r="C32" s="3" t="s">
        <v>33</v>
      </c>
      <c r="D32" s="3" t="s">
        <v>34</v>
      </c>
      <c r="E32" s="3" t="s">
        <v>35</v>
      </c>
      <c r="F32" s="3" t="s">
        <v>99</v>
      </c>
      <c r="G32" s="3" t="s">
        <v>100</v>
      </c>
      <c r="H32" s="3">
        <v>4.5369837048999999</v>
      </c>
      <c r="I32" s="97">
        <f t="shared" si="0"/>
        <v>4.8823707214264855</v>
      </c>
      <c r="J32" s="3">
        <v>7.4336124017999996</v>
      </c>
      <c r="K32" s="3"/>
      <c r="L32" s="3" t="s">
        <v>47</v>
      </c>
      <c r="M32" s="3" t="s">
        <v>37</v>
      </c>
      <c r="N32" s="3" t="s">
        <v>38</v>
      </c>
      <c r="O32" s="3" t="s">
        <v>39</v>
      </c>
      <c r="P32" s="3" t="s">
        <v>40</v>
      </c>
      <c r="Q32" s="3" t="s">
        <v>41</v>
      </c>
      <c r="R32" s="3" t="s">
        <v>42</v>
      </c>
      <c r="S32" s="3">
        <v>2012</v>
      </c>
      <c r="T32" s="3">
        <v>4</v>
      </c>
      <c r="U32" s="3">
        <v>5</v>
      </c>
      <c r="V32" s="3">
        <v>4</v>
      </c>
      <c r="W32" s="3" t="s">
        <v>43</v>
      </c>
      <c r="X32" s="3">
        <v>95334</v>
      </c>
      <c r="Y32" s="3" t="s">
        <v>44</v>
      </c>
      <c r="Z32" s="3" t="s">
        <v>35</v>
      </c>
      <c r="AA32" s="3"/>
      <c r="AB32" s="3" t="s">
        <v>45</v>
      </c>
      <c r="AC32" s="3">
        <v>100</v>
      </c>
      <c r="AD32" s="3" t="s">
        <v>46</v>
      </c>
      <c r="AE32" s="3" t="s">
        <v>47</v>
      </c>
      <c r="AF32" s="3" t="s">
        <v>48</v>
      </c>
      <c r="AG32" s="3" t="s">
        <v>49</v>
      </c>
    </row>
    <row r="33" spans="1:33" x14ac:dyDescent="0.2">
      <c r="A33" s="3" t="s">
        <v>32</v>
      </c>
      <c r="B33" s="3">
        <v>95335</v>
      </c>
      <c r="C33" s="3" t="s">
        <v>33</v>
      </c>
      <c r="D33" s="3" t="s">
        <v>34</v>
      </c>
      <c r="E33" s="3" t="s">
        <v>35</v>
      </c>
      <c r="F33" s="3" t="s">
        <v>101</v>
      </c>
      <c r="G33" s="3"/>
      <c r="H33" s="3">
        <v>1.252894454</v>
      </c>
      <c r="I33" s="97">
        <f t="shared" si="0"/>
        <v>1.348273566122947</v>
      </c>
      <c r="J33" s="3">
        <v>1.4860973431</v>
      </c>
      <c r="K33" s="3"/>
      <c r="L33" s="3"/>
      <c r="M33" s="3" t="s">
        <v>37</v>
      </c>
      <c r="N33" s="3" t="s">
        <v>38</v>
      </c>
      <c r="O33" s="3" t="s">
        <v>39</v>
      </c>
      <c r="P33" s="3" t="s">
        <v>40</v>
      </c>
      <c r="Q33" s="3" t="s">
        <v>41</v>
      </c>
      <c r="R33" s="3" t="s">
        <v>42</v>
      </c>
      <c r="S33" s="3">
        <v>2012</v>
      </c>
      <c r="T33" s="3">
        <v>4</v>
      </c>
      <c r="U33" s="3">
        <v>5</v>
      </c>
      <c r="V33" s="3">
        <v>4</v>
      </c>
      <c r="W33" s="3" t="s">
        <v>43</v>
      </c>
      <c r="X33" s="3">
        <v>95334</v>
      </c>
      <c r="Y33" s="3" t="s">
        <v>44</v>
      </c>
      <c r="Z33" s="3" t="s">
        <v>35</v>
      </c>
      <c r="AA33" s="3"/>
      <c r="AB33" s="3" t="s">
        <v>45</v>
      </c>
      <c r="AC33" s="3">
        <v>100</v>
      </c>
      <c r="AD33" s="3" t="s">
        <v>46</v>
      </c>
      <c r="AE33" s="3" t="s">
        <v>47</v>
      </c>
      <c r="AF33" s="3" t="s">
        <v>48</v>
      </c>
      <c r="AG33" s="3" t="s">
        <v>49</v>
      </c>
    </row>
    <row r="34" spans="1:33" x14ac:dyDescent="0.2">
      <c r="A34" s="3" t="s">
        <v>32</v>
      </c>
      <c r="B34" s="3">
        <v>95335</v>
      </c>
      <c r="C34" s="3" t="s">
        <v>33</v>
      </c>
      <c r="D34" s="3" t="s">
        <v>34</v>
      </c>
      <c r="E34" s="3" t="s">
        <v>35</v>
      </c>
      <c r="F34" s="3" t="s">
        <v>102</v>
      </c>
      <c r="G34" s="3" t="s">
        <v>103</v>
      </c>
      <c r="H34" s="3">
        <v>0.17945949650000001</v>
      </c>
      <c r="I34" s="97">
        <f t="shared" si="0"/>
        <v>0.19312121188516612</v>
      </c>
      <c r="J34" s="3">
        <v>0.31083296580000003</v>
      </c>
      <c r="K34" s="3"/>
      <c r="L34" s="3" t="s">
        <v>47</v>
      </c>
      <c r="M34" s="3" t="s">
        <v>37</v>
      </c>
      <c r="N34" s="3" t="s">
        <v>38</v>
      </c>
      <c r="O34" s="3" t="s">
        <v>39</v>
      </c>
      <c r="P34" s="3" t="s">
        <v>40</v>
      </c>
      <c r="Q34" s="3" t="s">
        <v>41</v>
      </c>
      <c r="R34" s="3" t="s">
        <v>42</v>
      </c>
      <c r="S34" s="3">
        <v>2012</v>
      </c>
      <c r="T34" s="3">
        <v>4</v>
      </c>
      <c r="U34" s="3">
        <v>5</v>
      </c>
      <c r="V34" s="3">
        <v>4</v>
      </c>
      <c r="W34" s="3" t="s">
        <v>43</v>
      </c>
      <c r="X34" s="3">
        <v>95334</v>
      </c>
      <c r="Y34" s="3" t="s">
        <v>44</v>
      </c>
      <c r="Z34" s="3" t="s">
        <v>35</v>
      </c>
      <c r="AA34" s="3"/>
      <c r="AB34" s="3" t="s">
        <v>45</v>
      </c>
      <c r="AC34" s="3">
        <v>100</v>
      </c>
      <c r="AD34" s="3" t="s">
        <v>46</v>
      </c>
      <c r="AE34" s="3" t="s">
        <v>47</v>
      </c>
      <c r="AF34" s="3" t="s">
        <v>48</v>
      </c>
      <c r="AG34" s="3" t="s">
        <v>49</v>
      </c>
    </row>
    <row r="35" spans="1:33" x14ac:dyDescent="0.2">
      <c r="A35" s="3" t="s">
        <v>32</v>
      </c>
      <c r="B35" s="3">
        <v>95335</v>
      </c>
      <c r="C35" s="3" t="s">
        <v>33</v>
      </c>
      <c r="D35" s="3" t="s">
        <v>34</v>
      </c>
      <c r="E35" s="3" t="s">
        <v>35</v>
      </c>
      <c r="F35" s="3" t="s">
        <v>104</v>
      </c>
      <c r="G35" s="3"/>
      <c r="H35" s="3">
        <v>0.8208989243</v>
      </c>
      <c r="I35" s="97">
        <f t="shared" si="0"/>
        <v>0.88339150720867665</v>
      </c>
      <c r="J35" s="3">
        <v>1.4218386448</v>
      </c>
      <c r="K35" s="3"/>
      <c r="L35" s="3"/>
      <c r="M35" s="3" t="s">
        <v>37</v>
      </c>
      <c r="N35" s="3" t="s">
        <v>38</v>
      </c>
      <c r="O35" s="3" t="s">
        <v>39</v>
      </c>
      <c r="P35" s="3" t="s">
        <v>40</v>
      </c>
      <c r="Q35" s="3" t="s">
        <v>41</v>
      </c>
      <c r="R35" s="3" t="s">
        <v>42</v>
      </c>
      <c r="S35" s="3">
        <v>2012</v>
      </c>
      <c r="T35" s="3">
        <v>4</v>
      </c>
      <c r="U35" s="3">
        <v>5</v>
      </c>
      <c r="V35" s="3">
        <v>4</v>
      </c>
      <c r="W35" s="3" t="s">
        <v>43</v>
      </c>
      <c r="X35" s="3">
        <v>95334</v>
      </c>
      <c r="Y35" s="3" t="s">
        <v>44</v>
      </c>
      <c r="Z35" s="3" t="s">
        <v>35</v>
      </c>
      <c r="AA35" s="3"/>
      <c r="AB35" s="3" t="s">
        <v>45</v>
      </c>
      <c r="AC35" s="3">
        <v>100</v>
      </c>
      <c r="AD35" s="3" t="s">
        <v>46</v>
      </c>
      <c r="AE35" s="3" t="s">
        <v>47</v>
      </c>
      <c r="AF35" s="3" t="s">
        <v>48</v>
      </c>
      <c r="AG35" s="3" t="s">
        <v>49</v>
      </c>
    </row>
    <row r="36" spans="1:33" x14ac:dyDescent="0.2">
      <c r="A36" s="3" t="s">
        <v>32</v>
      </c>
      <c r="B36" s="3">
        <v>95335</v>
      </c>
      <c r="C36" s="3" t="s">
        <v>33</v>
      </c>
      <c r="D36" s="3" t="s">
        <v>34</v>
      </c>
      <c r="E36" s="3" t="s">
        <v>35</v>
      </c>
      <c r="F36" s="3" t="s">
        <v>105</v>
      </c>
      <c r="G36" s="3" t="s">
        <v>106</v>
      </c>
      <c r="H36" s="3">
        <v>3.0131297304000002</v>
      </c>
      <c r="I36" s="97">
        <f t="shared" si="0"/>
        <v>3.2425102959211296</v>
      </c>
      <c r="J36" s="3">
        <v>2.6102690023999999</v>
      </c>
      <c r="K36" s="3"/>
      <c r="L36" s="3"/>
      <c r="M36" s="3" t="s">
        <v>37</v>
      </c>
      <c r="N36" s="3" t="s">
        <v>38</v>
      </c>
      <c r="O36" s="3" t="s">
        <v>39</v>
      </c>
      <c r="P36" s="3" t="s">
        <v>40</v>
      </c>
      <c r="Q36" s="3" t="s">
        <v>41</v>
      </c>
      <c r="R36" s="3" t="s">
        <v>42</v>
      </c>
      <c r="S36" s="3">
        <v>2012</v>
      </c>
      <c r="T36" s="3">
        <v>4</v>
      </c>
      <c r="U36" s="3">
        <v>5</v>
      </c>
      <c r="V36" s="3">
        <v>4</v>
      </c>
      <c r="W36" s="3" t="s">
        <v>43</v>
      </c>
      <c r="X36" s="3">
        <v>95334</v>
      </c>
      <c r="Y36" s="3" t="s">
        <v>44</v>
      </c>
      <c r="Z36" s="3" t="s">
        <v>35</v>
      </c>
      <c r="AA36" s="3"/>
      <c r="AB36" s="3" t="s">
        <v>45</v>
      </c>
      <c r="AC36" s="3">
        <v>100</v>
      </c>
      <c r="AD36" s="3" t="s">
        <v>46</v>
      </c>
      <c r="AE36" s="3" t="s">
        <v>47</v>
      </c>
      <c r="AF36" s="3" t="s">
        <v>48</v>
      </c>
      <c r="AG36" s="3" t="s">
        <v>49</v>
      </c>
    </row>
    <row r="37" spans="1:33" x14ac:dyDescent="0.2">
      <c r="A37" s="3" t="s">
        <v>32</v>
      </c>
      <c r="B37" s="3">
        <v>95335</v>
      </c>
      <c r="C37" s="3" t="s">
        <v>33</v>
      </c>
      <c r="D37" s="3" t="s">
        <v>34</v>
      </c>
      <c r="E37" s="3" t="s">
        <v>35</v>
      </c>
      <c r="F37" s="3" t="s">
        <v>107</v>
      </c>
      <c r="G37" s="3" t="s">
        <v>108</v>
      </c>
      <c r="H37" s="3">
        <v>0.41225230400000001</v>
      </c>
      <c r="I37" s="97">
        <f t="shared" si="0"/>
        <v>0.44363584041890991</v>
      </c>
      <c r="J37" s="3">
        <v>0.71404193599999999</v>
      </c>
      <c r="K37" s="3"/>
      <c r="L37" s="3" t="s">
        <v>47</v>
      </c>
      <c r="M37" s="3" t="s">
        <v>37</v>
      </c>
      <c r="N37" s="3" t="s">
        <v>38</v>
      </c>
      <c r="O37" s="3" t="s">
        <v>39</v>
      </c>
      <c r="P37" s="3" t="s">
        <v>40</v>
      </c>
      <c r="Q37" s="3" t="s">
        <v>41</v>
      </c>
      <c r="R37" s="3" t="s">
        <v>42</v>
      </c>
      <c r="S37" s="3">
        <v>2012</v>
      </c>
      <c r="T37" s="3">
        <v>4</v>
      </c>
      <c r="U37" s="3">
        <v>5</v>
      </c>
      <c r="V37" s="3">
        <v>4</v>
      </c>
      <c r="W37" s="3" t="s">
        <v>43</v>
      </c>
      <c r="X37" s="3">
        <v>95334</v>
      </c>
      <c r="Y37" s="3" t="s">
        <v>44</v>
      </c>
      <c r="Z37" s="3" t="s">
        <v>35</v>
      </c>
      <c r="AA37" s="3"/>
      <c r="AB37" s="3" t="s">
        <v>45</v>
      </c>
      <c r="AC37" s="3">
        <v>100</v>
      </c>
      <c r="AD37" s="3" t="s">
        <v>46</v>
      </c>
      <c r="AE37" s="3" t="s">
        <v>47</v>
      </c>
      <c r="AF37" s="3" t="s">
        <v>48</v>
      </c>
      <c r="AG37" s="3" t="s">
        <v>49</v>
      </c>
    </row>
    <row r="38" spans="1:33" x14ac:dyDescent="0.2">
      <c r="A38" s="3" t="s">
        <v>32</v>
      </c>
      <c r="B38" s="3">
        <v>95335</v>
      </c>
      <c r="C38" s="3" t="s">
        <v>33</v>
      </c>
      <c r="D38" s="3" t="s">
        <v>34</v>
      </c>
      <c r="E38" s="3" t="s">
        <v>35</v>
      </c>
      <c r="F38" s="3" t="s">
        <v>109</v>
      </c>
      <c r="G38" s="3"/>
      <c r="H38" s="3">
        <v>0.19450644089999999</v>
      </c>
      <c r="I38" s="97">
        <f t="shared" si="0"/>
        <v>0.20931363521394053</v>
      </c>
      <c r="J38" s="3">
        <v>0.33689503799999998</v>
      </c>
      <c r="K38" s="3"/>
      <c r="L38" s="3"/>
      <c r="M38" s="3" t="s">
        <v>37</v>
      </c>
      <c r="N38" s="3" t="s">
        <v>38</v>
      </c>
      <c r="O38" s="3" t="s">
        <v>39</v>
      </c>
      <c r="P38" s="3" t="s">
        <v>40</v>
      </c>
      <c r="Q38" s="3" t="s">
        <v>41</v>
      </c>
      <c r="R38" s="3" t="s">
        <v>42</v>
      </c>
      <c r="S38" s="3">
        <v>2012</v>
      </c>
      <c r="T38" s="3">
        <v>4</v>
      </c>
      <c r="U38" s="3">
        <v>5</v>
      </c>
      <c r="V38" s="3">
        <v>4</v>
      </c>
      <c r="W38" s="3" t="s">
        <v>43</v>
      </c>
      <c r="X38" s="3">
        <v>95334</v>
      </c>
      <c r="Y38" s="3" t="s">
        <v>44</v>
      </c>
      <c r="Z38" s="3" t="s">
        <v>35</v>
      </c>
      <c r="AA38" s="3"/>
      <c r="AB38" s="3" t="s">
        <v>45</v>
      </c>
      <c r="AC38" s="3">
        <v>100</v>
      </c>
      <c r="AD38" s="3" t="s">
        <v>46</v>
      </c>
      <c r="AE38" s="3" t="s">
        <v>47</v>
      </c>
      <c r="AF38" s="3" t="s">
        <v>48</v>
      </c>
      <c r="AG38" s="3" t="s">
        <v>49</v>
      </c>
    </row>
    <row r="39" spans="1:33" x14ac:dyDescent="0.2">
      <c r="A39" s="3" t="s">
        <v>32</v>
      </c>
      <c r="B39" s="3">
        <v>95335</v>
      </c>
      <c r="C39" s="3" t="s">
        <v>33</v>
      </c>
      <c r="D39" s="3" t="s">
        <v>34</v>
      </c>
      <c r="E39" s="3" t="s">
        <v>35</v>
      </c>
      <c r="F39" s="3" t="s">
        <v>110</v>
      </c>
      <c r="G39" s="3" t="s">
        <v>111</v>
      </c>
      <c r="H39" s="3">
        <v>0.58797760399999999</v>
      </c>
      <c r="I39" s="97">
        <f t="shared" si="0"/>
        <v>0.63273858257936377</v>
      </c>
      <c r="J39" s="3">
        <v>1.0184070838999999</v>
      </c>
      <c r="K39" s="3"/>
      <c r="L39" s="3" t="s">
        <v>47</v>
      </c>
      <c r="M39" s="3" t="s">
        <v>37</v>
      </c>
      <c r="N39" s="3" t="s">
        <v>38</v>
      </c>
      <c r="O39" s="3" t="s">
        <v>39</v>
      </c>
      <c r="P39" s="3" t="s">
        <v>40</v>
      </c>
      <c r="Q39" s="3" t="s">
        <v>41</v>
      </c>
      <c r="R39" s="3" t="s">
        <v>42</v>
      </c>
      <c r="S39" s="3">
        <v>2012</v>
      </c>
      <c r="T39" s="3">
        <v>4</v>
      </c>
      <c r="U39" s="3">
        <v>5</v>
      </c>
      <c r="V39" s="3">
        <v>4</v>
      </c>
      <c r="W39" s="3" t="s">
        <v>43</v>
      </c>
      <c r="X39" s="3">
        <v>95334</v>
      </c>
      <c r="Y39" s="3" t="s">
        <v>44</v>
      </c>
      <c r="Z39" s="3" t="s">
        <v>35</v>
      </c>
      <c r="AA39" s="3"/>
      <c r="AB39" s="3" t="s">
        <v>45</v>
      </c>
      <c r="AC39" s="3">
        <v>100</v>
      </c>
      <c r="AD39" s="3" t="s">
        <v>46</v>
      </c>
      <c r="AE39" s="3" t="s">
        <v>47</v>
      </c>
      <c r="AF39" s="3" t="s">
        <v>48</v>
      </c>
      <c r="AG39" s="3" t="s">
        <v>49</v>
      </c>
    </row>
    <row r="40" spans="1:33" x14ac:dyDescent="0.2">
      <c r="A40" s="3" t="s">
        <v>32</v>
      </c>
      <c r="B40" s="3">
        <v>95335</v>
      </c>
      <c r="C40" s="3" t="s">
        <v>33</v>
      </c>
      <c r="D40" s="3" t="s">
        <v>34</v>
      </c>
      <c r="E40" s="3" t="s">
        <v>35</v>
      </c>
      <c r="F40" s="3" t="s">
        <v>112</v>
      </c>
      <c r="G40" s="3"/>
      <c r="H40" s="3">
        <v>0.21589606059999999</v>
      </c>
      <c r="I40" s="97">
        <f t="shared" si="0"/>
        <v>0.23233158276639465</v>
      </c>
      <c r="J40" s="3">
        <v>0.37394294620000001</v>
      </c>
      <c r="K40" s="3"/>
      <c r="L40" s="3"/>
      <c r="M40" s="3" t="s">
        <v>37</v>
      </c>
      <c r="N40" s="3" t="s">
        <v>38</v>
      </c>
      <c r="O40" s="3" t="s">
        <v>39</v>
      </c>
      <c r="P40" s="3" t="s">
        <v>40</v>
      </c>
      <c r="Q40" s="3" t="s">
        <v>41</v>
      </c>
      <c r="R40" s="3" t="s">
        <v>42</v>
      </c>
      <c r="S40" s="3">
        <v>2012</v>
      </c>
      <c r="T40" s="3">
        <v>4</v>
      </c>
      <c r="U40" s="3">
        <v>5</v>
      </c>
      <c r="V40" s="3">
        <v>4</v>
      </c>
      <c r="W40" s="3" t="s">
        <v>43</v>
      </c>
      <c r="X40" s="3">
        <v>95334</v>
      </c>
      <c r="Y40" s="3" t="s">
        <v>44</v>
      </c>
      <c r="Z40" s="3" t="s">
        <v>35</v>
      </c>
      <c r="AA40" s="3"/>
      <c r="AB40" s="3" t="s">
        <v>45</v>
      </c>
      <c r="AC40" s="3">
        <v>100</v>
      </c>
      <c r="AD40" s="3" t="s">
        <v>46</v>
      </c>
      <c r="AE40" s="3" t="s">
        <v>47</v>
      </c>
      <c r="AF40" s="3" t="s">
        <v>48</v>
      </c>
      <c r="AG40" s="3" t="s">
        <v>49</v>
      </c>
    </row>
    <row r="41" spans="1:33" x14ac:dyDescent="0.2">
      <c r="A41" s="3" t="s">
        <v>32</v>
      </c>
      <c r="B41" s="3">
        <v>95335</v>
      </c>
      <c r="C41" s="3" t="s">
        <v>33</v>
      </c>
      <c r="D41" s="3" t="s">
        <v>34</v>
      </c>
      <c r="E41" s="3" t="s">
        <v>35</v>
      </c>
      <c r="F41" s="3" t="s">
        <v>113</v>
      </c>
      <c r="G41" s="3"/>
      <c r="H41" s="3">
        <v>0.50191252419999999</v>
      </c>
      <c r="I41" s="97">
        <f t="shared" si="0"/>
        <v>0.54012162534874142</v>
      </c>
      <c r="J41" s="3">
        <v>0.86933799280000001</v>
      </c>
      <c r="K41" s="3"/>
      <c r="L41" s="3"/>
      <c r="M41" s="3" t="s">
        <v>37</v>
      </c>
      <c r="N41" s="3" t="s">
        <v>38</v>
      </c>
      <c r="O41" s="3" t="s">
        <v>39</v>
      </c>
      <c r="P41" s="3" t="s">
        <v>40</v>
      </c>
      <c r="Q41" s="3" t="s">
        <v>41</v>
      </c>
      <c r="R41" s="3" t="s">
        <v>42</v>
      </c>
      <c r="S41" s="3">
        <v>2012</v>
      </c>
      <c r="T41" s="3">
        <v>4</v>
      </c>
      <c r="U41" s="3">
        <v>5</v>
      </c>
      <c r="V41" s="3">
        <v>4</v>
      </c>
      <c r="W41" s="3" t="s">
        <v>43</v>
      </c>
      <c r="X41" s="3">
        <v>95334</v>
      </c>
      <c r="Y41" s="3" t="s">
        <v>44</v>
      </c>
      <c r="Z41" s="3" t="s">
        <v>35</v>
      </c>
      <c r="AA41" s="3"/>
      <c r="AB41" s="3" t="s">
        <v>45</v>
      </c>
      <c r="AC41" s="3">
        <v>100</v>
      </c>
      <c r="AD41" s="3" t="s">
        <v>46</v>
      </c>
      <c r="AE41" s="3" t="s">
        <v>47</v>
      </c>
      <c r="AF41" s="3" t="s">
        <v>48</v>
      </c>
      <c r="AG41" s="3" t="s">
        <v>49</v>
      </c>
    </row>
    <row r="42" spans="1:33" x14ac:dyDescent="0.2">
      <c r="A42" s="3" t="s">
        <v>32</v>
      </c>
      <c r="B42" s="3">
        <v>95335</v>
      </c>
      <c r="C42" s="3" t="s">
        <v>33</v>
      </c>
      <c r="D42" s="3" t="s">
        <v>34</v>
      </c>
      <c r="E42" s="3" t="s">
        <v>35</v>
      </c>
      <c r="F42" s="3" t="s">
        <v>114</v>
      </c>
      <c r="G42" s="3" t="s">
        <v>115</v>
      </c>
      <c r="H42" s="3">
        <v>0.26011436580000002</v>
      </c>
      <c r="I42" s="97">
        <f t="shared" si="0"/>
        <v>0.27991609545186374</v>
      </c>
      <c r="J42" s="3">
        <v>0.27450612959999998</v>
      </c>
      <c r="K42" s="3"/>
      <c r="L42" s="3" t="s">
        <v>47</v>
      </c>
      <c r="M42" s="3" t="s">
        <v>37</v>
      </c>
      <c r="N42" s="3" t="s">
        <v>38</v>
      </c>
      <c r="O42" s="3" t="s">
        <v>39</v>
      </c>
      <c r="P42" s="3" t="s">
        <v>40</v>
      </c>
      <c r="Q42" s="3" t="s">
        <v>41</v>
      </c>
      <c r="R42" s="3" t="s">
        <v>42</v>
      </c>
      <c r="S42" s="3">
        <v>2012</v>
      </c>
      <c r="T42" s="3">
        <v>4</v>
      </c>
      <c r="U42" s="3">
        <v>5</v>
      </c>
      <c r="V42" s="3">
        <v>4</v>
      </c>
      <c r="W42" s="3" t="s">
        <v>43</v>
      </c>
      <c r="X42" s="3">
        <v>95334</v>
      </c>
      <c r="Y42" s="3" t="s">
        <v>44</v>
      </c>
      <c r="Z42" s="3" t="s">
        <v>35</v>
      </c>
      <c r="AA42" s="3"/>
      <c r="AB42" s="3" t="s">
        <v>45</v>
      </c>
      <c r="AC42" s="3">
        <v>100</v>
      </c>
      <c r="AD42" s="3" t="s">
        <v>46</v>
      </c>
      <c r="AE42" s="3" t="s">
        <v>47</v>
      </c>
      <c r="AF42" s="3" t="s">
        <v>48</v>
      </c>
      <c r="AG42" s="3" t="s">
        <v>49</v>
      </c>
    </row>
    <row r="43" spans="1:33" x14ac:dyDescent="0.2">
      <c r="A43" s="3" t="s">
        <v>32</v>
      </c>
      <c r="B43" s="3">
        <v>95335</v>
      </c>
      <c r="C43" s="3" t="s">
        <v>33</v>
      </c>
      <c r="D43" s="3" t="s">
        <v>34</v>
      </c>
      <c r="E43" s="3" t="s">
        <v>35</v>
      </c>
      <c r="F43" s="3" t="s">
        <v>116</v>
      </c>
      <c r="G43" s="3"/>
      <c r="H43" s="3">
        <v>0.1562644966</v>
      </c>
      <c r="I43" s="97">
        <f t="shared" si="0"/>
        <v>0.16816044593113755</v>
      </c>
      <c r="J43" s="3">
        <v>0.2706580475</v>
      </c>
      <c r="K43" s="3"/>
      <c r="L43" s="3"/>
      <c r="M43" s="3" t="s">
        <v>37</v>
      </c>
      <c r="N43" s="3" t="s">
        <v>38</v>
      </c>
      <c r="O43" s="3" t="s">
        <v>39</v>
      </c>
      <c r="P43" s="3" t="s">
        <v>40</v>
      </c>
      <c r="Q43" s="3" t="s">
        <v>41</v>
      </c>
      <c r="R43" s="3" t="s">
        <v>42</v>
      </c>
      <c r="S43" s="3">
        <v>2012</v>
      </c>
      <c r="T43" s="3">
        <v>4</v>
      </c>
      <c r="U43" s="3">
        <v>5</v>
      </c>
      <c r="V43" s="3">
        <v>4</v>
      </c>
      <c r="W43" s="3" t="s">
        <v>43</v>
      </c>
      <c r="X43" s="3">
        <v>95334</v>
      </c>
      <c r="Y43" s="3" t="s">
        <v>44</v>
      </c>
      <c r="Z43" s="3" t="s">
        <v>35</v>
      </c>
      <c r="AA43" s="3"/>
      <c r="AB43" s="3" t="s">
        <v>45</v>
      </c>
      <c r="AC43" s="3">
        <v>100</v>
      </c>
      <c r="AD43" s="3" t="s">
        <v>46</v>
      </c>
      <c r="AE43" s="3" t="s">
        <v>47</v>
      </c>
      <c r="AF43" s="3" t="s">
        <v>48</v>
      </c>
      <c r="AG43" s="3" t="s">
        <v>49</v>
      </c>
    </row>
    <row r="44" spans="1:33" x14ac:dyDescent="0.2">
      <c r="A44" s="3" t="s">
        <v>32</v>
      </c>
      <c r="B44" s="3">
        <v>95335</v>
      </c>
      <c r="C44" s="3" t="s">
        <v>33</v>
      </c>
      <c r="D44" s="3" t="s">
        <v>34</v>
      </c>
      <c r="E44" s="3" t="s">
        <v>35</v>
      </c>
      <c r="F44" s="3" t="s">
        <v>117</v>
      </c>
      <c r="G44" s="3" t="s">
        <v>118</v>
      </c>
      <c r="H44" s="3">
        <v>13.3257338887</v>
      </c>
      <c r="I44" s="97">
        <f t="shared" si="0"/>
        <v>14.340182202868107</v>
      </c>
      <c r="J44" s="3">
        <v>8.9864557268999992</v>
      </c>
      <c r="K44" s="3"/>
      <c r="L44" s="3"/>
      <c r="M44" s="3" t="s">
        <v>37</v>
      </c>
      <c r="N44" s="3" t="s">
        <v>38</v>
      </c>
      <c r="O44" s="3" t="s">
        <v>39</v>
      </c>
      <c r="P44" s="3" t="s">
        <v>40</v>
      </c>
      <c r="Q44" s="3" t="s">
        <v>41</v>
      </c>
      <c r="R44" s="3" t="s">
        <v>42</v>
      </c>
      <c r="S44" s="3">
        <v>2012</v>
      </c>
      <c r="T44" s="3">
        <v>4</v>
      </c>
      <c r="U44" s="3">
        <v>5</v>
      </c>
      <c r="V44" s="3">
        <v>4</v>
      </c>
      <c r="W44" s="3" t="s">
        <v>43</v>
      </c>
      <c r="X44" s="3">
        <v>95334</v>
      </c>
      <c r="Y44" s="3" t="s">
        <v>44</v>
      </c>
      <c r="Z44" s="3" t="s">
        <v>35</v>
      </c>
      <c r="AA44" s="3"/>
      <c r="AB44" s="3" t="s">
        <v>45</v>
      </c>
      <c r="AC44" s="3">
        <v>100</v>
      </c>
      <c r="AD44" s="3" t="s">
        <v>46</v>
      </c>
      <c r="AE44" s="3" t="s">
        <v>47</v>
      </c>
      <c r="AF44" s="3" t="s">
        <v>48</v>
      </c>
      <c r="AG44" s="3" t="s">
        <v>49</v>
      </c>
    </row>
    <row r="45" spans="1:33" x14ac:dyDescent="0.2">
      <c r="A45" s="3" t="s">
        <v>32</v>
      </c>
      <c r="B45" s="3">
        <v>95335</v>
      </c>
      <c r="C45" s="3" t="s">
        <v>33</v>
      </c>
      <c r="D45" s="3" t="s">
        <v>34</v>
      </c>
      <c r="E45" s="3" t="s">
        <v>35</v>
      </c>
      <c r="F45" s="3" t="s">
        <v>119</v>
      </c>
      <c r="G45" s="3" t="s">
        <v>120</v>
      </c>
      <c r="H45" s="3">
        <v>0.87779154159999995</v>
      </c>
      <c r="I45" s="97">
        <f t="shared" si="0"/>
        <v>0.94461518951347445</v>
      </c>
      <c r="J45" s="3">
        <v>1.0758793671</v>
      </c>
      <c r="K45" s="3"/>
      <c r="L45" s="3" t="s">
        <v>47</v>
      </c>
      <c r="M45" s="3" t="s">
        <v>37</v>
      </c>
      <c r="N45" s="3" t="s">
        <v>38</v>
      </c>
      <c r="O45" s="3" t="s">
        <v>39</v>
      </c>
      <c r="P45" s="3" t="s">
        <v>40</v>
      </c>
      <c r="Q45" s="3" t="s">
        <v>41</v>
      </c>
      <c r="R45" s="3" t="s">
        <v>42</v>
      </c>
      <c r="S45" s="3">
        <v>2012</v>
      </c>
      <c r="T45" s="3">
        <v>4</v>
      </c>
      <c r="U45" s="3">
        <v>5</v>
      </c>
      <c r="V45" s="3">
        <v>4</v>
      </c>
      <c r="W45" s="3" t="s">
        <v>43</v>
      </c>
      <c r="X45" s="3">
        <v>95334</v>
      </c>
      <c r="Y45" s="3" t="s">
        <v>44</v>
      </c>
      <c r="Z45" s="3" t="s">
        <v>35</v>
      </c>
      <c r="AA45" s="3"/>
      <c r="AB45" s="3" t="s">
        <v>45</v>
      </c>
      <c r="AC45" s="3">
        <v>100</v>
      </c>
      <c r="AD45" s="3" t="s">
        <v>46</v>
      </c>
      <c r="AE45" s="3" t="s">
        <v>47</v>
      </c>
      <c r="AF45" s="3" t="s">
        <v>48</v>
      </c>
      <c r="AG45" s="3" t="s">
        <v>49</v>
      </c>
    </row>
    <row r="46" spans="1:33" x14ac:dyDescent="0.2">
      <c r="A46" s="3" t="s">
        <v>32</v>
      </c>
      <c r="B46" s="3">
        <v>95335</v>
      </c>
      <c r="C46" s="3" t="s">
        <v>33</v>
      </c>
      <c r="D46" s="3" t="s">
        <v>34</v>
      </c>
      <c r="E46" s="3" t="s">
        <v>35</v>
      </c>
      <c r="F46" s="3" t="s">
        <v>122</v>
      </c>
      <c r="G46" s="3" t="s">
        <v>123</v>
      </c>
      <c r="H46" s="3">
        <v>0.51565535520000005</v>
      </c>
      <c r="I46" s="97">
        <f t="shared" si="0"/>
        <v>0.55491065702003572</v>
      </c>
      <c r="J46" s="3">
        <v>0.89314127440000002</v>
      </c>
      <c r="K46" s="3" t="s">
        <v>47</v>
      </c>
      <c r="L46" s="3" t="s">
        <v>47</v>
      </c>
      <c r="M46" s="3" t="s">
        <v>37</v>
      </c>
      <c r="N46" s="3" t="s">
        <v>38</v>
      </c>
      <c r="O46" s="3" t="s">
        <v>39</v>
      </c>
      <c r="P46" s="3" t="s">
        <v>40</v>
      </c>
      <c r="Q46" s="3" t="s">
        <v>41</v>
      </c>
      <c r="R46" s="3" t="s">
        <v>42</v>
      </c>
      <c r="S46" s="3">
        <v>2012</v>
      </c>
      <c r="T46" s="3">
        <v>4</v>
      </c>
      <c r="U46" s="3">
        <v>5</v>
      </c>
      <c r="V46" s="3">
        <v>4</v>
      </c>
      <c r="W46" s="3" t="s">
        <v>43</v>
      </c>
      <c r="X46" s="3">
        <v>95334</v>
      </c>
      <c r="Y46" s="3" t="s">
        <v>44</v>
      </c>
      <c r="Z46" s="3" t="s">
        <v>35</v>
      </c>
      <c r="AA46" s="3"/>
      <c r="AB46" s="3" t="s">
        <v>45</v>
      </c>
      <c r="AC46" s="3">
        <v>100</v>
      </c>
      <c r="AD46" s="3" t="s">
        <v>46</v>
      </c>
      <c r="AE46" s="3" t="s">
        <v>47</v>
      </c>
      <c r="AF46" s="3" t="s">
        <v>48</v>
      </c>
      <c r="AG46" s="3" t="s">
        <v>49</v>
      </c>
    </row>
    <row r="47" spans="1:33" x14ac:dyDescent="0.2">
      <c r="A47" s="3" t="s">
        <v>32</v>
      </c>
      <c r="B47" s="3">
        <v>95335</v>
      </c>
      <c r="C47" s="3" t="s">
        <v>33</v>
      </c>
      <c r="D47" s="3" t="s">
        <v>34</v>
      </c>
      <c r="E47" s="3" t="s">
        <v>35</v>
      </c>
      <c r="F47" s="3" t="s">
        <v>124</v>
      </c>
      <c r="G47" s="3"/>
      <c r="H47" s="3">
        <v>2.5273201499999998E-2</v>
      </c>
      <c r="I47" s="97">
        <f t="shared" si="0"/>
        <v>2.7197174833809911E-2</v>
      </c>
      <c r="J47" s="3">
        <v>2.2328684099999999E-2</v>
      </c>
      <c r="K47" s="3"/>
      <c r="L47" s="3"/>
      <c r="M47" s="3" t="s">
        <v>56</v>
      </c>
      <c r="N47" s="3" t="s">
        <v>38</v>
      </c>
      <c r="O47" s="3" t="s">
        <v>39</v>
      </c>
      <c r="P47" s="3" t="s">
        <v>40</v>
      </c>
      <c r="Q47" s="3" t="s">
        <v>41</v>
      </c>
      <c r="R47" s="3" t="s">
        <v>42</v>
      </c>
      <c r="S47" s="3">
        <v>2012</v>
      </c>
      <c r="T47" s="3">
        <v>4</v>
      </c>
      <c r="U47" s="3">
        <v>5</v>
      </c>
      <c r="V47" s="3">
        <v>4</v>
      </c>
      <c r="W47" s="3" t="s">
        <v>43</v>
      </c>
      <c r="X47" s="3">
        <v>95334</v>
      </c>
      <c r="Y47" s="3" t="s">
        <v>44</v>
      </c>
      <c r="Z47" s="3" t="s">
        <v>35</v>
      </c>
      <c r="AA47" s="3"/>
      <c r="AB47" s="3" t="s">
        <v>45</v>
      </c>
      <c r="AC47" s="3">
        <v>100</v>
      </c>
      <c r="AD47" s="3" t="s">
        <v>46</v>
      </c>
      <c r="AE47" s="3" t="s">
        <v>47</v>
      </c>
      <c r="AF47" s="3" t="s">
        <v>48</v>
      </c>
      <c r="AG47" s="3" t="s">
        <v>49</v>
      </c>
    </row>
    <row r="48" spans="1:33" x14ac:dyDescent="0.2">
      <c r="A48" s="3" t="s">
        <v>32</v>
      </c>
      <c r="B48" s="3">
        <v>95335</v>
      </c>
      <c r="C48" s="3" t="s">
        <v>33</v>
      </c>
      <c r="D48" s="3" t="s">
        <v>34</v>
      </c>
      <c r="E48" s="3" t="s">
        <v>35</v>
      </c>
      <c r="F48" s="3" t="s">
        <v>125</v>
      </c>
      <c r="G48" s="3" t="s">
        <v>126</v>
      </c>
      <c r="H48" s="3">
        <v>6.654772908</v>
      </c>
      <c r="I48" s="97">
        <f t="shared" si="0"/>
        <v>7.1613808902753222</v>
      </c>
      <c r="J48" s="3">
        <v>3.9137718136999999</v>
      </c>
      <c r="K48" s="3" t="s">
        <v>47</v>
      </c>
      <c r="L48" s="3" t="s">
        <v>47</v>
      </c>
      <c r="M48" s="3" t="s">
        <v>37</v>
      </c>
      <c r="N48" s="3" t="s">
        <v>38</v>
      </c>
      <c r="O48" s="3" t="s">
        <v>39</v>
      </c>
      <c r="P48" s="3" t="s">
        <v>40</v>
      </c>
      <c r="Q48" s="3" t="s">
        <v>41</v>
      </c>
      <c r="R48" s="3" t="s">
        <v>42</v>
      </c>
      <c r="S48" s="3">
        <v>2012</v>
      </c>
      <c r="T48" s="3">
        <v>4</v>
      </c>
      <c r="U48" s="3">
        <v>5</v>
      </c>
      <c r="V48" s="3">
        <v>4</v>
      </c>
      <c r="W48" s="3" t="s">
        <v>43</v>
      </c>
      <c r="X48" s="3">
        <v>95334</v>
      </c>
      <c r="Y48" s="3" t="s">
        <v>44</v>
      </c>
      <c r="Z48" s="3" t="s">
        <v>35</v>
      </c>
      <c r="AA48" s="3"/>
      <c r="AB48" s="3" t="s">
        <v>45</v>
      </c>
      <c r="AC48" s="3">
        <v>100</v>
      </c>
      <c r="AD48" s="3" t="s">
        <v>46</v>
      </c>
      <c r="AE48" s="3" t="s">
        <v>47</v>
      </c>
      <c r="AF48" s="3" t="s">
        <v>48</v>
      </c>
      <c r="AG48" s="3" t="s">
        <v>49</v>
      </c>
    </row>
    <row r="49" spans="1:33" x14ac:dyDescent="0.2">
      <c r="A49" s="3" t="s">
        <v>32</v>
      </c>
      <c r="B49" s="3">
        <v>95335</v>
      </c>
      <c r="C49" s="3" t="s">
        <v>33</v>
      </c>
      <c r="D49" s="3" t="s">
        <v>34</v>
      </c>
      <c r="E49" s="3" t="s">
        <v>35</v>
      </c>
      <c r="F49" s="3" t="s">
        <v>128</v>
      </c>
      <c r="G49" s="3" t="s">
        <v>129</v>
      </c>
      <c r="H49" s="3">
        <v>7.9947451399999994E-2</v>
      </c>
      <c r="I49" s="97">
        <f t="shared" si="0"/>
        <v>8.6033612055177136E-2</v>
      </c>
      <c r="J49" s="3">
        <v>0.1170582734</v>
      </c>
      <c r="K49" s="3"/>
      <c r="L49" s="3"/>
      <c r="M49" s="3" t="s">
        <v>56</v>
      </c>
      <c r="N49" s="3" t="s">
        <v>38</v>
      </c>
      <c r="O49" s="3" t="s">
        <v>39</v>
      </c>
      <c r="P49" s="3" t="s">
        <v>40</v>
      </c>
      <c r="Q49" s="3" t="s">
        <v>41</v>
      </c>
      <c r="R49" s="3" t="s">
        <v>42</v>
      </c>
      <c r="S49" s="3">
        <v>2012</v>
      </c>
      <c r="T49" s="3">
        <v>4</v>
      </c>
      <c r="U49" s="3">
        <v>5</v>
      </c>
      <c r="V49" s="3">
        <v>4</v>
      </c>
      <c r="W49" s="3" t="s">
        <v>43</v>
      </c>
      <c r="X49" s="3">
        <v>95334</v>
      </c>
      <c r="Y49" s="3" t="s">
        <v>44</v>
      </c>
      <c r="Z49" s="3" t="s">
        <v>35</v>
      </c>
      <c r="AA49" s="3"/>
      <c r="AB49" s="3" t="s">
        <v>45</v>
      </c>
      <c r="AC49" s="3">
        <v>100</v>
      </c>
      <c r="AD49" s="3" t="s">
        <v>46</v>
      </c>
      <c r="AE49" s="3" t="s">
        <v>47</v>
      </c>
      <c r="AF49" s="3" t="s">
        <v>48</v>
      </c>
      <c r="AG49" s="3" t="s">
        <v>49</v>
      </c>
    </row>
    <row r="50" spans="1:33" x14ac:dyDescent="0.2">
      <c r="A50" s="3" t="s">
        <v>32</v>
      </c>
      <c r="B50" s="3">
        <v>95335</v>
      </c>
      <c r="C50" s="3" t="s">
        <v>33</v>
      </c>
      <c r="D50" s="3" t="s">
        <v>34</v>
      </c>
      <c r="E50" s="3" t="s">
        <v>35</v>
      </c>
      <c r="F50" s="3" t="s">
        <v>130</v>
      </c>
      <c r="G50" s="3" t="s">
        <v>131</v>
      </c>
      <c r="H50" s="3">
        <v>0.77414540330000003</v>
      </c>
      <c r="I50" s="97">
        <f t="shared" si="0"/>
        <v>0.83307878031757809</v>
      </c>
      <c r="J50" s="3">
        <v>1.0713289399000001</v>
      </c>
      <c r="K50" s="3"/>
      <c r="L50" s="3" t="s">
        <v>47</v>
      </c>
      <c r="M50" s="3" t="s">
        <v>37</v>
      </c>
      <c r="N50" s="3" t="s">
        <v>38</v>
      </c>
      <c r="O50" s="3" t="s">
        <v>39</v>
      </c>
      <c r="P50" s="3" t="s">
        <v>40</v>
      </c>
      <c r="Q50" s="3" t="s">
        <v>41</v>
      </c>
      <c r="R50" s="3" t="s">
        <v>42</v>
      </c>
      <c r="S50" s="3">
        <v>2012</v>
      </c>
      <c r="T50" s="3">
        <v>4</v>
      </c>
      <c r="U50" s="3">
        <v>5</v>
      </c>
      <c r="V50" s="3">
        <v>4</v>
      </c>
      <c r="W50" s="3" t="s">
        <v>43</v>
      </c>
      <c r="X50" s="3">
        <v>95334</v>
      </c>
      <c r="Y50" s="3" t="s">
        <v>44</v>
      </c>
      <c r="Z50" s="3" t="s">
        <v>35</v>
      </c>
      <c r="AA50" s="3"/>
      <c r="AB50" s="3" t="s">
        <v>45</v>
      </c>
      <c r="AC50" s="3">
        <v>100</v>
      </c>
      <c r="AD50" s="3" t="s">
        <v>46</v>
      </c>
      <c r="AE50" s="3" t="s">
        <v>47</v>
      </c>
      <c r="AF50" s="3" t="s">
        <v>48</v>
      </c>
      <c r="AG50" s="3" t="s">
        <v>49</v>
      </c>
    </row>
    <row r="51" spans="1:33" x14ac:dyDescent="0.2">
      <c r="A51" s="3" t="s">
        <v>32</v>
      </c>
      <c r="B51" s="3">
        <v>95335</v>
      </c>
      <c r="C51" s="3" t="s">
        <v>33</v>
      </c>
      <c r="D51" s="3" t="s">
        <v>34</v>
      </c>
      <c r="E51" s="3" t="s">
        <v>35</v>
      </c>
      <c r="F51" s="3" t="s">
        <v>132</v>
      </c>
      <c r="G51" s="3" t="s">
        <v>133</v>
      </c>
      <c r="H51" s="3">
        <v>0.1674490062</v>
      </c>
      <c r="I51" s="97">
        <f t="shared" si="0"/>
        <v>0.18019639883649566</v>
      </c>
      <c r="J51" s="3">
        <v>0.14524596410000001</v>
      </c>
      <c r="K51" s="3"/>
      <c r="L51" s="3" t="s">
        <v>47</v>
      </c>
      <c r="M51" s="3" t="s">
        <v>37</v>
      </c>
      <c r="N51" s="3" t="s">
        <v>38</v>
      </c>
      <c r="O51" s="3" t="s">
        <v>39</v>
      </c>
      <c r="P51" s="3" t="s">
        <v>40</v>
      </c>
      <c r="Q51" s="3" t="s">
        <v>41</v>
      </c>
      <c r="R51" s="3" t="s">
        <v>42</v>
      </c>
      <c r="S51" s="3">
        <v>2012</v>
      </c>
      <c r="T51" s="3">
        <v>4</v>
      </c>
      <c r="U51" s="3">
        <v>5</v>
      </c>
      <c r="V51" s="3">
        <v>4</v>
      </c>
      <c r="W51" s="3" t="s">
        <v>43</v>
      </c>
      <c r="X51" s="3">
        <v>95334</v>
      </c>
      <c r="Y51" s="3" t="s">
        <v>44</v>
      </c>
      <c r="Z51" s="3" t="s">
        <v>35</v>
      </c>
      <c r="AA51" s="3"/>
      <c r="AB51" s="3" t="s">
        <v>45</v>
      </c>
      <c r="AC51" s="3">
        <v>100</v>
      </c>
      <c r="AD51" s="3" t="s">
        <v>46</v>
      </c>
      <c r="AE51" s="3" t="s">
        <v>47</v>
      </c>
      <c r="AF51" s="3" t="s">
        <v>48</v>
      </c>
      <c r="AG51" s="3" t="s">
        <v>49</v>
      </c>
    </row>
    <row r="52" spans="1:33" x14ac:dyDescent="0.2">
      <c r="A52" s="3" t="s">
        <v>32</v>
      </c>
      <c r="B52" s="3">
        <v>95335</v>
      </c>
      <c r="C52" s="3" t="s">
        <v>33</v>
      </c>
      <c r="D52" s="3" t="s">
        <v>34</v>
      </c>
      <c r="E52" s="3" t="s">
        <v>35</v>
      </c>
      <c r="F52" s="3" t="s">
        <v>134</v>
      </c>
      <c r="G52" s="3" t="s">
        <v>135</v>
      </c>
      <c r="H52" s="3">
        <v>0.1230468475</v>
      </c>
      <c r="I52" s="97">
        <f t="shared" si="0"/>
        <v>0.13241403643328076</v>
      </c>
      <c r="J52" s="3">
        <v>0.18065702889999999</v>
      </c>
      <c r="K52" s="3"/>
      <c r="L52" s="3" t="s">
        <v>47</v>
      </c>
      <c r="M52" s="3" t="s">
        <v>37</v>
      </c>
      <c r="N52" s="3" t="s">
        <v>38</v>
      </c>
      <c r="O52" s="3" t="s">
        <v>39</v>
      </c>
      <c r="P52" s="3" t="s">
        <v>40</v>
      </c>
      <c r="Q52" s="3" t="s">
        <v>41</v>
      </c>
      <c r="R52" s="3" t="s">
        <v>42</v>
      </c>
      <c r="S52" s="3">
        <v>2012</v>
      </c>
      <c r="T52" s="3">
        <v>4</v>
      </c>
      <c r="U52" s="3">
        <v>5</v>
      </c>
      <c r="V52" s="3">
        <v>4</v>
      </c>
      <c r="W52" s="3" t="s">
        <v>43</v>
      </c>
      <c r="X52" s="3">
        <v>95334</v>
      </c>
      <c r="Y52" s="3" t="s">
        <v>44</v>
      </c>
      <c r="Z52" s="3" t="s">
        <v>35</v>
      </c>
      <c r="AA52" s="3"/>
      <c r="AB52" s="3" t="s">
        <v>45</v>
      </c>
      <c r="AC52" s="3">
        <v>100</v>
      </c>
      <c r="AD52" s="3" t="s">
        <v>46</v>
      </c>
      <c r="AE52" s="3" t="s">
        <v>47</v>
      </c>
      <c r="AF52" s="3" t="s">
        <v>48</v>
      </c>
      <c r="AG52" s="3" t="s">
        <v>49</v>
      </c>
    </row>
    <row r="53" spans="1:33" x14ac:dyDescent="0.2">
      <c r="A53" s="3" t="s">
        <v>32</v>
      </c>
      <c r="B53" s="3">
        <v>95335</v>
      </c>
      <c r="C53" s="3" t="s">
        <v>33</v>
      </c>
      <c r="D53" s="3" t="s">
        <v>34</v>
      </c>
      <c r="E53" s="3" t="s">
        <v>35</v>
      </c>
      <c r="F53" s="3" t="s">
        <v>136</v>
      </c>
      <c r="G53" s="3" t="s">
        <v>137</v>
      </c>
      <c r="H53" s="3">
        <v>0.36389256089999999</v>
      </c>
      <c r="I53" s="97">
        <f t="shared" si="0"/>
        <v>0.39159461453746258</v>
      </c>
      <c r="J53" s="3">
        <v>0.63028040389999995</v>
      </c>
      <c r="K53" s="3"/>
      <c r="L53" s="3"/>
      <c r="M53" s="3" t="s">
        <v>37</v>
      </c>
      <c r="N53" s="3" t="s">
        <v>38</v>
      </c>
      <c r="O53" s="3" t="s">
        <v>39</v>
      </c>
      <c r="P53" s="3" t="s">
        <v>40</v>
      </c>
      <c r="Q53" s="3" t="s">
        <v>41</v>
      </c>
      <c r="R53" s="3" t="s">
        <v>42</v>
      </c>
      <c r="S53" s="3">
        <v>2012</v>
      </c>
      <c r="T53" s="3">
        <v>4</v>
      </c>
      <c r="U53" s="3">
        <v>5</v>
      </c>
      <c r="V53" s="3">
        <v>4</v>
      </c>
      <c r="W53" s="3" t="s">
        <v>43</v>
      </c>
      <c r="X53" s="3">
        <v>95334</v>
      </c>
      <c r="Y53" s="3" t="s">
        <v>44</v>
      </c>
      <c r="Z53" s="3" t="s">
        <v>35</v>
      </c>
      <c r="AA53" s="3"/>
      <c r="AB53" s="3" t="s">
        <v>45</v>
      </c>
      <c r="AC53" s="3">
        <v>100</v>
      </c>
      <c r="AD53" s="3" t="s">
        <v>46</v>
      </c>
      <c r="AE53" s="3" t="s">
        <v>47</v>
      </c>
      <c r="AF53" s="3" t="s">
        <v>48</v>
      </c>
      <c r="AG53" s="3" t="s">
        <v>49</v>
      </c>
    </row>
    <row r="54" spans="1:33" x14ac:dyDescent="0.2">
      <c r="A54" s="3" t="s">
        <v>32</v>
      </c>
      <c r="B54" s="3">
        <v>95335</v>
      </c>
      <c r="C54" s="3" t="s">
        <v>33</v>
      </c>
      <c r="D54" s="3" t="s">
        <v>34</v>
      </c>
      <c r="E54" s="3" t="s">
        <v>35</v>
      </c>
      <c r="F54" s="3" t="s">
        <v>138</v>
      </c>
      <c r="G54" s="3" t="s">
        <v>139</v>
      </c>
      <c r="H54" s="3">
        <v>9.3927899300000006E-2</v>
      </c>
      <c r="I54" s="97">
        <f t="shared" si="0"/>
        <v>0.10107834969125665</v>
      </c>
      <c r="J54" s="3">
        <v>0.16268789389999999</v>
      </c>
      <c r="K54" s="3"/>
      <c r="L54" s="3" t="s">
        <v>47</v>
      </c>
      <c r="M54" s="3" t="s">
        <v>37</v>
      </c>
      <c r="N54" s="3" t="s">
        <v>38</v>
      </c>
      <c r="O54" s="3" t="s">
        <v>39</v>
      </c>
      <c r="P54" s="3" t="s">
        <v>40</v>
      </c>
      <c r="Q54" s="3" t="s">
        <v>41</v>
      </c>
      <c r="R54" s="3" t="s">
        <v>42</v>
      </c>
      <c r="S54" s="3">
        <v>2012</v>
      </c>
      <c r="T54" s="3">
        <v>4</v>
      </c>
      <c r="U54" s="3">
        <v>5</v>
      </c>
      <c r="V54" s="3">
        <v>4</v>
      </c>
      <c r="W54" s="3" t="s">
        <v>43</v>
      </c>
      <c r="X54" s="3">
        <v>95334</v>
      </c>
      <c r="Y54" s="3" t="s">
        <v>44</v>
      </c>
      <c r="Z54" s="3" t="s">
        <v>35</v>
      </c>
      <c r="AA54" s="3"/>
      <c r="AB54" s="3" t="s">
        <v>45</v>
      </c>
      <c r="AC54" s="3">
        <v>100</v>
      </c>
      <c r="AD54" s="3" t="s">
        <v>46</v>
      </c>
      <c r="AE54" s="3" t="s">
        <v>47</v>
      </c>
      <c r="AF54" s="3" t="s">
        <v>48</v>
      </c>
      <c r="AG54" s="3" t="s">
        <v>49</v>
      </c>
    </row>
    <row r="55" spans="1:33" x14ac:dyDescent="0.2">
      <c r="A55" s="3" t="s">
        <v>32</v>
      </c>
      <c r="B55" s="3">
        <v>95335</v>
      </c>
      <c r="C55" s="3" t="s">
        <v>33</v>
      </c>
      <c r="D55" s="3" t="s">
        <v>34</v>
      </c>
      <c r="E55" s="3" t="s">
        <v>35</v>
      </c>
      <c r="F55" s="3" t="s">
        <v>140</v>
      </c>
      <c r="G55" s="3" t="s">
        <v>141</v>
      </c>
      <c r="H55" s="3">
        <v>7.2447075200000002E-2</v>
      </c>
      <c r="I55" s="97">
        <f t="shared" si="0"/>
        <v>7.796225462027731E-2</v>
      </c>
      <c r="J55" s="3">
        <v>0.12548201519999999</v>
      </c>
      <c r="K55" s="3" t="s">
        <v>47</v>
      </c>
      <c r="L55" s="3" t="s">
        <v>47</v>
      </c>
      <c r="M55" s="3" t="s">
        <v>37</v>
      </c>
      <c r="N55" s="3" t="s">
        <v>38</v>
      </c>
      <c r="O55" s="3" t="s">
        <v>39</v>
      </c>
      <c r="P55" s="3" t="s">
        <v>40</v>
      </c>
      <c r="Q55" s="3" t="s">
        <v>41</v>
      </c>
      <c r="R55" s="3" t="s">
        <v>42</v>
      </c>
      <c r="S55" s="3">
        <v>2012</v>
      </c>
      <c r="T55" s="3">
        <v>4</v>
      </c>
      <c r="U55" s="3">
        <v>5</v>
      </c>
      <c r="V55" s="3">
        <v>4</v>
      </c>
      <c r="W55" s="3" t="s">
        <v>43</v>
      </c>
      <c r="X55" s="3">
        <v>95334</v>
      </c>
      <c r="Y55" s="3" t="s">
        <v>44</v>
      </c>
      <c r="Z55" s="3" t="s">
        <v>35</v>
      </c>
      <c r="AA55" s="3"/>
      <c r="AB55" s="3" t="s">
        <v>45</v>
      </c>
      <c r="AC55" s="3">
        <v>100</v>
      </c>
      <c r="AD55" s="3" t="s">
        <v>46</v>
      </c>
      <c r="AE55" s="3" t="s">
        <v>47</v>
      </c>
      <c r="AF55" s="3" t="s">
        <v>48</v>
      </c>
      <c r="AG55" s="3" t="s">
        <v>49</v>
      </c>
    </row>
    <row r="56" spans="1:33" x14ac:dyDescent="0.2">
      <c r="A56" s="3" t="s">
        <v>32</v>
      </c>
      <c r="B56" s="3">
        <v>95335</v>
      </c>
      <c r="C56" s="3" t="s">
        <v>33</v>
      </c>
      <c r="D56" s="3" t="s">
        <v>34</v>
      </c>
      <c r="E56" s="3" t="s">
        <v>35</v>
      </c>
      <c r="F56" s="3" t="s">
        <v>142</v>
      </c>
      <c r="G56" s="3" t="s">
        <v>143</v>
      </c>
      <c r="H56" s="3">
        <v>2.7200031238000002</v>
      </c>
      <c r="I56" s="97">
        <f t="shared" si="0"/>
        <v>2.9270688363916899</v>
      </c>
      <c r="J56" s="3">
        <v>4.7111836071999997</v>
      </c>
      <c r="K56" s="3"/>
      <c r="L56" s="3" t="s">
        <v>47</v>
      </c>
      <c r="M56" s="3" t="s">
        <v>37</v>
      </c>
      <c r="N56" s="3" t="s">
        <v>38</v>
      </c>
      <c r="O56" s="3" t="s">
        <v>39</v>
      </c>
      <c r="P56" s="3" t="s">
        <v>40</v>
      </c>
      <c r="Q56" s="3" t="s">
        <v>41</v>
      </c>
      <c r="R56" s="3" t="s">
        <v>42</v>
      </c>
      <c r="S56" s="3">
        <v>2012</v>
      </c>
      <c r="T56" s="3">
        <v>4</v>
      </c>
      <c r="U56" s="3">
        <v>5</v>
      </c>
      <c r="V56" s="3">
        <v>4</v>
      </c>
      <c r="W56" s="3" t="s">
        <v>43</v>
      </c>
      <c r="X56" s="3">
        <v>95334</v>
      </c>
      <c r="Y56" s="3" t="s">
        <v>44</v>
      </c>
      <c r="Z56" s="3" t="s">
        <v>35</v>
      </c>
      <c r="AA56" s="3"/>
      <c r="AB56" s="3" t="s">
        <v>45</v>
      </c>
      <c r="AC56" s="3">
        <v>100</v>
      </c>
      <c r="AD56" s="3" t="s">
        <v>46</v>
      </c>
      <c r="AE56" s="3" t="s">
        <v>47</v>
      </c>
      <c r="AF56" s="3" t="s">
        <v>48</v>
      </c>
      <c r="AG56" s="3" t="s">
        <v>49</v>
      </c>
    </row>
    <row r="57" spans="1:33" x14ac:dyDescent="0.2">
      <c r="A57" s="3" t="s">
        <v>32</v>
      </c>
      <c r="B57" s="3">
        <v>95335</v>
      </c>
      <c r="C57" s="3" t="s">
        <v>33</v>
      </c>
      <c r="D57" s="3" t="s">
        <v>34</v>
      </c>
      <c r="E57" s="3" t="s">
        <v>35</v>
      </c>
      <c r="F57" s="3" t="s">
        <v>144</v>
      </c>
      <c r="G57" s="3" t="s">
        <v>145</v>
      </c>
      <c r="H57" s="3">
        <v>0.36378556880000001</v>
      </c>
      <c r="I57" s="97">
        <f t="shared" si="0"/>
        <v>0.39147947744849759</v>
      </c>
      <c r="J57" s="3">
        <v>0.32566483070000002</v>
      </c>
      <c r="K57" s="3"/>
      <c r="L57" s="3" t="s">
        <v>47</v>
      </c>
      <c r="M57" s="3" t="s">
        <v>37</v>
      </c>
      <c r="N57" s="3" t="s">
        <v>38</v>
      </c>
      <c r="O57" s="3" t="s">
        <v>39</v>
      </c>
      <c r="P57" s="3" t="s">
        <v>40</v>
      </c>
      <c r="Q57" s="3" t="s">
        <v>41</v>
      </c>
      <c r="R57" s="3" t="s">
        <v>42</v>
      </c>
      <c r="S57" s="3">
        <v>2012</v>
      </c>
      <c r="T57" s="3">
        <v>4</v>
      </c>
      <c r="U57" s="3">
        <v>5</v>
      </c>
      <c r="V57" s="3">
        <v>4</v>
      </c>
      <c r="W57" s="3" t="s">
        <v>43</v>
      </c>
      <c r="X57" s="3">
        <v>95334</v>
      </c>
      <c r="Y57" s="3" t="s">
        <v>44</v>
      </c>
      <c r="Z57" s="3" t="s">
        <v>35</v>
      </c>
      <c r="AA57" s="3"/>
      <c r="AB57" s="3" t="s">
        <v>45</v>
      </c>
      <c r="AC57" s="3">
        <v>100</v>
      </c>
      <c r="AD57" s="3" t="s">
        <v>46</v>
      </c>
      <c r="AE57" s="3" t="s">
        <v>47</v>
      </c>
      <c r="AF57" s="3" t="s">
        <v>48</v>
      </c>
      <c r="AG57" s="3" t="s">
        <v>49</v>
      </c>
    </row>
    <row r="58" spans="1:33" x14ac:dyDescent="0.2">
      <c r="A58" s="3" t="s">
        <v>32</v>
      </c>
      <c r="B58" s="3">
        <v>95335</v>
      </c>
      <c r="C58" s="3" t="s">
        <v>33</v>
      </c>
      <c r="D58" s="3" t="s">
        <v>34</v>
      </c>
      <c r="E58" s="3" t="s">
        <v>35</v>
      </c>
      <c r="F58" s="3" t="s">
        <v>146</v>
      </c>
      <c r="G58" s="3" t="s">
        <v>147</v>
      </c>
      <c r="H58" s="3">
        <v>3.0560366801000001</v>
      </c>
      <c r="I58" s="97">
        <f t="shared" si="0"/>
        <v>3.2886836235296788</v>
      </c>
      <c r="J58" s="3">
        <v>3.4911793148000001</v>
      </c>
      <c r="K58" s="3"/>
      <c r="L58" s="3" t="s">
        <v>47</v>
      </c>
      <c r="M58" s="3" t="s">
        <v>37</v>
      </c>
      <c r="N58" s="3" t="s">
        <v>38</v>
      </c>
      <c r="O58" s="3" t="s">
        <v>39</v>
      </c>
      <c r="P58" s="3" t="s">
        <v>40</v>
      </c>
      <c r="Q58" s="3" t="s">
        <v>41</v>
      </c>
      <c r="R58" s="3" t="s">
        <v>42</v>
      </c>
      <c r="S58" s="3">
        <v>2012</v>
      </c>
      <c r="T58" s="3">
        <v>4</v>
      </c>
      <c r="U58" s="3">
        <v>5</v>
      </c>
      <c r="V58" s="3">
        <v>4</v>
      </c>
      <c r="W58" s="3" t="s">
        <v>43</v>
      </c>
      <c r="X58" s="3">
        <v>95334</v>
      </c>
      <c r="Y58" s="3" t="s">
        <v>44</v>
      </c>
      <c r="Z58" s="3" t="s">
        <v>35</v>
      </c>
      <c r="AA58" s="3"/>
      <c r="AB58" s="3" t="s">
        <v>45</v>
      </c>
      <c r="AC58" s="3">
        <v>100</v>
      </c>
      <c r="AD58" s="3" t="s">
        <v>46</v>
      </c>
      <c r="AE58" s="3" t="s">
        <v>47</v>
      </c>
      <c r="AF58" s="3" t="s">
        <v>48</v>
      </c>
      <c r="AG58" s="3" t="s">
        <v>49</v>
      </c>
    </row>
    <row r="59" spans="1:33" x14ac:dyDescent="0.2">
      <c r="A59" s="3" t="s">
        <v>32</v>
      </c>
      <c r="B59" s="3">
        <v>95335</v>
      </c>
      <c r="C59" s="3" t="s">
        <v>33</v>
      </c>
      <c r="D59" s="3" t="s">
        <v>34</v>
      </c>
      <c r="E59" s="3" t="s">
        <v>35</v>
      </c>
      <c r="F59" s="3" t="s">
        <v>148</v>
      </c>
      <c r="G59" s="3" t="s">
        <v>149</v>
      </c>
      <c r="H59" s="3">
        <v>0.72377568469999998</v>
      </c>
      <c r="I59" s="97">
        <f t="shared" si="0"/>
        <v>0.77887456550553669</v>
      </c>
      <c r="J59" s="3">
        <v>1.2536162592</v>
      </c>
      <c r="K59" s="3"/>
      <c r="L59" s="3" t="s">
        <v>47</v>
      </c>
      <c r="M59" s="3" t="s">
        <v>37</v>
      </c>
      <c r="N59" s="3" t="s">
        <v>38</v>
      </c>
      <c r="O59" s="3" t="s">
        <v>39</v>
      </c>
      <c r="P59" s="3" t="s">
        <v>40</v>
      </c>
      <c r="Q59" s="3" t="s">
        <v>41</v>
      </c>
      <c r="R59" s="3" t="s">
        <v>42</v>
      </c>
      <c r="S59" s="3">
        <v>2012</v>
      </c>
      <c r="T59" s="3">
        <v>4</v>
      </c>
      <c r="U59" s="3">
        <v>5</v>
      </c>
      <c r="V59" s="3">
        <v>4</v>
      </c>
      <c r="W59" s="3" t="s">
        <v>43</v>
      </c>
      <c r="X59" s="3">
        <v>95334</v>
      </c>
      <c r="Y59" s="3" t="s">
        <v>44</v>
      </c>
      <c r="Z59" s="3" t="s">
        <v>35</v>
      </c>
      <c r="AA59" s="3"/>
      <c r="AB59" s="3" t="s">
        <v>45</v>
      </c>
      <c r="AC59" s="3">
        <v>100</v>
      </c>
      <c r="AD59" s="3" t="s">
        <v>46</v>
      </c>
      <c r="AE59" s="3" t="s">
        <v>47</v>
      </c>
      <c r="AF59" s="3" t="s">
        <v>48</v>
      </c>
      <c r="AG59" s="3" t="s">
        <v>49</v>
      </c>
    </row>
    <row r="60" spans="1:33" x14ac:dyDescent="0.2">
      <c r="A60" s="3" t="s">
        <v>32</v>
      </c>
      <c r="B60" s="3">
        <v>95335</v>
      </c>
      <c r="C60" s="3" t="s">
        <v>33</v>
      </c>
      <c r="D60" s="3" t="s">
        <v>34</v>
      </c>
      <c r="E60" s="3" t="s">
        <v>35</v>
      </c>
      <c r="F60" s="3" t="s">
        <v>150</v>
      </c>
      <c r="G60" s="3" t="s">
        <v>151</v>
      </c>
      <c r="H60" s="3">
        <v>0.36673444919999998</v>
      </c>
      <c r="I60" s="97">
        <f t="shared" si="0"/>
        <v>0.39465284730442163</v>
      </c>
      <c r="J60" s="3">
        <v>0.63520269880000002</v>
      </c>
      <c r="K60" s="3" t="s">
        <v>47</v>
      </c>
      <c r="L60" s="3" t="s">
        <v>47</v>
      </c>
      <c r="M60" s="3" t="s">
        <v>37</v>
      </c>
      <c r="N60" s="3" t="s">
        <v>38</v>
      </c>
      <c r="O60" s="3" t="s">
        <v>39</v>
      </c>
      <c r="P60" s="3" t="s">
        <v>40</v>
      </c>
      <c r="Q60" s="3" t="s">
        <v>41</v>
      </c>
      <c r="R60" s="3" t="s">
        <v>42</v>
      </c>
      <c r="S60" s="3">
        <v>2012</v>
      </c>
      <c r="T60" s="3">
        <v>4</v>
      </c>
      <c r="U60" s="3">
        <v>5</v>
      </c>
      <c r="V60" s="3">
        <v>4</v>
      </c>
      <c r="W60" s="3" t="s">
        <v>43</v>
      </c>
      <c r="X60" s="3">
        <v>95334</v>
      </c>
      <c r="Y60" s="3" t="s">
        <v>44</v>
      </c>
      <c r="Z60" s="3" t="s">
        <v>35</v>
      </c>
      <c r="AA60" s="3"/>
      <c r="AB60" s="3" t="s">
        <v>45</v>
      </c>
      <c r="AC60" s="3">
        <v>100</v>
      </c>
      <c r="AD60" s="3" t="s">
        <v>46</v>
      </c>
      <c r="AE60" s="3" t="s">
        <v>47</v>
      </c>
      <c r="AF60" s="3" t="s">
        <v>48</v>
      </c>
      <c r="AG60" s="3" t="s">
        <v>49</v>
      </c>
    </row>
    <row r="61" spans="1:33" x14ac:dyDescent="0.2">
      <c r="A61" s="3" t="s">
        <v>32</v>
      </c>
      <c r="B61" s="3">
        <v>95335</v>
      </c>
      <c r="C61" s="3" t="s">
        <v>33</v>
      </c>
      <c r="D61" s="3" t="s">
        <v>34</v>
      </c>
      <c r="E61" s="3" t="s">
        <v>35</v>
      </c>
      <c r="F61" s="3" t="s">
        <v>152</v>
      </c>
      <c r="G61" s="3" t="s">
        <v>153</v>
      </c>
      <c r="H61" s="3">
        <v>2.7512129625999999</v>
      </c>
      <c r="I61" s="97">
        <f t="shared" si="0"/>
        <v>2.9606545869891603</v>
      </c>
      <c r="J61" s="3">
        <v>0.91856642850000003</v>
      </c>
      <c r="K61" s="3"/>
      <c r="L61" s="3" t="s">
        <v>47</v>
      </c>
      <c r="M61" s="3" t="s">
        <v>37</v>
      </c>
      <c r="N61" s="3" t="s">
        <v>38</v>
      </c>
      <c r="O61" s="3" t="s">
        <v>39</v>
      </c>
      <c r="P61" s="3" t="s">
        <v>40</v>
      </c>
      <c r="Q61" s="3" t="s">
        <v>41</v>
      </c>
      <c r="R61" s="3" t="s">
        <v>42</v>
      </c>
      <c r="S61" s="3">
        <v>2012</v>
      </c>
      <c r="T61" s="3">
        <v>4</v>
      </c>
      <c r="U61" s="3">
        <v>5</v>
      </c>
      <c r="V61" s="3">
        <v>4</v>
      </c>
      <c r="W61" s="3" t="s">
        <v>43</v>
      </c>
      <c r="X61" s="3">
        <v>95334</v>
      </c>
      <c r="Y61" s="3" t="s">
        <v>44</v>
      </c>
      <c r="Z61" s="3" t="s">
        <v>35</v>
      </c>
      <c r="AA61" s="3"/>
      <c r="AB61" s="3" t="s">
        <v>45</v>
      </c>
      <c r="AC61" s="3">
        <v>100</v>
      </c>
      <c r="AD61" s="3" t="s">
        <v>46</v>
      </c>
      <c r="AE61" s="3" t="s">
        <v>47</v>
      </c>
      <c r="AF61" s="3" t="s">
        <v>48</v>
      </c>
      <c r="AG61" s="3" t="s">
        <v>49</v>
      </c>
    </row>
    <row r="62" spans="1:33" x14ac:dyDescent="0.2">
      <c r="A62" s="3" t="s">
        <v>32</v>
      </c>
      <c r="B62" s="3">
        <v>95335</v>
      </c>
      <c r="C62" s="3" t="s">
        <v>33</v>
      </c>
      <c r="D62" s="3" t="s">
        <v>34</v>
      </c>
      <c r="E62" s="3" t="s">
        <v>35</v>
      </c>
      <c r="F62" s="3" t="s">
        <v>154</v>
      </c>
      <c r="G62" s="3" t="s">
        <v>155</v>
      </c>
      <c r="H62" s="3">
        <v>0.2394515844</v>
      </c>
      <c r="I62" s="97">
        <f t="shared" si="0"/>
        <v>0.25768031822796927</v>
      </c>
      <c r="J62" s="3">
        <v>0.14011730289999999</v>
      </c>
      <c r="K62" s="3" t="s">
        <v>47</v>
      </c>
      <c r="L62" s="3"/>
      <c r="M62" s="3" t="s">
        <v>56</v>
      </c>
      <c r="N62" s="3" t="s">
        <v>38</v>
      </c>
      <c r="O62" s="3" t="s">
        <v>39</v>
      </c>
      <c r="P62" s="3" t="s">
        <v>40</v>
      </c>
      <c r="Q62" s="3" t="s">
        <v>41</v>
      </c>
      <c r="R62" s="3" t="s">
        <v>42</v>
      </c>
      <c r="S62" s="3">
        <v>2012</v>
      </c>
      <c r="T62" s="3">
        <v>4</v>
      </c>
      <c r="U62" s="3">
        <v>5</v>
      </c>
      <c r="V62" s="3">
        <v>4</v>
      </c>
      <c r="W62" s="3" t="s">
        <v>43</v>
      </c>
      <c r="X62" s="3">
        <v>95334</v>
      </c>
      <c r="Y62" s="3" t="s">
        <v>44</v>
      </c>
      <c r="Z62" s="3" t="s">
        <v>35</v>
      </c>
      <c r="AA62" s="3"/>
      <c r="AB62" s="3" t="s">
        <v>45</v>
      </c>
      <c r="AC62" s="3">
        <v>100</v>
      </c>
      <c r="AD62" s="3" t="s">
        <v>46</v>
      </c>
      <c r="AE62" s="3" t="s">
        <v>47</v>
      </c>
      <c r="AF62" s="3" t="s">
        <v>48</v>
      </c>
      <c r="AG62" s="3" t="s">
        <v>49</v>
      </c>
    </row>
    <row r="63" spans="1:33" x14ac:dyDescent="0.2">
      <c r="A63" s="3" t="s">
        <v>32</v>
      </c>
      <c r="B63" s="3">
        <v>95335</v>
      </c>
      <c r="C63" s="3" t="s">
        <v>33</v>
      </c>
      <c r="D63" s="3" t="s">
        <v>34</v>
      </c>
      <c r="E63" s="3" t="s">
        <v>35</v>
      </c>
      <c r="F63" s="3" t="s">
        <v>156</v>
      </c>
      <c r="G63" s="3" t="s">
        <v>157</v>
      </c>
      <c r="H63" s="3">
        <v>4.3134758107</v>
      </c>
      <c r="I63" s="97">
        <f t="shared" si="0"/>
        <v>4.6418478389062763</v>
      </c>
      <c r="J63" s="3">
        <v>3.6350605037000001</v>
      </c>
      <c r="K63" s="3"/>
      <c r="L63" s="3" t="s">
        <v>47</v>
      </c>
      <c r="M63" s="3" t="s">
        <v>37</v>
      </c>
      <c r="N63" s="3" t="s">
        <v>38</v>
      </c>
      <c r="O63" s="3" t="s">
        <v>39</v>
      </c>
      <c r="P63" s="3" t="s">
        <v>40</v>
      </c>
      <c r="Q63" s="3" t="s">
        <v>41</v>
      </c>
      <c r="R63" s="3" t="s">
        <v>42</v>
      </c>
      <c r="S63" s="3">
        <v>2012</v>
      </c>
      <c r="T63" s="3">
        <v>4</v>
      </c>
      <c r="U63" s="3">
        <v>5</v>
      </c>
      <c r="V63" s="3">
        <v>4</v>
      </c>
      <c r="W63" s="3" t="s">
        <v>43</v>
      </c>
      <c r="X63" s="3">
        <v>95334</v>
      </c>
      <c r="Y63" s="3" t="s">
        <v>44</v>
      </c>
      <c r="Z63" s="3" t="s">
        <v>35</v>
      </c>
      <c r="AA63" s="3"/>
      <c r="AB63" s="3" t="s">
        <v>45</v>
      </c>
      <c r="AC63" s="3">
        <v>100</v>
      </c>
      <c r="AD63" s="3" t="s">
        <v>46</v>
      </c>
      <c r="AE63" s="3" t="s">
        <v>47</v>
      </c>
      <c r="AF63" s="3" t="s">
        <v>48</v>
      </c>
      <c r="AG63" s="3" t="s">
        <v>49</v>
      </c>
    </row>
    <row r="64" spans="1:33" x14ac:dyDescent="0.2">
      <c r="A64" s="3" t="s">
        <v>32</v>
      </c>
      <c r="B64" s="3">
        <v>95335</v>
      </c>
      <c r="C64" s="3" t="s">
        <v>33</v>
      </c>
      <c r="D64" s="3" t="s">
        <v>34</v>
      </c>
      <c r="E64" s="3" t="s">
        <v>35</v>
      </c>
      <c r="F64" s="3" t="s">
        <v>158</v>
      </c>
      <c r="G64" s="3" t="s">
        <v>159</v>
      </c>
      <c r="H64" s="3">
        <v>1.5161120204</v>
      </c>
      <c r="I64" s="97">
        <f t="shared" si="0"/>
        <v>1.6315290995665739</v>
      </c>
      <c r="J64" s="3">
        <v>1.7240946376999999</v>
      </c>
      <c r="K64" s="3" t="s">
        <v>47</v>
      </c>
      <c r="L64" s="3" t="s">
        <v>47</v>
      </c>
      <c r="M64" s="3" t="s">
        <v>37</v>
      </c>
      <c r="N64" s="3" t="s">
        <v>38</v>
      </c>
      <c r="O64" s="3" t="s">
        <v>39</v>
      </c>
      <c r="P64" s="3" t="s">
        <v>40</v>
      </c>
      <c r="Q64" s="3" t="s">
        <v>41</v>
      </c>
      <c r="R64" s="3" t="s">
        <v>42</v>
      </c>
      <c r="S64" s="3">
        <v>2012</v>
      </c>
      <c r="T64" s="3">
        <v>4</v>
      </c>
      <c r="U64" s="3">
        <v>5</v>
      </c>
      <c r="V64" s="3">
        <v>4</v>
      </c>
      <c r="W64" s="3" t="s">
        <v>43</v>
      </c>
      <c r="X64" s="3">
        <v>95334</v>
      </c>
      <c r="Y64" s="3" t="s">
        <v>44</v>
      </c>
      <c r="Z64" s="3" t="s">
        <v>35</v>
      </c>
      <c r="AA64" s="3"/>
      <c r="AB64" s="3" t="s">
        <v>45</v>
      </c>
      <c r="AC64" s="3">
        <v>100</v>
      </c>
      <c r="AD64" s="3" t="s">
        <v>46</v>
      </c>
      <c r="AE64" s="3" t="s">
        <v>47</v>
      </c>
      <c r="AF64" s="3" t="s">
        <v>48</v>
      </c>
      <c r="AG64" s="3" t="s">
        <v>49</v>
      </c>
    </row>
    <row r="65" spans="1:33" x14ac:dyDescent="0.2">
      <c r="A65" s="3" t="s">
        <v>32</v>
      </c>
      <c r="B65" s="3">
        <v>95335</v>
      </c>
      <c r="C65" s="3" t="s">
        <v>33</v>
      </c>
      <c r="D65" s="3" t="s">
        <v>34</v>
      </c>
      <c r="E65" s="3" t="s">
        <v>35</v>
      </c>
      <c r="F65" s="3" t="s">
        <v>160</v>
      </c>
      <c r="G65" s="3"/>
      <c r="H65" s="3">
        <v>6.6142970800000006E-2</v>
      </c>
      <c r="I65" s="97">
        <f t="shared" si="0"/>
        <v>7.1178237583995205E-2</v>
      </c>
      <c r="J65" s="3">
        <v>0.1145629861</v>
      </c>
      <c r="K65" s="3"/>
      <c r="L65" s="3"/>
      <c r="M65" s="3" t="s">
        <v>37</v>
      </c>
      <c r="N65" s="3" t="s">
        <v>38</v>
      </c>
      <c r="O65" s="3" t="s">
        <v>39</v>
      </c>
      <c r="P65" s="3" t="s">
        <v>40</v>
      </c>
      <c r="Q65" s="3" t="s">
        <v>41</v>
      </c>
      <c r="R65" s="3" t="s">
        <v>42</v>
      </c>
      <c r="S65" s="3">
        <v>2012</v>
      </c>
      <c r="T65" s="3">
        <v>4</v>
      </c>
      <c r="U65" s="3">
        <v>5</v>
      </c>
      <c r="V65" s="3">
        <v>4</v>
      </c>
      <c r="W65" s="3" t="s">
        <v>43</v>
      </c>
      <c r="X65" s="3">
        <v>95334</v>
      </c>
      <c r="Y65" s="3" t="s">
        <v>44</v>
      </c>
      <c r="Z65" s="3" t="s">
        <v>35</v>
      </c>
      <c r="AA65" s="3"/>
      <c r="AB65" s="3" t="s">
        <v>45</v>
      </c>
      <c r="AC65" s="3">
        <v>100</v>
      </c>
      <c r="AD65" s="3" t="s">
        <v>46</v>
      </c>
      <c r="AE65" s="3" t="s">
        <v>47</v>
      </c>
      <c r="AF65" s="3" t="s">
        <v>48</v>
      </c>
      <c r="AG65" s="3" t="s">
        <v>49</v>
      </c>
    </row>
    <row r="66" spans="1:33" x14ac:dyDescent="0.2">
      <c r="A66" s="3" t="s">
        <v>32</v>
      </c>
      <c r="B66" s="3">
        <v>95335</v>
      </c>
      <c r="C66" s="3" t="s">
        <v>33</v>
      </c>
      <c r="D66" s="3" t="s">
        <v>34</v>
      </c>
      <c r="E66" s="3" t="s">
        <v>35</v>
      </c>
      <c r="F66" s="3" t="s">
        <v>161</v>
      </c>
      <c r="G66" s="3" t="s">
        <v>162</v>
      </c>
      <c r="H66" s="3">
        <v>4.05421298E-2</v>
      </c>
      <c r="I66" s="97">
        <f t="shared" si="0"/>
        <v>4.3628481033778602E-2</v>
      </c>
      <c r="J66" s="3">
        <v>3.5435195099999997E-2</v>
      </c>
      <c r="K66" s="3"/>
      <c r="L66" s="3"/>
      <c r="M66" s="3" t="s">
        <v>56</v>
      </c>
      <c r="N66" s="3" t="s">
        <v>38</v>
      </c>
      <c r="O66" s="3" t="s">
        <v>39</v>
      </c>
      <c r="P66" s="3" t="s">
        <v>40</v>
      </c>
      <c r="Q66" s="3" t="s">
        <v>41</v>
      </c>
      <c r="R66" s="3" t="s">
        <v>42</v>
      </c>
      <c r="S66" s="3">
        <v>2012</v>
      </c>
      <c r="T66" s="3">
        <v>4</v>
      </c>
      <c r="U66" s="3">
        <v>5</v>
      </c>
      <c r="V66" s="3">
        <v>4</v>
      </c>
      <c r="W66" s="3" t="s">
        <v>43</v>
      </c>
      <c r="X66" s="3">
        <v>95334</v>
      </c>
      <c r="Y66" s="3" t="s">
        <v>44</v>
      </c>
      <c r="Z66" s="3" t="s">
        <v>35</v>
      </c>
      <c r="AA66" s="3"/>
      <c r="AB66" s="3" t="s">
        <v>45</v>
      </c>
      <c r="AC66" s="3">
        <v>100</v>
      </c>
      <c r="AD66" s="3" t="s">
        <v>46</v>
      </c>
      <c r="AE66" s="3" t="s">
        <v>47</v>
      </c>
      <c r="AF66" s="3" t="s">
        <v>48</v>
      </c>
      <c r="AG66" s="3" t="s">
        <v>49</v>
      </c>
    </row>
    <row r="67" spans="1:33" x14ac:dyDescent="0.2">
      <c r="A67" s="3" t="s">
        <v>32</v>
      </c>
      <c r="B67" s="3">
        <v>95335</v>
      </c>
      <c r="C67" s="3" t="s">
        <v>33</v>
      </c>
      <c r="D67" s="3" t="s">
        <v>34</v>
      </c>
      <c r="E67" s="3" t="s">
        <v>35</v>
      </c>
      <c r="F67" s="3" t="s">
        <v>163</v>
      </c>
      <c r="G67" s="3" t="s">
        <v>164</v>
      </c>
      <c r="H67" s="3">
        <v>0.1387796328</v>
      </c>
      <c r="I67" s="97">
        <f t="shared" ref="I67:I71" si="1">H67/($H$71/100)</f>
        <v>0.14934451168102073</v>
      </c>
      <c r="J67" s="3">
        <v>6.4259378300000003E-2</v>
      </c>
      <c r="K67" s="3"/>
      <c r="L67" s="3"/>
      <c r="M67" s="3" t="s">
        <v>56</v>
      </c>
      <c r="N67" s="3" t="s">
        <v>38</v>
      </c>
      <c r="O67" s="3" t="s">
        <v>39</v>
      </c>
      <c r="P67" s="3" t="s">
        <v>40</v>
      </c>
      <c r="Q67" s="3" t="s">
        <v>41</v>
      </c>
      <c r="R67" s="3" t="s">
        <v>42</v>
      </c>
      <c r="S67" s="3">
        <v>2012</v>
      </c>
      <c r="T67" s="3">
        <v>4</v>
      </c>
      <c r="U67" s="3">
        <v>5</v>
      </c>
      <c r="V67" s="3">
        <v>4</v>
      </c>
      <c r="W67" s="3" t="s">
        <v>43</v>
      </c>
      <c r="X67" s="3">
        <v>95334</v>
      </c>
      <c r="Y67" s="3" t="s">
        <v>44</v>
      </c>
      <c r="Z67" s="3" t="s">
        <v>35</v>
      </c>
      <c r="AA67" s="3"/>
      <c r="AB67" s="3" t="s">
        <v>45</v>
      </c>
      <c r="AC67" s="3">
        <v>100</v>
      </c>
      <c r="AD67" s="3" t="s">
        <v>46</v>
      </c>
      <c r="AE67" s="3" t="s">
        <v>47</v>
      </c>
      <c r="AF67" s="3" t="s">
        <v>48</v>
      </c>
      <c r="AG67" s="3" t="s">
        <v>49</v>
      </c>
    </row>
    <row r="68" spans="1:33" x14ac:dyDescent="0.2">
      <c r="A68" s="3" t="s">
        <v>32</v>
      </c>
      <c r="B68" s="3">
        <v>95335</v>
      </c>
      <c r="C68" s="3" t="s">
        <v>33</v>
      </c>
      <c r="D68" s="3" t="s">
        <v>34</v>
      </c>
      <c r="E68" s="3" t="s">
        <v>35</v>
      </c>
      <c r="F68" s="3" t="s">
        <v>165</v>
      </c>
      <c r="G68" s="3"/>
      <c r="H68" s="3">
        <v>4.4316705800000002E-2</v>
      </c>
      <c r="I68" s="97">
        <f t="shared" si="1"/>
        <v>4.7690404229203724E-2</v>
      </c>
      <c r="J68" s="3">
        <v>4.7108548799999997E-2</v>
      </c>
      <c r="K68" s="3"/>
      <c r="L68" s="3"/>
      <c r="M68" s="3" t="s">
        <v>56</v>
      </c>
      <c r="N68" s="3" t="s">
        <v>38</v>
      </c>
      <c r="O68" s="3" t="s">
        <v>39</v>
      </c>
      <c r="P68" s="3" t="s">
        <v>40</v>
      </c>
      <c r="Q68" s="3" t="s">
        <v>41</v>
      </c>
      <c r="R68" s="3" t="s">
        <v>42</v>
      </c>
      <c r="S68" s="3">
        <v>2012</v>
      </c>
      <c r="T68" s="3">
        <v>4</v>
      </c>
      <c r="U68" s="3">
        <v>5</v>
      </c>
      <c r="V68" s="3">
        <v>4</v>
      </c>
      <c r="W68" s="3" t="s">
        <v>43</v>
      </c>
      <c r="X68" s="3">
        <v>95334</v>
      </c>
      <c r="Y68" s="3" t="s">
        <v>44</v>
      </c>
      <c r="Z68" s="3" t="s">
        <v>35</v>
      </c>
      <c r="AA68" s="3"/>
      <c r="AB68" s="3" t="s">
        <v>45</v>
      </c>
      <c r="AC68" s="3">
        <v>100</v>
      </c>
      <c r="AD68" s="3" t="s">
        <v>46</v>
      </c>
      <c r="AE68" s="3" t="s">
        <v>47</v>
      </c>
      <c r="AF68" s="3" t="s">
        <v>48</v>
      </c>
      <c r="AG68" s="3" t="s">
        <v>49</v>
      </c>
    </row>
    <row r="69" spans="1:33" x14ac:dyDescent="0.2">
      <c r="A69" s="3" t="s">
        <v>32</v>
      </c>
      <c r="B69" s="3">
        <v>95335</v>
      </c>
      <c r="C69" s="3" t="s">
        <v>33</v>
      </c>
      <c r="D69" s="3" t="s">
        <v>34</v>
      </c>
      <c r="E69" s="3" t="s">
        <v>35</v>
      </c>
      <c r="F69" s="3" t="s">
        <v>166</v>
      </c>
      <c r="G69" s="3"/>
      <c r="H69" s="3">
        <v>0.1252431477</v>
      </c>
      <c r="I69" s="97">
        <f t="shared" si="1"/>
        <v>0.13477753440669468</v>
      </c>
      <c r="J69" s="3">
        <v>9.9498574300000003E-2</v>
      </c>
      <c r="K69" s="3"/>
      <c r="L69" s="3"/>
      <c r="M69" s="3" t="s">
        <v>56</v>
      </c>
      <c r="N69" s="3" t="s">
        <v>38</v>
      </c>
      <c r="O69" s="3" t="s">
        <v>39</v>
      </c>
      <c r="P69" s="3" t="s">
        <v>40</v>
      </c>
      <c r="Q69" s="3" t="s">
        <v>41</v>
      </c>
      <c r="R69" s="3" t="s">
        <v>42</v>
      </c>
      <c r="S69" s="3">
        <v>2012</v>
      </c>
      <c r="T69" s="3">
        <v>4</v>
      </c>
      <c r="U69" s="3">
        <v>5</v>
      </c>
      <c r="V69" s="3">
        <v>4</v>
      </c>
      <c r="W69" s="3" t="s">
        <v>43</v>
      </c>
      <c r="X69" s="3">
        <v>95334</v>
      </c>
      <c r="Y69" s="3" t="s">
        <v>44</v>
      </c>
      <c r="Z69" s="3" t="s">
        <v>35</v>
      </c>
      <c r="AA69" s="3"/>
      <c r="AB69" s="3" t="s">
        <v>45</v>
      </c>
      <c r="AC69" s="3">
        <v>100</v>
      </c>
      <c r="AD69" s="3" t="s">
        <v>46</v>
      </c>
      <c r="AE69" s="3" t="s">
        <v>47</v>
      </c>
      <c r="AF69" s="3" t="s">
        <v>48</v>
      </c>
      <c r="AG69" s="3" t="s">
        <v>49</v>
      </c>
    </row>
    <row r="70" spans="1:33" x14ac:dyDescent="0.2">
      <c r="A70" s="3" t="s">
        <v>32</v>
      </c>
      <c r="B70" s="3">
        <v>95335</v>
      </c>
      <c r="C70" s="3" t="s">
        <v>33</v>
      </c>
      <c r="D70" s="3" t="s">
        <v>34</v>
      </c>
      <c r="E70" s="3" t="s">
        <v>35</v>
      </c>
      <c r="F70" s="3" t="s">
        <v>167</v>
      </c>
      <c r="G70" s="3"/>
      <c r="H70" s="3">
        <v>1.63168606E-2</v>
      </c>
      <c r="I70" s="97">
        <f t="shared" si="1"/>
        <v>1.7559014455572813E-2</v>
      </c>
      <c r="J70" s="3">
        <v>2.82616316E-2</v>
      </c>
      <c r="K70" s="3"/>
      <c r="L70" s="3"/>
      <c r="M70" s="3" t="s">
        <v>56</v>
      </c>
      <c r="N70" s="3" t="s">
        <v>38</v>
      </c>
      <c r="O70" s="3" t="s">
        <v>39</v>
      </c>
      <c r="P70" s="3" t="s">
        <v>40</v>
      </c>
      <c r="Q70" s="3" t="s">
        <v>41</v>
      </c>
      <c r="R70" s="3" t="s">
        <v>42</v>
      </c>
      <c r="S70" s="3">
        <v>2012</v>
      </c>
      <c r="T70" s="3">
        <v>4</v>
      </c>
      <c r="U70" s="3">
        <v>5</v>
      </c>
      <c r="V70" s="3">
        <v>4</v>
      </c>
      <c r="W70" s="3" t="s">
        <v>43</v>
      </c>
      <c r="X70" s="3">
        <v>95334</v>
      </c>
      <c r="Y70" s="3" t="s">
        <v>44</v>
      </c>
      <c r="Z70" s="3" t="s">
        <v>35</v>
      </c>
      <c r="AA70" s="3"/>
      <c r="AB70" s="3" t="s">
        <v>45</v>
      </c>
      <c r="AC70" s="3">
        <v>100</v>
      </c>
      <c r="AD70" s="3" t="s">
        <v>46</v>
      </c>
      <c r="AE70" s="3" t="s">
        <v>47</v>
      </c>
      <c r="AF70" s="3" t="s">
        <v>48</v>
      </c>
      <c r="AG70" s="3" t="s">
        <v>49</v>
      </c>
    </row>
    <row r="71" spans="1:33" s="98" customFormat="1" x14ac:dyDescent="0.2">
      <c r="A71" s="98" t="s">
        <v>168</v>
      </c>
      <c r="H71" s="98">
        <f>SUM(H2:H70)</f>
        <v>92.925833857499995</v>
      </c>
      <c r="I71" s="97">
        <f t="shared" si="1"/>
        <v>100</v>
      </c>
    </row>
    <row r="73" spans="1:33" s="98" customFormat="1" x14ac:dyDescent="0.2">
      <c r="A73" s="97" t="s">
        <v>32</v>
      </c>
      <c r="B73" s="97">
        <v>95335</v>
      </c>
      <c r="C73" s="97" t="s">
        <v>33</v>
      </c>
      <c r="D73" s="97" t="s">
        <v>34</v>
      </c>
      <c r="E73" s="97" t="s">
        <v>35</v>
      </c>
      <c r="F73" s="97" t="s">
        <v>77</v>
      </c>
      <c r="G73" s="97"/>
      <c r="H73" s="97">
        <v>3.1931934846000001</v>
      </c>
      <c r="I73" s="97"/>
      <c r="J73" s="97">
        <v>4.3636938856</v>
      </c>
      <c r="K73" s="97"/>
      <c r="L73" s="97"/>
      <c r="M73" s="97" t="s">
        <v>37</v>
      </c>
      <c r="N73" s="97" t="s">
        <v>38</v>
      </c>
      <c r="O73" s="97" t="s">
        <v>39</v>
      </c>
      <c r="P73" s="97" t="s">
        <v>40</v>
      </c>
      <c r="Q73" s="97" t="s">
        <v>41</v>
      </c>
      <c r="R73" s="97" t="s">
        <v>42</v>
      </c>
      <c r="S73" s="97">
        <v>2012</v>
      </c>
      <c r="T73" s="97">
        <v>4</v>
      </c>
      <c r="U73" s="97">
        <v>5</v>
      </c>
      <c r="V73" s="97">
        <v>4</v>
      </c>
      <c r="W73" s="97" t="s">
        <v>43</v>
      </c>
      <c r="X73" s="97">
        <v>95334</v>
      </c>
      <c r="Y73" s="97" t="s">
        <v>44</v>
      </c>
      <c r="Z73" s="97" t="s">
        <v>35</v>
      </c>
      <c r="AA73" s="97"/>
      <c r="AB73" s="97" t="s">
        <v>45</v>
      </c>
      <c r="AC73" s="97">
        <v>100</v>
      </c>
      <c r="AD73" s="97" t="s">
        <v>46</v>
      </c>
      <c r="AE73" s="97" t="s">
        <v>47</v>
      </c>
      <c r="AF73" s="97" t="s">
        <v>48</v>
      </c>
      <c r="AG73" s="97" t="s">
        <v>49</v>
      </c>
    </row>
    <row r="74" spans="1:33" s="98" customFormat="1" x14ac:dyDescent="0.2">
      <c r="A74" s="97" t="s">
        <v>32</v>
      </c>
      <c r="B74" s="97">
        <v>95335</v>
      </c>
      <c r="C74" s="97" t="s">
        <v>33</v>
      </c>
      <c r="D74" s="97" t="s">
        <v>34</v>
      </c>
      <c r="E74" s="97" t="s">
        <v>35</v>
      </c>
      <c r="F74" s="97" t="s">
        <v>121</v>
      </c>
      <c r="G74" s="97"/>
      <c r="H74" s="97">
        <v>1.7424700983000001</v>
      </c>
      <c r="I74" s="97"/>
      <c r="J74" s="97">
        <v>0.97591725650000005</v>
      </c>
      <c r="K74" s="97"/>
      <c r="L74" s="97"/>
      <c r="M74" s="97" t="s">
        <v>37</v>
      </c>
      <c r="N74" s="97" t="s">
        <v>38</v>
      </c>
      <c r="O74" s="97" t="s">
        <v>39</v>
      </c>
      <c r="P74" s="97" t="s">
        <v>40</v>
      </c>
      <c r="Q74" s="97" t="s">
        <v>41</v>
      </c>
      <c r="R74" s="97" t="s">
        <v>42</v>
      </c>
      <c r="S74" s="97">
        <v>2012</v>
      </c>
      <c r="T74" s="97">
        <v>4</v>
      </c>
      <c r="U74" s="97">
        <v>5</v>
      </c>
      <c r="V74" s="97">
        <v>4</v>
      </c>
      <c r="W74" s="97" t="s">
        <v>43</v>
      </c>
      <c r="X74" s="97">
        <v>95334</v>
      </c>
      <c r="Y74" s="97" t="s">
        <v>44</v>
      </c>
      <c r="Z74" s="97" t="s">
        <v>35</v>
      </c>
      <c r="AA74" s="97"/>
      <c r="AB74" s="97" t="s">
        <v>45</v>
      </c>
      <c r="AC74" s="97">
        <v>100</v>
      </c>
      <c r="AD74" s="97" t="s">
        <v>46</v>
      </c>
      <c r="AE74" s="97" t="s">
        <v>47</v>
      </c>
      <c r="AF74" s="97" t="s">
        <v>48</v>
      </c>
      <c r="AG74" s="97" t="s">
        <v>49</v>
      </c>
    </row>
    <row r="75" spans="1:33" s="98" customFormat="1" x14ac:dyDescent="0.2">
      <c r="A75" s="97" t="s">
        <v>32</v>
      </c>
      <c r="B75" s="97">
        <v>95335</v>
      </c>
      <c r="C75" s="97" t="s">
        <v>33</v>
      </c>
      <c r="D75" s="97" t="s">
        <v>34</v>
      </c>
      <c r="E75" s="97" t="s">
        <v>35</v>
      </c>
      <c r="F75" s="97" t="s">
        <v>127</v>
      </c>
      <c r="G75" s="97"/>
      <c r="H75" s="97">
        <v>2.1385025596</v>
      </c>
      <c r="I75" s="97"/>
      <c r="J75" s="97">
        <v>1.9267684652999999</v>
      </c>
      <c r="K75" s="97" t="s">
        <v>47</v>
      </c>
      <c r="L75" s="97"/>
      <c r="M75" s="97" t="s">
        <v>37</v>
      </c>
      <c r="N75" s="97" t="s">
        <v>38</v>
      </c>
      <c r="O75" s="97" t="s">
        <v>39</v>
      </c>
      <c r="P75" s="97" t="s">
        <v>40</v>
      </c>
      <c r="Q75" s="97" t="s">
        <v>41</v>
      </c>
      <c r="R75" s="97" t="s">
        <v>42</v>
      </c>
      <c r="S75" s="97">
        <v>2012</v>
      </c>
      <c r="T75" s="97">
        <v>4</v>
      </c>
      <c r="U75" s="97">
        <v>5</v>
      </c>
      <c r="V75" s="97">
        <v>4</v>
      </c>
      <c r="W75" s="97" t="s">
        <v>43</v>
      </c>
      <c r="X75" s="97">
        <v>95334</v>
      </c>
      <c r="Y75" s="97" t="s">
        <v>44</v>
      </c>
      <c r="Z75" s="97" t="s">
        <v>35</v>
      </c>
      <c r="AA75" s="97"/>
      <c r="AB75" s="97" t="s">
        <v>45</v>
      </c>
      <c r="AC75" s="97">
        <v>100</v>
      </c>
      <c r="AD75" s="97" t="s">
        <v>46</v>
      </c>
      <c r="AE75" s="97" t="s">
        <v>47</v>
      </c>
      <c r="AF75" s="97" t="s">
        <v>48</v>
      </c>
      <c r="AG75" s="97" t="s">
        <v>49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workbookViewId="0">
      <selection activeCell="G11" sqref="G11"/>
    </sheetView>
  </sheetViews>
  <sheetFormatPr defaultRowHeight="15" x14ac:dyDescent="0.25"/>
  <cols>
    <col min="1" max="1" width="21.5703125" customWidth="1"/>
    <col min="2" max="2" width="20.7109375" customWidth="1"/>
    <col min="3" max="3" width="25.7109375" customWidth="1"/>
  </cols>
  <sheetData>
    <row r="1" spans="1:3" ht="30" x14ac:dyDescent="0.25">
      <c r="A1" t="s">
        <v>478</v>
      </c>
      <c r="B1" s="117" t="s">
        <v>489</v>
      </c>
      <c r="C1" s="118" t="s">
        <v>490</v>
      </c>
    </row>
    <row r="2" spans="1:3" x14ac:dyDescent="0.25">
      <c r="A2" t="s">
        <v>479</v>
      </c>
      <c r="B2" s="116">
        <v>4.107753017449276E-3</v>
      </c>
      <c r="C2" s="119">
        <f>('95335 minus alcohols'!I25)/(100-'95335 minus alcohols'!I$18)</f>
        <v>4.4586525897253333E-3</v>
      </c>
    </row>
    <row r="3" spans="1:3" x14ac:dyDescent="0.25">
      <c r="A3" t="s">
        <v>480</v>
      </c>
      <c r="B3" s="116">
        <v>1.0283654063514858E-2</v>
      </c>
      <c r="C3" s="119">
        <f>('95335 minus alcohols'!I19)/(100-'95335 minus alcohols'!I$18)</f>
        <v>1.1162122122073988E-2</v>
      </c>
    </row>
    <row r="4" spans="1:3" x14ac:dyDescent="0.25">
      <c r="A4" t="s">
        <v>481</v>
      </c>
      <c r="B4" s="116">
        <v>8.0597048803943583E-4</v>
      </c>
      <c r="C4" s="119">
        <f>('95335 minus alcohols'!I55)/(100-'95335 minus alcohols'!I$18)</f>
        <v>8.7481949069416161E-4</v>
      </c>
    </row>
    <row r="5" spans="1:3" x14ac:dyDescent="0.25">
      <c r="A5" t="s">
        <v>482</v>
      </c>
      <c r="B5" s="116">
        <v>2.6638882208317323E-3</v>
      </c>
      <c r="C5" s="119">
        <f>('95335 minus alcohols'!I62)/(100-'95335 minus alcohols'!I$18)</f>
        <v>2.891447481246531E-3</v>
      </c>
    </row>
    <row r="6" spans="1:3" x14ac:dyDescent="0.25">
      <c r="A6" t="s">
        <v>483</v>
      </c>
      <c r="B6" s="116">
        <v>0</v>
      </c>
      <c r="C6" s="119">
        <f>(0)/(100-'95335 minus alcohols'!I$18)</f>
        <v>0</v>
      </c>
    </row>
    <row r="7" spans="1:3" x14ac:dyDescent="0.25">
      <c r="A7" t="s">
        <v>158</v>
      </c>
      <c r="B7" s="116">
        <v>1.6866678759854033E-2</v>
      </c>
      <c r="C7" s="119">
        <f>('95335 minus alcohols'!I64)/(100-'95335 minus alcohols'!I$18)</f>
        <v>1.8307493323369173E-2</v>
      </c>
    </row>
    <row r="8" spans="1:3" x14ac:dyDescent="0.25">
      <c r="A8" t="s">
        <v>484</v>
      </c>
      <c r="B8" s="116">
        <v>7.8113956892939554E-2</v>
      </c>
      <c r="C8" s="119">
        <f>('95335 minus alcohols'!I48+'95335 minus alcohols'!I60)/(100-'95335 minus alcohols'!I$18)</f>
        <v>8.478674222766984E-2</v>
      </c>
    </row>
    <row r="9" spans="1:3" x14ac:dyDescent="0.25">
      <c r="A9" t="s">
        <v>485</v>
      </c>
      <c r="B9" s="116">
        <v>0</v>
      </c>
      <c r="C9" s="119">
        <f>(0)/(100-'95335 minus alcohols'!I$18)</f>
        <v>0</v>
      </c>
    </row>
    <row r="10" spans="1:3" x14ac:dyDescent="0.25">
      <c r="A10" t="s">
        <v>54</v>
      </c>
      <c r="B10" s="116">
        <v>3.8384540152490973E-2</v>
      </c>
      <c r="C10" s="119">
        <f>('95335 minus alcohols'!I5)/(100-'95335 minus alcohols'!I$18)</f>
        <v>4.166349063418185E-2</v>
      </c>
    </row>
    <row r="11" spans="1:3" x14ac:dyDescent="0.25">
      <c r="A11" t="s">
        <v>486</v>
      </c>
      <c r="B11" s="116">
        <v>3.3116985257450439E-3</v>
      </c>
      <c r="C11" s="119">
        <f>('95335 minus alcohols'!I8)/(100-'95335 minus alcohols'!I$18)</f>
        <v>3.5945961569896923E-3</v>
      </c>
    </row>
    <row r="12" spans="1:3" x14ac:dyDescent="0.25">
      <c r="A12" t="s">
        <v>487</v>
      </c>
      <c r="B12" s="116">
        <v>0</v>
      </c>
      <c r="C12" s="119">
        <f>(0)/(100-'95335 minus alcohols'!I$18)</f>
        <v>0</v>
      </c>
    </row>
    <row r="13" spans="1:3" x14ac:dyDescent="0.25">
      <c r="A13" t="s">
        <v>488</v>
      </c>
      <c r="B13" s="116">
        <v>3.5524135419764062E-2</v>
      </c>
      <c r="C13" s="119">
        <f>(0)/(100-'95335 minus alcohols'!I$18)</f>
        <v>0</v>
      </c>
    </row>
    <row r="14" spans="1:3" x14ac:dyDescent="0.25">
      <c r="A14" t="s">
        <v>82</v>
      </c>
      <c r="B14" s="116">
        <v>2.4490489369538671E-2</v>
      </c>
      <c r="C14" s="119">
        <f>('95335 minus alcohols'!I21)/(100-'95335 minus alcohols'!I$18)</f>
        <v>2.6582558248867037E-2</v>
      </c>
    </row>
    <row r="15" spans="1:3" x14ac:dyDescent="0.25">
      <c r="A15" t="s">
        <v>491</v>
      </c>
      <c r="C15" s="119">
        <f>1-(SUM(C2:C14))</f>
        <v>0.80567807772518241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HD TOG comparison</vt:lpstr>
      <vt:lpstr>95335</vt:lpstr>
      <vt:lpstr>95335 minus alcohols</vt:lpstr>
      <vt:lpstr>MSATs</vt:lpstr>
      <vt:lpstr>'HD TOG comparison'!Print_Area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Rich</dc:creator>
  <cp:lastModifiedBy>Cook, Rich</cp:lastModifiedBy>
  <dcterms:created xsi:type="dcterms:W3CDTF">2017-10-31T19:40:32Z</dcterms:created>
  <dcterms:modified xsi:type="dcterms:W3CDTF">2017-11-01T20:33:35Z</dcterms:modified>
</cp:coreProperties>
</file>