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xr:revisionPtr revIDLastSave="0" documentId="11_171DC0EDA7D1C5D1267828CAE21A6C3CB7020B2C" xr6:coauthVersionLast="43" xr6:coauthVersionMax="43" xr10:uidLastSave="{00000000-0000-0000-0000-000000000000}"/>
  <bookViews>
    <workbookView xWindow="15045" yWindow="285" windowWidth="20730" windowHeight="11760" tabRatio="726" firstSheet="6" activeTab="6" xr2:uid="{00000000-000D-0000-FFFF-FFFF00000000}"/>
  </bookViews>
  <sheets>
    <sheet name="Data" sheetId="1" r:id="rId1"/>
    <sheet name="Composite Calculation" sheetId="11" r:id="rId2"/>
    <sheet name="PM Profile" sheetId="7" r:id="rId3"/>
    <sheet name="Reference" sheetId="8" r:id="rId4"/>
    <sheet name="PM Species" sheetId="9" r:id="rId5"/>
    <sheet name="Keyword" sheetId="10" r:id="rId6"/>
    <sheet name="notes" sheetId="13" r:id="rId7"/>
  </sheets>
  <definedNames>
    <definedName name="_xlnm._FilterDatabase" localSheetId="0" hidden="1">Data!$Y$3:$AK$39</definedName>
    <definedName name="_xlnm._FilterDatabase" localSheetId="3" hidden="1">Reference!$A$1:$G$1</definedName>
  </definedNames>
  <calcPr calcId="191028"/>
</workbook>
</file>

<file path=xl/calcChain.xml><?xml version="1.0" encoding="utf-8"?>
<calcChain xmlns="http://schemas.openxmlformats.org/spreadsheetml/2006/main">
  <c r="F3" i="11" l="1"/>
  <c r="F7" i="11"/>
  <c r="F8" i="11"/>
  <c r="F11" i="11"/>
  <c r="F12" i="11"/>
  <c r="F16" i="11"/>
  <c r="F17" i="11"/>
  <c r="F18" i="11"/>
  <c r="F20" i="11"/>
  <c r="F21" i="11"/>
  <c r="F23" i="11"/>
  <c r="F26" i="11"/>
  <c r="F28" i="11"/>
  <c r="F29" i="11"/>
  <c r="F30" i="11"/>
  <c r="F32" i="11"/>
  <c r="F33" i="11"/>
  <c r="F35" i="11"/>
  <c r="T6" i="1"/>
  <c r="T7" i="1"/>
  <c r="T8" i="1"/>
  <c r="T9" i="1"/>
  <c r="T10" i="1"/>
  <c r="T11" i="1"/>
  <c r="T12" i="1"/>
  <c r="T13" i="1"/>
  <c r="T14" i="1"/>
  <c r="T15" i="1"/>
  <c r="T16" i="1"/>
  <c r="T17" i="1"/>
  <c r="T18" i="1"/>
  <c r="T19" i="1"/>
  <c r="T21" i="1"/>
  <c r="T22" i="1"/>
  <c r="T23" i="1"/>
  <c r="T24" i="1"/>
  <c r="T25" i="1"/>
  <c r="T26" i="1"/>
  <c r="T28" i="1"/>
  <c r="T29" i="1"/>
  <c r="T32" i="1"/>
  <c r="T30" i="1"/>
  <c r="L6" i="1"/>
  <c r="L7" i="1"/>
  <c r="L8" i="1"/>
  <c r="L9" i="1"/>
  <c r="L10" i="1"/>
  <c r="L11" i="1"/>
  <c r="L12" i="1"/>
  <c r="L13" i="1"/>
  <c r="L14" i="1"/>
  <c r="L15" i="1"/>
  <c r="L16" i="1"/>
  <c r="L17" i="1"/>
  <c r="L18" i="1"/>
  <c r="L19" i="1"/>
  <c r="L20" i="1"/>
  <c r="L21" i="1"/>
  <c r="L23" i="1"/>
  <c r="L24" i="1"/>
  <c r="L25" i="1"/>
  <c r="L26" i="1"/>
  <c r="L27" i="1"/>
  <c r="L28" i="1"/>
  <c r="L29" i="1"/>
  <c r="L30" i="1"/>
  <c r="L31" i="1"/>
  <c r="L33" i="1"/>
  <c r="L39" i="1"/>
  <c r="L34" i="1"/>
  <c r="L37" i="1"/>
  <c r="D6" i="1"/>
  <c r="D7" i="1"/>
  <c r="D8" i="1"/>
  <c r="D9" i="1"/>
  <c r="D10" i="1"/>
  <c r="D11" i="1"/>
  <c r="D12" i="1"/>
  <c r="D13" i="1"/>
  <c r="D14" i="1"/>
  <c r="D15" i="1"/>
  <c r="D16" i="1"/>
  <c r="D17" i="1"/>
  <c r="D18" i="1"/>
  <c r="D19" i="1"/>
  <c r="D21" i="1"/>
  <c r="D22" i="1"/>
  <c r="D23" i="1"/>
  <c r="D24" i="1"/>
  <c r="D25" i="1"/>
  <c r="D26" i="1"/>
  <c r="D27" i="1"/>
  <c r="D28" i="1"/>
  <c r="D30" i="1"/>
  <c r="D31" i="1"/>
  <c r="D34" i="1"/>
  <c r="T39" i="1"/>
  <c r="AC24" i="1"/>
  <c r="AB6" i="1"/>
  <c r="AC6" i="1"/>
  <c r="AB7" i="1"/>
  <c r="AC7"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AB25" i="1"/>
  <c r="AC25" i="1"/>
  <c r="AB26" i="1"/>
  <c r="AC26" i="1"/>
  <c r="AB27" i="1"/>
  <c r="AC27" i="1"/>
  <c r="AB28" i="1"/>
  <c r="AC28" i="1"/>
  <c r="AB29" i="1"/>
  <c r="AC29" i="1"/>
  <c r="AB30" i="1"/>
  <c r="AC30" i="1"/>
  <c r="AB32" i="1"/>
  <c r="AC32" i="1"/>
  <c r="AB34" i="1"/>
  <c r="AC34" i="1"/>
  <c r="AB35" i="1"/>
  <c r="AC35" i="1"/>
  <c r="AC37" i="1"/>
  <c r="AC42" i="1"/>
  <c r="AC38" i="1"/>
  <c r="AC41" i="1"/>
  <c r="AD10" i="1"/>
  <c r="AD38" i="1"/>
  <c r="AD37" i="1"/>
  <c r="AD33" i="1"/>
  <c r="AD29" i="1"/>
  <c r="AD25" i="1"/>
  <c r="AD21" i="1"/>
  <c r="AD17" i="1"/>
  <c r="AD13" i="1"/>
  <c r="AD9" i="1"/>
  <c r="AD6" i="1"/>
  <c r="AD36" i="1"/>
  <c r="AD32" i="1"/>
  <c r="AD28" i="1"/>
  <c r="AD24" i="1"/>
  <c r="AD20" i="1"/>
  <c r="AD16" i="1"/>
  <c r="AD12" i="1"/>
  <c r="AD8" i="1"/>
  <c r="AD39" i="1"/>
  <c r="AD35" i="1"/>
  <c r="AD31" i="1"/>
  <c r="AD27" i="1"/>
  <c r="AD23" i="1"/>
  <c r="AD19" i="1"/>
  <c r="AD15" i="1"/>
  <c r="AD11" i="1"/>
  <c r="AD7" i="1"/>
  <c r="AD34" i="1"/>
  <c r="AD30" i="1"/>
  <c r="AD26" i="1"/>
  <c r="AD22" i="1"/>
  <c r="AD18" i="1"/>
  <c r="AD14" i="1"/>
  <c r="G33" i="11"/>
  <c r="G20" i="11"/>
  <c r="G11" i="11"/>
  <c r="G23" i="11"/>
  <c r="G16" i="11"/>
  <c r="G8" i="11"/>
  <c r="G29" i="11"/>
  <c r="G3" i="11"/>
  <c r="G28" i="11"/>
  <c r="G18" i="11"/>
  <c r="G17" i="11"/>
  <c r="G12" i="11"/>
  <c r="G26" i="11"/>
  <c r="G30" i="11"/>
  <c r="G32" i="11"/>
  <c r="G7" i="11"/>
  <c r="G21" i="11"/>
  <c r="AB37" i="1"/>
  <c r="AB42" i="1"/>
  <c r="C31" i="1"/>
  <c r="K34" i="1"/>
  <c r="S29" i="1"/>
  <c r="AA38" i="1"/>
  <c r="AA37" i="1"/>
  <c r="S28" i="1"/>
  <c r="K33" i="1"/>
  <c r="C30" i="1"/>
  <c r="AA41" i="1"/>
  <c r="AB38" i="1"/>
  <c r="AB41" i="1"/>
  <c r="K37" i="1"/>
  <c r="S32" i="1"/>
  <c r="C34" i="1"/>
  <c r="L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Ying Hsu</author>
    <author>Author</author>
  </authors>
  <commentList>
    <comment ref="AD5" authorId="0" shapeId="0" xr:uid="{00000000-0006-0000-0000-000001000000}">
      <text>
        <r>
          <rPr>
            <b/>
            <sz val="9"/>
            <color indexed="81"/>
            <rFont val="Tahoma"/>
            <family val="2"/>
          </rPr>
          <t>Ying Hsu:</t>
        </r>
        <r>
          <rPr>
            <sz val="9"/>
            <color indexed="81"/>
            <rFont val="Tahoma"/>
            <family val="2"/>
          </rPr>
          <t xml:space="preserve">
Per EPA, use new AE6 protocol.  Do not renormalize profile. Scale down OC to make the sum of spcies =100%</t>
        </r>
      </text>
    </comment>
    <comment ref="D20" authorId="0" shapeId="0" xr:uid="{00000000-0006-0000-0000-000002000000}">
      <text>
        <r>
          <rPr>
            <b/>
            <sz val="9"/>
            <color indexed="81"/>
            <rFont val="Tahoma"/>
            <family val="2"/>
          </rPr>
          <t>Ying Hsu:</t>
        </r>
        <r>
          <rPr>
            <sz val="9"/>
            <color indexed="81"/>
            <rFont val="Tahoma"/>
            <family val="2"/>
          </rPr>
          <t xml:space="preserve">
Reduced OC to make the sum of species equals to 100%</t>
        </r>
      </text>
    </comment>
    <comment ref="T20" authorId="0" shapeId="0" xr:uid="{00000000-0006-0000-0000-000003000000}">
      <text>
        <r>
          <rPr>
            <b/>
            <sz val="9"/>
            <color indexed="81"/>
            <rFont val="Tahoma"/>
            <family val="2"/>
          </rPr>
          <t>Ying Hsu:</t>
        </r>
        <r>
          <rPr>
            <sz val="9"/>
            <color indexed="81"/>
            <rFont val="Tahoma"/>
            <family val="2"/>
          </rPr>
          <t xml:space="preserve">
Reduced OC to make the sum of species equals to 100%</t>
        </r>
      </text>
    </comment>
    <comment ref="L22" authorId="0" shapeId="0" xr:uid="{00000000-0006-0000-0000-000004000000}">
      <text>
        <r>
          <rPr>
            <b/>
            <sz val="9"/>
            <color indexed="81"/>
            <rFont val="Tahoma"/>
            <family val="2"/>
          </rPr>
          <t>Ying Hsu:</t>
        </r>
        <r>
          <rPr>
            <sz val="9"/>
            <color indexed="81"/>
            <rFont val="Tahoma"/>
            <family val="2"/>
          </rPr>
          <t xml:space="preserve">
Reduced OC to make the sum of species equals to 100%</t>
        </r>
      </text>
    </comment>
    <comment ref="T23" authorId="0" shapeId="0" xr:uid="{00000000-0006-0000-0000-000005000000}">
      <text>
        <r>
          <rPr>
            <b/>
            <sz val="9"/>
            <color indexed="81"/>
            <rFont val="Tahoma"/>
            <family val="2"/>
          </rPr>
          <t>Ying Hsu:</t>
        </r>
        <r>
          <rPr>
            <sz val="9"/>
            <color indexed="81"/>
            <rFont val="Tahoma"/>
            <family val="2"/>
          </rPr>
          <t xml:space="preserve">
Neutrolized by NH4+</t>
        </r>
      </text>
    </comment>
    <comment ref="AB24" authorId="0" shapeId="0" xr:uid="{00000000-0006-0000-0000-000006000000}">
      <text>
        <r>
          <rPr>
            <b/>
            <sz val="9"/>
            <color indexed="81"/>
            <rFont val="Tahoma"/>
            <family val="2"/>
          </rPr>
          <t>Ying Hsu:</t>
        </r>
        <r>
          <rPr>
            <sz val="9"/>
            <color indexed="81"/>
            <rFont val="Tahoma"/>
            <family val="2"/>
          </rPr>
          <t xml:space="preserve">
Reduced OC to make the sum of species equals to 100%</t>
        </r>
      </text>
    </comment>
    <comment ref="AC24" authorId="0" shapeId="0" xr:uid="{00000000-0006-0000-0000-000007000000}">
      <text>
        <r>
          <rPr>
            <b/>
            <sz val="9"/>
            <color indexed="81"/>
            <rFont val="Tahoma"/>
            <family val="2"/>
          </rPr>
          <t>Ying Hsu:</t>
        </r>
        <r>
          <rPr>
            <sz val="9"/>
            <color indexed="81"/>
            <rFont val="Tahoma"/>
            <family val="2"/>
          </rPr>
          <t xml:space="preserve">
Per Madeleine, the backup OC is not similar in magnitude to the measured OC (OC=7.9 and backup =1.4), it's  computed OC as 7.9-1.4 = 6.5</t>
        </r>
      </text>
    </comment>
    <comment ref="R27" authorId="1" shapeId="0" xr:uid="{00000000-0006-0000-0000-000008000000}">
      <text>
        <r>
          <rPr>
            <b/>
            <sz val="9"/>
            <color indexed="81"/>
            <rFont val="Tahoma"/>
            <family val="2"/>
          </rPr>
          <t>Author:</t>
        </r>
        <r>
          <rPr>
            <sz val="9"/>
            <color indexed="81"/>
            <rFont val="Tahoma"/>
            <family val="2"/>
          </rPr>
          <t xml:space="preserve">
Reff et al., 2009 assume H2O is zero for combustion sources</t>
        </r>
      </text>
    </comment>
    <comment ref="R28" authorId="1" shapeId="0" xr:uid="{00000000-0006-0000-0000-000009000000}">
      <text>
        <r>
          <rPr>
            <b/>
            <sz val="9"/>
            <color indexed="81"/>
            <rFont val="Tahoma"/>
            <family val="2"/>
          </rPr>
          <t>Author:</t>
        </r>
        <r>
          <rPr>
            <sz val="9"/>
            <color indexed="81"/>
            <rFont val="Tahoma"/>
            <family val="2"/>
          </rPr>
          <t xml:space="preserve">
40% of OC, as recommended by Reff et al., 2009.</t>
        </r>
      </text>
    </comment>
    <comment ref="B29" authorId="1" shapeId="0" xr:uid="{00000000-0006-0000-0000-00000A000000}">
      <text>
        <r>
          <rPr>
            <b/>
            <sz val="9"/>
            <color indexed="81"/>
            <rFont val="Tahoma"/>
            <family val="2"/>
          </rPr>
          <t>Author:</t>
        </r>
        <r>
          <rPr>
            <sz val="9"/>
            <color indexed="81"/>
            <rFont val="Tahoma"/>
            <family val="2"/>
          </rPr>
          <t xml:space="preserve">
Reff et al., 2009 assume H2O is zero for combustion sources</t>
        </r>
      </text>
    </comment>
    <comment ref="R29" authorId="1" shapeId="0" xr:uid="{00000000-0006-0000-0000-00000B000000}">
      <text>
        <r>
          <rPr>
            <b/>
            <sz val="9"/>
            <color indexed="81"/>
            <rFont val="Tahoma"/>
            <family val="2"/>
          </rPr>
          <t>Author:</t>
        </r>
        <r>
          <rPr>
            <sz val="9"/>
            <color indexed="81"/>
            <rFont val="Tahoma"/>
            <family val="2"/>
          </rPr>
          <t xml:space="preserve">
Following Reff et al., 2009 to calculate this mass.</t>
        </r>
      </text>
    </comment>
    <comment ref="B30" authorId="1" shapeId="0" xr:uid="{00000000-0006-0000-0000-00000C000000}">
      <text>
        <r>
          <rPr>
            <b/>
            <sz val="9"/>
            <color indexed="81"/>
            <rFont val="Tahoma"/>
            <family val="2"/>
          </rPr>
          <t>Author:</t>
        </r>
        <r>
          <rPr>
            <sz val="9"/>
            <color indexed="81"/>
            <rFont val="Tahoma"/>
            <family val="2"/>
          </rPr>
          <t xml:space="preserve">
40% of OC, as recommended by Reff et al., 2009.</t>
        </r>
      </text>
    </comment>
    <comment ref="R30" authorId="1" shapeId="0" xr:uid="{00000000-0006-0000-0000-00000D000000}">
      <text>
        <r>
          <rPr>
            <b/>
            <sz val="9"/>
            <color indexed="81"/>
            <rFont val="Tahoma"/>
            <family val="2"/>
          </rPr>
          <t>Author:</t>
        </r>
        <r>
          <rPr>
            <sz val="9"/>
            <color indexed="81"/>
            <rFont val="Tahoma"/>
            <family val="2"/>
          </rPr>
          <t xml:space="preserve">
=gravimetric mass minus Sum of speciated.</t>
        </r>
      </text>
    </comment>
    <comment ref="B31" authorId="1" shapeId="0" xr:uid="{00000000-0006-0000-0000-00000E000000}">
      <text>
        <r>
          <rPr>
            <b/>
            <sz val="9"/>
            <color indexed="81"/>
            <rFont val="Tahoma"/>
            <family val="2"/>
          </rPr>
          <t>Author:</t>
        </r>
        <r>
          <rPr>
            <sz val="9"/>
            <color indexed="81"/>
            <rFont val="Tahoma"/>
            <family val="2"/>
          </rPr>
          <t xml:space="preserve">
Following Reff et al., 2009 to calculate this mass.</t>
        </r>
      </text>
    </comment>
    <comment ref="B32" authorId="1" shapeId="0" xr:uid="{00000000-0006-0000-0000-00000F000000}">
      <text>
        <r>
          <rPr>
            <b/>
            <sz val="9"/>
            <color indexed="81"/>
            <rFont val="Tahoma"/>
            <family val="2"/>
          </rPr>
          <t>Author:</t>
        </r>
        <r>
          <rPr>
            <sz val="9"/>
            <color indexed="81"/>
            <rFont val="Tahoma"/>
            <family val="2"/>
          </rPr>
          <t xml:space="preserve">
=gravimetric mass minus Sum of speciated.</t>
        </r>
      </text>
    </comment>
    <comment ref="J32" authorId="1" shapeId="0" xr:uid="{00000000-0006-0000-0000-000010000000}">
      <text>
        <r>
          <rPr>
            <b/>
            <sz val="9"/>
            <color indexed="81"/>
            <rFont val="Tahoma"/>
            <family val="2"/>
          </rPr>
          <t>Author:</t>
        </r>
        <r>
          <rPr>
            <sz val="9"/>
            <color indexed="81"/>
            <rFont val="Tahoma"/>
            <family val="2"/>
          </rPr>
          <t xml:space="preserve">
Reff et al., 2009 assume H2O is zero for combustion sources</t>
        </r>
      </text>
    </comment>
    <comment ref="J33" authorId="1" shapeId="0" xr:uid="{00000000-0006-0000-0000-000011000000}">
      <text>
        <r>
          <rPr>
            <b/>
            <sz val="9"/>
            <color indexed="81"/>
            <rFont val="Tahoma"/>
            <family val="2"/>
          </rPr>
          <t>Author:</t>
        </r>
        <r>
          <rPr>
            <sz val="9"/>
            <color indexed="81"/>
            <rFont val="Tahoma"/>
            <family val="2"/>
          </rPr>
          <t xml:space="preserve">
40% of OC, as recommended by Reff et al., 2009.</t>
        </r>
      </text>
    </comment>
    <comment ref="J34" authorId="1" shapeId="0" xr:uid="{00000000-0006-0000-0000-000012000000}">
      <text>
        <r>
          <rPr>
            <b/>
            <sz val="9"/>
            <color indexed="81"/>
            <rFont val="Tahoma"/>
            <family val="2"/>
          </rPr>
          <t>Author:</t>
        </r>
        <r>
          <rPr>
            <sz val="9"/>
            <color indexed="81"/>
            <rFont val="Tahoma"/>
            <family val="2"/>
          </rPr>
          <t xml:space="preserve">
Following Reff et al., 2009 to calculate this mass.</t>
        </r>
      </text>
    </comment>
    <comment ref="J35" authorId="1" shapeId="0" xr:uid="{00000000-0006-0000-0000-000013000000}">
      <text>
        <r>
          <rPr>
            <b/>
            <sz val="9"/>
            <color indexed="81"/>
            <rFont val="Tahoma"/>
            <family val="2"/>
          </rPr>
          <t>Author:</t>
        </r>
        <r>
          <rPr>
            <sz val="9"/>
            <color indexed="81"/>
            <rFont val="Tahoma"/>
            <family val="2"/>
          </rPr>
          <t xml:space="preserve">
=gravimetric mass minus Sum of speciated.</t>
        </r>
      </text>
    </comment>
    <comment ref="Z36" authorId="1" shapeId="0" xr:uid="{00000000-0006-0000-0000-000014000000}">
      <text>
        <r>
          <rPr>
            <b/>
            <sz val="9"/>
            <color indexed="81"/>
            <rFont val="Tahoma"/>
            <family val="2"/>
          </rPr>
          <t>Author:</t>
        </r>
        <r>
          <rPr>
            <sz val="9"/>
            <color indexed="81"/>
            <rFont val="Tahoma"/>
            <family val="2"/>
          </rPr>
          <t xml:space="preserve">
Reff et al., 2009 assume H2O is zero for combustion sources</t>
        </r>
      </text>
    </comment>
    <comment ref="Z37" authorId="1" shapeId="0" xr:uid="{00000000-0006-0000-0000-000015000000}">
      <text>
        <r>
          <rPr>
            <b/>
            <sz val="9"/>
            <color indexed="81"/>
            <rFont val="Tahoma"/>
            <family val="2"/>
          </rPr>
          <t>Author:</t>
        </r>
        <r>
          <rPr>
            <sz val="9"/>
            <color indexed="81"/>
            <rFont val="Tahoma"/>
            <family val="2"/>
          </rPr>
          <t xml:space="preserve">
40% of OC, as recommended by Reff et al., 2009.</t>
        </r>
      </text>
    </comment>
    <comment ref="Z38" authorId="1" shapeId="0" xr:uid="{00000000-0006-0000-0000-000016000000}">
      <text>
        <r>
          <rPr>
            <b/>
            <sz val="9"/>
            <color indexed="81"/>
            <rFont val="Tahoma"/>
            <family val="2"/>
          </rPr>
          <t>Author:</t>
        </r>
        <r>
          <rPr>
            <sz val="9"/>
            <color indexed="81"/>
            <rFont val="Tahoma"/>
            <family val="2"/>
          </rPr>
          <t xml:space="preserve">
Following Reff et al., 2009 to calculate this mass.</t>
        </r>
      </text>
    </comment>
    <comment ref="L39" authorId="0" shapeId="0" xr:uid="{00000000-0006-0000-0000-000017000000}">
      <text>
        <r>
          <rPr>
            <b/>
            <sz val="9"/>
            <color indexed="81"/>
            <rFont val="Tahoma"/>
            <family val="2"/>
          </rPr>
          <t>Ying Hsu:</t>
        </r>
        <r>
          <rPr>
            <sz val="9"/>
            <color indexed="81"/>
            <rFont val="Tahoma"/>
            <family val="2"/>
          </rPr>
          <t xml:space="preserve">
Per Madeleine, subtract SO4= that is neutralized with NH4+.</t>
        </r>
      </text>
    </comment>
    <comment ref="T39" authorId="0" shapeId="0" xr:uid="{00000000-0006-0000-0000-000018000000}">
      <text>
        <r>
          <rPr>
            <b/>
            <sz val="9"/>
            <color indexed="81"/>
            <rFont val="Tahoma"/>
            <family val="2"/>
          </rPr>
          <t>Ying Hsu:</t>
        </r>
        <r>
          <rPr>
            <sz val="9"/>
            <color indexed="81"/>
            <rFont val="Tahoma"/>
            <family val="2"/>
          </rPr>
          <t xml:space="preserve">
Per Madeleine, subtract SO4= that is neutralized with NH4+.</t>
        </r>
      </text>
    </comment>
    <comment ref="Z39" authorId="1" shapeId="0" xr:uid="{00000000-0006-0000-0000-000019000000}">
      <text>
        <r>
          <rPr>
            <b/>
            <sz val="9"/>
            <color indexed="81"/>
            <rFont val="Tahoma"/>
            <family val="2"/>
          </rPr>
          <t>Author:</t>
        </r>
        <r>
          <rPr>
            <sz val="9"/>
            <color indexed="81"/>
            <rFont val="Tahoma"/>
            <family val="2"/>
          </rPr>
          <t xml:space="preserve">
=gravimetric mass minus Sum of speciated.</t>
        </r>
      </text>
    </comment>
    <comment ref="AB42" authorId="0" shapeId="0" xr:uid="{00000000-0006-0000-0000-00001A000000}">
      <text>
        <r>
          <rPr>
            <b/>
            <sz val="9"/>
            <color indexed="81"/>
            <rFont val="Tahoma"/>
            <family val="2"/>
          </rPr>
          <t>Ying Hsu:</t>
        </r>
        <r>
          <rPr>
            <sz val="9"/>
            <color indexed="81"/>
            <rFont val="Tahoma"/>
            <family val="2"/>
          </rPr>
          <t xml:space="preserve">
Per Madeleine, subtract SO4= that is neutralized with NH4+.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Ying Hsu</author>
    <author>Author</author>
  </authors>
  <commentList>
    <comment ref="F2" authorId="0" shapeId="0" xr:uid="{00000000-0006-0000-0100-000001000000}">
      <text>
        <r>
          <rPr>
            <b/>
            <sz val="9"/>
            <color indexed="81"/>
            <rFont val="Tahoma"/>
            <family val="2"/>
          </rPr>
          <t>Ying Hsu:</t>
        </r>
        <r>
          <rPr>
            <sz val="9"/>
            <color indexed="81"/>
            <rFont val="Tahoma"/>
            <family val="2"/>
          </rPr>
          <t xml:space="preserve">
Only three original profiles, use averages to compute composite</t>
        </r>
      </text>
    </comment>
    <comment ref="B33" authorId="1" shapeId="0" xr:uid="{00000000-0006-0000-0100-000002000000}">
      <text>
        <r>
          <rPr>
            <b/>
            <sz val="9"/>
            <color indexed="81"/>
            <rFont val="Tahoma"/>
            <family val="2"/>
          </rPr>
          <t>Author:</t>
        </r>
        <r>
          <rPr>
            <sz val="9"/>
            <color indexed="81"/>
            <rFont val="Tahoma"/>
            <family val="2"/>
          </rPr>
          <t xml:space="preserve">
Following Reff et al., 2009 to calculate this mass.</t>
        </r>
      </text>
    </comment>
  </commentList>
</comments>
</file>

<file path=xl/sharedStrings.xml><?xml version="1.0" encoding="utf-8"?>
<sst xmlns="http://schemas.openxmlformats.org/spreadsheetml/2006/main" count="1768" uniqueCount="204">
  <si>
    <t>Steps: 1. assign wt% zero when the uncertainty is larger than 100; 2. calculate the remaining SO4=, after neutralizing with NH4+; 3. calculate metal-bound oxygen using the metal-to-oxygen ratios; 4. adjust a new metal-bound oxygen if the remaining SO4= is larger than zero; 5. if the sum of species is larger than 100%, reduce OC to make the sum of species 100%.</t>
  </si>
  <si>
    <t>Profile # 95125a</t>
  </si>
  <si>
    <t>Profile # 95126a</t>
  </si>
  <si>
    <t>Profile # 95127a</t>
  </si>
  <si>
    <t>Profile # 95128a</t>
  </si>
  <si>
    <t>Table 6. Speciation profile for gas-fired boilers</t>
  </si>
  <si>
    <t>Table 7. Speciation profile for gas-fired process heaters</t>
  </si>
  <si>
    <t>Table 8. Speciation profiles for gas-fired internal combustion combined cycle/cogeneration plants with air pollution control equipment (% of total PM2.5 mass), based on 13 runs.</t>
  </si>
  <si>
    <t>Table 9. Speciation profile for No. 6 oil institutional boiler (% of total
PM2.5 mass), based on four runs.</t>
  </si>
  <si>
    <t>Prof # 91112 by Reff et al.</t>
  </si>
  <si>
    <t>Species ID</t>
  </si>
  <si>
    <t>Species</t>
  </si>
  <si>
    <t>Wt. %</t>
  </si>
  <si>
    <t>new wt %</t>
  </si>
  <si>
    <t>Uncertainty</t>
  </si>
  <si>
    <t>Oxygen/Metal Ratio</t>
  </si>
  <si>
    <t>Renormalized Wt %</t>
  </si>
  <si>
    <t>SPECIES_ID</t>
  </si>
  <si>
    <t>SYMBOL</t>
  </si>
  <si>
    <t>SPECIES_PROPERTIES.NAME</t>
  </si>
  <si>
    <t>Al</t>
  </si>
  <si>
    <t>X-Ray Fluorescence (XRF)</t>
  </si>
  <si>
    <t>SO4=</t>
  </si>
  <si>
    <t>Ion Chromatography (IC)</t>
  </si>
  <si>
    <t>NO3-</t>
  </si>
  <si>
    <t>Nitrate</t>
  </si>
  <si>
    <t>As</t>
  </si>
  <si>
    <t>Ba</t>
  </si>
  <si>
    <t>Br</t>
  </si>
  <si>
    <t>OC</t>
  </si>
  <si>
    <t>Organic carbon</t>
  </si>
  <si>
    <t>Ca</t>
  </si>
  <si>
    <t>Sulfate</t>
  </si>
  <si>
    <t>Cl-</t>
  </si>
  <si>
    <t>S</t>
  </si>
  <si>
    <t>Sulfur</t>
  </si>
  <si>
    <t>Cd</t>
  </si>
  <si>
    <t>Co</t>
  </si>
  <si>
    <t>EC</t>
  </si>
  <si>
    <t>Elemental Carbon</t>
  </si>
  <si>
    <t>Cu</t>
  </si>
  <si>
    <t>PNCOM</t>
  </si>
  <si>
    <t>Particulate Non-Carbon Organic Matter</t>
  </si>
  <si>
    <t>Cr</t>
  </si>
  <si>
    <t>Thermal/Optical Reflectance</t>
  </si>
  <si>
    <t>PMO</t>
  </si>
  <si>
    <t>Other Unspeciated PM2.5</t>
  </si>
  <si>
    <t>Fe</t>
  </si>
  <si>
    <t>K</t>
  </si>
  <si>
    <t>Mn</t>
  </si>
  <si>
    <t>Mo</t>
  </si>
  <si>
    <t>NH4+</t>
  </si>
  <si>
    <t>Ga</t>
  </si>
  <si>
    <t>Ni</t>
  </si>
  <si>
    <t>La</t>
  </si>
  <si>
    <t>Pb</t>
  </si>
  <si>
    <t>P</t>
  </si>
  <si>
    <t>Si</t>
  </si>
  <si>
    <t>Ti</t>
  </si>
  <si>
    <t>Sr</t>
  </si>
  <si>
    <t>V</t>
  </si>
  <si>
    <t>Zn</t>
  </si>
  <si>
    <t>Particulate Water</t>
  </si>
  <si>
    <t>Sb</t>
  </si>
  <si>
    <t>Non-Carbon Organic Matter</t>
  </si>
  <si>
    <r>
      <rPr>
        <b/>
        <sz val="11"/>
        <color rgb="FFFF0000"/>
        <rFont val="Calibri"/>
        <family val="2"/>
        <scheme val="minor"/>
      </rPr>
      <t>NEW</t>
    </r>
    <r>
      <rPr>
        <sz val="11"/>
        <color theme="1"/>
        <rFont val="Calibri"/>
        <family val="2"/>
        <scheme val="minor"/>
      </rPr>
      <t xml:space="preserve"> Metal-bound Oxygen</t>
    </r>
  </si>
  <si>
    <t>Sn</t>
  </si>
  <si>
    <t>Other Unspeciated PM</t>
  </si>
  <si>
    <t>Zr</t>
  </si>
  <si>
    <t>Tl</t>
  </si>
  <si>
    <t>SUM</t>
  </si>
  <si>
    <t>Y</t>
  </si>
  <si>
    <t>We still prefer any species with uncertainty &gt; 100% to be set to 0 and MBO recomputed accordingly.</t>
  </si>
  <si>
    <t>From: Strum, Madeleine [mailto:Strum.Madeleine@epa.gov]</t>
  </si>
  <si>
    <t>Not neutralized SO4=</t>
  </si>
  <si>
    <t>Sent: Friday, January 27, 2017 5:55 AM</t>
  </si>
  <si>
    <t>To: Ying Hsu</t>
  </si>
  <si>
    <t>Cc: Kosusko, Mike; Frank Divita</t>
  </si>
  <si>
    <t>Subject: FW: Protocol for AE6, version 2</t>
  </si>
  <si>
    <t>compute how much sulfate is bound up by the metals.  Probably MBO is  0.</t>
  </si>
  <si>
    <t xml:space="preserve">based on stoichiometry.  </t>
  </si>
  <si>
    <t>Ying</t>
  </si>
  <si>
    <t>probably goes to 0 but we need Ying to do calculation.</t>
  </si>
  <si>
    <t>We are good with not subtracting for the natural gas. See below and protocol.</t>
  </si>
  <si>
    <t>if still greater than 100% then renormalize to 100% (in this case the resultant % will be close)</t>
  </si>
  <si>
    <t>Include in Total wt%</t>
  </si>
  <si>
    <t>Exclude</t>
  </si>
  <si>
    <t>Name</t>
  </si>
  <si>
    <t>-----Original Message-----</t>
  </si>
  <si>
    <t>Ammonium</t>
  </si>
  <si>
    <t>Ammonia</t>
  </si>
  <si>
    <t>From: Reff, Adam [mailto:Reff.Adam@epa.gov]</t>
  </si>
  <si>
    <t>Chlorine atom</t>
  </si>
  <si>
    <t>Chloride ion</t>
  </si>
  <si>
    <t>Sent: Friday, February 03, 2017 11:30 AM</t>
  </si>
  <si>
    <t>To: Strum, Madeleine; Ying Hsu</t>
  </si>
  <si>
    <t>Phosphorus</t>
  </si>
  <si>
    <t>Phosphate</t>
  </si>
  <si>
    <t>Potassium</t>
  </si>
  <si>
    <t>Potassium ion</t>
  </si>
  <si>
    <t>Subject: Re: Protocol for AE6, version 2</t>
  </si>
  <si>
    <t>Sodium ion</t>
  </si>
  <si>
    <t>Sodium</t>
  </si>
  <si>
    <t>Hi Madeleine:</t>
  </si>
  <si>
    <t>It is not specific to the individual metals.  Here's the procedure I have in my code:</t>
  </si>
  <si>
    <t>1) Calculate inorganic oxygen ("InorgOx") using the metal emissions and metal-to-oxygen ratios tabulated in the 2009 paper.</t>
  </si>
  <si>
    <t>2) Calculate Non-Neutralized SO4 = SO4 - (0.5*NH4*96/18)</t>
  </si>
  <si>
    <t>3) Adjust InorgOx  in 2 steps:</t>
  </si>
  <si>
    <t>NewInorgOx &lt;-InorgOx - (ifelse(NonNeutSO4&lt;0,0,NonNeutSO4)*16/96)</t>
  </si>
  <si>
    <t>NewInorgOx &lt;-ifelse(NewInorgOx&lt;0,0,NewInorgOx)</t>
  </si>
  <si>
    <t>This will result in the amount of metal oxides present after accounting for SO4 binding to the metals first.  Just let me know if there's questions.</t>
  </si>
  <si>
    <t>Profile #</t>
  </si>
  <si>
    <t>95125A</t>
  </si>
  <si>
    <t>95126A</t>
  </si>
  <si>
    <t>95127A</t>
  </si>
  <si>
    <t>Since this is an average of three profiles, NCOM and MBO are not calculated as for the original profiles.  Therefore, re-normalizing the averaged profile, instead of down scaling OC to make the sum = 100%</t>
  </si>
  <si>
    <t>Average</t>
  </si>
  <si>
    <t>Normalized Composite</t>
  </si>
  <si>
    <t>Per DRI protocol, excluding Cl- from the sum of species, before re-normalizing the profile.</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</si>
  <si>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</si>
  <si>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</si>
  <si>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</si>
  <si>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</si>
  <si>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</si>
  <si>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</si>
  <si>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</si>
  <si>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</si>
  <si>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</si>
  <si>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</si>
  <si>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</si>
  <si>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</si>
  <si>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</si>
  <si>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</si>
  <si>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</si>
  <si>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</si>
  <si>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</si>
  <si>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</si>
  <si>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</si>
  <si>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</si>
  <si>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</si>
  <si>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</si>
  <si>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</si>
  <si>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95125</t>
  </si>
  <si>
    <t>Gas-fired boiler exhaust</t>
  </si>
  <si>
    <t>B</t>
  </si>
  <si>
    <t>None</t>
  </si>
  <si>
    <t>Fueled with refinery fuel gas; based on 10 runs; for species with uncertainty &gt;100% - results may not be amenable to quantitative analysis</t>
  </si>
  <si>
    <t>PM</t>
  </si>
  <si>
    <t>Dilution samplers were applied to collected samples from different gas-fired process heaters, an institutional boiler, and electricity generators selected over a range of EPA source classification code (SCC) numbers.  The sampling procedure followed the general stack sampling approach given for EPA Method 5.  Multiple sampling runs were taken at each site for uncertainty analysis.  High-efficiency particulate air (HEPA) filters and charcoal dilution air filters were used to purify the dilution air.</t>
  </si>
  <si>
    <t>Sum of species</t>
  </si>
  <si>
    <t>C</t>
  </si>
  <si>
    <t>United States</t>
  </si>
  <si>
    <t>95126</t>
  </si>
  <si>
    <t>Gas-fired process heater exhaust</t>
  </si>
  <si>
    <t>Selective catalytic reduction (SCR)</t>
  </si>
  <si>
    <t>Fueled with refinery fuel gas or natural gas; based on 11 runs; for species with uncertainty &gt;100%  -results may not be suitable for quantitative analysis</t>
  </si>
  <si>
    <t>95127</t>
  </si>
  <si>
    <t>Gas-fired internal combustion combined cycle/cogeneration plant exhaust</t>
  </si>
  <si>
    <t>Low NOx combustors, SCR, CO oxidation catalyst, water injection</t>
  </si>
  <si>
    <t>Fueled with refinery fuel gas or natural gas;  based on 13 runs; for species with uncertainty &gt;100% - results may not be suitable for quantitative analysis</t>
  </si>
  <si>
    <t>95128</t>
  </si>
  <si>
    <t>Institutional boiler exhaust fueled with No. 6 fuel oil</t>
  </si>
  <si>
    <t>D</t>
  </si>
  <si>
    <t>Fueled with No. 6 fuel oil;  based on 4 runs; for species with uncertainty &gt;100% - results may not be suitable for quantitative analysis</t>
  </si>
  <si>
    <t>95125a</t>
  </si>
  <si>
    <r>
      <t xml:space="preserve">AE6-ready profile modified from 95125. Fueled with refinery fuel gas; based on 10 runs; </t>
    </r>
    <r>
      <rPr>
        <sz val="11"/>
        <color rgb="FFFF0000"/>
        <rFont val="Calibri"/>
        <family val="2"/>
        <scheme val="minor"/>
      </rPr>
      <t>species with uncertainty &gt;100% - are removed from the profile.  OC adjusted using reported backup filter concentration.</t>
    </r>
  </si>
  <si>
    <t>95126a</t>
  </si>
  <si>
    <t>AE6-ready profile modified from 95126. Fueled with refinery fuel gas or natural gas; based on 11 runs; for species with uncertainty &gt;100%  -results may not be suitable for quantitative analysis</t>
  </si>
  <si>
    <t>95127a</t>
  </si>
  <si>
    <t>AE6-ready profile modified from 95127. Fueled with refinery fuel gas or natural gas;  based on 13 runs; for species with uncertainty &gt;100% - results may not be suitable for quantitative analysis</t>
  </si>
  <si>
    <t>95128a</t>
  </si>
  <si>
    <t>AE6-ready profile modified from 95128. Fueled with No. 6 fuel oil;  based on 4 runs; for species with uncertainty &gt;100% - results may not be suitable for quantitative analysis</t>
  </si>
  <si>
    <t>Composite - Natural Gas Combustion</t>
  </si>
  <si>
    <t>Composite of AE6-ready 95125a, 95126a, and 95127a.</t>
  </si>
  <si>
    <t>ID</t>
  </si>
  <si>
    <t>P_TYPE</t>
  </si>
  <si>
    <t>DATA_ORIGN</t>
  </si>
  <si>
    <t>PRIMARY</t>
  </si>
  <si>
    <t>DESCRIPTIO</t>
  </si>
  <si>
    <t>DOCUMENT</t>
  </si>
  <si>
    <t>Literature</t>
  </si>
  <si>
    <t>This study focused on the development of fine particulate emission factors and speciation profiles for oil and gas-fired combustion systems.</t>
  </si>
  <si>
    <t>England et al., 2007, Dilution-Based Emissions Sampling from Stationary Sources: Part 2—Gas-Fired Combustors Compared with Other Fuel-Fired Systems, J. Air &amp; Waste Manage. Assoc. 57:79–93</t>
  </si>
  <si>
    <t>WEIGHT_PER</t>
  </si>
  <si>
    <t>UNCERTAINT</t>
  </si>
  <si>
    <t>UNC_METHOD</t>
  </si>
  <si>
    <t>ANLYMETHOD</t>
  </si>
  <si>
    <t>Corrected profiles using these steps</t>
  </si>
  <si>
    <t>Re-calculated based on the new AE6 protocol. 4/20/2019</t>
  </si>
  <si>
    <t>Standard deviation</t>
  </si>
  <si>
    <t>N/A</t>
  </si>
  <si>
    <t>Inferred</t>
  </si>
  <si>
    <t>KEYWORD</t>
  </si>
  <si>
    <t>Institutional boiler exhaust fueled with No. 6 oil</t>
  </si>
  <si>
    <t>AE6; Gas-fired boiler exhaust</t>
  </si>
  <si>
    <t>AE6; Gas-fired process heater exhaust</t>
  </si>
  <si>
    <t>AE6; Gas-fired internal combustion combined cycle/cogeneration plant exhaust</t>
  </si>
  <si>
    <t>AE6; Institutional boiler exhaust fueled with No. 6 oil</t>
  </si>
  <si>
    <t>AE6; Composite - Natural Gas Combustion</t>
  </si>
  <si>
    <t>notes - in general</t>
  </si>
  <si>
    <t>2. For the SPECIATE protocol:  add sulfate from sulfur if doesn't exist</t>
  </si>
  <si>
    <t xml:space="preserve">3.the protocol needs to include the concepts of Adam's paper (e.g., S3.8) for what to do when sum of mass &gt; 100% (note that if sulfur and sulfate are included do not count sulfur since it is a double count).  First step is to correct profile for artifacts where possible.  </t>
  </si>
  <si>
    <t>4. redo nat gas and resid oil profiles following calc examples (but need to implement metal bound sulfates to recompute metal bound oxygen) and double check OC artifact correction (did they account for it in the OC total in their tables?-- our NEW  calcs assume they did not)</t>
  </si>
  <si>
    <t>Per EPA, re-calculate profiles based on the new AE6 protocol and updated the database on 4/20/2019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</si>
</sst>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0"/>
      <color indexed="8"/>
      <name val="Arial"/>
      <family val="2"/>
    </font>
    <font>
      <sz val="10"/>
      <name val="Arial"/>
      <family val="2"/>
    </font>
    <font>
      <sz val="11"/>
      <name val="Calibri"/>
      <family val="2"/>
    </font>
    <font>
      <sz val="10"/>
      <color indexed="8"/>
      <name val="Arial"/>
      <family val="2"/>
    </font>
    <font>
      <b/>
      <sz val="11"/>
      <color theme="1"/>
      <name val="Calibri"/>
      <family val="2"/>
      <scheme val="minor"/>
    </font>
    <font>
      <b/>
      <sz val="9"/>
      <color indexed="81"/>
      <name val="Tahoma"/>
      <family val="2"/>
    </font>
    <font>
      <sz val="9"/>
      <color indexed="81"/>
      <name val="Tahoma"/>
      <family val="2"/>
    </font>
    <font>
      <b/>
      <sz val="11"/>
      <color rgb="FFFF0000"/>
      <name val="Calibri"/>
      <family val="2"/>
      <scheme val="minor"/>
    </font>
    <font>
      <sz val="11"/>
      <color rgb="FFFF0000"/>
      <name val="Calibri"/>
      <family val="2"/>
      <scheme val="minor"/>
    </font>
    <font>
      <sz val="11"/>
      <name val="Calibri"/>
      <family val="2"/>
      <scheme val="minor"/>
    </font>
    <font>
      <sz val="10"/>
      <color rgb="FFFF0000"/>
      <name val="Arial"/>
      <family val="2"/>
    </font>
    <font>
      <strike/>
      <sz val="11"/>
      <color theme="1"/>
      <name val="Calibri"/>
      <family val="2"/>
      <scheme val="minor"/>
    </font>
  </fonts>
  <fills count="6">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rgb="FF00B0F0"/>
        <bgColor indexed="64"/>
      </patternFill>
    </fill>
    <fill>
      <patternFill patternType="solid">
        <fgColor rgb="FFFFFF00"/>
        <bgColor indexed="0"/>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4" fillId="0" borderId="0"/>
    <xf numFmtId="0" fontId="1" fillId="0" borderId="0"/>
  </cellStyleXfs>
  <cellXfs count="36">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2" fillId="0" borderId="0" xfId="0" applyFont="1"/>
    <xf numFmtId="14" fontId="0" fillId="0" borderId="0" xfId="0" applyNumberFormat="1"/>
    <xf numFmtId="0" fontId="1" fillId="0" borderId="0" xfId="1" applyFont="1" applyFill="1" applyBorder="1" applyAlignment="1"/>
    <xf numFmtId="0" fontId="3" fillId="0" borderId="0" xfId="0" applyFont="1"/>
    <xf numFmtId="0" fontId="1" fillId="2" borderId="0" xfId="2" applyFont="1" applyFill="1" applyBorder="1" applyAlignment="1">
      <alignment horizontal="center"/>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0" fontId="2" fillId="0" borderId="0" xfId="0" applyFont="1" applyFill="1" applyBorder="1"/>
    <xf numFmtId="0" fontId="0" fillId="3" borderId="0" xfId="0" applyFill="1"/>
    <xf numFmtId="0" fontId="0" fillId="0" borderId="0" xfId="0" applyFill="1"/>
    <xf numFmtId="164" fontId="0" fillId="0" borderId="0" xfId="0" applyNumberFormat="1"/>
    <xf numFmtId="14" fontId="0" fillId="0" borderId="0" xfId="0" applyNumberFormat="1" applyFill="1"/>
    <xf numFmtId="2" fontId="0" fillId="3" borderId="0" xfId="0" applyNumberFormat="1" applyFill="1"/>
    <xf numFmtId="0" fontId="0" fillId="0" borderId="0" xfId="0" applyAlignment="1">
      <alignment wrapText="1"/>
    </xf>
    <xf numFmtId="0" fontId="1" fillId="0" borderId="0" xfId="2" applyFont="1" applyFill="1" applyBorder="1" applyAlignment="1">
      <alignment horizontal="right"/>
    </xf>
    <xf numFmtId="0" fontId="5" fillId="0" borderId="0" xfId="0" applyFont="1" applyFill="1"/>
    <xf numFmtId="0" fontId="8" fillId="0" borderId="0" xfId="0" applyFont="1" applyFill="1"/>
    <xf numFmtId="2" fontId="0" fillId="0" borderId="0" xfId="0" applyNumberFormat="1" applyFill="1"/>
    <xf numFmtId="0" fontId="0" fillId="0" borderId="0" xfId="0" applyFill="1" applyAlignment="1">
      <alignment vertical="center"/>
    </xf>
    <xf numFmtId="0" fontId="9" fillId="0" borderId="0" xfId="0" applyFont="1" applyFill="1"/>
    <xf numFmtId="0" fontId="10" fillId="0" borderId="0" xfId="0" applyFont="1" applyFill="1" applyAlignment="1"/>
    <xf numFmtId="0" fontId="0" fillId="0" borderId="0" xfId="0" applyFill="1" applyAlignment="1"/>
    <xf numFmtId="0" fontId="0" fillId="4" borderId="0" xfId="0" applyFill="1"/>
    <xf numFmtId="0" fontId="0" fillId="0" borderId="0" xfId="0" applyAlignment="1">
      <alignment horizontal="right"/>
    </xf>
    <xf numFmtId="0" fontId="11" fillId="5" borderId="3" xfId="3" applyFont="1" applyFill="1" applyBorder="1" applyAlignment="1">
      <alignment horizontal="left"/>
    </xf>
    <xf numFmtId="0" fontId="0" fillId="0" borderId="4" xfId="0" applyBorder="1"/>
    <xf numFmtId="0" fontId="12" fillId="3" borderId="0" xfId="0" applyFont="1" applyFill="1"/>
    <xf numFmtId="0" fontId="0" fillId="0" borderId="4" xfId="0" applyBorder="1" applyAlignment="1">
      <alignment horizontal="center"/>
    </xf>
    <xf numFmtId="2" fontId="0" fillId="4" borderId="0" xfId="0" applyNumberFormat="1" applyFill="1"/>
    <xf numFmtId="0" fontId="9" fillId="3" borderId="0" xfId="0" applyFont="1" applyFill="1"/>
    <xf numFmtId="0" fontId="0" fillId="0" borderId="0" xfId="0" applyFill="1" applyAlignment="1">
      <alignment horizontal="center" wrapText="1"/>
    </xf>
    <xf numFmtId="0" fontId="0" fillId="0" borderId="4" xfId="0" applyBorder="1" applyAlignment="1">
      <alignment horizontal="center"/>
    </xf>
  </cellXfs>
  <cellStyles count="5">
    <cellStyle name="Normal" xfId="0" builtinId="0"/>
    <cellStyle name="Normal_Sheet1" xfId="1" xr:uid="{00000000-0005-0000-0000-000001000000}"/>
    <cellStyle name="Normal_Sheet3" xfId="3" xr:uid="{00000000-0005-0000-0000-000002000000}"/>
    <cellStyle name="Normal_Sheet4" xfId="2" xr:uid="{00000000-0005-0000-0000-000003000000}"/>
    <cellStyle name="Normal_Sheet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Q68"/>
  <sheetViews>
    <sheetView topLeftCell="P1" workbookViewId="0" xr3:uid="{AEA406A1-0E4B-5B11-9CD5-51D6E497D94C}">
      <pane ySplit="5" topLeftCell="A18" activePane="bottomLeft" state="frozen"/>
      <selection pane="bottomLeft" activeCell="AE6" sqref="AE6:AE35"/>
    </sheetView>
  </sheetViews>
  <sheetFormatPr defaultRowHeight="15"/>
  <cols>
    <col min="1" max="3" width="9.140625" style="13"/>
    <col min="4" max="4" width="8.85546875" style="13"/>
    <col min="5" max="5" width="10.7109375" style="13" customWidth="1"/>
    <col min="6" max="6" width="10.28515625" style="13" customWidth="1"/>
    <col min="7" max="7" width="5.5703125" style="13" customWidth="1"/>
    <col min="8" max="8" width="3.7109375" style="13" customWidth="1"/>
    <col min="9" max="12" width="9.140625" style="13"/>
    <col min="13" max="14" width="9.140625" style="13" customWidth="1"/>
    <col min="15" max="15" width="5.7109375" style="13" customWidth="1"/>
    <col min="16" max="16" width="3.28515625" style="13" customWidth="1"/>
    <col min="17" max="20" width="9.140625" style="13"/>
    <col min="21" max="22" width="9.140625" style="13" customWidth="1"/>
    <col min="23" max="23" width="6" style="13" customWidth="1"/>
    <col min="24" max="24" width="2.7109375" style="13" customWidth="1"/>
    <col min="25" max="30" width="9.140625" style="13" customWidth="1"/>
    <col min="31" max="31" width="13.85546875" style="13" customWidth="1"/>
    <col min="32" max="32" width="18.28515625" style="13" customWidth="1"/>
    <col min="33" max="33" width="9.140625" style="13" customWidth="1"/>
    <col min="34" max="35" width="0" style="13" hidden="1" customWidth="1"/>
    <col min="36" max="36" width="9" style="13" hidden="1" customWidth="1"/>
    <col min="37" max="39" width="0" style="13" hidden="1" customWidth="1"/>
    <col min="40" max="16384" width="9.140625" style="13"/>
  </cols>
  <sheetData>
    <row r="1" spans="1:37">
      <c r="A1" s="23" t="s">
        <v>0</v>
      </c>
    </row>
    <row r="3" spans="1:37" s="19" customFormat="1">
      <c r="A3" s="19" t="s">
        <v>1</v>
      </c>
      <c r="I3" s="19" t="s">
        <v>2</v>
      </c>
      <c r="Q3" s="19" t="s">
        <v>3</v>
      </c>
      <c r="Y3" s="19" t="s">
        <v>4</v>
      </c>
      <c r="AB3" s="20"/>
      <c r="AC3" s="20"/>
      <c r="AD3" s="20"/>
      <c r="AH3" s="13"/>
      <c r="AI3" s="13"/>
      <c r="AJ3" s="13"/>
      <c r="AK3" s="13"/>
    </row>
    <row r="4" spans="1:37">
      <c r="B4" s="13" t="s">
        <v>5</v>
      </c>
      <c r="J4" s="13" t="s">
        <v>6</v>
      </c>
      <c r="R4" s="24" t="s">
        <v>7</v>
      </c>
      <c r="Z4" s="25" t="s">
        <v>8</v>
      </c>
      <c r="AH4" s="19" t="s">
        <v>9</v>
      </c>
    </row>
    <row r="5" spans="1:37">
      <c r="A5" s="13" t="s">
        <v>10</v>
      </c>
      <c r="B5" s="13" t="s">
        <v>11</v>
      </c>
      <c r="C5" s="13" t="s">
        <v>12</v>
      </c>
      <c r="D5" s="12" t="s">
        <v>13</v>
      </c>
      <c r="E5" s="13" t="s">
        <v>14</v>
      </c>
      <c r="F5" s="19" t="s">
        <v>15</v>
      </c>
      <c r="I5" s="13" t="s">
        <v>10</v>
      </c>
      <c r="J5" s="13" t="s">
        <v>11</v>
      </c>
      <c r="K5" s="13" t="s">
        <v>12</v>
      </c>
      <c r="L5" s="12" t="s">
        <v>13</v>
      </c>
      <c r="M5" s="13" t="s">
        <v>14</v>
      </c>
      <c r="N5" s="19" t="s">
        <v>15</v>
      </c>
      <c r="Q5" s="13" t="s">
        <v>10</v>
      </c>
      <c r="R5" s="13" t="s">
        <v>11</v>
      </c>
      <c r="S5" s="13" t="s">
        <v>12</v>
      </c>
      <c r="T5" s="12" t="s">
        <v>13</v>
      </c>
      <c r="U5" s="13" t="s">
        <v>14</v>
      </c>
      <c r="V5" s="19" t="s">
        <v>15</v>
      </c>
      <c r="Y5" s="13" t="s">
        <v>10</v>
      </c>
      <c r="Z5" s="13" t="s">
        <v>11</v>
      </c>
      <c r="AA5" s="13" t="s">
        <v>12</v>
      </c>
      <c r="AB5" s="12" t="s">
        <v>13</v>
      </c>
      <c r="AC5" s="12"/>
      <c r="AD5" s="30" t="s">
        <v>16</v>
      </c>
      <c r="AE5" s="13" t="s">
        <v>14</v>
      </c>
      <c r="AF5" s="19" t="s">
        <v>15</v>
      </c>
      <c r="AH5" s="13" t="s">
        <v>17</v>
      </c>
      <c r="AI5" s="13" t="s">
        <v>18</v>
      </c>
      <c r="AJ5" s="13" t="s">
        <v>12</v>
      </c>
      <c r="AK5" s="13" t="s">
        <v>19</v>
      </c>
    </row>
    <row r="6" spans="1:37">
      <c r="A6" s="13">
        <v>292</v>
      </c>
      <c r="B6" s="13" t="s">
        <v>20</v>
      </c>
      <c r="C6" s="13">
        <v>1.2</v>
      </c>
      <c r="D6" s="12">
        <f>IF(E6&gt;100,0,C6)</f>
        <v>0</v>
      </c>
      <c r="E6" s="13">
        <v>135</v>
      </c>
      <c r="F6" s="13">
        <v>0.88900000000000001</v>
      </c>
      <c r="G6" s="13" t="s">
        <v>21</v>
      </c>
      <c r="I6" s="13">
        <v>292</v>
      </c>
      <c r="J6" s="13" t="s">
        <v>20</v>
      </c>
      <c r="K6" s="13">
        <v>1.3</v>
      </c>
      <c r="L6" s="12">
        <f>IF(M6&gt;100,0,K6)</f>
        <v>1.3</v>
      </c>
      <c r="M6" s="13">
        <v>63</v>
      </c>
      <c r="N6" s="13">
        <v>0.88900000000000001</v>
      </c>
      <c r="O6" s="13" t="s">
        <v>21</v>
      </c>
      <c r="Q6" s="13">
        <v>292</v>
      </c>
      <c r="R6" s="13" t="s">
        <v>20</v>
      </c>
      <c r="S6" s="13">
        <v>0.4</v>
      </c>
      <c r="T6" s="12">
        <f>IF(U6&gt;100,0,S6)</f>
        <v>0.4</v>
      </c>
      <c r="U6" s="13">
        <v>86</v>
      </c>
      <c r="V6" s="13">
        <v>0.88900000000000001</v>
      </c>
      <c r="W6" s="13" t="s">
        <v>21</v>
      </c>
      <c r="Y6" s="13">
        <v>699</v>
      </c>
      <c r="Z6" s="13" t="s">
        <v>22</v>
      </c>
      <c r="AA6" s="13">
        <v>60</v>
      </c>
      <c r="AB6" s="12">
        <f>AA6</f>
        <v>60</v>
      </c>
      <c r="AC6" s="12">
        <f>AB6</f>
        <v>60</v>
      </c>
      <c r="AD6" s="30">
        <f>AC6/$AC$41*100</f>
        <v>57.882798833032098</v>
      </c>
      <c r="AE6" s="13">
        <v>24</v>
      </c>
      <c r="AG6" s="13" t="s">
        <v>23</v>
      </c>
      <c r="AH6" s="13">
        <v>613</v>
      </c>
      <c r="AI6" s="13" t="s">
        <v>24</v>
      </c>
      <c r="AJ6" s="13">
        <v>2.1</v>
      </c>
      <c r="AK6" s="13" t="s">
        <v>25</v>
      </c>
    </row>
    <row r="7" spans="1:37">
      <c r="A7" s="13">
        <v>298</v>
      </c>
      <c r="B7" s="13" t="s">
        <v>26</v>
      </c>
      <c r="C7" s="13">
        <v>0.04</v>
      </c>
      <c r="D7" s="12">
        <f t="shared" ref="D7:D28" si="0">IF(E7&gt;100,0,C7)</f>
        <v>0</v>
      </c>
      <c r="E7" s="13">
        <v>119</v>
      </c>
      <c r="F7" s="13">
        <v>0.42699999999999999</v>
      </c>
      <c r="G7" s="13" t="s">
        <v>21</v>
      </c>
      <c r="I7" s="13">
        <v>300</v>
      </c>
      <c r="J7" s="13" t="s">
        <v>27</v>
      </c>
      <c r="K7" s="13">
        <v>0.4</v>
      </c>
      <c r="L7" s="12">
        <f t="shared" ref="L7:L31" si="1">IF(M7&gt;100,0,K7)</f>
        <v>0</v>
      </c>
      <c r="M7" s="13">
        <v>300</v>
      </c>
      <c r="N7" s="13">
        <v>0.11700000000000001</v>
      </c>
      <c r="O7" s="13" t="s">
        <v>21</v>
      </c>
      <c r="Q7" s="13">
        <v>810</v>
      </c>
      <c r="R7" s="13" t="s">
        <v>28</v>
      </c>
      <c r="S7" s="13">
        <v>0.03</v>
      </c>
      <c r="T7" s="12">
        <f t="shared" ref="T7:T26" si="2">IF(U7&gt;100,0,S7)</f>
        <v>0.03</v>
      </c>
      <c r="U7" s="13">
        <v>76</v>
      </c>
      <c r="W7" s="13" t="s">
        <v>21</v>
      </c>
      <c r="Y7" s="13">
        <v>292</v>
      </c>
      <c r="Z7" s="13" t="s">
        <v>20</v>
      </c>
      <c r="AA7" s="13">
        <v>1.5</v>
      </c>
      <c r="AB7" s="12">
        <f>AA7</f>
        <v>1.5</v>
      </c>
      <c r="AC7" s="12">
        <f>AB7</f>
        <v>1.5</v>
      </c>
      <c r="AD7" s="30">
        <f t="shared" ref="AD7:AD39" si="3">AC7/$AC$41*100</f>
        <v>1.4470699708258026</v>
      </c>
      <c r="AE7" s="13">
        <v>37</v>
      </c>
      <c r="AF7" s="13">
        <v>0.88900000000000001</v>
      </c>
      <c r="AG7" s="13" t="s">
        <v>21</v>
      </c>
      <c r="AH7" s="13">
        <v>626</v>
      </c>
      <c r="AI7" s="13" t="s">
        <v>29</v>
      </c>
      <c r="AJ7" s="13">
        <v>24.7000000002318</v>
      </c>
      <c r="AK7" s="13" t="s">
        <v>30</v>
      </c>
    </row>
    <row r="8" spans="1:37">
      <c r="A8" s="13">
        <v>810</v>
      </c>
      <c r="B8" s="13" t="s">
        <v>28</v>
      </c>
      <c r="C8" s="13">
        <v>0.02</v>
      </c>
      <c r="D8" s="12">
        <f t="shared" si="0"/>
        <v>0</v>
      </c>
      <c r="E8" s="13">
        <v>238</v>
      </c>
      <c r="G8" s="13" t="s">
        <v>21</v>
      </c>
      <c r="I8" s="13">
        <v>810</v>
      </c>
      <c r="J8" s="13" t="s">
        <v>28</v>
      </c>
      <c r="K8" s="13">
        <v>0.01</v>
      </c>
      <c r="L8" s="12">
        <f t="shared" si="1"/>
        <v>0</v>
      </c>
      <c r="M8" s="13">
        <v>295</v>
      </c>
      <c r="O8" s="13" t="s">
        <v>21</v>
      </c>
      <c r="Q8" s="13">
        <v>329</v>
      </c>
      <c r="R8" s="13" t="s">
        <v>31</v>
      </c>
      <c r="S8" s="13">
        <v>0.4</v>
      </c>
      <c r="T8" s="12">
        <f t="shared" si="2"/>
        <v>0.4</v>
      </c>
      <c r="U8" s="13">
        <v>81</v>
      </c>
      <c r="W8" s="13" t="s">
        <v>21</v>
      </c>
      <c r="Y8" s="13">
        <v>298</v>
      </c>
      <c r="Z8" s="13" t="s">
        <v>26</v>
      </c>
      <c r="AA8" s="13">
        <v>1.2999999999999999E-2</v>
      </c>
      <c r="AB8" s="12">
        <v>0</v>
      </c>
      <c r="AC8" s="12">
        <v>0</v>
      </c>
      <c r="AD8" s="30">
        <f t="shared" si="3"/>
        <v>0</v>
      </c>
      <c r="AE8" s="13">
        <v>190</v>
      </c>
      <c r="AF8" s="13">
        <v>0.42699999999999999</v>
      </c>
      <c r="AG8" s="13" t="s">
        <v>21</v>
      </c>
      <c r="AH8" s="13">
        <v>699</v>
      </c>
      <c r="AI8" s="13" t="s">
        <v>22</v>
      </c>
      <c r="AJ8" s="13">
        <v>8.6</v>
      </c>
      <c r="AK8" s="13" t="s">
        <v>32</v>
      </c>
    </row>
    <row r="9" spans="1:37">
      <c r="A9" s="13">
        <v>329</v>
      </c>
      <c r="B9" s="13" t="s">
        <v>31</v>
      </c>
      <c r="C9" s="13">
        <v>4</v>
      </c>
      <c r="D9" s="12">
        <f t="shared" si="0"/>
        <v>0</v>
      </c>
      <c r="E9" s="13">
        <v>237</v>
      </c>
      <c r="G9" s="13" t="s">
        <v>21</v>
      </c>
      <c r="I9" s="13">
        <v>329</v>
      </c>
      <c r="J9" s="13" t="s">
        <v>31</v>
      </c>
      <c r="K9" s="13">
        <v>1.9</v>
      </c>
      <c r="L9" s="12">
        <f t="shared" si="1"/>
        <v>1.9</v>
      </c>
      <c r="M9" s="13">
        <v>66</v>
      </c>
      <c r="O9" s="13" t="s">
        <v>21</v>
      </c>
      <c r="Q9" s="13">
        <v>337</v>
      </c>
      <c r="R9" s="13" t="s">
        <v>33</v>
      </c>
      <c r="S9" s="13">
        <v>3</v>
      </c>
      <c r="T9" s="12">
        <f t="shared" si="2"/>
        <v>3</v>
      </c>
      <c r="U9" s="13">
        <v>51</v>
      </c>
      <c r="W9" s="13" t="s">
        <v>23</v>
      </c>
      <c r="Y9" s="13">
        <v>300</v>
      </c>
      <c r="Z9" s="13" t="s">
        <v>27</v>
      </c>
      <c r="AA9" s="13">
        <v>5.8000000000000003E-2</v>
      </c>
      <c r="AB9" s="12">
        <f t="shared" ref="AB9:AC35" si="4">AA9</f>
        <v>5.8000000000000003E-2</v>
      </c>
      <c r="AC9" s="12">
        <f t="shared" si="4"/>
        <v>5.8000000000000003E-2</v>
      </c>
      <c r="AD9" s="30">
        <f t="shared" si="3"/>
        <v>5.5953372205264369E-2</v>
      </c>
      <c r="AE9" s="13">
        <v>38</v>
      </c>
      <c r="AF9" s="13">
        <v>0.11700000000000001</v>
      </c>
      <c r="AG9" s="13" t="s">
        <v>21</v>
      </c>
      <c r="AH9" s="13">
        <v>700</v>
      </c>
      <c r="AI9" s="13" t="s">
        <v>34</v>
      </c>
      <c r="AJ9" s="21">
        <v>2.8666666666666698</v>
      </c>
      <c r="AK9" s="13" t="s">
        <v>35</v>
      </c>
    </row>
    <row r="10" spans="1:37">
      <c r="A10" s="13">
        <v>337</v>
      </c>
      <c r="B10" s="13" t="s">
        <v>33</v>
      </c>
      <c r="C10" s="13">
        <v>0.3</v>
      </c>
      <c r="D10" s="12">
        <f t="shared" si="0"/>
        <v>0</v>
      </c>
      <c r="E10" s="13">
        <v>261</v>
      </c>
      <c r="G10" s="13" t="s">
        <v>23</v>
      </c>
      <c r="I10" s="13">
        <v>328</v>
      </c>
      <c r="J10" s="13" t="s">
        <v>36</v>
      </c>
      <c r="K10" s="13">
        <v>0.05</v>
      </c>
      <c r="L10" s="12">
        <f t="shared" si="1"/>
        <v>0</v>
      </c>
      <c r="M10" s="13">
        <v>315</v>
      </c>
      <c r="N10" s="13">
        <v>0.14199999999999999</v>
      </c>
      <c r="O10" s="13" t="s">
        <v>21</v>
      </c>
      <c r="Q10" s="13">
        <v>379</v>
      </c>
      <c r="R10" s="13" t="s">
        <v>37</v>
      </c>
      <c r="S10" s="13">
        <v>4.0000000000000001E-3</v>
      </c>
      <c r="T10" s="12">
        <f t="shared" si="2"/>
        <v>0</v>
      </c>
      <c r="U10" s="13">
        <v>387</v>
      </c>
      <c r="V10" s="13">
        <v>0.33900000000000002</v>
      </c>
      <c r="W10" s="13" t="s">
        <v>21</v>
      </c>
      <c r="Y10" s="13">
        <v>329</v>
      </c>
      <c r="Z10" s="13" t="s">
        <v>31</v>
      </c>
      <c r="AA10" s="13">
        <v>2.8</v>
      </c>
      <c r="AB10" s="12">
        <f t="shared" si="4"/>
        <v>2.8</v>
      </c>
      <c r="AC10" s="12">
        <f t="shared" si="4"/>
        <v>2.8</v>
      </c>
      <c r="AD10" s="30">
        <f t="shared" si="3"/>
        <v>2.7011972788748313</v>
      </c>
      <c r="AE10" s="13">
        <v>28</v>
      </c>
      <c r="AG10" s="13" t="s">
        <v>21</v>
      </c>
      <c r="AH10" s="13">
        <v>797</v>
      </c>
      <c r="AI10" s="13" t="s">
        <v>38</v>
      </c>
      <c r="AJ10" s="13">
        <v>38.4000000004635</v>
      </c>
      <c r="AK10" s="13" t="s">
        <v>39</v>
      </c>
    </row>
    <row r="11" spans="1:37">
      <c r="A11" s="13">
        <v>379</v>
      </c>
      <c r="B11" s="13" t="s">
        <v>37</v>
      </c>
      <c r="C11" s="13">
        <v>0.04</v>
      </c>
      <c r="D11" s="12">
        <f t="shared" si="0"/>
        <v>0</v>
      </c>
      <c r="E11" s="13">
        <v>225</v>
      </c>
      <c r="F11" s="13">
        <v>0.33900000000000002</v>
      </c>
      <c r="G11" s="13" t="s">
        <v>21</v>
      </c>
      <c r="I11" s="13">
        <v>337</v>
      </c>
      <c r="J11" s="13" t="s">
        <v>33</v>
      </c>
      <c r="K11" s="13">
        <v>1</v>
      </c>
      <c r="L11" s="12">
        <f t="shared" si="1"/>
        <v>0</v>
      </c>
      <c r="M11" s="13">
        <v>101</v>
      </c>
      <c r="O11" s="13" t="s">
        <v>23</v>
      </c>
      <c r="Q11" s="13">
        <v>380</v>
      </c>
      <c r="R11" s="13" t="s">
        <v>40</v>
      </c>
      <c r="S11" s="13">
        <v>0.1</v>
      </c>
      <c r="T11" s="12">
        <f t="shared" si="2"/>
        <v>0</v>
      </c>
      <c r="U11" s="13">
        <v>116</v>
      </c>
      <c r="V11" s="13">
        <v>0.252</v>
      </c>
      <c r="W11" s="13" t="s">
        <v>21</v>
      </c>
      <c r="Y11" s="13">
        <v>337</v>
      </c>
      <c r="Z11" s="13" t="s">
        <v>33</v>
      </c>
      <c r="AA11" s="13">
        <v>0.16</v>
      </c>
      <c r="AB11" s="12">
        <f t="shared" si="4"/>
        <v>0.16</v>
      </c>
      <c r="AC11" s="12">
        <f t="shared" si="4"/>
        <v>0.16</v>
      </c>
      <c r="AD11" s="30">
        <f t="shared" si="3"/>
        <v>0.15435413022141894</v>
      </c>
      <c r="AE11" s="13">
        <v>26</v>
      </c>
      <c r="AG11" s="13" t="s">
        <v>23</v>
      </c>
      <c r="AH11" s="13">
        <v>2669</v>
      </c>
      <c r="AI11" s="13" t="s">
        <v>41</v>
      </c>
      <c r="AJ11" s="13">
        <v>9.8800000000927</v>
      </c>
      <c r="AK11" s="13" t="s">
        <v>42</v>
      </c>
    </row>
    <row r="12" spans="1:37">
      <c r="A12" s="13">
        <v>347</v>
      </c>
      <c r="B12" s="13" t="s">
        <v>43</v>
      </c>
      <c r="C12" s="13">
        <v>0.01</v>
      </c>
      <c r="D12" s="12">
        <f t="shared" si="0"/>
        <v>0</v>
      </c>
      <c r="E12" s="13">
        <v>773</v>
      </c>
      <c r="F12" s="13">
        <v>0.69199999999999995</v>
      </c>
      <c r="G12" s="13" t="s">
        <v>21</v>
      </c>
      <c r="I12" s="13">
        <v>379</v>
      </c>
      <c r="J12" s="13" t="s">
        <v>37</v>
      </c>
      <c r="K12" s="13">
        <v>1.1000000000000001</v>
      </c>
      <c r="L12" s="12">
        <f t="shared" si="1"/>
        <v>0</v>
      </c>
      <c r="M12" s="13">
        <v>207</v>
      </c>
      <c r="N12" s="13">
        <v>0.33900000000000002</v>
      </c>
      <c r="O12" s="13" t="s">
        <v>21</v>
      </c>
      <c r="Q12" s="13">
        <v>797</v>
      </c>
      <c r="R12" s="13" t="s">
        <v>38</v>
      </c>
      <c r="S12" s="13">
        <v>2.5</v>
      </c>
      <c r="T12" s="12">
        <f t="shared" si="2"/>
        <v>2.5</v>
      </c>
      <c r="U12" s="13">
        <v>79</v>
      </c>
      <c r="W12" s="13" t="s">
        <v>44</v>
      </c>
      <c r="Y12" s="13">
        <v>379</v>
      </c>
      <c r="Z12" s="13" t="s">
        <v>37</v>
      </c>
      <c r="AA12" s="13">
        <v>0.28999999999999998</v>
      </c>
      <c r="AB12" s="12">
        <f t="shared" si="4"/>
        <v>0.28999999999999998</v>
      </c>
      <c r="AC12" s="12">
        <f t="shared" si="4"/>
        <v>0.28999999999999998</v>
      </c>
      <c r="AD12" s="30">
        <f t="shared" si="3"/>
        <v>0.27976686102632181</v>
      </c>
      <c r="AE12" s="13">
        <v>24</v>
      </c>
      <c r="AF12" s="13">
        <v>0.33900000000000002</v>
      </c>
      <c r="AG12" s="13" t="s">
        <v>21</v>
      </c>
      <c r="AH12" s="13">
        <v>2671</v>
      </c>
      <c r="AI12" s="13" t="s">
        <v>45</v>
      </c>
      <c r="AJ12" s="13">
        <v>16.319999999212001</v>
      </c>
      <c r="AK12" s="13" t="s">
        <v>46</v>
      </c>
    </row>
    <row r="13" spans="1:37">
      <c r="A13" s="13">
        <v>797</v>
      </c>
      <c r="B13" s="13" t="s">
        <v>38</v>
      </c>
      <c r="C13" s="13">
        <v>13</v>
      </c>
      <c r="D13" s="12">
        <f t="shared" si="0"/>
        <v>13</v>
      </c>
      <c r="E13" s="13">
        <v>82</v>
      </c>
      <c r="G13" s="13" t="s">
        <v>44</v>
      </c>
      <c r="I13" s="13">
        <v>347</v>
      </c>
      <c r="J13" s="13" t="s">
        <v>43</v>
      </c>
      <c r="K13" s="13">
        <v>0.04</v>
      </c>
      <c r="L13" s="12">
        <f t="shared" si="1"/>
        <v>0</v>
      </c>
      <c r="M13" s="13">
        <v>169</v>
      </c>
      <c r="N13" s="13">
        <v>0.69199999999999995</v>
      </c>
      <c r="O13" s="13" t="s">
        <v>21</v>
      </c>
      <c r="Q13" s="13">
        <v>488</v>
      </c>
      <c r="R13" s="13" t="s">
        <v>47</v>
      </c>
      <c r="S13" s="13">
        <v>0.9</v>
      </c>
      <c r="T13" s="12">
        <f t="shared" si="2"/>
        <v>0.9</v>
      </c>
      <c r="U13" s="13">
        <v>100</v>
      </c>
      <c r="V13" s="13">
        <v>0.35799999999999998</v>
      </c>
      <c r="W13" s="13" t="s">
        <v>21</v>
      </c>
      <c r="Y13" s="13">
        <v>347</v>
      </c>
      <c r="Z13" s="13" t="s">
        <v>43</v>
      </c>
      <c r="AA13" s="13">
        <v>4.9000000000000002E-2</v>
      </c>
      <c r="AB13" s="12">
        <f t="shared" si="4"/>
        <v>4.9000000000000002E-2</v>
      </c>
      <c r="AC13" s="12">
        <f t="shared" si="4"/>
        <v>4.9000000000000002E-2</v>
      </c>
      <c r="AD13" s="30">
        <f t="shared" si="3"/>
        <v>4.7270952380309553E-2</v>
      </c>
      <c r="AE13" s="13">
        <v>37</v>
      </c>
      <c r="AF13" s="13">
        <v>0.69199999999999995</v>
      </c>
      <c r="AG13" s="13" t="s">
        <v>21</v>
      </c>
    </row>
    <row r="14" spans="1:37">
      <c r="A14" s="13">
        <v>488</v>
      </c>
      <c r="B14" s="13" t="s">
        <v>47</v>
      </c>
      <c r="C14" s="13">
        <v>2.2000000000000002</v>
      </c>
      <c r="D14" s="12">
        <f t="shared" si="0"/>
        <v>0</v>
      </c>
      <c r="E14" s="13">
        <v>139</v>
      </c>
      <c r="F14" s="13">
        <v>0.35799999999999998</v>
      </c>
      <c r="G14" s="13" t="s">
        <v>21</v>
      </c>
      <c r="I14" s="13">
        <v>380</v>
      </c>
      <c r="J14" s="13" t="s">
        <v>40</v>
      </c>
      <c r="K14" s="13">
        <v>1</v>
      </c>
      <c r="L14" s="12">
        <f t="shared" si="1"/>
        <v>1</v>
      </c>
      <c r="M14" s="13">
        <v>99</v>
      </c>
      <c r="N14" s="13">
        <v>0.252</v>
      </c>
      <c r="O14" s="13" t="s">
        <v>21</v>
      </c>
      <c r="Q14" s="13">
        <v>669</v>
      </c>
      <c r="R14" s="13" t="s">
        <v>48</v>
      </c>
      <c r="S14" s="13">
        <v>0.3</v>
      </c>
      <c r="T14" s="12">
        <f t="shared" si="2"/>
        <v>0.3</v>
      </c>
      <c r="U14" s="13">
        <v>4</v>
      </c>
      <c r="W14" s="13" t="s">
        <v>21</v>
      </c>
      <c r="Y14" s="13">
        <v>380</v>
      </c>
      <c r="Z14" s="13" t="s">
        <v>40</v>
      </c>
      <c r="AA14" s="13">
        <v>0.14000000000000001</v>
      </c>
      <c r="AB14" s="12">
        <f t="shared" si="4"/>
        <v>0.14000000000000001</v>
      </c>
      <c r="AC14" s="12">
        <f t="shared" si="4"/>
        <v>0.14000000000000001</v>
      </c>
      <c r="AD14" s="30">
        <f t="shared" si="3"/>
        <v>0.13505986394374159</v>
      </c>
      <c r="AE14" s="13">
        <v>32</v>
      </c>
      <c r="AF14" s="13">
        <v>0.252</v>
      </c>
      <c r="AG14" s="13" t="s">
        <v>21</v>
      </c>
    </row>
    <row r="15" spans="1:37">
      <c r="A15" s="13">
        <v>669</v>
      </c>
      <c r="B15" s="13" t="s">
        <v>48</v>
      </c>
      <c r="C15" s="13">
        <v>1</v>
      </c>
      <c r="D15" s="12">
        <f t="shared" si="0"/>
        <v>0</v>
      </c>
      <c r="E15" s="13">
        <v>193</v>
      </c>
      <c r="G15" s="13" t="s">
        <v>21</v>
      </c>
      <c r="I15" s="13">
        <v>797</v>
      </c>
      <c r="J15" s="13" t="s">
        <v>38</v>
      </c>
      <c r="K15" s="13">
        <v>6.3</v>
      </c>
      <c r="L15" s="12">
        <f t="shared" si="1"/>
        <v>6.3</v>
      </c>
      <c r="M15" s="13">
        <v>64</v>
      </c>
      <c r="O15" s="13" t="s">
        <v>44</v>
      </c>
      <c r="Q15" s="13">
        <v>526</v>
      </c>
      <c r="R15" s="13" t="s">
        <v>49</v>
      </c>
      <c r="S15" s="13">
        <v>0.02</v>
      </c>
      <c r="T15" s="12">
        <f t="shared" si="2"/>
        <v>0</v>
      </c>
      <c r="U15" s="13">
        <v>159</v>
      </c>
      <c r="V15" s="13">
        <v>0.63100000000000001</v>
      </c>
      <c r="W15" s="13" t="s">
        <v>21</v>
      </c>
      <c r="Y15" s="13">
        <v>797</v>
      </c>
      <c r="Z15" s="13" t="s">
        <v>38</v>
      </c>
      <c r="AA15" s="13">
        <v>7.1</v>
      </c>
      <c r="AB15" s="12">
        <f t="shared" si="4"/>
        <v>7.1</v>
      </c>
      <c r="AC15" s="12">
        <f t="shared" si="4"/>
        <v>7.1</v>
      </c>
      <c r="AD15" s="30">
        <f t="shared" si="3"/>
        <v>6.8494645285754645</v>
      </c>
      <c r="AE15" s="13">
        <v>94</v>
      </c>
      <c r="AG15" s="13" t="s">
        <v>44</v>
      </c>
    </row>
    <row r="16" spans="1:37">
      <c r="A16" s="13">
        <v>526</v>
      </c>
      <c r="B16" s="13" t="s">
        <v>49</v>
      </c>
      <c r="C16" s="13">
        <v>0.1</v>
      </c>
      <c r="D16" s="12">
        <f t="shared" si="0"/>
        <v>0</v>
      </c>
      <c r="E16" s="13">
        <v>143</v>
      </c>
      <c r="F16" s="13">
        <v>0.63100000000000001</v>
      </c>
      <c r="G16" s="13" t="s">
        <v>21</v>
      </c>
      <c r="I16" s="13">
        <v>488</v>
      </c>
      <c r="J16" s="13" t="s">
        <v>47</v>
      </c>
      <c r="K16" s="13">
        <v>2.5</v>
      </c>
      <c r="L16" s="12">
        <f t="shared" si="1"/>
        <v>2.5</v>
      </c>
      <c r="M16" s="13">
        <v>87</v>
      </c>
      <c r="N16" s="13">
        <v>0.35799999999999998</v>
      </c>
      <c r="O16" s="13" t="s">
        <v>21</v>
      </c>
      <c r="Q16" s="13">
        <v>586</v>
      </c>
      <c r="R16" s="13" t="s">
        <v>50</v>
      </c>
      <c r="S16" s="13">
        <v>0.01</v>
      </c>
      <c r="T16" s="12">
        <f t="shared" si="2"/>
        <v>0</v>
      </c>
      <c r="U16" s="13">
        <v>276</v>
      </c>
      <c r="V16" s="13">
        <v>0.41699999999999998</v>
      </c>
      <c r="W16" s="13" t="s">
        <v>21</v>
      </c>
      <c r="Y16" s="13">
        <v>488</v>
      </c>
      <c r="Z16" s="13" t="s">
        <v>47</v>
      </c>
      <c r="AA16" s="13">
        <v>2.2999999999999998</v>
      </c>
      <c r="AB16" s="12">
        <f t="shared" si="4"/>
        <v>2.2999999999999998</v>
      </c>
      <c r="AC16" s="12">
        <f t="shared" si="4"/>
        <v>2.2999999999999998</v>
      </c>
      <c r="AD16" s="30">
        <f t="shared" si="3"/>
        <v>2.2188406219328973</v>
      </c>
      <c r="AE16" s="13">
        <v>23</v>
      </c>
      <c r="AF16" s="13">
        <v>0.35799999999999998</v>
      </c>
      <c r="AG16" s="13" t="s">
        <v>21</v>
      </c>
    </row>
    <row r="17" spans="1:33">
      <c r="A17" s="13">
        <v>784</v>
      </c>
      <c r="B17" s="13" t="s">
        <v>51</v>
      </c>
      <c r="C17" s="13">
        <v>1.6</v>
      </c>
      <c r="D17" s="12">
        <f t="shared" si="0"/>
        <v>0</v>
      </c>
      <c r="E17" s="13">
        <v>123</v>
      </c>
      <c r="G17" s="13" t="s">
        <v>23</v>
      </c>
      <c r="I17" s="13">
        <v>669</v>
      </c>
      <c r="J17" s="13" t="s">
        <v>48</v>
      </c>
      <c r="K17" s="13">
        <v>0.5</v>
      </c>
      <c r="L17" s="12">
        <f t="shared" si="1"/>
        <v>0.5</v>
      </c>
      <c r="M17" s="13">
        <v>72</v>
      </c>
      <c r="O17" s="13" t="s">
        <v>21</v>
      </c>
      <c r="Q17" s="13">
        <v>784</v>
      </c>
      <c r="R17" s="13" t="s">
        <v>51</v>
      </c>
      <c r="S17" s="13">
        <v>6</v>
      </c>
      <c r="T17" s="12">
        <f t="shared" si="2"/>
        <v>6</v>
      </c>
      <c r="U17" s="13">
        <v>40</v>
      </c>
      <c r="W17" s="13" t="s">
        <v>23</v>
      </c>
      <c r="Y17" s="13">
        <v>468</v>
      </c>
      <c r="Z17" s="13" t="s">
        <v>52</v>
      </c>
      <c r="AA17" s="13">
        <v>1.0999999999999999E-2</v>
      </c>
      <c r="AB17" s="12">
        <f t="shared" si="4"/>
        <v>1.0999999999999999E-2</v>
      </c>
      <c r="AC17" s="12">
        <f t="shared" si="4"/>
        <v>1.0999999999999999E-2</v>
      </c>
      <c r="AD17" s="30">
        <f t="shared" si="3"/>
        <v>1.0611846452722552E-2</v>
      </c>
      <c r="AE17" s="13">
        <v>52</v>
      </c>
      <c r="AF17" s="13">
        <v>0.34399999999999997</v>
      </c>
      <c r="AG17" s="13" t="s">
        <v>21</v>
      </c>
    </row>
    <row r="18" spans="1:33">
      <c r="A18" s="13">
        <v>612</v>
      </c>
      <c r="B18" s="13" t="s">
        <v>53</v>
      </c>
      <c r="C18" s="13">
        <v>0.5</v>
      </c>
      <c r="D18" s="12">
        <f t="shared" si="0"/>
        <v>0</v>
      </c>
      <c r="E18" s="13">
        <v>233</v>
      </c>
      <c r="F18" s="13">
        <v>0.27300000000000002</v>
      </c>
      <c r="G18" s="13" t="s">
        <v>21</v>
      </c>
      <c r="I18" s="13">
        <v>526</v>
      </c>
      <c r="J18" s="13" t="s">
        <v>49</v>
      </c>
      <c r="K18" s="13">
        <v>0.04</v>
      </c>
      <c r="L18" s="12">
        <f t="shared" si="1"/>
        <v>0</v>
      </c>
      <c r="M18" s="13">
        <v>148</v>
      </c>
      <c r="N18" s="13">
        <v>0.63100000000000001</v>
      </c>
      <c r="O18" s="13" t="s">
        <v>21</v>
      </c>
      <c r="Q18" s="13">
        <v>612</v>
      </c>
      <c r="R18" s="13" t="s">
        <v>53</v>
      </c>
      <c r="S18" s="13">
        <v>0.03</v>
      </c>
      <c r="T18" s="12">
        <f t="shared" si="2"/>
        <v>0</v>
      </c>
      <c r="U18" s="13">
        <v>122</v>
      </c>
      <c r="V18" s="13">
        <v>0.27300000000000002</v>
      </c>
      <c r="W18" s="13" t="s">
        <v>21</v>
      </c>
      <c r="Y18" s="13">
        <v>669</v>
      </c>
      <c r="Z18" s="13" t="s">
        <v>48</v>
      </c>
      <c r="AA18" s="13">
        <v>0.32</v>
      </c>
      <c r="AB18" s="12">
        <f t="shared" si="4"/>
        <v>0.32</v>
      </c>
      <c r="AC18" s="12">
        <f t="shared" si="4"/>
        <v>0.32</v>
      </c>
      <c r="AD18" s="30">
        <f t="shared" si="3"/>
        <v>0.30870826044283789</v>
      </c>
      <c r="AE18" s="13">
        <v>31</v>
      </c>
      <c r="AG18" s="13" t="s">
        <v>21</v>
      </c>
    </row>
    <row r="19" spans="1:33">
      <c r="A19" s="13">
        <v>613</v>
      </c>
      <c r="B19" s="13" t="s">
        <v>24</v>
      </c>
      <c r="C19" s="13">
        <v>0.9</v>
      </c>
      <c r="D19" s="12">
        <f t="shared" si="0"/>
        <v>0</v>
      </c>
      <c r="E19" s="13">
        <v>119</v>
      </c>
      <c r="G19" s="13" t="s">
        <v>23</v>
      </c>
      <c r="I19" s="13">
        <v>784</v>
      </c>
      <c r="J19" s="13" t="s">
        <v>51</v>
      </c>
      <c r="K19" s="13">
        <v>3.7</v>
      </c>
      <c r="L19" s="12">
        <f t="shared" si="1"/>
        <v>3.7</v>
      </c>
      <c r="M19" s="13">
        <v>88</v>
      </c>
      <c r="O19" s="13" t="s">
        <v>23</v>
      </c>
      <c r="Q19" s="13">
        <v>613</v>
      </c>
      <c r="R19" s="13" t="s">
        <v>24</v>
      </c>
      <c r="S19" s="13">
        <v>2.7</v>
      </c>
      <c r="T19" s="12">
        <f t="shared" si="2"/>
        <v>2.7</v>
      </c>
      <c r="U19" s="13">
        <v>53</v>
      </c>
      <c r="W19" s="13" t="s">
        <v>23</v>
      </c>
      <c r="Y19" s="13">
        <v>519</v>
      </c>
      <c r="Z19" s="13" t="s">
        <v>54</v>
      </c>
      <c r="AA19" s="13">
        <v>0.19</v>
      </c>
      <c r="AB19" s="12">
        <f t="shared" si="4"/>
        <v>0.19</v>
      </c>
      <c r="AC19" s="12">
        <f t="shared" si="4"/>
        <v>0.19</v>
      </c>
      <c r="AD19" s="30">
        <f t="shared" si="3"/>
        <v>0.183295529637935</v>
      </c>
      <c r="AE19" s="13">
        <v>32</v>
      </c>
      <c r="AF19" s="13">
        <v>0.17299999999999999</v>
      </c>
      <c r="AG19" s="13" t="s">
        <v>21</v>
      </c>
    </row>
    <row r="20" spans="1:33">
      <c r="A20" s="13">
        <v>626</v>
      </c>
      <c r="B20" s="13" t="s">
        <v>29</v>
      </c>
      <c r="C20" s="13">
        <v>61</v>
      </c>
      <c r="D20" s="12">
        <v>57.22</v>
      </c>
      <c r="E20" s="13">
        <v>37</v>
      </c>
      <c r="G20" s="13" t="s">
        <v>44</v>
      </c>
      <c r="I20" s="13">
        <v>612</v>
      </c>
      <c r="J20" s="13" t="s">
        <v>53</v>
      </c>
      <c r="K20" s="13">
        <v>0.06</v>
      </c>
      <c r="L20" s="12">
        <f t="shared" si="1"/>
        <v>0.06</v>
      </c>
      <c r="M20" s="13">
        <v>83</v>
      </c>
      <c r="N20" s="13">
        <v>0.27300000000000002</v>
      </c>
      <c r="O20" s="13" t="s">
        <v>21</v>
      </c>
      <c r="Q20" s="13">
        <v>626</v>
      </c>
      <c r="R20" s="13" t="s">
        <v>29</v>
      </c>
      <c r="S20" s="13">
        <v>68</v>
      </c>
      <c r="T20" s="12">
        <v>47.067999999999998</v>
      </c>
      <c r="U20" s="13">
        <v>16</v>
      </c>
      <c r="W20" s="13" t="s">
        <v>44</v>
      </c>
      <c r="Y20" s="13">
        <v>526</v>
      </c>
      <c r="Z20" s="13" t="s">
        <v>49</v>
      </c>
      <c r="AA20" s="13">
        <v>3.9E-2</v>
      </c>
      <c r="AB20" s="12">
        <f t="shared" si="4"/>
        <v>3.9E-2</v>
      </c>
      <c r="AC20" s="12">
        <f t="shared" si="4"/>
        <v>3.9E-2</v>
      </c>
      <c r="AD20" s="30">
        <f t="shared" si="3"/>
        <v>3.7623819241470867E-2</v>
      </c>
      <c r="AE20" s="13">
        <v>24</v>
      </c>
      <c r="AF20" s="13">
        <v>0.63100000000000001</v>
      </c>
      <c r="AG20" s="13" t="s">
        <v>21</v>
      </c>
    </row>
    <row r="21" spans="1:33">
      <c r="A21" s="13">
        <v>520</v>
      </c>
      <c r="B21" s="13" t="s">
        <v>55</v>
      </c>
      <c r="C21" s="13">
        <v>0.03</v>
      </c>
      <c r="D21" s="12">
        <f t="shared" si="0"/>
        <v>0</v>
      </c>
      <c r="E21" s="13">
        <v>276</v>
      </c>
      <c r="F21" s="13">
        <v>0.11600000000000001</v>
      </c>
      <c r="G21" s="13" t="s">
        <v>21</v>
      </c>
      <c r="I21" s="13">
        <v>613</v>
      </c>
      <c r="J21" s="13" t="s">
        <v>24</v>
      </c>
      <c r="K21" s="13">
        <v>2.5</v>
      </c>
      <c r="L21" s="12">
        <f t="shared" si="1"/>
        <v>2.5</v>
      </c>
      <c r="M21" s="13">
        <v>66</v>
      </c>
      <c r="O21" s="13" t="s">
        <v>23</v>
      </c>
      <c r="Q21" s="13">
        <v>520</v>
      </c>
      <c r="R21" s="13" t="s">
        <v>55</v>
      </c>
      <c r="S21" s="13">
        <v>0.01</v>
      </c>
      <c r="T21" s="12">
        <f t="shared" si="2"/>
        <v>0</v>
      </c>
      <c r="U21" s="13">
        <v>359</v>
      </c>
      <c r="V21" s="13">
        <v>0.11600000000000001</v>
      </c>
      <c r="W21" s="13" t="s">
        <v>21</v>
      </c>
      <c r="Y21" s="13">
        <v>586</v>
      </c>
      <c r="Z21" s="13" t="s">
        <v>50</v>
      </c>
      <c r="AA21" s="13">
        <v>7.9000000000000001E-2</v>
      </c>
      <c r="AB21" s="12">
        <f t="shared" si="4"/>
        <v>7.9000000000000001E-2</v>
      </c>
      <c r="AC21" s="12">
        <f t="shared" si="4"/>
        <v>7.9000000000000001E-2</v>
      </c>
      <c r="AD21" s="30">
        <f t="shared" si="3"/>
        <v>7.6212351796825603E-2</v>
      </c>
      <c r="AE21" s="13">
        <v>33</v>
      </c>
      <c r="AF21" s="13">
        <v>0.41699999999999998</v>
      </c>
      <c r="AG21" s="13" t="s">
        <v>21</v>
      </c>
    </row>
    <row r="22" spans="1:33">
      <c r="A22" s="13">
        <v>666</v>
      </c>
      <c r="B22" s="13" t="s">
        <v>56</v>
      </c>
      <c r="C22" s="13">
        <v>0.03</v>
      </c>
      <c r="D22" s="12">
        <f t="shared" si="0"/>
        <v>0</v>
      </c>
      <c r="E22" s="13">
        <v>1010</v>
      </c>
      <c r="F22" s="13">
        <v>1.0329999999999999</v>
      </c>
      <c r="G22" s="13" t="s">
        <v>21</v>
      </c>
      <c r="I22" s="13">
        <v>626</v>
      </c>
      <c r="J22" s="13" t="s">
        <v>29</v>
      </c>
      <c r="K22" s="13">
        <v>62</v>
      </c>
      <c r="L22" s="12">
        <v>41.97</v>
      </c>
      <c r="M22" s="13">
        <v>20</v>
      </c>
      <c r="O22" s="13" t="s">
        <v>44</v>
      </c>
      <c r="Q22" s="13">
        <v>694</v>
      </c>
      <c r="R22" s="13" t="s">
        <v>57</v>
      </c>
      <c r="S22" s="13">
        <v>1.8</v>
      </c>
      <c r="T22" s="12">
        <f t="shared" si="2"/>
        <v>1.8</v>
      </c>
      <c r="U22" s="13">
        <v>65</v>
      </c>
      <c r="V22" s="13">
        <v>1.139</v>
      </c>
      <c r="W22" s="13" t="s">
        <v>21</v>
      </c>
      <c r="Y22" s="13">
        <v>784</v>
      </c>
      <c r="Z22" s="13" t="s">
        <v>51</v>
      </c>
      <c r="AA22" s="13">
        <v>3.3</v>
      </c>
      <c r="AB22" s="12">
        <f t="shared" si="4"/>
        <v>3.3</v>
      </c>
      <c r="AC22" s="12">
        <f t="shared" si="4"/>
        <v>3.3</v>
      </c>
      <c r="AD22" s="30">
        <f t="shared" si="3"/>
        <v>3.1835539358167657</v>
      </c>
      <c r="AE22" s="13">
        <v>23</v>
      </c>
      <c r="AG22" s="13" t="s">
        <v>23</v>
      </c>
    </row>
    <row r="23" spans="1:33">
      <c r="A23" s="13">
        <v>694</v>
      </c>
      <c r="B23" s="13" t="s">
        <v>57</v>
      </c>
      <c r="C23" s="13">
        <v>5.8</v>
      </c>
      <c r="D23" s="12">
        <f t="shared" si="0"/>
        <v>0</v>
      </c>
      <c r="E23" s="13">
        <v>175</v>
      </c>
      <c r="F23" s="13">
        <v>1.139</v>
      </c>
      <c r="G23" s="13" t="s">
        <v>21</v>
      </c>
      <c r="I23" s="13">
        <v>520</v>
      </c>
      <c r="J23" s="13" t="s">
        <v>55</v>
      </c>
      <c r="K23" s="13">
        <v>0.01</v>
      </c>
      <c r="L23" s="12">
        <f t="shared" si="1"/>
        <v>0</v>
      </c>
      <c r="M23" s="13">
        <v>566</v>
      </c>
      <c r="N23" s="13">
        <v>0.11600000000000001</v>
      </c>
      <c r="O23" s="13" t="s">
        <v>21</v>
      </c>
      <c r="Q23" s="13">
        <v>699</v>
      </c>
      <c r="R23" s="13" t="s">
        <v>22</v>
      </c>
      <c r="S23" s="13">
        <v>13</v>
      </c>
      <c r="T23" s="12">
        <f t="shared" si="2"/>
        <v>13</v>
      </c>
      <c r="U23" s="13">
        <v>43</v>
      </c>
      <c r="W23" s="13" t="s">
        <v>23</v>
      </c>
      <c r="Y23" s="13">
        <v>612</v>
      </c>
      <c r="Z23" s="13" t="s">
        <v>53</v>
      </c>
      <c r="AA23" s="13">
        <v>4.7</v>
      </c>
      <c r="AB23" s="12">
        <f t="shared" si="4"/>
        <v>4.7</v>
      </c>
      <c r="AC23" s="12">
        <f t="shared" si="4"/>
        <v>4.7</v>
      </c>
      <c r="AD23" s="30">
        <f t="shared" si="3"/>
        <v>4.5341525752541818</v>
      </c>
      <c r="AE23" s="13">
        <v>25</v>
      </c>
      <c r="AF23" s="13">
        <v>0.27300000000000002</v>
      </c>
      <c r="AG23" s="13" t="s">
        <v>21</v>
      </c>
    </row>
    <row r="24" spans="1:33">
      <c r="A24" s="13">
        <v>699</v>
      </c>
      <c r="B24" s="13" t="s">
        <v>22</v>
      </c>
      <c r="C24" s="13">
        <v>6.9</v>
      </c>
      <c r="D24" s="12">
        <f t="shared" si="0"/>
        <v>6.9</v>
      </c>
      <c r="E24" s="13">
        <v>96</v>
      </c>
      <c r="G24" s="13" t="s">
        <v>23</v>
      </c>
      <c r="I24" s="13">
        <v>666</v>
      </c>
      <c r="J24" s="13" t="s">
        <v>56</v>
      </c>
      <c r="K24" s="13">
        <v>0.1</v>
      </c>
      <c r="L24" s="12">
        <f t="shared" si="1"/>
        <v>0</v>
      </c>
      <c r="M24" s="13">
        <v>139</v>
      </c>
      <c r="N24" s="13">
        <v>1.0329999999999999</v>
      </c>
      <c r="O24" s="13" t="s">
        <v>21</v>
      </c>
      <c r="Q24" s="13">
        <v>715</v>
      </c>
      <c r="R24" s="13" t="s">
        <v>58</v>
      </c>
      <c r="S24" s="13">
        <v>0.03</v>
      </c>
      <c r="T24" s="12">
        <f t="shared" si="2"/>
        <v>0</v>
      </c>
      <c r="U24" s="13">
        <v>923</v>
      </c>
      <c r="V24" s="13">
        <v>0.66900000000000004</v>
      </c>
      <c r="W24" s="13" t="s">
        <v>21</v>
      </c>
      <c r="Y24" s="13">
        <v>626</v>
      </c>
      <c r="Z24" s="13" t="s">
        <v>29</v>
      </c>
      <c r="AA24" s="13">
        <v>7.9</v>
      </c>
      <c r="AB24" s="12">
        <v>4</v>
      </c>
      <c r="AC24" s="12">
        <f>AA24-1.4</f>
        <v>6.5</v>
      </c>
      <c r="AD24" s="30">
        <f t="shared" si="3"/>
        <v>6.2706365402451443</v>
      </c>
      <c r="AE24" s="13">
        <v>46</v>
      </c>
      <c r="AG24" s="13" t="s">
        <v>44</v>
      </c>
    </row>
    <row r="25" spans="1:33">
      <c r="A25" s="13">
        <v>697</v>
      </c>
      <c r="B25" s="13" t="s">
        <v>59</v>
      </c>
      <c r="C25" s="13">
        <v>0.01</v>
      </c>
      <c r="D25" s="12">
        <f t="shared" si="0"/>
        <v>0</v>
      </c>
      <c r="E25" s="13">
        <v>289</v>
      </c>
      <c r="F25" s="13">
        <v>0.183</v>
      </c>
      <c r="G25" s="13" t="s">
        <v>21</v>
      </c>
      <c r="I25" s="13">
        <v>694</v>
      </c>
      <c r="J25" s="13" t="s">
        <v>57</v>
      </c>
      <c r="K25" s="13">
        <v>3.5</v>
      </c>
      <c r="L25" s="12">
        <f t="shared" si="1"/>
        <v>3.5</v>
      </c>
      <c r="M25" s="13">
        <v>67</v>
      </c>
      <c r="N25" s="13">
        <v>1.139</v>
      </c>
      <c r="O25" s="13" t="s">
        <v>21</v>
      </c>
      <c r="Q25" s="13">
        <v>767</v>
      </c>
      <c r="R25" s="13" t="s">
        <v>60</v>
      </c>
      <c r="S25" s="13">
        <v>0.01</v>
      </c>
      <c r="T25" s="12">
        <f t="shared" si="2"/>
        <v>0</v>
      </c>
      <c r="U25" s="13">
        <v>1110</v>
      </c>
      <c r="V25" s="13">
        <v>0.78500000000000003</v>
      </c>
      <c r="W25" s="13" t="s">
        <v>21</v>
      </c>
      <c r="Y25" s="13">
        <v>666</v>
      </c>
      <c r="Z25" s="13" t="s">
        <v>56</v>
      </c>
      <c r="AA25" s="13">
        <v>0.37</v>
      </c>
      <c r="AB25" s="12">
        <f t="shared" si="4"/>
        <v>0.37</v>
      </c>
      <c r="AC25" s="12">
        <f t="shared" si="4"/>
        <v>0.37</v>
      </c>
      <c r="AD25" s="30">
        <f t="shared" si="3"/>
        <v>0.3569439261370313</v>
      </c>
      <c r="AE25" s="13">
        <v>88</v>
      </c>
      <c r="AF25" s="13">
        <v>1.0329999999999999</v>
      </c>
      <c r="AG25" s="13" t="s">
        <v>21</v>
      </c>
    </row>
    <row r="26" spans="1:33">
      <c r="A26" s="13">
        <v>715</v>
      </c>
      <c r="B26" s="13" t="s">
        <v>58</v>
      </c>
      <c r="C26" s="13">
        <v>0.1</v>
      </c>
      <c r="D26" s="12">
        <f t="shared" si="0"/>
        <v>0</v>
      </c>
      <c r="E26" s="13">
        <v>503</v>
      </c>
      <c r="F26" s="13">
        <v>0.66900000000000004</v>
      </c>
      <c r="G26" s="13" t="s">
        <v>21</v>
      </c>
      <c r="I26" s="13">
        <v>699</v>
      </c>
      <c r="J26" s="13" t="s">
        <v>22</v>
      </c>
      <c r="K26" s="13">
        <v>11</v>
      </c>
      <c r="L26" s="12">
        <f t="shared" si="1"/>
        <v>11</v>
      </c>
      <c r="M26" s="13">
        <v>64</v>
      </c>
      <c r="O26" s="13" t="s">
        <v>23</v>
      </c>
      <c r="Q26" s="13">
        <v>778</v>
      </c>
      <c r="R26" s="13" t="s">
        <v>61</v>
      </c>
      <c r="S26" s="13">
        <v>0.1</v>
      </c>
      <c r="T26" s="12">
        <f t="shared" si="2"/>
        <v>0.1</v>
      </c>
      <c r="U26" s="13">
        <v>82</v>
      </c>
      <c r="V26" s="13">
        <v>0.245</v>
      </c>
      <c r="W26" s="13" t="s">
        <v>21</v>
      </c>
      <c r="Y26" s="13">
        <v>520</v>
      </c>
      <c r="Z26" s="13" t="s">
        <v>55</v>
      </c>
      <c r="AA26" s="13">
        <v>0.11</v>
      </c>
      <c r="AB26" s="12">
        <f t="shared" si="4"/>
        <v>0.11</v>
      </c>
      <c r="AC26" s="12">
        <f t="shared" si="4"/>
        <v>0.11</v>
      </c>
      <c r="AD26" s="30">
        <f t="shared" si="3"/>
        <v>0.10611846452722552</v>
      </c>
      <c r="AE26" s="13">
        <v>36</v>
      </c>
      <c r="AF26" s="13">
        <v>0.11600000000000001</v>
      </c>
      <c r="AG26" s="13" t="s">
        <v>21</v>
      </c>
    </row>
    <row r="27" spans="1:33">
      <c r="A27" s="13">
        <v>767</v>
      </c>
      <c r="B27" s="13" t="s">
        <v>60</v>
      </c>
      <c r="C27" s="13">
        <v>0.2</v>
      </c>
      <c r="D27" s="12">
        <f t="shared" si="0"/>
        <v>0</v>
      </c>
      <c r="E27" s="13">
        <v>220</v>
      </c>
      <c r="F27" s="13">
        <v>0.78500000000000003</v>
      </c>
      <c r="G27" s="13" t="s">
        <v>21</v>
      </c>
      <c r="I27" s="13">
        <v>697</v>
      </c>
      <c r="J27" s="13" t="s">
        <v>59</v>
      </c>
      <c r="K27" s="13">
        <v>0</v>
      </c>
      <c r="L27" s="12">
        <f t="shared" si="1"/>
        <v>0</v>
      </c>
      <c r="M27" s="13">
        <v>720</v>
      </c>
      <c r="N27" s="13">
        <v>0.183</v>
      </c>
      <c r="O27" s="13" t="s">
        <v>21</v>
      </c>
      <c r="Q27" s="13">
        <v>2668</v>
      </c>
      <c r="R27" s="13" t="s">
        <v>62</v>
      </c>
      <c r="S27" s="13">
        <v>0</v>
      </c>
      <c r="T27" s="12">
        <v>0</v>
      </c>
      <c r="Y27" s="13">
        <v>296</v>
      </c>
      <c r="Z27" s="13" t="s">
        <v>63</v>
      </c>
      <c r="AA27" s="13">
        <v>0.19</v>
      </c>
      <c r="AB27" s="12">
        <f t="shared" si="4"/>
        <v>0.19</v>
      </c>
      <c r="AC27" s="12">
        <f t="shared" si="4"/>
        <v>0.19</v>
      </c>
      <c r="AD27" s="30">
        <f t="shared" si="3"/>
        <v>0.183295529637935</v>
      </c>
      <c r="AE27" s="13">
        <v>26</v>
      </c>
      <c r="AF27" s="13">
        <v>0.26300000000000001</v>
      </c>
      <c r="AG27" s="13" t="s">
        <v>21</v>
      </c>
    </row>
    <row r="28" spans="1:33">
      <c r="A28" s="13">
        <v>778</v>
      </c>
      <c r="B28" s="13" t="s">
        <v>61</v>
      </c>
      <c r="C28" s="13">
        <v>0.8</v>
      </c>
      <c r="D28" s="12">
        <f t="shared" si="0"/>
        <v>0</v>
      </c>
      <c r="E28" s="13">
        <v>229</v>
      </c>
      <c r="F28" s="13">
        <v>0.245</v>
      </c>
      <c r="G28" s="13" t="s">
        <v>21</v>
      </c>
      <c r="I28" s="13">
        <v>715</v>
      </c>
      <c r="J28" s="13" t="s">
        <v>58</v>
      </c>
      <c r="K28" s="13">
        <v>0.08</v>
      </c>
      <c r="L28" s="12">
        <f t="shared" si="1"/>
        <v>0</v>
      </c>
      <c r="M28" s="13">
        <v>647</v>
      </c>
      <c r="N28" s="13">
        <v>0.66900000000000004</v>
      </c>
      <c r="O28" s="13" t="s">
        <v>21</v>
      </c>
      <c r="Q28" s="13">
        <v>2669</v>
      </c>
      <c r="R28" s="13" t="s">
        <v>64</v>
      </c>
      <c r="S28" s="13">
        <f>0.4*S20</f>
        <v>27.200000000000003</v>
      </c>
      <c r="T28" s="12">
        <f>0.4*T20</f>
        <v>18.827200000000001</v>
      </c>
      <c r="Y28" s="13">
        <v>694</v>
      </c>
      <c r="Z28" s="13" t="s">
        <v>57</v>
      </c>
      <c r="AA28" s="13">
        <v>4.5999999999999996</v>
      </c>
      <c r="AB28" s="12">
        <f t="shared" si="4"/>
        <v>4.5999999999999996</v>
      </c>
      <c r="AC28" s="12">
        <f t="shared" si="4"/>
        <v>4.5999999999999996</v>
      </c>
      <c r="AD28" s="30">
        <f t="shared" si="3"/>
        <v>4.4376812438657947</v>
      </c>
      <c r="AE28" s="13">
        <v>28</v>
      </c>
      <c r="AF28" s="13">
        <v>1.139</v>
      </c>
      <c r="AG28" s="13" t="s">
        <v>21</v>
      </c>
    </row>
    <row r="29" spans="1:33">
      <c r="A29" s="13">
        <v>2668</v>
      </c>
      <c r="B29" s="13" t="s">
        <v>62</v>
      </c>
      <c r="C29" s="13">
        <v>0</v>
      </c>
      <c r="D29" s="12">
        <v>0</v>
      </c>
      <c r="I29" s="13">
        <v>767</v>
      </c>
      <c r="J29" s="13" t="s">
        <v>60</v>
      </c>
      <c r="K29" s="13">
        <v>0.02</v>
      </c>
      <c r="L29" s="12">
        <f t="shared" si="1"/>
        <v>0</v>
      </c>
      <c r="M29" s="13">
        <v>1218</v>
      </c>
      <c r="N29" s="13">
        <v>0.78500000000000003</v>
      </c>
      <c r="O29" s="13" t="s">
        <v>21</v>
      </c>
      <c r="Q29" s="13">
        <v>2670</v>
      </c>
      <c r="R29" s="12" t="s">
        <v>65</v>
      </c>
      <c r="S29" s="21">
        <f>SUMPRODUCT(S6:S26,V6:V26)</f>
        <v>2.8331160000000004</v>
      </c>
      <c r="T29" s="16">
        <f>SUMPRODUCT(T6:T26,V6:V26)</f>
        <v>2.7525000000000004</v>
      </c>
      <c r="Y29" s="13">
        <v>714</v>
      </c>
      <c r="Z29" s="13" t="s">
        <v>66</v>
      </c>
      <c r="AA29" s="13">
        <v>3.4000000000000002E-2</v>
      </c>
      <c r="AB29" s="12">
        <f t="shared" si="4"/>
        <v>3.4000000000000002E-2</v>
      </c>
      <c r="AC29" s="12">
        <f t="shared" si="4"/>
        <v>3.4000000000000002E-2</v>
      </c>
      <c r="AD29" s="30">
        <f t="shared" si="3"/>
        <v>3.2800252672051528E-2</v>
      </c>
      <c r="AE29" s="13">
        <v>35</v>
      </c>
      <c r="AF29" s="13">
        <v>0.20200000000000001</v>
      </c>
      <c r="AG29" s="13" t="s">
        <v>21</v>
      </c>
    </row>
    <row r="30" spans="1:33">
      <c r="A30" s="13">
        <v>2669</v>
      </c>
      <c r="B30" s="13" t="s">
        <v>64</v>
      </c>
      <c r="C30" s="13">
        <f>0.4*C20</f>
        <v>24.400000000000002</v>
      </c>
      <c r="D30" s="12">
        <f>0.4*D20</f>
        <v>22.888000000000002</v>
      </c>
      <c r="I30" s="13">
        <v>778</v>
      </c>
      <c r="J30" s="13" t="s">
        <v>61</v>
      </c>
      <c r="K30" s="13">
        <v>1.4</v>
      </c>
      <c r="L30" s="12">
        <f t="shared" si="1"/>
        <v>0</v>
      </c>
      <c r="M30" s="13">
        <v>105</v>
      </c>
      <c r="N30" s="13">
        <v>0.245</v>
      </c>
      <c r="O30" s="13" t="s">
        <v>21</v>
      </c>
      <c r="Q30" s="13">
        <v>2671</v>
      </c>
      <c r="R30" s="13" t="s">
        <v>67</v>
      </c>
      <c r="S30" s="13">
        <v>0</v>
      </c>
      <c r="T30" s="12">
        <f>100-T32</f>
        <v>0.22230000000000416</v>
      </c>
      <c r="Y30" s="13">
        <v>715</v>
      </c>
      <c r="Z30" s="13" t="s">
        <v>58</v>
      </c>
      <c r="AA30" s="13">
        <v>0.12</v>
      </c>
      <c r="AB30" s="12">
        <f t="shared" si="4"/>
        <v>0.12</v>
      </c>
      <c r="AC30" s="12">
        <f t="shared" si="4"/>
        <v>0.12</v>
      </c>
      <c r="AD30" s="30">
        <f t="shared" si="3"/>
        <v>0.1157655976660642</v>
      </c>
      <c r="AE30" s="13">
        <v>27</v>
      </c>
      <c r="AF30" s="13">
        <v>0.66900000000000004</v>
      </c>
      <c r="AG30" s="13" t="s">
        <v>21</v>
      </c>
    </row>
    <row r="31" spans="1:33">
      <c r="A31" s="13">
        <v>2670</v>
      </c>
      <c r="B31" s="12" t="s">
        <v>65</v>
      </c>
      <c r="C31" s="21">
        <f>SUMPRODUCT(C6:C28,F6:F28)</f>
        <v>9.1539600000000014</v>
      </c>
      <c r="D31" s="16">
        <f>SUMPRODUCT(D6:D28,F6:F28)</f>
        <v>0</v>
      </c>
      <c r="I31" s="13">
        <v>779</v>
      </c>
      <c r="J31" s="13" t="s">
        <v>68</v>
      </c>
      <c r="K31" s="13">
        <v>4.0000000000000001E-3</v>
      </c>
      <c r="L31" s="12">
        <f t="shared" si="1"/>
        <v>0</v>
      </c>
      <c r="M31" s="13">
        <v>746</v>
      </c>
      <c r="N31" s="13">
        <v>0.35099999999999998</v>
      </c>
      <c r="O31" s="13" t="s">
        <v>21</v>
      </c>
      <c r="T31" s="12"/>
      <c r="Y31" s="13">
        <v>712</v>
      </c>
      <c r="Z31" s="13" t="s">
        <v>69</v>
      </c>
      <c r="AA31" s="13">
        <v>1.5E-3</v>
      </c>
      <c r="AB31" s="12">
        <v>0</v>
      </c>
      <c r="AC31" s="12">
        <v>0</v>
      </c>
      <c r="AD31" s="30">
        <f t="shared" si="3"/>
        <v>0</v>
      </c>
      <c r="AE31" s="13">
        <v>230</v>
      </c>
      <c r="AG31" s="13" t="s">
        <v>21</v>
      </c>
    </row>
    <row r="32" spans="1:33">
      <c r="A32" s="13">
        <v>2671</v>
      </c>
      <c r="B32" s="13" t="s">
        <v>67</v>
      </c>
      <c r="C32" s="13">
        <v>0</v>
      </c>
      <c r="D32" s="12">
        <v>0</v>
      </c>
      <c r="I32" s="13">
        <v>2668</v>
      </c>
      <c r="J32" s="13" t="s">
        <v>62</v>
      </c>
      <c r="K32" s="13">
        <v>0</v>
      </c>
      <c r="L32" s="12">
        <v>0</v>
      </c>
      <c r="R32" s="26" t="s">
        <v>70</v>
      </c>
      <c r="S32" s="26">
        <f>SUM(S6:S30)</f>
        <v>129.377116</v>
      </c>
      <c r="T32" s="26">
        <f>SUM(T6:T29)</f>
        <v>99.777699999999996</v>
      </c>
      <c r="Y32" s="13">
        <v>767</v>
      </c>
      <c r="Z32" s="13" t="s">
        <v>60</v>
      </c>
      <c r="AA32" s="13">
        <v>1</v>
      </c>
      <c r="AB32" s="12">
        <f t="shared" si="4"/>
        <v>1</v>
      </c>
      <c r="AC32" s="12">
        <f t="shared" si="4"/>
        <v>1</v>
      </c>
      <c r="AD32" s="30">
        <f t="shared" si="3"/>
        <v>0.96471331388386838</v>
      </c>
      <c r="AE32" s="13">
        <v>33</v>
      </c>
      <c r="AF32" s="13">
        <v>0.78500000000000003</v>
      </c>
      <c r="AG32" s="13" t="s">
        <v>21</v>
      </c>
    </row>
    <row r="33" spans="2:43">
      <c r="D33" s="12"/>
      <c r="I33" s="13">
        <v>2669</v>
      </c>
      <c r="J33" s="13" t="s">
        <v>64</v>
      </c>
      <c r="K33" s="13">
        <f>0.4*K22</f>
        <v>24.8</v>
      </c>
      <c r="L33" s="12">
        <f>0.4*L22</f>
        <v>16.788</v>
      </c>
      <c r="Y33" s="13">
        <v>777</v>
      </c>
      <c r="Z33" s="13" t="s">
        <v>71</v>
      </c>
      <c r="AA33" s="13">
        <v>1.2999999999999999E-3</v>
      </c>
      <c r="AB33" s="12">
        <v>0</v>
      </c>
      <c r="AC33" s="12">
        <v>0</v>
      </c>
      <c r="AD33" s="30">
        <f t="shared" si="3"/>
        <v>0</v>
      </c>
      <c r="AE33" s="13">
        <v>110</v>
      </c>
      <c r="AG33" s="13" t="s">
        <v>21</v>
      </c>
    </row>
    <row r="34" spans="2:43">
      <c r="B34" s="26" t="s">
        <v>70</v>
      </c>
      <c r="C34" s="26">
        <f>SUM(C6:C32)</f>
        <v>133.33396000000002</v>
      </c>
      <c r="D34" s="26">
        <f>SUM(D6:D32)-D10</f>
        <v>100.00800000000001</v>
      </c>
      <c r="I34" s="13">
        <v>2670</v>
      </c>
      <c r="J34" s="12" t="s">
        <v>65</v>
      </c>
      <c r="K34" s="21">
        <f>SUMPRODUCT(K6:K31,N6:N31)</f>
        <v>7.3033839999999994</v>
      </c>
      <c r="L34" s="16">
        <f>SUMPRODUCT(L6:L31,N6:N31)-L39*16/96</f>
        <v>6.11669111111111</v>
      </c>
      <c r="Y34" s="13">
        <v>778</v>
      </c>
      <c r="Z34" s="13" t="s">
        <v>61</v>
      </c>
      <c r="AA34" s="13">
        <v>2.7</v>
      </c>
      <c r="AB34" s="12">
        <f t="shared" si="4"/>
        <v>2.7</v>
      </c>
      <c r="AC34" s="12">
        <f t="shared" si="4"/>
        <v>2.7</v>
      </c>
      <c r="AD34" s="30">
        <f t="shared" si="3"/>
        <v>2.604725947486445</v>
      </c>
      <c r="AE34" s="13">
        <v>35</v>
      </c>
      <c r="AF34" s="13">
        <v>0.245</v>
      </c>
      <c r="AG34" s="13" t="s">
        <v>21</v>
      </c>
    </row>
    <row r="35" spans="2:43">
      <c r="I35" s="13">
        <v>2671</v>
      </c>
      <c r="J35" s="13" t="s">
        <v>67</v>
      </c>
      <c r="K35" s="13">
        <v>0</v>
      </c>
      <c r="L35" s="12">
        <f>100-L37</f>
        <v>0.86530888888890445</v>
      </c>
      <c r="Y35" s="13">
        <v>779</v>
      </c>
      <c r="Z35" s="13" t="s">
        <v>68</v>
      </c>
      <c r="AA35" s="13">
        <v>3.3999999999999998E-3</v>
      </c>
      <c r="AB35" s="12">
        <f t="shared" si="4"/>
        <v>3.3999999999999998E-3</v>
      </c>
      <c r="AC35" s="12">
        <f t="shared" si="4"/>
        <v>3.3999999999999998E-3</v>
      </c>
      <c r="AD35" s="30">
        <f t="shared" si="3"/>
        <v>3.2800252672051528E-3</v>
      </c>
      <c r="AE35" s="13">
        <v>39</v>
      </c>
      <c r="AF35" s="13">
        <v>0.35099999999999998</v>
      </c>
      <c r="AG35" s="13" t="s">
        <v>21</v>
      </c>
    </row>
    <row r="36" spans="2:43">
      <c r="Y36" s="13">
        <v>2668</v>
      </c>
      <c r="Z36" s="13" t="s">
        <v>62</v>
      </c>
      <c r="AA36" s="13">
        <v>0</v>
      </c>
      <c r="AB36" s="12">
        <v>0</v>
      </c>
      <c r="AC36" s="12">
        <v>0</v>
      </c>
      <c r="AD36" s="30">
        <f t="shared" si="3"/>
        <v>0</v>
      </c>
    </row>
    <row r="37" spans="2:43">
      <c r="B37" s="34" t="s">
        <v>72</v>
      </c>
      <c r="C37" s="34"/>
      <c r="D37" s="34"/>
      <c r="E37" s="34"/>
      <c r="J37" s="26" t="s">
        <v>70</v>
      </c>
      <c r="K37" s="26">
        <f>SUM(K6:K35)</f>
        <v>132.61738400000002</v>
      </c>
      <c r="L37" s="26">
        <f>SUM(L6:L34)-L11</f>
        <v>99.134691111111096</v>
      </c>
      <c r="Y37" s="13">
        <v>2669</v>
      </c>
      <c r="Z37" s="13" t="s">
        <v>64</v>
      </c>
      <c r="AA37" s="13">
        <f>0.4*AA24</f>
        <v>3.16</v>
      </c>
      <c r="AB37" s="12">
        <f>0.4*AB24</f>
        <v>1.6</v>
      </c>
      <c r="AC37" s="12">
        <f>0.4*AC24</f>
        <v>2.6</v>
      </c>
      <c r="AD37" s="30">
        <f t="shared" si="3"/>
        <v>2.5082546160980579</v>
      </c>
    </row>
    <row r="38" spans="2:43">
      <c r="L38" s="12"/>
      <c r="Y38" s="13">
        <v>2670</v>
      </c>
      <c r="Z38" s="12" t="s">
        <v>65</v>
      </c>
      <c r="AA38" s="21">
        <f>SUMPRODUCT(AA6:AA35,AF6:AF35)</f>
        <v>10.933222400000002</v>
      </c>
      <c r="AB38" s="16">
        <f>SUMPRODUCT(AB6:AB35,AF6:AF35)-AB42*16/96</f>
        <v>2.394338066666668</v>
      </c>
      <c r="AC38" s="16">
        <f>SUMPRODUCT(AC6:AC35,AF6:AF35)-AC42*16/96</f>
        <v>2.394338066666668</v>
      </c>
      <c r="AD38" s="30">
        <f t="shared" si="3"/>
        <v>2.3098498108522958</v>
      </c>
    </row>
    <row r="39" spans="2:43">
      <c r="B39" s="23" t="s">
        <v>73</v>
      </c>
      <c r="J39" s="13" t="s">
        <v>74</v>
      </c>
      <c r="L39" s="12">
        <f>K26-L19/2/18*96</f>
        <v>1.1333333333333329</v>
      </c>
      <c r="R39" s="13" t="s">
        <v>74</v>
      </c>
      <c r="T39" s="12">
        <f>S23-S17/2/18*96</f>
        <v>-3</v>
      </c>
      <c r="Y39" s="13">
        <v>2671</v>
      </c>
      <c r="Z39" s="13" t="s">
        <v>67</v>
      </c>
      <c r="AA39" s="13">
        <v>0</v>
      </c>
      <c r="AB39" s="12">
        <v>0</v>
      </c>
      <c r="AC39" s="12">
        <v>0</v>
      </c>
      <c r="AD39" s="30">
        <f t="shared" si="3"/>
        <v>0</v>
      </c>
    </row>
    <row r="40" spans="2:43">
      <c r="B40" s="23" t="s">
        <v>75</v>
      </c>
      <c r="AB40" s="12"/>
      <c r="AC40" s="12"/>
      <c r="AD40" s="12"/>
    </row>
    <row r="41" spans="2:43">
      <c r="B41" s="23" t="s">
        <v>76</v>
      </c>
      <c r="Z41" s="26" t="s">
        <v>70</v>
      </c>
      <c r="AA41" s="26">
        <f>SUM(AA6:AA39)</f>
        <v>114.17242239999999</v>
      </c>
      <c r="AB41" s="32">
        <f>SUM(AB6:AB38)-AB11</f>
        <v>99.997738066666656</v>
      </c>
      <c r="AC41" s="26">
        <f>SUM(AC6:AC39)</f>
        <v>103.65773806666665</v>
      </c>
      <c r="AD41" s="26"/>
    </row>
    <row r="42" spans="2:43">
      <c r="B42" s="23" t="s">
        <v>77</v>
      </c>
      <c r="Z42" s="13" t="s">
        <v>74</v>
      </c>
      <c r="AB42" s="12">
        <f>AA6-AB22/2/18*96</f>
        <v>51.2</v>
      </c>
      <c r="AC42" s="12">
        <f>AB6-AC22/2/18*96</f>
        <v>51.2</v>
      </c>
      <c r="AD42" s="12"/>
    </row>
    <row r="43" spans="2:43">
      <c r="B43" s="23" t="s">
        <v>78</v>
      </c>
      <c r="Z43" s="13" t="s">
        <v>79</v>
      </c>
    </row>
    <row r="44" spans="2:43">
      <c r="B44" s="23"/>
      <c r="Z44" s="13" t="s">
        <v>80</v>
      </c>
    </row>
    <row r="45" spans="2:43">
      <c r="B45" s="23" t="s">
        <v>81</v>
      </c>
      <c r="Z45" s="13" t="s">
        <v>82</v>
      </c>
    </row>
    <row r="46" spans="2:43">
      <c r="B46" s="23" t="s">
        <v>83</v>
      </c>
      <c r="Z46" s="13" t="s">
        <v>84</v>
      </c>
    </row>
    <row r="47" spans="2:43">
      <c r="AN47" s="35" t="s">
        <v>85</v>
      </c>
      <c r="AO47" s="35"/>
      <c r="AP47" s="35" t="s">
        <v>86</v>
      </c>
      <c r="AQ47" s="35"/>
    </row>
    <row r="48" spans="2:43">
      <c r="AN48" s="31" t="s">
        <v>10</v>
      </c>
      <c r="AO48" s="31" t="s">
        <v>87</v>
      </c>
      <c r="AP48" s="31" t="s">
        <v>10</v>
      </c>
      <c r="AQ48" s="31" t="s">
        <v>87</v>
      </c>
    </row>
    <row r="49" spans="1:43">
      <c r="A49" s="22" t="s">
        <v>88</v>
      </c>
      <c r="AN49" s="29">
        <v>784</v>
      </c>
      <c r="AO49" s="29" t="s">
        <v>89</v>
      </c>
      <c r="AP49" s="29">
        <v>294</v>
      </c>
      <c r="AQ49" s="29" t="s">
        <v>90</v>
      </c>
    </row>
    <row r="50" spans="1:43">
      <c r="A50" s="22" t="s">
        <v>91</v>
      </c>
      <c r="AN50" s="29">
        <v>795</v>
      </c>
      <c r="AO50" s="29" t="s">
        <v>92</v>
      </c>
      <c r="AP50" s="29">
        <v>337</v>
      </c>
      <c r="AQ50" s="29" t="s">
        <v>93</v>
      </c>
    </row>
    <row r="51" spans="1:43">
      <c r="A51" s="22" t="s">
        <v>94</v>
      </c>
      <c r="AN51" s="29">
        <v>613</v>
      </c>
      <c r="AO51" s="29" t="s">
        <v>25</v>
      </c>
      <c r="AP51" s="29"/>
      <c r="AQ51" s="29"/>
    </row>
    <row r="52" spans="1:43">
      <c r="A52" s="22" t="s">
        <v>95</v>
      </c>
      <c r="AN52" s="29">
        <v>666</v>
      </c>
      <c r="AO52" s="29" t="s">
        <v>96</v>
      </c>
      <c r="AP52" s="29">
        <v>665</v>
      </c>
      <c r="AQ52" s="29" t="s">
        <v>97</v>
      </c>
    </row>
    <row r="53" spans="1:43">
      <c r="A53" s="22" t="s">
        <v>77</v>
      </c>
      <c r="AN53" s="29">
        <v>669</v>
      </c>
      <c r="AO53" s="29" t="s">
        <v>98</v>
      </c>
      <c r="AP53" s="29">
        <v>2302</v>
      </c>
      <c r="AQ53" s="29" t="s">
        <v>99</v>
      </c>
    </row>
    <row r="54" spans="1:43">
      <c r="A54" s="22" t="s">
        <v>100</v>
      </c>
      <c r="AN54" s="29">
        <v>785</v>
      </c>
      <c r="AO54" s="29" t="s">
        <v>101</v>
      </c>
      <c r="AP54" s="29">
        <v>696</v>
      </c>
      <c r="AQ54" s="29" t="s">
        <v>102</v>
      </c>
    </row>
    <row r="55" spans="1:43">
      <c r="A55" s="22"/>
      <c r="AN55" s="29">
        <v>699</v>
      </c>
      <c r="AO55" s="29" t="s">
        <v>32</v>
      </c>
      <c r="AP55" s="29">
        <v>700</v>
      </c>
      <c r="AQ55" s="29" t="s">
        <v>35</v>
      </c>
    </row>
    <row r="56" spans="1:43">
      <c r="A56" s="22" t="s">
        <v>103</v>
      </c>
    </row>
    <row r="57" spans="1:43">
      <c r="A57" s="22"/>
    </row>
    <row r="58" spans="1:43">
      <c r="A58" s="22" t="s">
        <v>104</v>
      </c>
    </row>
    <row r="59" spans="1:43">
      <c r="A59" s="22"/>
    </row>
    <row r="60" spans="1:43">
      <c r="A60" s="22" t="s">
        <v>105</v>
      </c>
    </row>
    <row r="61" spans="1:43">
      <c r="A61" s="22" t="s">
        <v>106</v>
      </c>
    </row>
    <row r="62" spans="1:43">
      <c r="A62" s="22" t="s">
        <v>107</v>
      </c>
    </row>
    <row r="63" spans="1:43">
      <c r="A63" s="22"/>
    </row>
    <row r="64" spans="1:43">
      <c r="A64" s="22" t="s">
        <v>108</v>
      </c>
    </row>
    <row r="65" spans="1:1">
      <c r="A65" s="22" t="s">
        <v>109</v>
      </c>
    </row>
    <row r="66" spans="1:1">
      <c r="A66" s="22"/>
    </row>
    <row r="67" spans="1:1">
      <c r="A67" s="22" t="s">
        <v>110</v>
      </c>
    </row>
    <row r="68" spans="1:1">
      <c r="A68" s="22"/>
    </row>
  </sheetData>
  <mergeCells count="3">
    <mergeCell ref="B37:E37"/>
    <mergeCell ref="AN47:AO47"/>
    <mergeCell ref="AP47:AQ47"/>
  </mergeCells>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44"/>
  <sheetViews>
    <sheetView workbookViewId="0" xr3:uid="{958C4451-9541-5A59-BF78-D2F731DF1C81}">
      <selection activeCell="A3" sqref="A3:G33"/>
    </sheetView>
  </sheetViews>
  <sheetFormatPr defaultRowHeight="15"/>
  <sheetData>
    <row r="1" spans="1:11">
      <c r="B1" s="27" t="s">
        <v>111</v>
      </c>
      <c r="C1" t="s">
        <v>112</v>
      </c>
      <c r="D1" t="s">
        <v>113</v>
      </c>
      <c r="E1" t="s">
        <v>114</v>
      </c>
      <c r="G1">
        <v>95475</v>
      </c>
      <c r="K1" t="s">
        <v>115</v>
      </c>
    </row>
    <row r="2" spans="1:11">
      <c r="A2" t="s">
        <v>10</v>
      </c>
      <c r="B2" t="s">
        <v>11</v>
      </c>
      <c r="C2" t="s">
        <v>13</v>
      </c>
      <c r="D2" t="s">
        <v>13</v>
      </c>
      <c r="E2" t="s">
        <v>13</v>
      </c>
      <c r="F2" t="s">
        <v>116</v>
      </c>
      <c r="G2" s="26" t="s">
        <v>117</v>
      </c>
      <c r="K2" t="s">
        <v>118</v>
      </c>
    </row>
    <row r="3" spans="1:11">
      <c r="A3">
        <v>292</v>
      </c>
      <c r="B3" t="s">
        <v>20</v>
      </c>
      <c r="D3">
        <v>1.3</v>
      </c>
      <c r="E3">
        <v>0.4</v>
      </c>
      <c r="F3">
        <f>AVERAGE(C3,D3,E3)</f>
        <v>0.85000000000000009</v>
      </c>
      <c r="G3">
        <f>F3/$F$35*100</f>
        <v>0.80048333707084074</v>
      </c>
      <c r="H3" t="s">
        <v>21</v>
      </c>
    </row>
    <row r="4" spans="1:11">
      <c r="A4">
        <v>298</v>
      </c>
      <c r="B4" t="s">
        <v>26</v>
      </c>
      <c r="H4" t="s">
        <v>21</v>
      </c>
    </row>
    <row r="5" spans="1:11">
      <c r="A5">
        <v>300</v>
      </c>
      <c r="B5" t="s">
        <v>27</v>
      </c>
      <c r="H5" t="s">
        <v>21</v>
      </c>
    </row>
    <row r="6" spans="1:11">
      <c r="A6">
        <v>328</v>
      </c>
      <c r="B6" t="s">
        <v>36</v>
      </c>
      <c r="H6" t="s">
        <v>21</v>
      </c>
    </row>
    <row r="7" spans="1:11">
      <c r="A7">
        <v>329</v>
      </c>
      <c r="B7" t="s">
        <v>31</v>
      </c>
      <c r="D7">
        <v>1.9</v>
      </c>
      <c r="E7">
        <v>0.4</v>
      </c>
      <c r="F7">
        <f>AVERAGE(C7,D7,E7)</f>
        <v>1.1499999999999999</v>
      </c>
      <c r="G7">
        <f t="shared" ref="G7:G33" si="0">F7/$F$35*100</f>
        <v>1.0830068678017255</v>
      </c>
      <c r="H7" t="s">
        <v>21</v>
      </c>
    </row>
    <row r="8" spans="1:11">
      <c r="A8">
        <v>337</v>
      </c>
      <c r="B8" t="s">
        <v>33</v>
      </c>
      <c r="E8">
        <v>3</v>
      </c>
      <c r="F8">
        <f>AVERAGE(C8,D8,E8)</f>
        <v>3</v>
      </c>
      <c r="G8">
        <f t="shared" si="0"/>
        <v>2.8252353073088496</v>
      </c>
      <c r="H8" t="s">
        <v>23</v>
      </c>
    </row>
    <row r="9" spans="1:11">
      <c r="A9">
        <v>347</v>
      </c>
      <c r="B9" t="s">
        <v>43</v>
      </c>
      <c r="H9" t="s">
        <v>21</v>
      </c>
    </row>
    <row r="10" spans="1:11">
      <c r="A10">
        <v>379</v>
      </c>
      <c r="B10" t="s">
        <v>37</v>
      </c>
      <c r="H10" t="s">
        <v>21</v>
      </c>
    </row>
    <row r="11" spans="1:11">
      <c r="A11">
        <v>380</v>
      </c>
      <c r="B11" t="s">
        <v>40</v>
      </c>
      <c r="D11">
        <v>1</v>
      </c>
      <c r="F11">
        <f>AVERAGE(C11,D11,E11)</f>
        <v>1</v>
      </c>
      <c r="G11">
        <f t="shared" si="0"/>
        <v>0.94174510243628318</v>
      </c>
      <c r="H11" t="s">
        <v>21</v>
      </c>
    </row>
    <row r="12" spans="1:11">
      <c r="A12">
        <v>488</v>
      </c>
      <c r="B12" t="s">
        <v>47</v>
      </c>
      <c r="D12">
        <v>2.5</v>
      </c>
      <c r="E12">
        <v>0.9</v>
      </c>
      <c r="F12">
        <f>AVERAGE(C12,D12,E12)</f>
        <v>1.7</v>
      </c>
      <c r="G12">
        <f t="shared" si="0"/>
        <v>1.6009666741416813</v>
      </c>
      <c r="H12" t="s">
        <v>21</v>
      </c>
    </row>
    <row r="13" spans="1:11">
      <c r="A13">
        <v>520</v>
      </c>
      <c r="B13" t="s">
        <v>55</v>
      </c>
      <c r="H13" t="s">
        <v>21</v>
      </c>
    </row>
    <row r="14" spans="1:11">
      <c r="A14">
        <v>526</v>
      </c>
      <c r="B14" t="s">
        <v>49</v>
      </c>
      <c r="H14" t="s">
        <v>21</v>
      </c>
    </row>
    <row r="15" spans="1:11">
      <c r="A15">
        <v>586</v>
      </c>
      <c r="B15" t="s">
        <v>50</v>
      </c>
      <c r="H15" t="s">
        <v>21</v>
      </c>
    </row>
    <row r="16" spans="1:11">
      <c r="A16">
        <v>612</v>
      </c>
      <c r="B16" t="s">
        <v>53</v>
      </c>
      <c r="D16">
        <v>0.06</v>
      </c>
      <c r="F16">
        <f>AVERAGE(C16,D16,E16)</f>
        <v>0.06</v>
      </c>
      <c r="G16">
        <f t="shared" si="0"/>
        <v>5.6504706146176989E-2</v>
      </c>
      <c r="H16" t="s">
        <v>21</v>
      </c>
    </row>
    <row r="17" spans="1:8">
      <c r="A17">
        <v>613</v>
      </c>
      <c r="B17" t="s">
        <v>24</v>
      </c>
      <c r="D17">
        <v>2.5</v>
      </c>
      <c r="E17">
        <v>2.7</v>
      </c>
      <c r="F17">
        <f>AVERAGE(C17,D17,E17)</f>
        <v>2.6</v>
      </c>
      <c r="G17">
        <f t="shared" si="0"/>
        <v>2.4485372663343363</v>
      </c>
      <c r="H17" t="s">
        <v>23</v>
      </c>
    </row>
    <row r="18" spans="1:8">
      <c r="A18">
        <v>626</v>
      </c>
      <c r="B18" t="s">
        <v>29</v>
      </c>
      <c r="C18">
        <v>57.22</v>
      </c>
      <c r="D18">
        <v>41.97</v>
      </c>
      <c r="E18">
        <v>47.067999999999998</v>
      </c>
      <c r="F18">
        <f>AVERAGE(C18,D18,E18)</f>
        <v>48.752666666666663</v>
      </c>
      <c r="G18">
        <f t="shared" si="0"/>
        <v>45.912585064041963</v>
      </c>
      <c r="H18" t="s">
        <v>44</v>
      </c>
    </row>
    <row r="19" spans="1:8">
      <c r="A19">
        <v>666</v>
      </c>
      <c r="B19" t="s">
        <v>56</v>
      </c>
      <c r="H19" t="s">
        <v>21</v>
      </c>
    </row>
    <row r="20" spans="1:8">
      <c r="A20">
        <v>669</v>
      </c>
      <c r="B20" t="s">
        <v>48</v>
      </c>
      <c r="D20">
        <v>0.5</v>
      </c>
      <c r="E20">
        <v>0.3</v>
      </c>
      <c r="F20">
        <f>AVERAGE(C20,D20,E20)</f>
        <v>0.4</v>
      </c>
      <c r="G20">
        <f t="shared" si="0"/>
        <v>0.37669804097451326</v>
      </c>
      <c r="H20" t="s">
        <v>21</v>
      </c>
    </row>
    <row r="21" spans="1:8">
      <c r="A21">
        <v>694</v>
      </c>
      <c r="B21" t="s">
        <v>57</v>
      </c>
      <c r="D21">
        <v>3.5</v>
      </c>
      <c r="E21">
        <v>1.8</v>
      </c>
      <c r="F21">
        <f>AVERAGE(C21,D21,E21)</f>
        <v>2.65</v>
      </c>
      <c r="G21">
        <f t="shared" si="0"/>
        <v>2.4956245214561501</v>
      </c>
      <c r="H21" t="s">
        <v>21</v>
      </c>
    </row>
    <row r="22" spans="1:8">
      <c r="A22">
        <v>697</v>
      </c>
      <c r="B22" t="s">
        <v>59</v>
      </c>
      <c r="H22" t="s">
        <v>21</v>
      </c>
    </row>
    <row r="23" spans="1:8">
      <c r="A23">
        <v>699</v>
      </c>
      <c r="B23" t="s">
        <v>22</v>
      </c>
      <c r="C23">
        <v>6.9</v>
      </c>
      <c r="D23">
        <v>11</v>
      </c>
      <c r="E23">
        <v>13</v>
      </c>
      <c r="F23">
        <f>AVERAGE(C23,D23,E23)</f>
        <v>10.299999999999999</v>
      </c>
      <c r="G23">
        <f t="shared" si="0"/>
        <v>9.699974555093716</v>
      </c>
      <c r="H23" t="s">
        <v>23</v>
      </c>
    </row>
    <row r="24" spans="1:8">
      <c r="A24">
        <v>715</v>
      </c>
      <c r="B24" t="s">
        <v>58</v>
      </c>
      <c r="H24" t="s">
        <v>21</v>
      </c>
    </row>
    <row r="25" spans="1:8">
      <c r="A25">
        <v>767</v>
      </c>
      <c r="B25" t="s">
        <v>60</v>
      </c>
      <c r="H25" t="s">
        <v>21</v>
      </c>
    </row>
    <row r="26" spans="1:8">
      <c r="A26">
        <v>778</v>
      </c>
      <c r="B26" t="s">
        <v>61</v>
      </c>
      <c r="E26">
        <v>0.1</v>
      </c>
      <c r="F26">
        <f>AVERAGE(C26,D26,E26)</f>
        <v>0.1</v>
      </c>
      <c r="G26">
        <f t="shared" si="0"/>
        <v>9.4174510243628315E-2</v>
      </c>
      <c r="H26" t="s">
        <v>21</v>
      </c>
    </row>
    <row r="27" spans="1:8">
      <c r="A27">
        <v>779</v>
      </c>
      <c r="B27" t="s">
        <v>68</v>
      </c>
      <c r="H27" t="s">
        <v>21</v>
      </c>
    </row>
    <row r="28" spans="1:8">
      <c r="A28">
        <v>784</v>
      </c>
      <c r="B28" t="s">
        <v>51</v>
      </c>
      <c r="D28">
        <v>3.7</v>
      </c>
      <c r="E28">
        <v>6</v>
      </c>
      <c r="F28">
        <f t="shared" ref="F28:F33" si="1">AVERAGE(C28,D28,E28)</f>
        <v>4.8499999999999996</v>
      </c>
      <c r="G28">
        <f t="shared" si="0"/>
        <v>4.5674637468159727</v>
      </c>
      <c r="H28" t="s">
        <v>23</v>
      </c>
    </row>
    <row r="29" spans="1:8">
      <c r="A29">
        <v>797</v>
      </c>
      <c r="B29" t="s">
        <v>38</v>
      </c>
      <c r="C29">
        <v>13</v>
      </c>
      <c r="D29">
        <v>6.3</v>
      </c>
      <c r="E29">
        <v>2.5</v>
      </c>
      <c r="F29">
        <f t="shared" si="1"/>
        <v>7.2666666666666666</v>
      </c>
      <c r="G29">
        <f t="shared" si="0"/>
        <v>6.843347744370325</v>
      </c>
      <c r="H29" t="s">
        <v>44</v>
      </c>
    </row>
    <row r="30" spans="1:8">
      <c r="A30">
        <v>810</v>
      </c>
      <c r="B30" t="s">
        <v>28</v>
      </c>
      <c r="E30">
        <v>0.03</v>
      </c>
      <c r="F30">
        <f t="shared" si="1"/>
        <v>0.03</v>
      </c>
      <c r="G30">
        <f t="shared" si="0"/>
        <v>2.8252353073088494E-2</v>
      </c>
      <c r="H30" t="s">
        <v>21</v>
      </c>
    </row>
    <row r="31" spans="1:8">
      <c r="A31">
        <v>2668</v>
      </c>
      <c r="B31" t="s">
        <v>62</v>
      </c>
    </row>
    <row r="32" spans="1:8">
      <c r="A32">
        <v>2669</v>
      </c>
      <c r="B32" t="s">
        <v>64</v>
      </c>
      <c r="C32">
        <v>22.888000000000002</v>
      </c>
      <c r="D32">
        <v>16.788</v>
      </c>
      <c r="E32">
        <v>18.827200000000001</v>
      </c>
      <c r="F32">
        <f t="shared" si="1"/>
        <v>19.50106666666667</v>
      </c>
      <c r="G32">
        <f t="shared" si="0"/>
        <v>18.36503402561679</v>
      </c>
    </row>
    <row r="33" spans="1:11">
      <c r="A33">
        <v>2670</v>
      </c>
      <c r="B33" s="12" t="s">
        <v>65</v>
      </c>
      <c r="D33">
        <v>6.9772911111111098</v>
      </c>
      <c r="E33">
        <v>2.9735999999999998</v>
      </c>
      <c r="F33">
        <f t="shared" si="1"/>
        <v>4.975445555555555</v>
      </c>
      <c r="G33">
        <f t="shared" si="0"/>
        <v>4.6856014843828158</v>
      </c>
    </row>
    <row r="34" spans="1:11">
      <c r="A34">
        <v>2671</v>
      </c>
      <c r="B34" t="s">
        <v>67</v>
      </c>
      <c r="D34" s="13"/>
    </row>
    <row r="35" spans="1:11">
      <c r="E35" t="s">
        <v>70</v>
      </c>
      <c r="F35">
        <f>SUM(F3:F34)-F8</f>
        <v>106.18584555555555</v>
      </c>
    </row>
    <row r="36" spans="1:11">
      <c r="H36" s="35" t="s">
        <v>85</v>
      </c>
      <c r="I36" s="35"/>
      <c r="J36" s="35" t="s">
        <v>86</v>
      </c>
      <c r="K36" s="35"/>
    </row>
    <row r="37" spans="1:11">
      <c r="H37" s="31" t="s">
        <v>10</v>
      </c>
      <c r="I37" s="31" t="s">
        <v>87</v>
      </c>
      <c r="J37" s="31" t="s">
        <v>10</v>
      </c>
      <c r="K37" s="31" t="s">
        <v>87</v>
      </c>
    </row>
    <row r="38" spans="1:11">
      <c r="H38" s="29">
        <v>784</v>
      </c>
      <c r="I38" s="29" t="s">
        <v>89</v>
      </c>
      <c r="J38" s="29">
        <v>294</v>
      </c>
      <c r="K38" s="29" t="s">
        <v>90</v>
      </c>
    </row>
    <row r="39" spans="1:11">
      <c r="H39" s="29">
        <v>795</v>
      </c>
      <c r="I39" s="29" t="s">
        <v>92</v>
      </c>
      <c r="J39" s="29">
        <v>337</v>
      </c>
      <c r="K39" s="29" t="s">
        <v>93</v>
      </c>
    </row>
    <row r="40" spans="1:11">
      <c r="H40" s="29">
        <v>613</v>
      </c>
      <c r="I40" s="29" t="s">
        <v>25</v>
      </c>
      <c r="J40" s="29"/>
      <c r="K40" s="29"/>
    </row>
    <row r="41" spans="1:11">
      <c r="H41" s="29">
        <v>666</v>
      </c>
      <c r="I41" s="29" t="s">
        <v>96</v>
      </c>
      <c r="J41" s="29">
        <v>665</v>
      </c>
      <c r="K41" s="29" t="s">
        <v>97</v>
      </c>
    </row>
    <row r="42" spans="1:11">
      <c r="H42" s="29">
        <v>669</v>
      </c>
      <c r="I42" s="29" t="s">
        <v>98</v>
      </c>
      <c r="J42" s="29">
        <v>2302</v>
      </c>
      <c r="K42" s="29" t="s">
        <v>99</v>
      </c>
    </row>
    <row r="43" spans="1:11">
      <c r="H43" s="29">
        <v>785</v>
      </c>
      <c r="I43" s="29" t="s">
        <v>101</v>
      </c>
      <c r="J43" s="29">
        <v>696</v>
      </c>
      <c r="K43" s="29" t="s">
        <v>102</v>
      </c>
    </row>
    <row r="44" spans="1:11">
      <c r="H44" s="29">
        <v>699</v>
      </c>
      <c r="I44" s="29" t="s">
        <v>32</v>
      </c>
      <c r="J44" s="29">
        <v>700</v>
      </c>
      <c r="K44" s="29" t="s">
        <v>35</v>
      </c>
    </row>
  </sheetData>
  <mergeCells count="2">
    <mergeCell ref="H36:I36"/>
    <mergeCell ref="J36:K3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zoomScaleNormal="100" workbookViewId="0" xr3:uid="{842E5F09-E766-5B8D-85AF-A39847EA96FD}">
      <selection activeCell="A7" sqref="A7:A11"/>
    </sheetView>
  </sheetViews>
  <sheetFormatPr defaultRowHeight="15"/>
  <cols>
    <col min="2" max="2" width="44.5703125" customWidth="1"/>
    <col min="4" max="4" width="18" customWidth="1"/>
    <col min="5" max="5" width="9.5703125" bestFit="1" customWidth="1"/>
    <col min="6" max="6" width="113.140625" customWidth="1"/>
    <col min="9" max="9" width="15.85546875" customWidth="1"/>
  </cols>
  <sheetData>
    <row r="1" spans="1:23">
      <c r="A1" s="1" t="s">
        <v>119</v>
      </c>
      <c r="B1" s="1" t="s">
        <v>120</v>
      </c>
      <c r="C1" s="1" t="s">
        <v>121</v>
      </c>
      <c r="D1" s="1" t="s">
        <v>122</v>
      </c>
      <c r="E1" s="1" t="s">
        <v>123</v>
      </c>
      <c r="F1" s="1" t="s">
        <v>124</v>
      </c>
      <c r="G1" s="1" t="s">
        <v>125</v>
      </c>
      <c r="H1" s="1" t="s">
        <v>126</v>
      </c>
      <c r="I1" s="1" t="s">
        <v>127</v>
      </c>
      <c r="J1" s="2" t="s">
        <v>128</v>
      </c>
      <c r="K1" s="2" t="s">
        <v>129</v>
      </c>
      <c r="L1" s="2" t="s">
        <v>130</v>
      </c>
      <c r="M1" s="2" t="s">
        <v>131</v>
      </c>
      <c r="N1" s="1" t="s">
        <v>132</v>
      </c>
      <c r="O1" s="2" t="s">
        <v>133</v>
      </c>
      <c r="P1" s="2" t="s">
        <v>134</v>
      </c>
      <c r="Q1" s="1" t="s">
        <v>135</v>
      </c>
      <c r="R1" s="2" t="s">
        <v>136</v>
      </c>
      <c r="S1" s="2" t="s">
        <v>137</v>
      </c>
      <c r="T1" s="1" t="s">
        <v>138</v>
      </c>
      <c r="U1" s="1" t="s">
        <v>139</v>
      </c>
      <c r="V1" s="1" t="s">
        <v>140</v>
      </c>
      <c r="W1" s="1" t="s">
        <v>141</v>
      </c>
    </row>
    <row r="2" spans="1:23">
      <c r="A2" t="s">
        <v>142</v>
      </c>
      <c r="B2" t="s">
        <v>143</v>
      </c>
      <c r="C2" s="11" t="s">
        <v>144</v>
      </c>
      <c r="D2" t="s">
        <v>145</v>
      </c>
      <c r="E2" s="4">
        <v>41666</v>
      </c>
      <c r="F2" t="s">
        <v>146</v>
      </c>
      <c r="G2">
        <v>99.78</v>
      </c>
      <c r="H2" s="5" t="s">
        <v>147</v>
      </c>
      <c r="I2" s="6" t="s">
        <v>148</v>
      </c>
      <c r="J2" t="s">
        <v>149</v>
      </c>
      <c r="K2" t="s">
        <v>150</v>
      </c>
      <c r="L2" t="b">
        <v>1</v>
      </c>
      <c r="M2" t="b">
        <v>0</v>
      </c>
      <c r="N2">
        <v>2004</v>
      </c>
      <c r="O2">
        <v>5</v>
      </c>
      <c r="P2">
        <v>4</v>
      </c>
      <c r="Q2">
        <v>4</v>
      </c>
      <c r="R2" t="s">
        <v>151</v>
      </c>
      <c r="S2">
        <v>0</v>
      </c>
      <c r="T2">
        <v>2.5</v>
      </c>
      <c r="V2">
        <v>4.5</v>
      </c>
      <c r="W2" t="b">
        <v>0</v>
      </c>
    </row>
    <row r="3" spans="1:23">
      <c r="A3" t="s">
        <v>152</v>
      </c>
      <c r="B3" t="s">
        <v>153</v>
      </c>
      <c r="C3" s="11" t="s">
        <v>144</v>
      </c>
      <c r="D3" t="s">
        <v>154</v>
      </c>
      <c r="E3" s="4">
        <v>41666</v>
      </c>
      <c r="F3" t="s">
        <v>155</v>
      </c>
      <c r="G3">
        <v>100.514</v>
      </c>
      <c r="H3" s="5" t="s">
        <v>147</v>
      </c>
      <c r="I3" s="6" t="s">
        <v>148</v>
      </c>
      <c r="J3" t="s">
        <v>149</v>
      </c>
      <c r="K3" t="s">
        <v>150</v>
      </c>
      <c r="L3" t="b">
        <v>1</v>
      </c>
      <c r="M3" t="b">
        <v>0</v>
      </c>
      <c r="N3">
        <v>2004</v>
      </c>
      <c r="O3">
        <v>5</v>
      </c>
      <c r="P3">
        <v>4</v>
      </c>
      <c r="Q3">
        <v>4</v>
      </c>
      <c r="R3" t="s">
        <v>151</v>
      </c>
      <c r="S3">
        <v>0</v>
      </c>
      <c r="T3">
        <v>2.5</v>
      </c>
      <c r="V3">
        <v>4.5</v>
      </c>
      <c r="W3" t="b">
        <v>0</v>
      </c>
    </row>
    <row r="4" spans="1:23">
      <c r="A4" t="s">
        <v>156</v>
      </c>
      <c r="B4" t="s">
        <v>157</v>
      </c>
      <c r="C4" s="11" t="s">
        <v>144</v>
      </c>
      <c r="D4" t="s">
        <v>158</v>
      </c>
      <c r="E4" s="4">
        <v>41666</v>
      </c>
      <c r="F4" t="s">
        <v>159</v>
      </c>
      <c r="G4">
        <v>99.343999999999994</v>
      </c>
      <c r="H4" s="5" t="s">
        <v>147</v>
      </c>
      <c r="I4" s="6" t="s">
        <v>148</v>
      </c>
      <c r="J4" t="s">
        <v>149</v>
      </c>
      <c r="K4" t="s">
        <v>150</v>
      </c>
      <c r="L4" t="b">
        <v>1</v>
      </c>
      <c r="M4" t="b">
        <v>0</v>
      </c>
      <c r="N4">
        <v>2004</v>
      </c>
      <c r="O4">
        <v>5</v>
      </c>
      <c r="P4">
        <v>4</v>
      </c>
      <c r="Q4">
        <v>4</v>
      </c>
      <c r="R4" t="s">
        <v>151</v>
      </c>
      <c r="S4">
        <v>0</v>
      </c>
      <c r="T4">
        <v>2.5</v>
      </c>
      <c r="V4">
        <v>4.5</v>
      </c>
      <c r="W4" t="b">
        <v>0</v>
      </c>
    </row>
    <row r="5" spans="1:23">
      <c r="A5" t="s">
        <v>160</v>
      </c>
      <c r="B5" t="s">
        <v>161</v>
      </c>
      <c r="C5" s="11" t="s">
        <v>162</v>
      </c>
      <c r="D5" t="s">
        <v>145</v>
      </c>
      <c r="E5" s="4">
        <v>41666</v>
      </c>
      <c r="F5" t="s">
        <v>163</v>
      </c>
      <c r="G5">
        <v>100.07899999999999</v>
      </c>
      <c r="H5" s="5" t="s">
        <v>147</v>
      </c>
      <c r="I5" s="6" t="s">
        <v>148</v>
      </c>
      <c r="J5" t="s">
        <v>149</v>
      </c>
      <c r="K5" t="s">
        <v>150</v>
      </c>
      <c r="L5" t="b">
        <v>1</v>
      </c>
      <c r="M5" t="b">
        <v>0</v>
      </c>
      <c r="N5">
        <v>2004</v>
      </c>
      <c r="O5">
        <v>5</v>
      </c>
      <c r="P5">
        <v>4</v>
      </c>
      <c r="Q5">
        <v>2</v>
      </c>
      <c r="R5" t="s">
        <v>151</v>
      </c>
      <c r="S5">
        <v>0</v>
      </c>
      <c r="T5">
        <v>2.5</v>
      </c>
      <c r="V5">
        <v>4.5</v>
      </c>
      <c r="W5" t="b">
        <v>0</v>
      </c>
    </row>
    <row r="6" spans="1:23">
      <c r="C6" s="11"/>
      <c r="E6" s="4"/>
      <c r="H6" s="5"/>
      <c r="I6" s="6"/>
    </row>
    <row r="7" spans="1:23">
      <c r="A7" t="s">
        <v>164</v>
      </c>
      <c r="B7" t="s">
        <v>143</v>
      </c>
      <c r="C7" t="s">
        <v>144</v>
      </c>
      <c r="D7" t="s">
        <v>145</v>
      </c>
      <c r="E7" s="15">
        <v>42774</v>
      </c>
      <c r="F7" t="s">
        <v>165</v>
      </c>
      <c r="G7">
        <v>100</v>
      </c>
      <c r="H7" s="5" t="s">
        <v>147</v>
      </c>
      <c r="I7" t="s">
        <v>148</v>
      </c>
      <c r="J7" t="s">
        <v>149</v>
      </c>
      <c r="K7" t="s">
        <v>150</v>
      </c>
      <c r="L7" t="b">
        <v>1</v>
      </c>
      <c r="M7" t="b">
        <v>0</v>
      </c>
      <c r="N7">
        <v>2004</v>
      </c>
      <c r="O7">
        <v>5</v>
      </c>
      <c r="P7">
        <v>4</v>
      </c>
      <c r="Q7">
        <v>4</v>
      </c>
      <c r="R7" t="s">
        <v>151</v>
      </c>
      <c r="S7">
        <v>0</v>
      </c>
      <c r="T7">
        <v>2.5</v>
      </c>
      <c r="V7" s="14">
        <v>5</v>
      </c>
      <c r="W7" t="b">
        <v>0</v>
      </c>
    </row>
    <row r="8" spans="1:23">
      <c r="A8" t="s">
        <v>166</v>
      </c>
      <c r="B8" t="s">
        <v>153</v>
      </c>
      <c r="C8" t="s">
        <v>144</v>
      </c>
      <c r="D8" t="s">
        <v>154</v>
      </c>
      <c r="E8" s="15">
        <v>42774</v>
      </c>
      <c r="F8" t="s">
        <v>167</v>
      </c>
      <c r="G8">
        <v>100</v>
      </c>
      <c r="H8" s="5" t="s">
        <v>147</v>
      </c>
      <c r="I8" t="s">
        <v>148</v>
      </c>
      <c r="J8" t="s">
        <v>149</v>
      </c>
      <c r="K8" t="s">
        <v>150</v>
      </c>
      <c r="L8" t="b">
        <v>1</v>
      </c>
      <c r="M8" t="b">
        <v>0</v>
      </c>
      <c r="N8">
        <v>2004</v>
      </c>
      <c r="O8">
        <v>5</v>
      </c>
      <c r="P8">
        <v>4</v>
      </c>
      <c r="Q8">
        <v>4</v>
      </c>
      <c r="R8" t="s">
        <v>151</v>
      </c>
      <c r="S8">
        <v>0</v>
      </c>
      <c r="T8">
        <v>2.5</v>
      </c>
      <c r="V8" s="14">
        <v>5</v>
      </c>
      <c r="W8" t="b">
        <v>0</v>
      </c>
    </row>
    <row r="9" spans="1:23">
      <c r="A9" t="s">
        <v>168</v>
      </c>
      <c r="B9" t="s">
        <v>157</v>
      </c>
      <c r="C9" t="s">
        <v>144</v>
      </c>
      <c r="D9" t="s">
        <v>158</v>
      </c>
      <c r="E9" s="15">
        <v>42774</v>
      </c>
      <c r="F9" t="s">
        <v>169</v>
      </c>
      <c r="G9">
        <v>100</v>
      </c>
      <c r="H9" s="5" t="s">
        <v>147</v>
      </c>
      <c r="I9" t="s">
        <v>148</v>
      </c>
      <c r="J9" t="s">
        <v>149</v>
      </c>
      <c r="K9" t="s">
        <v>150</v>
      </c>
      <c r="L9" t="b">
        <v>1</v>
      </c>
      <c r="M9" t="b">
        <v>0</v>
      </c>
      <c r="N9">
        <v>2004</v>
      </c>
      <c r="O9">
        <v>5</v>
      </c>
      <c r="P9">
        <v>4</v>
      </c>
      <c r="Q9">
        <v>4</v>
      </c>
      <c r="R9" t="s">
        <v>151</v>
      </c>
      <c r="S9">
        <v>0</v>
      </c>
      <c r="T9">
        <v>2.5</v>
      </c>
      <c r="V9" s="14">
        <v>5</v>
      </c>
      <c r="W9" t="b">
        <v>0</v>
      </c>
    </row>
    <row r="10" spans="1:23">
      <c r="A10" t="s">
        <v>170</v>
      </c>
      <c r="B10" t="s">
        <v>161</v>
      </c>
      <c r="C10" t="s">
        <v>162</v>
      </c>
      <c r="D10" t="s">
        <v>145</v>
      </c>
      <c r="E10" s="15">
        <v>42774</v>
      </c>
      <c r="F10" t="s">
        <v>171</v>
      </c>
      <c r="G10">
        <v>100</v>
      </c>
      <c r="H10" s="5" t="s">
        <v>147</v>
      </c>
      <c r="I10" t="s">
        <v>148</v>
      </c>
      <c r="J10" t="s">
        <v>149</v>
      </c>
      <c r="K10" t="s">
        <v>150</v>
      </c>
      <c r="L10" t="b">
        <v>1</v>
      </c>
      <c r="M10" t="b">
        <v>0</v>
      </c>
      <c r="N10">
        <v>2004</v>
      </c>
      <c r="O10">
        <v>5</v>
      </c>
      <c r="P10">
        <v>4</v>
      </c>
      <c r="Q10">
        <v>2</v>
      </c>
      <c r="R10" t="s">
        <v>151</v>
      </c>
      <c r="S10">
        <v>0</v>
      </c>
      <c r="T10">
        <v>2.5</v>
      </c>
      <c r="V10" s="14">
        <v>5</v>
      </c>
      <c r="W10" t="b">
        <v>0</v>
      </c>
    </row>
    <row r="11" spans="1:23">
      <c r="A11">
        <v>95475</v>
      </c>
      <c r="B11" t="s">
        <v>172</v>
      </c>
      <c r="C11" t="s">
        <v>144</v>
      </c>
      <c r="D11" t="s">
        <v>158</v>
      </c>
      <c r="E11" s="15">
        <v>42774</v>
      </c>
      <c r="F11" t="s">
        <v>173</v>
      </c>
      <c r="G11">
        <v>100</v>
      </c>
      <c r="H11" s="5" t="s">
        <v>147</v>
      </c>
      <c r="I11" t="s">
        <v>148</v>
      </c>
      <c r="J11" t="s">
        <v>149</v>
      </c>
      <c r="K11" t="s">
        <v>150</v>
      </c>
      <c r="L11" t="b">
        <v>1</v>
      </c>
      <c r="M11" t="b">
        <v>0</v>
      </c>
      <c r="N11">
        <v>2004</v>
      </c>
      <c r="O11">
        <v>5</v>
      </c>
      <c r="P11">
        <v>4</v>
      </c>
      <c r="Q11">
        <v>4</v>
      </c>
      <c r="R11" t="s">
        <v>151</v>
      </c>
      <c r="S11">
        <v>0</v>
      </c>
      <c r="T11">
        <v>2.5</v>
      </c>
      <c r="V11" s="14">
        <v>5</v>
      </c>
      <c r="W11" t="b">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
  <sheetViews>
    <sheetView zoomScaleNormal="100" workbookViewId="0" xr3:uid="{51F8DEE0-4D01-5F28-A812-FC0BD7CAC4A5}">
      <selection activeCell="F5" sqref="F5"/>
    </sheetView>
  </sheetViews>
  <sheetFormatPr defaultRowHeight="15"/>
  <cols>
    <col min="1" max="1" width="6" bestFit="1" customWidth="1"/>
    <col min="3" max="3" width="11.28515625" bestFit="1" customWidth="1"/>
    <col min="4" max="4" width="12.7109375" bestFit="1" customWidth="1"/>
    <col min="5" max="5" width="9.42578125" bestFit="1" customWidth="1"/>
    <col min="6" max="6" width="58.28515625" customWidth="1"/>
    <col min="7" max="7" width="12.42578125" customWidth="1"/>
  </cols>
  <sheetData>
    <row r="1" spans="1:7">
      <c r="A1" s="7" t="s">
        <v>174</v>
      </c>
      <c r="B1" s="7" t="s">
        <v>175</v>
      </c>
      <c r="C1" s="7" t="s">
        <v>119</v>
      </c>
      <c r="D1" s="7" t="s">
        <v>176</v>
      </c>
      <c r="E1" s="7" t="s">
        <v>177</v>
      </c>
      <c r="F1" s="7" t="s">
        <v>178</v>
      </c>
      <c r="G1" s="7" t="s">
        <v>179</v>
      </c>
    </row>
    <row r="2" spans="1:7">
      <c r="A2">
        <v>10722</v>
      </c>
      <c r="B2" s="3" t="s">
        <v>56</v>
      </c>
      <c r="C2" t="s">
        <v>142</v>
      </c>
      <c r="D2" t="s">
        <v>180</v>
      </c>
      <c r="E2" s="18" t="b">
        <v>1</v>
      </c>
      <c r="F2" t="s">
        <v>181</v>
      </c>
      <c r="G2" t="s">
        <v>182</v>
      </c>
    </row>
    <row r="3" spans="1:7">
      <c r="A3">
        <v>10723</v>
      </c>
      <c r="B3" s="3" t="s">
        <v>56</v>
      </c>
      <c r="C3" t="s">
        <v>152</v>
      </c>
      <c r="D3" t="s">
        <v>180</v>
      </c>
      <c r="E3" s="18" t="b">
        <v>1</v>
      </c>
      <c r="F3" t="s">
        <v>181</v>
      </c>
      <c r="G3" t="s">
        <v>182</v>
      </c>
    </row>
    <row r="4" spans="1:7">
      <c r="A4">
        <v>10724</v>
      </c>
      <c r="B4" s="3" t="s">
        <v>56</v>
      </c>
      <c r="C4" t="s">
        <v>156</v>
      </c>
      <c r="D4" t="s">
        <v>180</v>
      </c>
      <c r="E4" s="18" t="b">
        <v>1</v>
      </c>
      <c r="F4" t="s">
        <v>181</v>
      </c>
      <c r="G4" t="s">
        <v>182</v>
      </c>
    </row>
    <row r="5" spans="1:7">
      <c r="A5">
        <v>10725</v>
      </c>
      <c r="B5" s="3" t="s">
        <v>56</v>
      </c>
      <c r="C5" t="s">
        <v>160</v>
      </c>
      <c r="D5" t="s">
        <v>180</v>
      </c>
      <c r="E5" s="18" t="b">
        <v>1</v>
      </c>
      <c r="F5" t="s">
        <v>181</v>
      </c>
      <c r="G5" t="s">
        <v>182</v>
      </c>
    </row>
    <row r="7" spans="1:7">
      <c r="A7">
        <v>11084</v>
      </c>
      <c r="B7" t="s">
        <v>56</v>
      </c>
      <c r="C7" t="s">
        <v>164</v>
      </c>
      <c r="D7" t="s">
        <v>180</v>
      </c>
      <c r="E7" t="b">
        <v>1</v>
      </c>
      <c r="F7" t="s">
        <v>181</v>
      </c>
      <c r="G7" t="s">
        <v>182</v>
      </c>
    </row>
    <row r="8" spans="1:7">
      <c r="A8">
        <v>11085</v>
      </c>
      <c r="B8" t="s">
        <v>56</v>
      </c>
      <c r="C8" t="s">
        <v>166</v>
      </c>
      <c r="D8" t="s">
        <v>180</v>
      </c>
      <c r="E8" t="b">
        <v>1</v>
      </c>
      <c r="F8" t="s">
        <v>181</v>
      </c>
      <c r="G8" t="s">
        <v>182</v>
      </c>
    </row>
    <row r="9" spans="1:7">
      <c r="A9">
        <v>11086</v>
      </c>
      <c r="B9" t="s">
        <v>56</v>
      </c>
      <c r="C9" t="s">
        <v>168</v>
      </c>
      <c r="D9" t="s">
        <v>180</v>
      </c>
      <c r="E9" t="b">
        <v>1</v>
      </c>
      <c r="F9" t="s">
        <v>181</v>
      </c>
      <c r="G9" t="s">
        <v>182</v>
      </c>
    </row>
    <row r="10" spans="1:7">
      <c r="A10">
        <v>11087</v>
      </c>
      <c r="B10" t="s">
        <v>56</v>
      </c>
      <c r="C10" t="s">
        <v>170</v>
      </c>
      <c r="D10" t="s">
        <v>180</v>
      </c>
      <c r="E10" t="b">
        <v>1</v>
      </c>
      <c r="F10" t="s">
        <v>181</v>
      </c>
      <c r="G10" t="s">
        <v>182</v>
      </c>
    </row>
    <row r="11" spans="1:7">
      <c r="A11">
        <v>11088</v>
      </c>
      <c r="B11" t="s">
        <v>56</v>
      </c>
      <c r="C11">
        <v>95475</v>
      </c>
      <c r="D11" t="s">
        <v>180</v>
      </c>
      <c r="E11" t="b">
        <v>1</v>
      </c>
      <c r="F11" t="s">
        <v>181</v>
      </c>
      <c r="G11" t="s">
        <v>182</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38"/>
  <sheetViews>
    <sheetView topLeftCell="R1" workbookViewId="0" xr3:uid="{F9CF3CF3-643B-5BE6-8B46-32C596A47465}">
      <pane ySplit="1" topLeftCell="A2" activePane="bottomLeft" state="frozen"/>
      <selection pane="bottomLeft" activeCell="X73" sqref="X73:X89"/>
    </sheetView>
  </sheetViews>
  <sheetFormatPr defaultRowHeight="15"/>
  <cols>
    <col min="6" max="6" width="18" bestFit="1" customWidth="1"/>
  </cols>
  <sheetData>
    <row r="1" spans="1:29">
      <c r="A1" s="8" t="s">
        <v>174</v>
      </c>
      <c r="B1" s="9" t="s">
        <v>17</v>
      </c>
      <c r="C1" s="8" t="s">
        <v>119</v>
      </c>
      <c r="D1" s="8" t="s">
        <v>183</v>
      </c>
      <c r="E1" s="8" t="s">
        <v>184</v>
      </c>
      <c r="F1" s="8" t="s">
        <v>185</v>
      </c>
      <c r="G1" s="8" t="s">
        <v>186</v>
      </c>
      <c r="K1" s="8" t="s">
        <v>174</v>
      </c>
      <c r="L1" s="9" t="s">
        <v>119</v>
      </c>
      <c r="M1" s="9" t="s">
        <v>17</v>
      </c>
      <c r="N1" s="8" t="s">
        <v>183</v>
      </c>
      <c r="O1" s="8" t="s">
        <v>184</v>
      </c>
      <c r="P1" s="8" t="s">
        <v>185</v>
      </c>
      <c r="Q1" s="8" t="s">
        <v>186</v>
      </c>
      <c r="S1" s="28" t="s">
        <v>187</v>
      </c>
      <c r="T1" s="23" t="s">
        <v>0</v>
      </c>
      <c r="V1" s="9" t="s">
        <v>119</v>
      </c>
      <c r="W1" s="9" t="s">
        <v>17</v>
      </c>
      <c r="X1" s="8" t="s">
        <v>183</v>
      </c>
      <c r="Y1" s="8" t="s">
        <v>184</v>
      </c>
      <c r="Z1" s="8" t="s">
        <v>185</v>
      </c>
      <c r="AA1" s="8" t="s">
        <v>186</v>
      </c>
      <c r="AC1" s="33" t="s">
        <v>188</v>
      </c>
    </row>
    <row r="2" spans="1:29">
      <c r="A2">
        <v>188408</v>
      </c>
      <c r="B2">
        <v>292</v>
      </c>
      <c r="C2" t="s">
        <v>142</v>
      </c>
      <c r="D2">
        <v>1.2</v>
      </c>
      <c r="E2">
        <v>135</v>
      </c>
      <c r="F2" t="s">
        <v>189</v>
      </c>
      <c r="G2" t="s">
        <v>21</v>
      </c>
      <c r="K2">
        <v>197590</v>
      </c>
      <c r="L2" t="s">
        <v>164</v>
      </c>
      <c r="M2">
        <v>797</v>
      </c>
      <c r="N2">
        <v>13</v>
      </c>
      <c r="O2">
        <v>82</v>
      </c>
      <c r="P2" t="s">
        <v>189</v>
      </c>
      <c r="Q2" t="s">
        <v>44</v>
      </c>
      <c r="V2" t="s">
        <v>164</v>
      </c>
      <c r="W2">
        <v>797</v>
      </c>
      <c r="X2">
        <v>13</v>
      </c>
      <c r="Y2">
        <v>82</v>
      </c>
      <c r="Z2" t="s">
        <v>189</v>
      </c>
      <c r="AA2" t="s">
        <v>44</v>
      </c>
    </row>
    <row r="3" spans="1:29">
      <c r="A3">
        <v>188409</v>
      </c>
      <c r="B3">
        <v>298</v>
      </c>
      <c r="C3" t="s">
        <v>142</v>
      </c>
      <c r="D3">
        <v>0.04</v>
      </c>
      <c r="E3">
        <v>119</v>
      </c>
      <c r="F3" t="s">
        <v>189</v>
      </c>
      <c r="G3" t="s">
        <v>21</v>
      </c>
      <c r="K3">
        <v>197591</v>
      </c>
      <c r="L3" t="s">
        <v>164</v>
      </c>
      <c r="M3">
        <v>626</v>
      </c>
      <c r="N3">
        <v>57.22</v>
      </c>
      <c r="O3">
        <v>37</v>
      </c>
      <c r="P3" t="s">
        <v>189</v>
      </c>
      <c r="Q3" t="s">
        <v>44</v>
      </c>
      <c r="V3" t="s">
        <v>164</v>
      </c>
      <c r="W3">
        <v>626</v>
      </c>
      <c r="X3">
        <v>57.22</v>
      </c>
      <c r="Y3">
        <v>37</v>
      </c>
      <c r="Z3" t="s">
        <v>189</v>
      </c>
      <c r="AA3" t="s">
        <v>44</v>
      </c>
    </row>
    <row r="4" spans="1:29">
      <c r="A4">
        <v>188410</v>
      </c>
      <c r="B4">
        <v>810</v>
      </c>
      <c r="C4" t="s">
        <v>142</v>
      </c>
      <c r="D4">
        <v>0.02</v>
      </c>
      <c r="E4">
        <v>238</v>
      </c>
      <c r="F4" t="s">
        <v>189</v>
      </c>
      <c r="G4" t="s">
        <v>21</v>
      </c>
      <c r="K4">
        <v>197592</v>
      </c>
      <c r="L4" t="s">
        <v>164</v>
      </c>
      <c r="M4">
        <v>699</v>
      </c>
      <c r="N4">
        <v>6.9</v>
      </c>
      <c r="O4">
        <v>96</v>
      </c>
      <c r="P4" t="s">
        <v>189</v>
      </c>
      <c r="Q4" t="s">
        <v>23</v>
      </c>
      <c r="V4" t="s">
        <v>164</v>
      </c>
      <c r="W4">
        <v>699</v>
      </c>
      <c r="X4">
        <v>6.9</v>
      </c>
      <c r="Y4">
        <v>96</v>
      </c>
      <c r="Z4" t="s">
        <v>189</v>
      </c>
      <c r="AA4" t="s">
        <v>23</v>
      </c>
    </row>
    <row r="5" spans="1:29">
      <c r="A5">
        <v>188411</v>
      </c>
      <c r="B5">
        <v>329</v>
      </c>
      <c r="C5" t="s">
        <v>142</v>
      </c>
      <c r="D5">
        <v>4</v>
      </c>
      <c r="E5">
        <v>237</v>
      </c>
      <c r="F5" t="s">
        <v>189</v>
      </c>
      <c r="G5" t="s">
        <v>21</v>
      </c>
      <c r="K5">
        <v>197593</v>
      </c>
      <c r="L5" t="s">
        <v>164</v>
      </c>
      <c r="M5">
        <v>2669</v>
      </c>
      <c r="N5">
        <v>22.888000000000002</v>
      </c>
      <c r="O5">
        <v>-99</v>
      </c>
      <c r="P5" t="s">
        <v>190</v>
      </c>
      <c r="Q5" t="s">
        <v>191</v>
      </c>
      <c r="V5" t="s">
        <v>164</v>
      </c>
      <c r="W5">
        <v>2669</v>
      </c>
      <c r="X5">
        <v>22.888000000000002</v>
      </c>
      <c r="Y5">
        <v>-99</v>
      </c>
      <c r="Z5" t="s">
        <v>190</v>
      </c>
      <c r="AA5" t="s">
        <v>191</v>
      </c>
    </row>
    <row r="6" spans="1:29">
      <c r="A6">
        <v>188412</v>
      </c>
      <c r="B6">
        <v>337</v>
      </c>
      <c r="C6" t="s">
        <v>142</v>
      </c>
      <c r="D6">
        <v>0.3</v>
      </c>
      <c r="E6">
        <v>261</v>
      </c>
      <c r="F6" t="s">
        <v>189</v>
      </c>
      <c r="G6" t="s">
        <v>23</v>
      </c>
      <c r="K6">
        <v>197594</v>
      </c>
      <c r="L6" t="s">
        <v>166</v>
      </c>
      <c r="M6">
        <v>292</v>
      </c>
      <c r="N6">
        <v>1.3</v>
      </c>
      <c r="O6">
        <v>63</v>
      </c>
      <c r="P6" t="s">
        <v>189</v>
      </c>
      <c r="Q6" t="s">
        <v>21</v>
      </c>
    </row>
    <row r="7" spans="1:29">
      <c r="A7">
        <v>188413</v>
      </c>
      <c r="B7">
        <v>379</v>
      </c>
      <c r="C7" t="s">
        <v>142</v>
      </c>
      <c r="D7">
        <v>0.04</v>
      </c>
      <c r="E7">
        <v>225</v>
      </c>
      <c r="F7" t="s">
        <v>189</v>
      </c>
      <c r="G7" t="s">
        <v>21</v>
      </c>
      <c r="K7">
        <v>197595</v>
      </c>
      <c r="L7" t="s">
        <v>166</v>
      </c>
      <c r="M7">
        <v>329</v>
      </c>
      <c r="N7">
        <v>1.9</v>
      </c>
      <c r="O7">
        <v>66</v>
      </c>
      <c r="P7" t="s">
        <v>189</v>
      </c>
      <c r="Q7" t="s">
        <v>21</v>
      </c>
      <c r="V7" t="s">
        <v>166</v>
      </c>
      <c r="W7">
        <v>292</v>
      </c>
      <c r="X7">
        <v>1.3</v>
      </c>
      <c r="Y7">
        <v>63</v>
      </c>
      <c r="Z7" t="s">
        <v>189</v>
      </c>
      <c r="AA7" t="s">
        <v>21</v>
      </c>
    </row>
    <row r="8" spans="1:29">
      <c r="A8">
        <v>188414</v>
      </c>
      <c r="B8">
        <v>347</v>
      </c>
      <c r="C8" t="s">
        <v>142</v>
      </c>
      <c r="D8">
        <v>0.01</v>
      </c>
      <c r="E8">
        <v>773</v>
      </c>
      <c r="F8" t="s">
        <v>189</v>
      </c>
      <c r="G8" t="s">
        <v>21</v>
      </c>
      <c r="K8">
        <v>197596</v>
      </c>
      <c r="L8" t="s">
        <v>166</v>
      </c>
      <c r="M8">
        <v>380</v>
      </c>
      <c r="N8">
        <v>1</v>
      </c>
      <c r="O8">
        <v>99</v>
      </c>
      <c r="P8" t="s">
        <v>189</v>
      </c>
      <c r="Q8" t="s">
        <v>21</v>
      </c>
      <c r="V8" t="s">
        <v>166</v>
      </c>
      <c r="W8">
        <v>329</v>
      </c>
      <c r="X8">
        <v>1.9</v>
      </c>
      <c r="Y8">
        <v>66</v>
      </c>
      <c r="Z8" t="s">
        <v>189</v>
      </c>
      <c r="AA8" t="s">
        <v>21</v>
      </c>
    </row>
    <row r="9" spans="1:29">
      <c r="A9">
        <v>188415</v>
      </c>
      <c r="B9">
        <v>797</v>
      </c>
      <c r="C9" t="s">
        <v>142</v>
      </c>
      <c r="D9">
        <v>13</v>
      </c>
      <c r="E9">
        <v>82</v>
      </c>
      <c r="F9" t="s">
        <v>189</v>
      </c>
      <c r="G9" t="s">
        <v>44</v>
      </c>
      <c r="K9">
        <v>197597</v>
      </c>
      <c r="L9" t="s">
        <v>166</v>
      </c>
      <c r="M9">
        <v>797</v>
      </c>
      <c r="N9">
        <v>6.3</v>
      </c>
      <c r="O9">
        <v>64</v>
      </c>
      <c r="P9" t="s">
        <v>189</v>
      </c>
      <c r="Q9" t="s">
        <v>44</v>
      </c>
      <c r="V9" t="s">
        <v>166</v>
      </c>
      <c r="W9">
        <v>380</v>
      </c>
      <c r="X9">
        <v>1</v>
      </c>
      <c r="Y9">
        <v>99</v>
      </c>
      <c r="Z9" t="s">
        <v>189</v>
      </c>
      <c r="AA9" t="s">
        <v>21</v>
      </c>
    </row>
    <row r="10" spans="1:29">
      <c r="A10">
        <v>188416</v>
      </c>
      <c r="B10">
        <v>488</v>
      </c>
      <c r="C10" t="s">
        <v>142</v>
      </c>
      <c r="D10">
        <v>2.2000000000000002</v>
      </c>
      <c r="E10">
        <v>139</v>
      </c>
      <c r="F10" t="s">
        <v>189</v>
      </c>
      <c r="G10" t="s">
        <v>21</v>
      </c>
      <c r="K10">
        <v>197598</v>
      </c>
      <c r="L10" t="s">
        <v>166</v>
      </c>
      <c r="M10">
        <v>488</v>
      </c>
      <c r="N10">
        <v>2.5</v>
      </c>
      <c r="O10">
        <v>87</v>
      </c>
      <c r="P10" t="s">
        <v>189</v>
      </c>
      <c r="Q10" t="s">
        <v>21</v>
      </c>
      <c r="V10" t="s">
        <v>166</v>
      </c>
      <c r="W10">
        <v>488</v>
      </c>
      <c r="X10">
        <v>2.5</v>
      </c>
      <c r="Y10">
        <v>87</v>
      </c>
      <c r="Z10" t="s">
        <v>189</v>
      </c>
      <c r="AA10" t="s">
        <v>21</v>
      </c>
    </row>
    <row r="11" spans="1:29">
      <c r="A11">
        <v>188417</v>
      </c>
      <c r="B11">
        <v>669</v>
      </c>
      <c r="C11" t="s">
        <v>142</v>
      </c>
      <c r="D11">
        <v>1</v>
      </c>
      <c r="E11">
        <v>193</v>
      </c>
      <c r="F11" t="s">
        <v>189</v>
      </c>
      <c r="G11" t="s">
        <v>21</v>
      </c>
      <c r="K11">
        <v>197599</v>
      </c>
      <c r="L11" t="s">
        <v>166</v>
      </c>
      <c r="M11">
        <v>669</v>
      </c>
      <c r="N11">
        <v>0.5</v>
      </c>
      <c r="O11">
        <v>72</v>
      </c>
      <c r="P11" t="s">
        <v>189</v>
      </c>
      <c r="Q11" t="s">
        <v>21</v>
      </c>
      <c r="V11" t="s">
        <v>166</v>
      </c>
      <c r="W11">
        <v>612</v>
      </c>
      <c r="X11">
        <v>0.06</v>
      </c>
      <c r="Y11">
        <v>83</v>
      </c>
      <c r="Z11" t="s">
        <v>189</v>
      </c>
      <c r="AA11" t="s">
        <v>21</v>
      </c>
    </row>
    <row r="12" spans="1:29">
      <c r="A12">
        <v>188418</v>
      </c>
      <c r="B12">
        <v>526</v>
      </c>
      <c r="C12" t="s">
        <v>142</v>
      </c>
      <c r="D12">
        <v>0.1</v>
      </c>
      <c r="E12">
        <v>143</v>
      </c>
      <c r="F12" t="s">
        <v>189</v>
      </c>
      <c r="G12" t="s">
        <v>21</v>
      </c>
      <c r="K12">
        <v>197600</v>
      </c>
      <c r="L12" t="s">
        <v>166</v>
      </c>
      <c r="M12">
        <v>784</v>
      </c>
      <c r="N12">
        <v>3.7</v>
      </c>
      <c r="O12">
        <v>88</v>
      </c>
      <c r="P12" t="s">
        <v>189</v>
      </c>
      <c r="Q12" t="s">
        <v>23</v>
      </c>
      <c r="V12" t="s">
        <v>166</v>
      </c>
      <c r="W12">
        <v>613</v>
      </c>
      <c r="X12">
        <v>2.5</v>
      </c>
      <c r="Y12">
        <v>66</v>
      </c>
      <c r="Z12" t="s">
        <v>189</v>
      </c>
      <c r="AA12" t="s">
        <v>23</v>
      </c>
    </row>
    <row r="13" spans="1:29">
      <c r="A13">
        <v>188419</v>
      </c>
      <c r="B13">
        <v>784</v>
      </c>
      <c r="C13" t="s">
        <v>142</v>
      </c>
      <c r="D13">
        <v>1.6</v>
      </c>
      <c r="E13">
        <v>123</v>
      </c>
      <c r="F13" t="s">
        <v>189</v>
      </c>
      <c r="G13" t="s">
        <v>23</v>
      </c>
      <c r="K13">
        <v>197601</v>
      </c>
      <c r="L13" t="s">
        <v>166</v>
      </c>
      <c r="M13">
        <v>612</v>
      </c>
      <c r="N13">
        <v>0.06</v>
      </c>
      <c r="O13">
        <v>83</v>
      </c>
      <c r="P13" t="s">
        <v>189</v>
      </c>
      <c r="Q13" t="s">
        <v>21</v>
      </c>
      <c r="V13" t="s">
        <v>166</v>
      </c>
      <c r="W13">
        <v>626</v>
      </c>
      <c r="X13">
        <v>41.97</v>
      </c>
      <c r="Y13">
        <v>20</v>
      </c>
      <c r="Z13" t="s">
        <v>189</v>
      </c>
      <c r="AA13" t="s">
        <v>44</v>
      </c>
    </row>
    <row r="14" spans="1:29">
      <c r="A14">
        <v>188420</v>
      </c>
      <c r="B14">
        <v>612</v>
      </c>
      <c r="C14" t="s">
        <v>142</v>
      </c>
      <c r="D14">
        <v>0.5</v>
      </c>
      <c r="E14">
        <v>233</v>
      </c>
      <c r="F14" t="s">
        <v>189</v>
      </c>
      <c r="G14" t="s">
        <v>21</v>
      </c>
      <c r="K14">
        <v>197602</v>
      </c>
      <c r="L14" t="s">
        <v>166</v>
      </c>
      <c r="M14">
        <v>613</v>
      </c>
      <c r="N14">
        <v>2.5</v>
      </c>
      <c r="O14">
        <v>66</v>
      </c>
      <c r="P14" t="s">
        <v>189</v>
      </c>
      <c r="Q14" t="s">
        <v>23</v>
      </c>
      <c r="V14" t="s">
        <v>166</v>
      </c>
      <c r="W14">
        <v>669</v>
      </c>
      <c r="X14">
        <v>0.5</v>
      </c>
      <c r="Y14">
        <v>72</v>
      </c>
      <c r="Z14" t="s">
        <v>189</v>
      </c>
      <c r="AA14" t="s">
        <v>21</v>
      </c>
    </row>
    <row r="15" spans="1:29">
      <c r="A15">
        <v>188421</v>
      </c>
      <c r="B15">
        <v>613</v>
      </c>
      <c r="C15" t="s">
        <v>142</v>
      </c>
      <c r="D15">
        <v>0.9</v>
      </c>
      <c r="E15">
        <v>119</v>
      </c>
      <c r="F15" t="s">
        <v>189</v>
      </c>
      <c r="G15" t="s">
        <v>23</v>
      </c>
      <c r="K15">
        <v>197603</v>
      </c>
      <c r="L15" t="s">
        <v>166</v>
      </c>
      <c r="M15">
        <v>626</v>
      </c>
      <c r="N15">
        <v>41.97</v>
      </c>
      <c r="O15">
        <v>20</v>
      </c>
      <c r="P15" t="s">
        <v>189</v>
      </c>
      <c r="Q15" t="s">
        <v>44</v>
      </c>
      <c r="V15" t="s">
        <v>166</v>
      </c>
      <c r="W15">
        <v>694</v>
      </c>
      <c r="X15">
        <v>3.5</v>
      </c>
      <c r="Y15">
        <v>67</v>
      </c>
      <c r="Z15" t="s">
        <v>189</v>
      </c>
      <c r="AA15" t="s">
        <v>21</v>
      </c>
    </row>
    <row r="16" spans="1:29">
      <c r="A16">
        <v>188422</v>
      </c>
      <c r="B16">
        <v>626</v>
      </c>
      <c r="C16" t="s">
        <v>142</v>
      </c>
      <c r="D16">
        <v>61</v>
      </c>
      <c r="E16">
        <v>37</v>
      </c>
      <c r="F16" t="s">
        <v>189</v>
      </c>
      <c r="G16" t="s">
        <v>44</v>
      </c>
      <c r="K16">
        <v>197604</v>
      </c>
      <c r="L16" t="s">
        <v>166</v>
      </c>
      <c r="M16">
        <v>694</v>
      </c>
      <c r="N16">
        <v>3.5</v>
      </c>
      <c r="O16">
        <v>67</v>
      </c>
      <c r="P16" t="s">
        <v>189</v>
      </c>
      <c r="Q16" t="s">
        <v>21</v>
      </c>
      <c r="V16" t="s">
        <v>166</v>
      </c>
      <c r="W16">
        <v>699</v>
      </c>
      <c r="X16">
        <v>11</v>
      </c>
      <c r="Y16">
        <v>64</v>
      </c>
      <c r="Z16" t="s">
        <v>189</v>
      </c>
      <c r="AA16" t="s">
        <v>23</v>
      </c>
    </row>
    <row r="17" spans="1:27">
      <c r="A17">
        <v>188423</v>
      </c>
      <c r="B17">
        <v>520</v>
      </c>
      <c r="C17" t="s">
        <v>142</v>
      </c>
      <c r="D17">
        <v>0.03</v>
      </c>
      <c r="E17">
        <v>276</v>
      </c>
      <c r="F17" t="s">
        <v>189</v>
      </c>
      <c r="G17" t="s">
        <v>21</v>
      </c>
      <c r="K17">
        <v>197605</v>
      </c>
      <c r="L17" t="s">
        <v>166</v>
      </c>
      <c r="M17">
        <v>699</v>
      </c>
      <c r="N17">
        <v>11</v>
      </c>
      <c r="O17">
        <v>64</v>
      </c>
      <c r="P17" t="s">
        <v>189</v>
      </c>
      <c r="Q17" t="s">
        <v>23</v>
      </c>
      <c r="V17" t="s">
        <v>166</v>
      </c>
      <c r="W17">
        <v>784</v>
      </c>
      <c r="X17">
        <v>3.7</v>
      </c>
      <c r="Y17">
        <v>88</v>
      </c>
      <c r="Z17" t="s">
        <v>189</v>
      </c>
      <c r="AA17" t="s">
        <v>23</v>
      </c>
    </row>
    <row r="18" spans="1:27">
      <c r="A18">
        <v>188424</v>
      </c>
      <c r="B18">
        <v>666</v>
      </c>
      <c r="C18" t="s">
        <v>142</v>
      </c>
      <c r="D18">
        <v>0.03</v>
      </c>
      <c r="E18">
        <v>1010</v>
      </c>
      <c r="F18" t="s">
        <v>189</v>
      </c>
      <c r="G18" t="s">
        <v>21</v>
      </c>
      <c r="K18">
        <v>197606</v>
      </c>
      <c r="L18" t="s">
        <v>166</v>
      </c>
      <c r="M18">
        <v>2669</v>
      </c>
      <c r="N18">
        <v>16.788</v>
      </c>
      <c r="O18">
        <v>-99</v>
      </c>
      <c r="P18" t="s">
        <v>190</v>
      </c>
      <c r="Q18" t="s">
        <v>191</v>
      </c>
      <c r="V18" t="s">
        <v>166</v>
      </c>
      <c r="W18">
        <v>797</v>
      </c>
      <c r="X18">
        <v>6.3</v>
      </c>
      <c r="Y18">
        <v>64</v>
      </c>
      <c r="Z18" t="s">
        <v>189</v>
      </c>
      <c r="AA18" t="s">
        <v>44</v>
      </c>
    </row>
    <row r="19" spans="1:27">
      <c r="A19">
        <v>188425</v>
      </c>
      <c r="B19">
        <v>694</v>
      </c>
      <c r="C19" t="s">
        <v>142</v>
      </c>
      <c r="D19">
        <v>5.8</v>
      </c>
      <c r="E19">
        <v>175</v>
      </c>
      <c r="F19" t="s">
        <v>189</v>
      </c>
      <c r="G19" t="s">
        <v>21</v>
      </c>
      <c r="K19">
        <v>197607</v>
      </c>
      <c r="L19" t="s">
        <v>166</v>
      </c>
      <c r="M19">
        <v>2670</v>
      </c>
      <c r="N19">
        <v>6.9772911111111107</v>
      </c>
      <c r="O19">
        <v>-99</v>
      </c>
      <c r="P19" t="s">
        <v>190</v>
      </c>
      <c r="Q19" t="s">
        <v>191</v>
      </c>
      <c r="V19" t="s">
        <v>166</v>
      </c>
      <c r="W19">
        <v>2669</v>
      </c>
      <c r="X19">
        <v>16.788</v>
      </c>
      <c r="Y19">
        <v>-99</v>
      </c>
      <c r="Z19" t="s">
        <v>190</v>
      </c>
      <c r="AA19" t="s">
        <v>191</v>
      </c>
    </row>
    <row r="20" spans="1:27">
      <c r="A20">
        <v>188426</v>
      </c>
      <c r="B20">
        <v>699</v>
      </c>
      <c r="C20" t="s">
        <v>142</v>
      </c>
      <c r="D20">
        <v>6.9</v>
      </c>
      <c r="E20">
        <v>96</v>
      </c>
      <c r="F20" t="s">
        <v>189</v>
      </c>
      <c r="G20" t="s">
        <v>23</v>
      </c>
      <c r="V20" t="s">
        <v>166</v>
      </c>
      <c r="W20">
        <v>2670</v>
      </c>
      <c r="X20">
        <v>6.9772911111111107</v>
      </c>
      <c r="Y20">
        <v>-99</v>
      </c>
      <c r="Z20" t="s">
        <v>190</v>
      </c>
      <c r="AA20" t="s">
        <v>191</v>
      </c>
    </row>
    <row r="21" spans="1:27">
      <c r="A21">
        <v>188427</v>
      </c>
      <c r="B21">
        <v>697</v>
      </c>
      <c r="C21" t="s">
        <v>142</v>
      </c>
      <c r="D21">
        <v>0.01</v>
      </c>
      <c r="E21">
        <v>289</v>
      </c>
      <c r="F21" t="s">
        <v>189</v>
      </c>
      <c r="G21" t="s">
        <v>21</v>
      </c>
      <c r="K21">
        <v>197608</v>
      </c>
      <c r="L21" t="s">
        <v>168</v>
      </c>
      <c r="M21">
        <v>292</v>
      </c>
      <c r="N21">
        <v>0.4</v>
      </c>
      <c r="O21">
        <v>86</v>
      </c>
      <c r="P21" t="s">
        <v>189</v>
      </c>
      <c r="Q21" t="s">
        <v>21</v>
      </c>
      <c r="V21" s="12" t="s">
        <v>166</v>
      </c>
      <c r="W21" s="12">
        <v>2671</v>
      </c>
      <c r="X21" s="12">
        <v>0.86530888888890445</v>
      </c>
      <c r="Y21" s="12">
        <v>-99</v>
      </c>
      <c r="Z21" s="12" t="s">
        <v>190</v>
      </c>
      <c r="AA21" s="12" t="s">
        <v>191</v>
      </c>
    </row>
    <row r="22" spans="1:27">
      <c r="A22">
        <v>188428</v>
      </c>
      <c r="B22">
        <v>715</v>
      </c>
      <c r="C22" t="s">
        <v>142</v>
      </c>
      <c r="D22">
        <v>0.1</v>
      </c>
      <c r="E22">
        <v>503</v>
      </c>
      <c r="F22" t="s">
        <v>189</v>
      </c>
      <c r="G22" t="s">
        <v>21</v>
      </c>
      <c r="K22">
        <v>197609</v>
      </c>
      <c r="L22" t="s">
        <v>168</v>
      </c>
      <c r="M22">
        <v>810</v>
      </c>
      <c r="N22">
        <v>0.03</v>
      </c>
      <c r="O22">
        <v>76</v>
      </c>
      <c r="P22" t="s">
        <v>189</v>
      </c>
      <c r="Q22" t="s">
        <v>21</v>
      </c>
      <c r="V22" s="12"/>
      <c r="W22" s="12"/>
      <c r="X22" s="12"/>
      <c r="Y22" s="12"/>
      <c r="Z22" s="12"/>
      <c r="AA22" s="12"/>
    </row>
    <row r="23" spans="1:27">
      <c r="A23">
        <v>188429</v>
      </c>
      <c r="B23">
        <v>767</v>
      </c>
      <c r="C23" t="s">
        <v>142</v>
      </c>
      <c r="D23">
        <v>0.2</v>
      </c>
      <c r="E23">
        <v>220</v>
      </c>
      <c r="F23" t="s">
        <v>189</v>
      </c>
      <c r="G23" t="s">
        <v>21</v>
      </c>
      <c r="K23">
        <v>197610</v>
      </c>
      <c r="L23" t="s">
        <v>168</v>
      </c>
      <c r="M23">
        <v>329</v>
      </c>
      <c r="N23">
        <v>0.4</v>
      </c>
      <c r="O23">
        <v>81</v>
      </c>
      <c r="P23" t="s">
        <v>189</v>
      </c>
      <c r="Q23" t="s">
        <v>21</v>
      </c>
      <c r="V23" t="s">
        <v>168</v>
      </c>
      <c r="W23">
        <v>292</v>
      </c>
      <c r="X23">
        <v>0.4</v>
      </c>
      <c r="Y23">
        <v>86</v>
      </c>
      <c r="Z23" t="s">
        <v>189</v>
      </c>
      <c r="AA23" t="s">
        <v>21</v>
      </c>
    </row>
    <row r="24" spans="1:27">
      <c r="A24">
        <v>188430</v>
      </c>
      <c r="B24">
        <v>778</v>
      </c>
      <c r="C24" t="s">
        <v>142</v>
      </c>
      <c r="D24">
        <v>0.8</v>
      </c>
      <c r="E24">
        <v>229</v>
      </c>
      <c r="F24" t="s">
        <v>189</v>
      </c>
      <c r="G24" t="s">
        <v>21</v>
      </c>
      <c r="K24">
        <v>197611</v>
      </c>
      <c r="L24" t="s">
        <v>168</v>
      </c>
      <c r="M24">
        <v>337</v>
      </c>
      <c r="N24">
        <v>3</v>
      </c>
      <c r="O24">
        <v>51</v>
      </c>
      <c r="P24" t="s">
        <v>189</v>
      </c>
      <c r="Q24" t="s">
        <v>23</v>
      </c>
      <c r="V24" t="s">
        <v>168</v>
      </c>
      <c r="W24">
        <v>329</v>
      </c>
      <c r="X24">
        <v>0.4</v>
      </c>
      <c r="Y24">
        <v>81</v>
      </c>
      <c r="Z24" t="s">
        <v>189</v>
      </c>
      <c r="AA24" t="s">
        <v>21</v>
      </c>
    </row>
    <row r="25" spans="1:27">
      <c r="A25">
        <v>188431</v>
      </c>
      <c r="B25">
        <v>292</v>
      </c>
      <c r="C25" t="s">
        <v>152</v>
      </c>
      <c r="D25">
        <v>1.3</v>
      </c>
      <c r="E25">
        <v>63</v>
      </c>
      <c r="F25" t="s">
        <v>189</v>
      </c>
      <c r="G25" t="s">
        <v>21</v>
      </c>
      <c r="K25">
        <v>197612</v>
      </c>
      <c r="L25" t="s">
        <v>168</v>
      </c>
      <c r="M25">
        <v>797</v>
      </c>
      <c r="N25">
        <v>2.5</v>
      </c>
      <c r="O25">
        <v>79</v>
      </c>
      <c r="P25" t="s">
        <v>189</v>
      </c>
      <c r="Q25" t="s">
        <v>44</v>
      </c>
      <c r="V25" t="s">
        <v>168</v>
      </c>
      <c r="W25">
        <v>337</v>
      </c>
      <c r="X25">
        <v>3</v>
      </c>
      <c r="Y25">
        <v>51</v>
      </c>
      <c r="Z25" t="s">
        <v>189</v>
      </c>
      <c r="AA25" t="s">
        <v>23</v>
      </c>
    </row>
    <row r="26" spans="1:27">
      <c r="A26">
        <v>188432</v>
      </c>
      <c r="B26">
        <v>300</v>
      </c>
      <c r="C26" t="s">
        <v>152</v>
      </c>
      <c r="D26">
        <v>0.4</v>
      </c>
      <c r="E26">
        <v>300</v>
      </c>
      <c r="F26" t="s">
        <v>189</v>
      </c>
      <c r="G26" t="s">
        <v>21</v>
      </c>
      <c r="K26">
        <v>197613</v>
      </c>
      <c r="L26" t="s">
        <v>168</v>
      </c>
      <c r="M26">
        <v>488</v>
      </c>
      <c r="N26">
        <v>0.9</v>
      </c>
      <c r="O26">
        <v>100</v>
      </c>
      <c r="P26" t="s">
        <v>189</v>
      </c>
      <c r="Q26" t="s">
        <v>21</v>
      </c>
      <c r="V26" t="s">
        <v>168</v>
      </c>
      <c r="W26">
        <v>488</v>
      </c>
      <c r="X26">
        <v>0.9</v>
      </c>
      <c r="Y26">
        <v>100</v>
      </c>
      <c r="Z26" t="s">
        <v>189</v>
      </c>
      <c r="AA26" t="s">
        <v>21</v>
      </c>
    </row>
    <row r="27" spans="1:27">
      <c r="A27">
        <v>188433</v>
      </c>
      <c r="B27">
        <v>810</v>
      </c>
      <c r="C27" t="s">
        <v>152</v>
      </c>
      <c r="D27">
        <v>0.01</v>
      </c>
      <c r="E27">
        <v>295</v>
      </c>
      <c r="F27" t="s">
        <v>189</v>
      </c>
      <c r="G27" t="s">
        <v>21</v>
      </c>
      <c r="K27">
        <v>197614</v>
      </c>
      <c r="L27" t="s">
        <v>168</v>
      </c>
      <c r="M27">
        <v>669</v>
      </c>
      <c r="N27">
        <v>0.3</v>
      </c>
      <c r="O27">
        <v>4</v>
      </c>
      <c r="P27" t="s">
        <v>189</v>
      </c>
      <c r="Q27" t="s">
        <v>21</v>
      </c>
      <c r="V27" t="s">
        <v>168</v>
      </c>
      <c r="W27">
        <v>613</v>
      </c>
      <c r="X27">
        <v>2.7</v>
      </c>
      <c r="Y27">
        <v>53</v>
      </c>
      <c r="Z27" t="s">
        <v>189</v>
      </c>
      <c r="AA27" t="s">
        <v>23</v>
      </c>
    </row>
    <row r="28" spans="1:27">
      <c r="A28">
        <v>188434</v>
      </c>
      <c r="B28">
        <v>329</v>
      </c>
      <c r="C28" t="s">
        <v>152</v>
      </c>
      <c r="D28">
        <v>1.9</v>
      </c>
      <c r="E28">
        <v>66</v>
      </c>
      <c r="F28" t="s">
        <v>189</v>
      </c>
      <c r="G28" t="s">
        <v>21</v>
      </c>
      <c r="K28">
        <v>197615</v>
      </c>
      <c r="L28" t="s">
        <v>168</v>
      </c>
      <c r="M28">
        <v>784</v>
      </c>
      <c r="N28">
        <v>6</v>
      </c>
      <c r="O28">
        <v>40</v>
      </c>
      <c r="P28" t="s">
        <v>189</v>
      </c>
      <c r="Q28" t="s">
        <v>23</v>
      </c>
      <c r="V28" t="s">
        <v>168</v>
      </c>
      <c r="W28">
        <v>626</v>
      </c>
      <c r="X28">
        <v>47.067999999999998</v>
      </c>
      <c r="Y28">
        <v>16</v>
      </c>
      <c r="Z28" t="s">
        <v>189</v>
      </c>
      <c r="AA28" t="s">
        <v>44</v>
      </c>
    </row>
    <row r="29" spans="1:27">
      <c r="A29">
        <v>188435</v>
      </c>
      <c r="B29">
        <v>328</v>
      </c>
      <c r="C29" t="s">
        <v>152</v>
      </c>
      <c r="D29">
        <v>0.05</v>
      </c>
      <c r="E29">
        <v>315</v>
      </c>
      <c r="F29" t="s">
        <v>189</v>
      </c>
      <c r="G29" t="s">
        <v>21</v>
      </c>
      <c r="K29">
        <v>197616</v>
      </c>
      <c r="L29" t="s">
        <v>168</v>
      </c>
      <c r="M29">
        <v>613</v>
      </c>
      <c r="N29">
        <v>2.7</v>
      </c>
      <c r="O29">
        <v>53</v>
      </c>
      <c r="P29" t="s">
        <v>189</v>
      </c>
      <c r="Q29" t="s">
        <v>23</v>
      </c>
      <c r="V29" t="s">
        <v>168</v>
      </c>
      <c r="W29">
        <v>669</v>
      </c>
      <c r="X29">
        <v>0.3</v>
      </c>
      <c r="Y29">
        <v>4</v>
      </c>
      <c r="Z29" t="s">
        <v>189</v>
      </c>
      <c r="AA29" t="s">
        <v>21</v>
      </c>
    </row>
    <row r="30" spans="1:27">
      <c r="A30">
        <v>188436</v>
      </c>
      <c r="B30">
        <v>337</v>
      </c>
      <c r="C30" t="s">
        <v>152</v>
      </c>
      <c r="D30">
        <v>1</v>
      </c>
      <c r="E30">
        <v>101</v>
      </c>
      <c r="F30" t="s">
        <v>189</v>
      </c>
      <c r="G30" t="s">
        <v>23</v>
      </c>
      <c r="K30">
        <v>197617</v>
      </c>
      <c r="L30" t="s">
        <v>168</v>
      </c>
      <c r="M30">
        <v>626</v>
      </c>
      <c r="N30">
        <v>47.067999999999998</v>
      </c>
      <c r="O30">
        <v>16</v>
      </c>
      <c r="P30" t="s">
        <v>189</v>
      </c>
      <c r="Q30" t="s">
        <v>44</v>
      </c>
      <c r="V30" t="s">
        <v>168</v>
      </c>
      <c r="W30">
        <v>694</v>
      </c>
      <c r="X30">
        <v>1.8</v>
      </c>
      <c r="Y30">
        <v>65</v>
      </c>
      <c r="Z30" t="s">
        <v>189</v>
      </c>
      <c r="AA30" t="s">
        <v>21</v>
      </c>
    </row>
    <row r="31" spans="1:27">
      <c r="A31">
        <v>188437</v>
      </c>
      <c r="B31">
        <v>379</v>
      </c>
      <c r="C31" t="s">
        <v>152</v>
      </c>
      <c r="D31">
        <v>1.1000000000000001</v>
      </c>
      <c r="E31">
        <v>207</v>
      </c>
      <c r="F31" t="s">
        <v>189</v>
      </c>
      <c r="G31" t="s">
        <v>21</v>
      </c>
      <c r="K31">
        <v>197618</v>
      </c>
      <c r="L31" t="s">
        <v>168</v>
      </c>
      <c r="M31">
        <v>694</v>
      </c>
      <c r="N31">
        <v>1.8</v>
      </c>
      <c r="O31">
        <v>65</v>
      </c>
      <c r="P31" t="s">
        <v>189</v>
      </c>
      <c r="Q31" t="s">
        <v>21</v>
      </c>
      <c r="V31" t="s">
        <v>168</v>
      </c>
      <c r="W31">
        <v>699</v>
      </c>
      <c r="X31">
        <v>13</v>
      </c>
      <c r="Y31">
        <v>43</v>
      </c>
      <c r="Z31" t="s">
        <v>189</v>
      </c>
      <c r="AA31" t="s">
        <v>23</v>
      </c>
    </row>
    <row r="32" spans="1:27">
      <c r="A32">
        <v>188438</v>
      </c>
      <c r="B32">
        <v>347</v>
      </c>
      <c r="C32" t="s">
        <v>152</v>
      </c>
      <c r="D32">
        <v>0.04</v>
      </c>
      <c r="E32">
        <v>169</v>
      </c>
      <c r="F32" t="s">
        <v>189</v>
      </c>
      <c r="G32" t="s">
        <v>21</v>
      </c>
      <c r="K32">
        <v>197619</v>
      </c>
      <c r="L32" t="s">
        <v>168</v>
      </c>
      <c r="M32">
        <v>699</v>
      </c>
      <c r="N32">
        <v>13</v>
      </c>
      <c r="O32">
        <v>43</v>
      </c>
      <c r="P32" t="s">
        <v>189</v>
      </c>
      <c r="Q32" t="s">
        <v>23</v>
      </c>
      <c r="V32" t="s">
        <v>168</v>
      </c>
      <c r="W32">
        <v>778</v>
      </c>
      <c r="X32">
        <v>0.1</v>
      </c>
      <c r="Y32">
        <v>82</v>
      </c>
      <c r="Z32" t="s">
        <v>189</v>
      </c>
      <c r="AA32" t="s">
        <v>21</v>
      </c>
    </row>
    <row r="33" spans="1:27">
      <c r="A33">
        <v>188439</v>
      </c>
      <c r="B33">
        <v>380</v>
      </c>
      <c r="C33" t="s">
        <v>152</v>
      </c>
      <c r="D33">
        <v>1</v>
      </c>
      <c r="E33">
        <v>99</v>
      </c>
      <c r="F33" t="s">
        <v>189</v>
      </c>
      <c r="G33" t="s">
        <v>21</v>
      </c>
      <c r="K33">
        <v>197620</v>
      </c>
      <c r="L33" t="s">
        <v>168</v>
      </c>
      <c r="M33">
        <v>778</v>
      </c>
      <c r="N33">
        <v>0.1</v>
      </c>
      <c r="O33">
        <v>82</v>
      </c>
      <c r="P33" t="s">
        <v>189</v>
      </c>
      <c r="Q33" t="s">
        <v>21</v>
      </c>
      <c r="V33" t="s">
        <v>168</v>
      </c>
      <c r="W33">
        <v>784</v>
      </c>
      <c r="X33">
        <v>6</v>
      </c>
      <c r="Y33">
        <v>40</v>
      </c>
      <c r="Z33" t="s">
        <v>189</v>
      </c>
      <c r="AA33" t="s">
        <v>23</v>
      </c>
    </row>
    <row r="34" spans="1:27">
      <c r="A34">
        <v>188440</v>
      </c>
      <c r="B34">
        <v>797</v>
      </c>
      <c r="C34" t="s">
        <v>152</v>
      </c>
      <c r="D34">
        <v>6.3</v>
      </c>
      <c r="E34">
        <v>64</v>
      </c>
      <c r="F34" t="s">
        <v>189</v>
      </c>
      <c r="G34" t="s">
        <v>44</v>
      </c>
      <c r="K34">
        <v>197621</v>
      </c>
      <c r="L34" t="s">
        <v>168</v>
      </c>
      <c r="M34">
        <v>2669</v>
      </c>
      <c r="N34">
        <v>18.827200000000001</v>
      </c>
      <c r="O34">
        <v>-99</v>
      </c>
      <c r="P34" t="s">
        <v>190</v>
      </c>
      <c r="Q34" t="s">
        <v>191</v>
      </c>
      <c r="V34" t="s">
        <v>168</v>
      </c>
      <c r="W34">
        <v>797</v>
      </c>
      <c r="X34">
        <v>2.5</v>
      </c>
      <c r="Y34">
        <v>79</v>
      </c>
      <c r="Z34" t="s">
        <v>189</v>
      </c>
      <c r="AA34" t="s">
        <v>44</v>
      </c>
    </row>
    <row r="35" spans="1:27">
      <c r="A35">
        <v>188441</v>
      </c>
      <c r="B35">
        <v>488</v>
      </c>
      <c r="C35" t="s">
        <v>152</v>
      </c>
      <c r="D35">
        <v>2.5</v>
      </c>
      <c r="E35">
        <v>87</v>
      </c>
      <c r="F35" t="s">
        <v>189</v>
      </c>
      <c r="G35" t="s">
        <v>21</v>
      </c>
      <c r="K35">
        <v>197622</v>
      </c>
      <c r="L35" t="s">
        <v>168</v>
      </c>
      <c r="M35">
        <v>2670</v>
      </c>
      <c r="N35">
        <v>2.9736000000000007</v>
      </c>
      <c r="O35">
        <v>-99</v>
      </c>
      <c r="P35" t="s">
        <v>190</v>
      </c>
      <c r="Q35" t="s">
        <v>191</v>
      </c>
      <c r="V35" t="s">
        <v>168</v>
      </c>
      <c r="W35">
        <v>810</v>
      </c>
      <c r="X35">
        <v>0.03</v>
      </c>
      <c r="Y35">
        <v>76</v>
      </c>
      <c r="Z35" t="s">
        <v>189</v>
      </c>
      <c r="AA35" t="s">
        <v>21</v>
      </c>
    </row>
    <row r="36" spans="1:27">
      <c r="A36">
        <v>188442</v>
      </c>
      <c r="B36">
        <v>669</v>
      </c>
      <c r="C36" t="s">
        <v>152</v>
      </c>
      <c r="D36">
        <v>0.5</v>
      </c>
      <c r="E36">
        <v>72</v>
      </c>
      <c r="F36" t="s">
        <v>189</v>
      </c>
      <c r="G36" t="s">
        <v>21</v>
      </c>
      <c r="V36" t="s">
        <v>168</v>
      </c>
      <c r="W36">
        <v>2669</v>
      </c>
      <c r="X36">
        <v>18.827200000000001</v>
      </c>
      <c r="Y36">
        <v>-99</v>
      </c>
      <c r="Z36" t="s">
        <v>190</v>
      </c>
      <c r="AA36" t="s">
        <v>191</v>
      </c>
    </row>
    <row r="37" spans="1:27">
      <c r="A37">
        <v>188443</v>
      </c>
      <c r="B37">
        <v>526</v>
      </c>
      <c r="C37" t="s">
        <v>152</v>
      </c>
      <c r="D37">
        <v>0.04</v>
      </c>
      <c r="E37">
        <v>148</v>
      </c>
      <c r="F37" t="s">
        <v>189</v>
      </c>
      <c r="G37" t="s">
        <v>21</v>
      </c>
      <c r="K37">
        <v>197623</v>
      </c>
      <c r="L37" t="s">
        <v>170</v>
      </c>
      <c r="M37">
        <v>699</v>
      </c>
      <c r="N37">
        <v>57.229771142386575</v>
      </c>
      <c r="O37">
        <v>24</v>
      </c>
      <c r="P37" t="s">
        <v>189</v>
      </c>
      <c r="Q37" t="s">
        <v>23</v>
      </c>
      <c r="V37" t="s">
        <v>168</v>
      </c>
      <c r="W37">
        <v>2670</v>
      </c>
      <c r="X37">
        <v>2.9736000000000007</v>
      </c>
      <c r="Y37">
        <v>-99</v>
      </c>
      <c r="Z37" t="s">
        <v>190</v>
      </c>
      <c r="AA37" t="s">
        <v>191</v>
      </c>
    </row>
    <row r="38" spans="1:27">
      <c r="A38">
        <v>188444</v>
      </c>
      <c r="B38">
        <v>784</v>
      </c>
      <c r="C38" t="s">
        <v>152</v>
      </c>
      <c r="D38">
        <v>3.7</v>
      </c>
      <c r="E38">
        <v>88</v>
      </c>
      <c r="F38" t="s">
        <v>189</v>
      </c>
      <c r="G38" t="s">
        <v>23</v>
      </c>
      <c r="K38">
        <v>197624</v>
      </c>
      <c r="L38" t="s">
        <v>170</v>
      </c>
      <c r="M38">
        <v>292</v>
      </c>
      <c r="N38">
        <v>1.4307442785596642</v>
      </c>
      <c r="O38">
        <v>37</v>
      </c>
      <c r="P38" t="s">
        <v>189</v>
      </c>
      <c r="Q38" t="s">
        <v>21</v>
      </c>
      <c r="V38" s="12" t="s">
        <v>168</v>
      </c>
      <c r="W38" s="12">
        <v>2671</v>
      </c>
      <c r="X38" s="12">
        <v>0.22230000000000416</v>
      </c>
      <c r="Y38" s="12">
        <v>-99</v>
      </c>
      <c r="Z38" s="12" t="s">
        <v>190</v>
      </c>
      <c r="AA38" s="12" t="s">
        <v>191</v>
      </c>
    </row>
    <row r="39" spans="1:27">
      <c r="A39">
        <v>188445</v>
      </c>
      <c r="B39">
        <v>612</v>
      </c>
      <c r="C39" t="s">
        <v>152</v>
      </c>
      <c r="D39">
        <v>0.06</v>
      </c>
      <c r="E39">
        <v>83</v>
      </c>
      <c r="F39" t="s">
        <v>189</v>
      </c>
      <c r="G39" t="s">
        <v>21</v>
      </c>
      <c r="V39" s="12"/>
      <c r="W39" s="12"/>
      <c r="X39" s="12"/>
      <c r="Y39" s="12"/>
      <c r="Z39" s="12"/>
      <c r="AA39" s="12"/>
    </row>
    <row r="40" spans="1:27">
      <c r="A40">
        <v>188446</v>
      </c>
      <c r="B40">
        <v>613</v>
      </c>
      <c r="C40" t="s">
        <v>152</v>
      </c>
      <c r="D40">
        <v>2.5</v>
      </c>
      <c r="E40">
        <v>66</v>
      </c>
      <c r="F40" t="s">
        <v>189</v>
      </c>
      <c r="G40" t="s">
        <v>23</v>
      </c>
      <c r="K40">
        <v>197625</v>
      </c>
      <c r="L40" t="s">
        <v>170</v>
      </c>
      <c r="M40">
        <v>300</v>
      </c>
      <c r="N40">
        <v>5.5322112104307021E-2</v>
      </c>
      <c r="O40">
        <v>38</v>
      </c>
      <c r="P40" t="s">
        <v>189</v>
      </c>
      <c r="Q40" t="s">
        <v>21</v>
      </c>
      <c r="V40" t="s">
        <v>170</v>
      </c>
      <c r="W40">
        <v>292</v>
      </c>
      <c r="X40">
        <v>1.5</v>
      </c>
      <c r="Y40">
        <v>37</v>
      </c>
      <c r="Z40" t="s">
        <v>189</v>
      </c>
      <c r="AA40" t="s">
        <v>21</v>
      </c>
    </row>
    <row r="41" spans="1:27">
      <c r="A41">
        <v>188447</v>
      </c>
      <c r="B41">
        <v>626</v>
      </c>
      <c r="C41" t="s">
        <v>152</v>
      </c>
      <c r="D41">
        <v>62</v>
      </c>
      <c r="E41">
        <v>20</v>
      </c>
      <c r="F41" t="s">
        <v>189</v>
      </c>
      <c r="G41" t="s">
        <v>44</v>
      </c>
      <c r="K41">
        <v>197626</v>
      </c>
      <c r="L41" t="s">
        <v>170</v>
      </c>
      <c r="M41">
        <v>329</v>
      </c>
      <c r="N41">
        <v>2.670722653311373</v>
      </c>
      <c r="O41">
        <v>28</v>
      </c>
      <c r="P41" t="s">
        <v>189</v>
      </c>
      <c r="Q41" t="s">
        <v>21</v>
      </c>
      <c r="V41" t="s">
        <v>170</v>
      </c>
      <c r="W41">
        <v>296</v>
      </c>
      <c r="X41">
        <v>0.19</v>
      </c>
      <c r="Y41">
        <v>26</v>
      </c>
      <c r="Z41" t="s">
        <v>189</v>
      </c>
      <c r="AA41" t="s">
        <v>21</v>
      </c>
    </row>
    <row r="42" spans="1:27">
      <c r="A42">
        <v>188448</v>
      </c>
      <c r="B42">
        <v>520</v>
      </c>
      <c r="C42" t="s">
        <v>152</v>
      </c>
      <c r="D42">
        <v>0.01</v>
      </c>
      <c r="E42">
        <v>566</v>
      </c>
      <c r="F42" t="s">
        <v>189</v>
      </c>
      <c r="G42" t="s">
        <v>21</v>
      </c>
      <c r="K42">
        <v>197627</v>
      </c>
      <c r="L42" t="s">
        <v>170</v>
      </c>
      <c r="M42">
        <v>337</v>
      </c>
      <c r="N42">
        <v>0.1526127230463642</v>
      </c>
      <c r="O42">
        <v>26</v>
      </c>
      <c r="P42" t="s">
        <v>189</v>
      </c>
      <c r="Q42" t="s">
        <v>23</v>
      </c>
      <c r="V42" t="s">
        <v>170</v>
      </c>
      <c r="W42">
        <v>300</v>
      </c>
      <c r="X42">
        <v>5.8000000000000003E-2</v>
      </c>
      <c r="Y42">
        <v>38</v>
      </c>
      <c r="Z42" t="s">
        <v>189</v>
      </c>
      <c r="AA42" t="s">
        <v>21</v>
      </c>
    </row>
    <row r="43" spans="1:27">
      <c r="A43">
        <v>188449</v>
      </c>
      <c r="B43">
        <v>666</v>
      </c>
      <c r="C43" t="s">
        <v>152</v>
      </c>
      <c r="D43">
        <v>0.1</v>
      </c>
      <c r="E43">
        <v>139</v>
      </c>
      <c r="F43" t="s">
        <v>189</v>
      </c>
      <c r="G43" t="s">
        <v>21</v>
      </c>
      <c r="K43">
        <v>197628</v>
      </c>
      <c r="L43" t="s">
        <v>170</v>
      </c>
      <c r="M43">
        <v>379</v>
      </c>
      <c r="N43">
        <v>0.27661056052153504</v>
      </c>
      <c r="O43">
        <v>24</v>
      </c>
      <c r="P43" t="s">
        <v>189</v>
      </c>
      <c r="Q43" t="s">
        <v>21</v>
      </c>
      <c r="V43" t="s">
        <v>170</v>
      </c>
      <c r="W43">
        <v>329</v>
      </c>
      <c r="X43">
        <v>2.8</v>
      </c>
      <c r="Y43">
        <v>28</v>
      </c>
      <c r="Z43" t="s">
        <v>189</v>
      </c>
      <c r="AA43" t="s">
        <v>21</v>
      </c>
    </row>
    <row r="44" spans="1:27">
      <c r="A44">
        <v>188450</v>
      </c>
      <c r="B44">
        <v>694</v>
      </c>
      <c r="C44" t="s">
        <v>152</v>
      </c>
      <c r="D44">
        <v>3.5</v>
      </c>
      <c r="E44">
        <v>67</v>
      </c>
      <c r="F44" t="s">
        <v>189</v>
      </c>
      <c r="G44" t="s">
        <v>21</v>
      </c>
      <c r="K44">
        <v>197629</v>
      </c>
      <c r="L44" t="s">
        <v>170</v>
      </c>
      <c r="M44">
        <v>347</v>
      </c>
      <c r="N44">
        <v>4.6737646432949038E-2</v>
      </c>
      <c r="O44">
        <v>37</v>
      </c>
      <c r="P44" t="s">
        <v>189</v>
      </c>
      <c r="Q44" t="s">
        <v>21</v>
      </c>
      <c r="V44" t="s">
        <v>170</v>
      </c>
      <c r="W44">
        <v>337</v>
      </c>
      <c r="X44">
        <v>0.16</v>
      </c>
      <c r="Y44">
        <v>26</v>
      </c>
      <c r="Z44" t="s">
        <v>189</v>
      </c>
      <c r="AA44" t="s">
        <v>23</v>
      </c>
    </row>
    <row r="45" spans="1:27">
      <c r="A45">
        <v>188451</v>
      </c>
      <c r="B45">
        <v>699</v>
      </c>
      <c r="C45" t="s">
        <v>152</v>
      </c>
      <c r="D45">
        <v>11</v>
      </c>
      <c r="E45">
        <v>64</v>
      </c>
      <c r="F45" t="s">
        <v>189</v>
      </c>
      <c r="G45" t="s">
        <v>23</v>
      </c>
      <c r="K45">
        <v>197630</v>
      </c>
      <c r="L45" t="s">
        <v>170</v>
      </c>
      <c r="M45">
        <v>380</v>
      </c>
      <c r="N45">
        <v>0.13353613266556869</v>
      </c>
      <c r="O45">
        <v>32</v>
      </c>
      <c r="P45" t="s">
        <v>189</v>
      </c>
      <c r="Q45" t="s">
        <v>21</v>
      </c>
      <c r="V45" t="s">
        <v>170</v>
      </c>
      <c r="W45">
        <v>347</v>
      </c>
      <c r="X45">
        <v>4.9000000000000002E-2</v>
      </c>
      <c r="Y45">
        <v>37</v>
      </c>
      <c r="Z45" t="s">
        <v>189</v>
      </c>
      <c r="AA45" t="s">
        <v>21</v>
      </c>
    </row>
    <row r="46" spans="1:27">
      <c r="A46">
        <v>188452</v>
      </c>
      <c r="B46">
        <v>715</v>
      </c>
      <c r="C46" t="s">
        <v>152</v>
      </c>
      <c r="D46">
        <v>0.08</v>
      </c>
      <c r="E46">
        <v>647</v>
      </c>
      <c r="F46" t="s">
        <v>189</v>
      </c>
      <c r="G46" t="s">
        <v>21</v>
      </c>
      <c r="K46">
        <v>197631</v>
      </c>
      <c r="L46" t="s">
        <v>170</v>
      </c>
      <c r="M46">
        <v>797</v>
      </c>
      <c r="N46">
        <v>6.7721895851824101</v>
      </c>
      <c r="O46">
        <v>94</v>
      </c>
      <c r="P46" t="s">
        <v>189</v>
      </c>
      <c r="Q46" t="s">
        <v>44</v>
      </c>
      <c r="V46" t="s">
        <v>170</v>
      </c>
      <c r="W46">
        <v>379</v>
      </c>
      <c r="X46">
        <v>0.28999999999999998</v>
      </c>
      <c r="Y46">
        <v>24</v>
      </c>
      <c r="Z46" t="s">
        <v>189</v>
      </c>
      <c r="AA46" t="s">
        <v>21</v>
      </c>
    </row>
    <row r="47" spans="1:27">
      <c r="A47">
        <v>188453</v>
      </c>
      <c r="B47">
        <v>767</v>
      </c>
      <c r="C47" t="s">
        <v>152</v>
      </c>
      <c r="D47">
        <v>0.02</v>
      </c>
      <c r="E47">
        <v>1218</v>
      </c>
      <c r="F47" t="s">
        <v>189</v>
      </c>
      <c r="G47" t="s">
        <v>21</v>
      </c>
      <c r="K47">
        <v>197632</v>
      </c>
      <c r="L47" t="s">
        <v>170</v>
      </c>
      <c r="M47">
        <v>488</v>
      </c>
      <c r="N47">
        <v>2.1938078937914849</v>
      </c>
      <c r="O47">
        <v>23</v>
      </c>
      <c r="P47" t="s">
        <v>189</v>
      </c>
      <c r="Q47" t="s">
        <v>21</v>
      </c>
      <c r="V47" t="s">
        <v>170</v>
      </c>
      <c r="W47">
        <v>380</v>
      </c>
      <c r="X47">
        <v>0.14000000000000001</v>
      </c>
      <c r="Y47">
        <v>32</v>
      </c>
      <c r="Z47" t="s">
        <v>189</v>
      </c>
      <c r="AA47" t="s">
        <v>21</v>
      </c>
    </row>
    <row r="48" spans="1:27">
      <c r="A48">
        <v>188454</v>
      </c>
      <c r="B48">
        <v>778</v>
      </c>
      <c r="C48" t="s">
        <v>152</v>
      </c>
      <c r="D48">
        <v>1.4</v>
      </c>
      <c r="E48">
        <v>105</v>
      </c>
      <c r="F48" t="s">
        <v>189</v>
      </c>
      <c r="G48" t="s">
        <v>21</v>
      </c>
      <c r="K48">
        <v>197633</v>
      </c>
      <c r="L48" t="s">
        <v>170</v>
      </c>
      <c r="M48">
        <v>468</v>
      </c>
      <c r="N48">
        <v>1.0492124709437538E-2</v>
      </c>
      <c r="O48">
        <v>52</v>
      </c>
      <c r="P48" t="s">
        <v>189</v>
      </c>
      <c r="Q48" t="s">
        <v>21</v>
      </c>
      <c r="V48" t="s">
        <v>170</v>
      </c>
      <c r="W48">
        <v>468</v>
      </c>
      <c r="X48">
        <v>1.0999999999999999E-2</v>
      </c>
      <c r="Y48">
        <v>52</v>
      </c>
      <c r="Z48" t="s">
        <v>189</v>
      </c>
      <c r="AA48" t="s">
        <v>21</v>
      </c>
    </row>
    <row r="49" spans="1:27">
      <c r="A49">
        <v>188455</v>
      </c>
      <c r="B49">
        <v>779</v>
      </c>
      <c r="C49" t="s">
        <v>152</v>
      </c>
      <c r="D49">
        <v>4.0000000000000001E-3</v>
      </c>
      <c r="E49">
        <v>746</v>
      </c>
      <c r="F49" t="s">
        <v>189</v>
      </c>
      <c r="G49" t="s">
        <v>21</v>
      </c>
      <c r="K49">
        <v>197634</v>
      </c>
      <c r="L49" t="s">
        <v>170</v>
      </c>
      <c r="M49">
        <v>669</v>
      </c>
      <c r="N49">
        <v>0.30522544609272839</v>
      </c>
      <c r="O49">
        <v>31</v>
      </c>
      <c r="P49" t="s">
        <v>189</v>
      </c>
      <c r="Q49" t="s">
        <v>21</v>
      </c>
      <c r="V49" t="s">
        <v>170</v>
      </c>
      <c r="W49">
        <v>488</v>
      </c>
      <c r="X49">
        <v>2.2999999999999998</v>
      </c>
      <c r="Y49">
        <v>23</v>
      </c>
      <c r="Z49" t="s">
        <v>189</v>
      </c>
      <c r="AA49" t="s">
        <v>21</v>
      </c>
    </row>
    <row r="50" spans="1:27">
      <c r="A50">
        <v>188456</v>
      </c>
      <c r="B50">
        <v>292</v>
      </c>
      <c r="C50" t="s">
        <v>156</v>
      </c>
      <c r="D50">
        <v>0.4</v>
      </c>
      <c r="E50">
        <v>86</v>
      </c>
      <c r="F50" t="s">
        <v>189</v>
      </c>
      <c r="G50" t="s">
        <v>21</v>
      </c>
      <c r="K50">
        <v>197635</v>
      </c>
      <c r="L50" t="s">
        <v>170</v>
      </c>
      <c r="M50">
        <v>519</v>
      </c>
      <c r="N50">
        <v>0.18122760861755746</v>
      </c>
      <c r="O50">
        <v>32</v>
      </c>
      <c r="P50" t="s">
        <v>189</v>
      </c>
      <c r="Q50" t="s">
        <v>21</v>
      </c>
      <c r="V50" t="s">
        <v>170</v>
      </c>
      <c r="W50">
        <v>519</v>
      </c>
      <c r="X50">
        <v>0.19</v>
      </c>
      <c r="Y50">
        <v>32</v>
      </c>
      <c r="Z50" t="s">
        <v>189</v>
      </c>
      <c r="AA50" t="s">
        <v>21</v>
      </c>
    </row>
    <row r="51" spans="1:27">
      <c r="A51">
        <v>188457</v>
      </c>
      <c r="B51">
        <v>810</v>
      </c>
      <c r="C51" t="s">
        <v>156</v>
      </c>
      <c r="D51">
        <v>0.03</v>
      </c>
      <c r="E51">
        <v>76</v>
      </c>
      <c r="F51" t="s">
        <v>189</v>
      </c>
      <c r="G51" t="s">
        <v>21</v>
      </c>
      <c r="K51">
        <v>197636</v>
      </c>
      <c r="L51" t="s">
        <v>170</v>
      </c>
      <c r="M51">
        <v>526</v>
      </c>
      <c r="N51">
        <v>3.7199351242551269E-2</v>
      </c>
      <c r="O51">
        <v>24</v>
      </c>
      <c r="P51" t="s">
        <v>189</v>
      </c>
      <c r="Q51" t="s">
        <v>21</v>
      </c>
      <c r="V51" t="s">
        <v>170</v>
      </c>
      <c r="W51">
        <v>520</v>
      </c>
      <c r="X51">
        <v>0.11</v>
      </c>
      <c r="Y51">
        <v>36</v>
      </c>
      <c r="Z51" t="s">
        <v>189</v>
      </c>
      <c r="AA51" t="s">
        <v>21</v>
      </c>
    </row>
    <row r="52" spans="1:27">
      <c r="A52">
        <v>188458</v>
      </c>
      <c r="B52">
        <v>329</v>
      </c>
      <c r="C52" t="s">
        <v>156</v>
      </c>
      <c r="D52">
        <v>0.4</v>
      </c>
      <c r="E52">
        <v>81</v>
      </c>
      <c r="F52" t="s">
        <v>189</v>
      </c>
      <c r="G52" t="s">
        <v>21</v>
      </c>
      <c r="K52">
        <v>197637</v>
      </c>
      <c r="L52" t="s">
        <v>170</v>
      </c>
      <c r="M52">
        <v>586</v>
      </c>
      <c r="N52">
        <v>7.5352532004142311E-2</v>
      </c>
      <c r="O52">
        <v>33</v>
      </c>
      <c r="P52" t="s">
        <v>189</v>
      </c>
      <c r="Q52" t="s">
        <v>21</v>
      </c>
      <c r="V52" t="s">
        <v>170</v>
      </c>
      <c r="W52">
        <v>526</v>
      </c>
      <c r="X52">
        <v>3.9E-2</v>
      </c>
      <c r="Y52">
        <v>24</v>
      </c>
      <c r="Z52" t="s">
        <v>189</v>
      </c>
      <c r="AA52" t="s">
        <v>21</v>
      </c>
    </row>
    <row r="53" spans="1:27">
      <c r="A53">
        <v>188459</v>
      </c>
      <c r="B53">
        <v>337</v>
      </c>
      <c r="C53" t="s">
        <v>156</v>
      </c>
      <c r="D53">
        <v>3</v>
      </c>
      <c r="E53">
        <v>51</v>
      </c>
      <c r="F53" t="s">
        <v>189</v>
      </c>
      <c r="G53" t="s">
        <v>23</v>
      </c>
      <c r="K53">
        <v>197638</v>
      </c>
      <c r="L53" t="s">
        <v>170</v>
      </c>
      <c r="M53">
        <v>784</v>
      </c>
      <c r="N53">
        <v>3.1476374128312612</v>
      </c>
      <c r="O53">
        <v>23</v>
      </c>
      <c r="P53" t="s">
        <v>189</v>
      </c>
      <c r="Q53" t="s">
        <v>23</v>
      </c>
      <c r="V53" t="s">
        <v>170</v>
      </c>
      <c r="W53">
        <v>586</v>
      </c>
      <c r="X53">
        <v>7.9000000000000001E-2</v>
      </c>
      <c r="Y53">
        <v>33</v>
      </c>
      <c r="Z53" t="s">
        <v>189</v>
      </c>
      <c r="AA53" t="s">
        <v>21</v>
      </c>
    </row>
    <row r="54" spans="1:27">
      <c r="A54">
        <v>188460</v>
      </c>
      <c r="B54">
        <v>379</v>
      </c>
      <c r="C54" t="s">
        <v>156</v>
      </c>
      <c r="D54">
        <v>4.0000000000000001E-3</v>
      </c>
      <c r="E54">
        <v>387</v>
      </c>
      <c r="F54" t="s">
        <v>189</v>
      </c>
      <c r="G54" t="s">
        <v>21</v>
      </c>
      <c r="K54">
        <v>197639</v>
      </c>
      <c r="L54" t="s">
        <v>170</v>
      </c>
      <c r="M54">
        <v>612</v>
      </c>
      <c r="N54">
        <v>4.4829987394869475</v>
      </c>
      <c r="O54">
        <v>25</v>
      </c>
      <c r="P54" t="s">
        <v>189</v>
      </c>
      <c r="Q54" t="s">
        <v>21</v>
      </c>
      <c r="V54" t="s">
        <v>170</v>
      </c>
      <c r="W54">
        <v>612</v>
      </c>
      <c r="X54">
        <v>4.7</v>
      </c>
      <c r="Y54">
        <v>25</v>
      </c>
      <c r="Z54" t="s">
        <v>189</v>
      </c>
      <c r="AA54" t="s">
        <v>21</v>
      </c>
    </row>
    <row r="55" spans="1:27">
      <c r="A55">
        <v>188461</v>
      </c>
      <c r="B55">
        <v>380</v>
      </c>
      <c r="C55" t="s">
        <v>156</v>
      </c>
      <c r="D55">
        <v>0.1</v>
      </c>
      <c r="E55">
        <v>116</v>
      </c>
      <c r="F55" t="s">
        <v>189</v>
      </c>
      <c r="G55" t="s">
        <v>21</v>
      </c>
      <c r="K55">
        <v>197640</v>
      </c>
      <c r="L55" t="s">
        <v>170</v>
      </c>
      <c r="M55">
        <v>626</v>
      </c>
      <c r="N55">
        <v>6.1998918737585456</v>
      </c>
      <c r="O55">
        <v>46</v>
      </c>
      <c r="P55" t="s">
        <v>189</v>
      </c>
      <c r="Q55" t="s">
        <v>44</v>
      </c>
      <c r="V55" t="s">
        <v>170</v>
      </c>
      <c r="W55">
        <v>626</v>
      </c>
      <c r="X55">
        <v>4</v>
      </c>
      <c r="Y55">
        <v>46</v>
      </c>
      <c r="Z55" t="s">
        <v>189</v>
      </c>
      <c r="AA55" t="s">
        <v>44</v>
      </c>
    </row>
    <row r="56" spans="1:27">
      <c r="A56">
        <v>188462</v>
      </c>
      <c r="B56">
        <v>797</v>
      </c>
      <c r="C56" t="s">
        <v>156</v>
      </c>
      <c r="D56">
        <v>2.5</v>
      </c>
      <c r="E56">
        <v>79</v>
      </c>
      <c r="F56" t="s">
        <v>189</v>
      </c>
      <c r="G56" t="s">
        <v>44</v>
      </c>
      <c r="K56">
        <v>197641</v>
      </c>
      <c r="L56" t="s">
        <v>170</v>
      </c>
      <c r="M56">
        <v>666</v>
      </c>
      <c r="N56">
        <v>0.3529169220447172</v>
      </c>
      <c r="O56">
        <v>88</v>
      </c>
      <c r="P56" t="s">
        <v>189</v>
      </c>
      <c r="Q56" t="s">
        <v>21</v>
      </c>
      <c r="V56" t="s">
        <v>170</v>
      </c>
      <c r="W56">
        <v>666</v>
      </c>
      <c r="X56">
        <v>0.37</v>
      </c>
      <c r="Y56">
        <v>88</v>
      </c>
      <c r="Z56" t="s">
        <v>189</v>
      </c>
      <c r="AA56" t="s">
        <v>21</v>
      </c>
    </row>
    <row r="57" spans="1:27">
      <c r="A57">
        <v>188463</v>
      </c>
      <c r="B57">
        <v>488</v>
      </c>
      <c r="C57" t="s">
        <v>156</v>
      </c>
      <c r="D57">
        <v>0.9</v>
      </c>
      <c r="E57">
        <v>100</v>
      </c>
      <c r="F57" t="s">
        <v>189</v>
      </c>
      <c r="G57" t="s">
        <v>21</v>
      </c>
      <c r="K57">
        <v>197642</v>
      </c>
      <c r="L57" t="s">
        <v>170</v>
      </c>
      <c r="M57">
        <v>520</v>
      </c>
      <c r="N57">
        <v>0.10492124709437538</v>
      </c>
      <c r="O57">
        <v>36</v>
      </c>
      <c r="P57" t="s">
        <v>189</v>
      </c>
      <c r="Q57" t="s">
        <v>21</v>
      </c>
      <c r="V57" t="s">
        <v>170</v>
      </c>
      <c r="W57">
        <v>669</v>
      </c>
      <c r="X57">
        <v>0.32</v>
      </c>
      <c r="Y57">
        <v>31</v>
      </c>
      <c r="Z57" t="s">
        <v>189</v>
      </c>
      <c r="AA57" t="s">
        <v>21</v>
      </c>
    </row>
    <row r="58" spans="1:27">
      <c r="A58">
        <v>188464</v>
      </c>
      <c r="B58">
        <v>669</v>
      </c>
      <c r="C58" t="s">
        <v>156</v>
      </c>
      <c r="D58">
        <v>0.3</v>
      </c>
      <c r="E58">
        <v>4</v>
      </c>
      <c r="F58" t="s">
        <v>189</v>
      </c>
      <c r="G58" t="s">
        <v>21</v>
      </c>
      <c r="K58">
        <v>197643</v>
      </c>
      <c r="L58" t="s">
        <v>170</v>
      </c>
      <c r="M58">
        <v>296</v>
      </c>
      <c r="N58">
        <v>0.18122760861755746</v>
      </c>
      <c r="O58">
        <v>26</v>
      </c>
      <c r="P58" t="s">
        <v>189</v>
      </c>
      <c r="Q58" t="s">
        <v>21</v>
      </c>
      <c r="V58" t="s">
        <v>170</v>
      </c>
      <c r="W58">
        <v>694</v>
      </c>
      <c r="X58">
        <v>4.5999999999999996</v>
      </c>
      <c r="Y58">
        <v>28</v>
      </c>
      <c r="Z58" t="s">
        <v>189</v>
      </c>
      <c r="AA58" t="s">
        <v>21</v>
      </c>
    </row>
    <row r="59" spans="1:27">
      <c r="A59">
        <v>188465</v>
      </c>
      <c r="B59">
        <v>526</v>
      </c>
      <c r="C59" t="s">
        <v>156</v>
      </c>
      <c r="D59">
        <v>0.02</v>
      </c>
      <c r="E59">
        <v>159</v>
      </c>
      <c r="F59" t="s">
        <v>189</v>
      </c>
      <c r="G59" t="s">
        <v>21</v>
      </c>
      <c r="K59">
        <v>197644</v>
      </c>
      <c r="L59" t="s">
        <v>170</v>
      </c>
      <c r="M59">
        <v>694</v>
      </c>
      <c r="N59">
        <v>4.3876157875829698</v>
      </c>
      <c r="O59">
        <v>28</v>
      </c>
      <c r="P59" t="s">
        <v>189</v>
      </c>
      <c r="Q59" t="s">
        <v>21</v>
      </c>
      <c r="V59" t="s">
        <v>170</v>
      </c>
      <c r="W59">
        <v>699</v>
      </c>
      <c r="X59">
        <v>60</v>
      </c>
      <c r="Y59">
        <v>24</v>
      </c>
      <c r="Z59" t="s">
        <v>189</v>
      </c>
      <c r="AA59" t="s">
        <v>23</v>
      </c>
    </row>
    <row r="60" spans="1:27">
      <c r="A60">
        <v>188466</v>
      </c>
      <c r="B60">
        <v>586</v>
      </c>
      <c r="C60" t="s">
        <v>156</v>
      </c>
      <c r="D60">
        <v>0.01</v>
      </c>
      <c r="E60">
        <v>276</v>
      </c>
      <c r="F60" t="s">
        <v>189</v>
      </c>
      <c r="G60" t="s">
        <v>21</v>
      </c>
      <c r="K60">
        <v>197645</v>
      </c>
      <c r="L60" t="s">
        <v>170</v>
      </c>
      <c r="M60">
        <v>714</v>
      </c>
      <c r="N60">
        <v>3.2430203647352392E-2</v>
      </c>
      <c r="O60">
        <v>35</v>
      </c>
      <c r="P60" t="s">
        <v>189</v>
      </c>
      <c r="Q60" t="s">
        <v>21</v>
      </c>
      <c r="V60" t="s">
        <v>170</v>
      </c>
      <c r="W60">
        <v>714</v>
      </c>
      <c r="X60">
        <v>3.4000000000000002E-2</v>
      </c>
      <c r="Y60">
        <v>35</v>
      </c>
      <c r="Z60" t="s">
        <v>189</v>
      </c>
      <c r="AA60" t="s">
        <v>21</v>
      </c>
    </row>
    <row r="61" spans="1:27">
      <c r="A61">
        <v>188467</v>
      </c>
      <c r="B61">
        <v>784</v>
      </c>
      <c r="C61" t="s">
        <v>156</v>
      </c>
      <c r="D61">
        <v>6</v>
      </c>
      <c r="E61">
        <v>40</v>
      </c>
      <c r="F61" t="s">
        <v>189</v>
      </c>
      <c r="G61" t="s">
        <v>23</v>
      </c>
      <c r="K61">
        <v>197646</v>
      </c>
      <c r="L61" t="s">
        <v>170</v>
      </c>
      <c r="M61">
        <v>715</v>
      </c>
      <c r="N61">
        <v>0.11445954228477315</v>
      </c>
      <c r="O61">
        <v>27</v>
      </c>
      <c r="P61" t="s">
        <v>189</v>
      </c>
      <c r="Q61" t="s">
        <v>21</v>
      </c>
      <c r="V61" t="s">
        <v>170</v>
      </c>
      <c r="W61">
        <v>715</v>
      </c>
      <c r="X61">
        <v>0.12</v>
      </c>
      <c r="Y61">
        <v>27</v>
      </c>
      <c r="Z61" t="s">
        <v>189</v>
      </c>
      <c r="AA61" t="s">
        <v>21</v>
      </c>
    </row>
    <row r="62" spans="1:27">
      <c r="A62">
        <v>188468</v>
      </c>
      <c r="B62">
        <v>612</v>
      </c>
      <c r="C62" t="s">
        <v>156</v>
      </c>
      <c r="D62">
        <v>0.03</v>
      </c>
      <c r="E62">
        <v>122</v>
      </c>
      <c r="F62" t="s">
        <v>189</v>
      </c>
      <c r="G62" t="s">
        <v>21</v>
      </c>
      <c r="V62" t="s">
        <v>170</v>
      </c>
      <c r="W62">
        <v>767</v>
      </c>
      <c r="X62">
        <v>1</v>
      </c>
      <c r="Y62">
        <v>33</v>
      </c>
      <c r="Z62" t="s">
        <v>189</v>
      </c>
      <c r="AA62" t="s">
        <v>21</v>
      </c>
    </row>
    <row r="63" spans="1:27">
      <c r="A63">
        <v>188469</v>
      </c>
      <c r="B63">
        <v>613</v>
      </c>
      <c r="C63" t="s">
        <v>156</v>
      </c>
      <c r="D63">
        <v>2.7</v>
      </c>
      <c r="E63">
        <v>53</v>
      </c>
      <c r="F63" t="s">
        <v>189</v>
      </c>
      <c r="G63" t="s">
        <v>23</v>
      </c>
      <c r="K63">
        <v>197647</v>
      </c>
      <c r="L63" t="s">
        <v>170</v>
      </c>
      <c r="M63">
        <v>767</v>
      </c>
      <c r="N63">
        <v>0.9538295190397762</v>
      </c>
      <c r="O63">
        <v>33</v>
      </c>
      <c r="P63" t="s">
        <v>189</v>
      </c>
      <c r="Q63" t="s">
        <v>21</v>
      </c>
      <c r="V63" t="s">
        <v>170</v>
      </c>
      <c r="W63">
        <v>778</v>
      </c>
      <c r="X63">
        <v>2.7</v>
      </c>
      <c r="Y63">
        <v>35</v>
      </c>
      <c r="Z63" t="s">
        <v>189</v>
      </c>
      <c r="AA63" t="s">
        <v>21</v>
      </c>
    </row>
    <row r="64" spans="1:27">
      <c r="A64">
        <v>188470</v>
      </c>
      <c r="B64">
        <v>626</v>
      </c>
      <c r="C64" t="s">
        <v>156</v>
      </c>
      <c r="D64">
        <v>68</v>
      </c>
      <c r="E64">
        <v>16</v>
      </c>
      <c r="F64" t="s">
        <v>189</v>
      </c>
      <c r="G64" t="s">
        <v>44</v>
      </c>
      <c r="V64" t="s">
        <v>170</v>
      </c>
      <c r="W64">
        <v>779</v>
      </c>
      <c r="X64">
        <v>3.3999999999999998E-3</v>
      </c>
      <c r="Y64">
        <v>39</v>
      </c>
      <c r="Z64" t="s">
        <v>189</v>
      </c>
      <c r="AA64" t="s">
        <v>21</v>
      </c>
    </row>
    <row r="65" spans="1:27">
      <c r="A65">
        <v>188471</v>
      </c>
      <c r="B65">
        <v>520</v>
      </c>
      <c r="C65" t="s">
        <v>156</v>
      </c>
      <c r="D65">
        <v>0.01</v>
      </c>
      <c r="E65">
        <v>359</v>
      </c>
      <c r="F65" t="s">
        <v>189</v>
      </c>
      <c r="G65" t="s">
        <v>21</v>
      </c>
      <c r="K65">
        <v>197648</v>
      </c>
      <c r="L65" t="s">
        <v>170</v>
      </c>
      <c r="M65">
        <v>778</v>
      </c>
      <c r="N65">
        <v>2.5753397014073958</v>
      </c>
      <c r="O65">
        <v>35</v>
      </c>
      <c r="P65" t="s">
        <v>189</v>
      </c>
      <c r="Q65" t="s">
        <v>21</v>
      </c>
      <c r="V65" t="s">
        <v>170</v>
      </c>
      <c r="W65">
        <v>784</v>
      </c>
      <c r="X65">
        <v>3.3</v>
      </c>
      <c r="Y65">
        <v>23</v>
      </c>
      <c r="Z65" t="s">
        <v>189</v>
      </c>
      <c r="AA65" t="s">
        <v>23</v>
      </c>
    </row>
    <row r="66" spans="1:27">
      <c r="A66">
        <v>188472</v>
      </c>
      <c r="B66">
        <v>694</v>
      </c>
      <c r="C66" t="s">
        <v>156</v>
      </c>
      <c r="D66">
        <v>1.8</v>
      </c>
      <c r="E66">
        <v>65</v>
      </c>
      <c r="F66" t="s">
        <v>189</v>
      </c>
      <c r="G66" t="s">
        <v>21</v>
      </c>
      <c r="K66">
        <v>197649</v>
      </c>
      <c r="L66" t="s">
        <v>170</v>
      </c>
      <c r="M66">
        <v>779</v>
      </c>
      <c r="N66">
        <v>3.2430203647352386E-3</v>
      </c>
      <c r="O66">
        <v>39</v>
      </c>
      <c r="P66" t="s">
        <v>189</v>
      </c>
      <c r="Q66" t="s">
        <v>21</v>
      </c>
      <c r="V66" t="s">
        <v>170</v>
      </c>
      <c r="W66">
        <v>797</v>
      </c>
      <c r="X66">
        <v>7.1</v>
      </c>
      <c r="Y66">
        <v>94</v>
      </c>
      <c r="Z66" t="s">
        <v>189</v>
      </c>
      <c r="AA66" t="s">
        <v>44</v>
      </c>
    </row>
    <row r="67" spans="1:27">
      <c r="A67">
        <v>188473</v>
      </c>
      <c r="B67">
        <v>699</v>
      </c>
      <c r="C67" t="s">
        <v>156</v>
      </c>
      <c r="D67">
        <v>13</v>
      </c>
      <c r="E67">
        <v>43</v>
      </c>
      <c r="F67" t="s">
        <v>189</v>
      </c>
      <c r="G67" t="s">
        <v>23</v>
      </c>
      <c r="K67">
        <v>197650</v>
      </c>
      <c r="L67" t="s">
        <v>170</v>
      </c>
      <c r="M67">
        <v>2669</v>
      </c>
      <c r="N67">
        <v>2.479956749503418</v>
      </c>
      <c r="O67">
        <v>-99</v>
      </c>
      <c r="P67" t="s">
        <v>190</v>
      </c>
      <c r="Q67" t="s">
        <v>191</v>
      </c>
      <c r="V67" t="s">
        <v>170</v>
      </c>
      <c r="W67">
        <v>2669</v>
      </c>
      <c r="X67">
        <v>1.6</v>
      </c>
      <c r="Y67">
        <v>-99</v>
      </c>
      <c r="Z67" t="s">
        <v>190</v>
      </c>
      <c r="AA67" t="s">
        <v>191</v>
      </c>
    </row>
    <row r="68" spans="1:27">
      <c r="A68">
        <v>188474</v>
      </c>
      <c r="B68">
        <v>715</v>
      </c>
      <c r="C68" t="s">
        <v>156</v>
      </c>
      <c r="D68">
        <v>0.03</v>
      </c>
      <c r="E68">
        <v>923</v>
      </c>
      <c r="F68" t="s">
        <v>189</v>
      </c>
      <c r="G68" t="s">
        <v>21</v>
      </c>
      <c r="K68">
        <v>197651</v>
      </c>
      <c r="L68" t="s">
        <v>170</v>
      </c>
      <c r="M68">
        <v>2670</v>
      </c>
      <c r="N68">
        <v>3.4119798816675431</v>
      </c>
      <c r="O68">
        <v>-99</v>
      </c>
      <c r="P68" t="s">
        <v>190</v>
      </c>
      <c r="Q68" t="s">
        <v>191</v>
      </c>
      <c r="V68" t="s">
        <v>170</v>
      </c>
      <c r="W68">
        <v>2670</v>
      </c>
      <c r="X68">
        <v>2.394338066666668</v>
      </c>
      <c r="Y68">
        <v>-99</v>
      </c>
      <c r="Z68" t="s">
        <v>190</v>
      </c>
      <c r="AA68" t="s">
        <v>191</v>
      </c>
    </row>
    <row r="69" spans="1:27">
      <c r="A69">
        <v>188475</v>
      </c>
      <c r="B69">
        <v>767</v>
      </c>
      <c r="C69" t="s">
        <v>156</v>
      </c>
      <c r="D69">
        <v>0.01</v>
      </c>
      <c r="E69">
        <v>1110</v>
      </c>
      <c r="F69" t="s">
        <v>189</v>
      </c>
      <c r="G69" t="s">
        <v>21</v>
      </c>
      <c r="K69">
        <v>197652</v>
      </c>
      <c r="L69">
        <v>95475</v>
      </c>
      <c r="M69">
        <v>292</v>
      </c>
      <c r="N69">
        <v>0.77848918573196024</v>
      </c>
      <c r="O69">
        <v>-99</v>
      </c>
      <c r="P69" t="s">
        <v>190</v>
      </c>
      <c r="Q69" t="s">
        <v>21</v>
      </c>
      <c r="V69" s="12" t="s">
        <v>170</v>
      </c>
      <c r="W69" s="12">
        <v>298</v>
      </c>
      <c r="X69" s="12">
        <v>0</v>
      </c>
      <c r="Y69" s="12">
        <v>190</v>
      </c>
      <c r="Z69" s="12" t="s">
        <v>189</v>
      </c>
      <c r="AA69" s="12" t="s">
        <v>21</v>
      </c>
    </row>
    <row r="70" spans="1:27">
      <c r="A70">
        <v>188476</v>
      </c>
      <c r="B70">
        <v>778</v>
      </c>
      <c r="C70" t="s">
        <v>156</v>
      </c>
      <c r="D70">
        <v>0.1</v>
      </c>
      <c r="E70">
        <v>82</v>
      </c>
      <c r="F70" t="s">
        <v>189</v>
      </c>
      <c r="G70" t="s">
        <v>21</v>
      </c>
      <c r="K70">
        <v>197653</v>
      </c>
      <c r="L70">
        <v>95475</v>
      </c>
      <c r="M70">
        <v>329</v>
      </c>
      <c r="N70">
        <v>1.0532500748138285</v>
      </c>
      <c r="O70">
        <v>-99</v>
      </c>
      <c r="P70" t="s">
        <v>190</v>
      </c>
      <c r="Q70" t="s">
        <v>21</v>
      </c>
      <c r="V70" s="12" t="s">
        <v>170</v>
      </c>
      <c r="W70" s="12">
        <v>712</v>
      </c>
      <c r="X70" s="12">
        <v>0</v>
      </c>
      <c r="Y70" s="12">
        <v>230</v>
      </c>
      <c r="Z70" s="12" t="s">
        <v>189</v>
      </c>
      <c r="AA70" s="12" t="s">
        <v>21</v>
      </c>
    </row>
    <row r="71" spans="1:27">
      <c r="A71">
        <v>188477</v>
      </c>
      <c r="B71">
        <v>699</v>
      </c>
      <c r="C71" t="s">
        <v>160</v>
      </c>
      <c r="D71">
        <v>60</v>
      </c>
      <c r="E71">
        <v>24</v>
      </c>
      <c r="F71" t="s">
        <v>189</v>
      </c>
      <c r="G71" t="s">
        <v>23</v>
      </c>
      <c r="K71">
        <v>197654</v>
      </c>
      <c r="L71">
        <v>95475</v>
      </c>
      <c r="M71">
        <v>337</v>
      </c>
      <c r="N71">
        <v>2.7476088908186829</v>
      </c>
      <c r="O71">
        <v>-99</v>
      </c>
      <c r="P71" t="s">
        <v>190</v>
      </c>
      <c r="Q71" t="s">
        <v>23</v>
      </c>
      <c r="V71" s="12" t="s">
        <v>170</v>
      </c>
      <c r="W71" s="12">
        <v>777</v>
      </c>
      <c r="X71" s="12">
        <v>0</v>
      </c>
      <c r="Y71" s="12">
        <v>110</v>
      </c>
      <c r="Z71" s="12" t="s">
        <v>189</v>
      </c>
      <c r="AA71" s="12" t="s">
        <v>21</v>
      </c>
    </row>
    <row r="72" spans="1:27">
      <c r="A72">
        <v>188478</v>
      </c>
      <c r="B72">
        <v>292</v>
      </c>
      <c r="C72" t="s">
        <v>160</v>
      </c>
      <c r="D72">
        <v>1.5</v>
      </c>
      <c r="E72">
        <v>37</v>
      </c>
      <c r="F72" t="s">
        <v>189</v>
      </c>
      <c r="G72" t="s">
        <v>21</v>
      </c>
      <c r="K72">
        <v>197655</v>
      </c>
      <c r="L72">
        <v>95475</v>
      </c>
      <c r="M72">
        <v>380</v>
      </c>
      <c r="N72">
        <v>0.91586963027289436</v>
      </c>
      <c r="O72">
        <v>-99</v>
      </c>
      <c r="P72" t="s">
        <v>190</v>
      </c>
      <c r="Q72" t="s">
        <v>21</v>
      </c>
    </row>
    <row r="73" spans="1:27">
      <c r="A73">
        <v>188479</v>
      </c>
      <c r="B73">
        <v>298</v>
      </c>
      <c r="C73" t="s">
        <v>160</v>
      </c>
      <c r="D73">
        <v>1.2999999999999999E-2</v>
      </c>
      <c r="E73">
        <v>190</v>
      </c>
      <c r="F73" t="s">
        <v>189</v>
      </c>
      <c r="G73" t="s">
        <v>21</v>
      </c>
      <c r="K73">
        <v>197656</v>
      </c>
      <c r="L73">
        <v>95475</v>
      </c>
      <c r="M73">
        <v>488</v>
      </c>
      <c r="N73">
        <v>1.5569783714639205</v>
      </c>
      <c r="O73">
        <v>-99</v>
      </c>
      <c r="P73" t="s">
        <v>190</v>
      </c>
      <c r="Q73" t="s">
        <v>21</v>
      </c>
      <c r="V73">
        <v>95475</v>
      </c>
      <c r="W73">
        <v>292</v>
      </c>
      <c r="X73">
        <v>0.80048333707084074</v>
      </c>
      <c r="Y73">
        <v>-99</v>
      </c>
      <c r="Z73" t="s">
        <v>190</v>
      </c>
      <c r="AA73" t="s">
        <v>21</v>
      </c>
    </row>
    <row r="74" spans="1:27">
      <c r="A74">
        <v>188480</v>
      </c>
      <c r="B74">
        <v>300</v>
      </c>
      <c r="C74" t="s">
        <v>160</v>
      </c>
      <c r="D74">
        <v>5.8000000000000003E-2</v>
      </c>
      <c r="E74">
        <v>38</v>
      </c>
      <c r="F74" t="s">
        <v>189</v>
      </c>
      <c r="G74" t="s">
        <v>21</v>
      </c>
      <c r="K74">
        <v>197657</v>
      </c>
      <c r="L74">
        <v>95475</v>
      </c>
      <c r="M74">
        <v>612</v>
      </c>
      <c r="N74">
        <v>5.4952177816373654E-2</v>
      </c>
      <c r="O74">
        <v>-99</v>
      </c>
      <c r="P74" t="s">
        <v>190</v>
      </c>
      <c r="Q74" t="s">
        <v>21</v>
      </c>
      <c r="V74">
        <v>95475</v>
      </c>
      <c r="W74">
        <v>329</v>
      </c>
      <c r="X74">
        <v>1.0830068678017255</v>
      </c>
      <c r="Y74">
        <v>-99</v>
      </c>
      <c r="Z74" t="s">
        <v>190</v>
      </c>
      <c r="AA74" t="s">
        <v>21</v>
      </c>
    </row>
    <row r="75" spans="1:27">
      <c r="A75">
        <v>188481</v>
      </c>
      <c r="B75">
        <v>329</v>
      </c>
      <c r="C75" t="s">
        <v>160</v>
      </c>
      <c r="D75">
        <v>2.8</v>
      </c>
      <c r="E75">
        <v>28</v>
      </c>
      <c r="F75" t="s">
        <v>189</v>
      </c>
      <c r="G75" t="s">
        <v>21</v>
      </c>
      <c r="K75">
        <v>197658</v>
      </c>
      <c r="L75">
        <v>95475</v>
      </c>
      <c r="M75">
        <v>613</v>
      </c>
      <c r="N75">
        <v>2.3812610387095252</v>
      </c>
      <c r="O75">
        <v>-99</v>
      </c>
      <c r="P75" t="s">
        <v>190</v>
      </c>
      <c r="Q75" t="s">
        <v>23</v>
      </c>
      <c r="V75">
        <v>95475</v>
      </c>
      <c r="W75">
        <v>337</v>
      </c>
      <c r="X75">
        <v>2.8252353073088496</v>
      </c>
      <c r="Y75">
        <v>-99</v>
      </c>
      <c r="Z75" t="s">
        <v>190</v>
      </c>
      <c r="AA75" t="s">
        <v>23</v>
      </c>
    </row>
    <row r="76" spans="1:27">
      <c r="A76">
        <v>188482</v>
      </c>
      <c r="B76">
        <v>337</v>
      </c>
      <c r="C76" t="s">
        <v>160</v>
      </c>
      <c r="D76">
        <v>0.16</v>
      </c>
      <c r="E76">
        <v>26</v>
      </c>
      <c r="F76" t="s">
        <v>189</v>
      </c>
      <c r="G76" t="s">
        <v>23</v>
      </c>
      <c r="K76">
        <v>197659</v>
      </c>
      <c r="L76">
        <v>95475</v>
      </c>
      <c r="M76">
        <v>626</v>
      </c>
      <c r="N76">
        <v>44.651086794817658</v>
      </c>
      <c r="O76">
        <v>-99</v>
      </c>
      <c r="P76" t="s">
        <v>190</v>
      </c>
      <c r="Q76" t="s">
        <v>44</v>
      </c>
      <c r="V76">
        <v>95475</v>
      </c>
      <c r="W76">
        <v>380</v>
      </c>
      <c r="X76">
        <v>0.94174510243628318</v>
      </c>
      <c r="Y76">
        <v>-99</v>
      </c>
      <c r="Z76" t="s">
        <v>190</v>
      </c>
      <c r="AA76" t="s">
        <v>21</v>
      </c>
    </row>
    <row r="77" spans="1:27">
      <c r="A77">
        <v>188483</v>
      </c>
      <c r="B77">
        <v>379</v>
      </c>
      <c r="C77" t="s">
        <v>160</v>
      </c>
      <c r="D77">
        <v>0.28999999999999998</v>
      </c>
      <c r="E77">
        <v>24</v>
      </c>
      <c r="F77" t="s">
        <v>189</v>
      </c>
      <c r="G77" t="s">
        <v>21</v>
      </c>
      <c r="K77">
        <v>197660</v>
      </c>
      <c r="L77">
        <v>95475</v>
      </c>
      <c r="M77">
        <v>669</v>
      </c>
      <c r="N77">
        <v>0.36634785210915777</v>
      </c>
      <c r="O77">
        <v>-99</v>
      </c>
      <c r="P77" t="s">
        <v>190</v>
      </c>
      <c r="Q77" t="s">
        <v>21</v>
      </c>
      <c r="V77">
        <v>95475</v>
      </c>
      <c r="W77">
        <v>488</v>
      </c>
      <c r="X77">
        <v>1.6009666741416813</v>
      </c>
      <c r="Y77">
        <v>-99</v>
      </c>
      <c r="Z77" t="s">
        <v>190</v>
      </c>
      <c r="AA77" t="s">
        <v>21</v>
      </c>
    </row>
    <row r="78" spans="1:27">
      <c r="A78">
        <v>188484</v>
      </c>
      <c r="B78">
        <v>347</v>
      </c>
      <c r="C78" t="s">
        <v>160</v>
      </c>
      <c r="D78">
        <v>4.9000000000000002E-2</v>
      </c>
      <c r="E78">
        <v>37</v>
      </c>
      <c r="F78" t="s">
        <v>189</v>
      </c>
      <c r="G78" t="s">
        <v>21</v>
      </c>
      <c r="K78">
        <v>197661</v>
      </c>
      <c r="L78">
        <v>95475</v>
      </c>
      <c r="M78">
        <v>694</v>
      </c>
      <c r="N78">
        <v>2.4270545202231699</v>
      </c>
      <c r="O78">
        <v>-99</v>
      </c>
      <c r="P78" t="s">
        <v>190</v>
      </c>
      <c r="Q78" t="s">
        <v>21</v>
      </c>
      <c r="V78">
        <v>95475</v>
      </c>
      <c r="W78">
        <v>612</v>
      </c>
      <c r="X78">
        <v>5.6504706146176989E-2</v>
      </c>
      <c r="Y78">
        <v>-99</v>
      </c>
      <c r="Z78" t="s">
        <v>190</v>
      </c>
      <c r="AA78" t="s">
        <v>21</v>
      </c>
    </row>
    <row r="79" spans="1:27">
      <c r="A79">
        <v>188485</v>
      </c>
      <c r="B79">
        <v>380</v>
      </c>
      <c r="C79" t="s">
        <v>160</v>
      </c>
      <c r="D79">
        <v>0.14000000000000001</v>
      </c>
      <c r="E79">
        <v>32</v>
      </c>
      <c r="F79" t="s">
        <v>189</v>
      </c>
      <c r="G79" t="s">
        <v>21</v>
      </c>
      <c r="K79">
        <v>197662</v>
      </c>
      <c r="L79">
        <v>95475</v>
      </c>
      <c r="M79">
        <v>699</v>
      </c>
      <c r="N79">
        <v>9.4334571918108114</v>
      </c>
      <c r="O79">
        <v>-99</v>
      </c>
      <c r="P79" t="s">
        <v>190</v>
      </c>
      <c r="Q79" t="s">
        <v>23</v>
      </c>
      <c r="V79">
        <v>95475</v>
      </c>
      <c r="W79">
        <v>613</v>
      </c>
      <c r="X79">
        <v>2.4485372663343363</v>
      </c>
      <c r="Y79">
        <v>-99</v>
      </c>
      <c r="Z79" t="s">
        <v>190</v>
      </c>
      <c r="AA79" t="s">
        <v>23</v>
      </c>
    </row>
    <row r="80" spans="1:27">
      <c r="A80">
        <v>188486</v>
      </c>
      <c r="B80">
        <v>797</v>
      </c>
      <c r="C80" t="s">
        <v>160</v>
      </c>
      <c r="D80">
        <v>7.1</v>
      </c>
      <c r="E80">
        <v>94</v>
      </c>
      <c r="F80" t="s">
        <v>189</v>
      </c>
      <c r="G80" t="s">
        <v>44</v>
      </c>
      <c r="K80">
        <v>197663</v>
      </c>
      <c r="L80">
        <v>95475</v>
      </c>
      <c r="M80">
        <v>778</v>
      </c>
      <c r="N80">
        <v>9.1586963027289442E-2</v>
      </c>
      <c r="O80">
        <v>-99</v>
      </c>
      <c r="P80" t="s">
        <v>190</v>
      </c>
      <c r="Q80" t="s">
        <v>21</v>
      </c>
      <c r="V80">
        <v>95475</v>
      </c>
      <c r="W80">
        <v>626</v>
      </c>
      <c r="X80">
        <v>45.912585064041963</v>
      </c>
      <c r="Y80">
        <v>-99</v>
      </c>
      <c r="Z80" t="s">
        <v>190</v>
      </c>
      <c r="AA80" t="s">
        <v>44</v>
      </c>
    </row>
    <row r="81" spans="1:27">
      <c r="A81">
        <v>188487</v>
      </c>
      <c r="B81">
        <v>488</v>
      </c>
      <c r="C81" t="s">
        <v>160</v>
      </c>
      <c r="D81">
        <v>2.2999999999999998</v>
      </c>
      <c r="E81">
        <v>23</v>
      </c>
      <c r="F81" t="s">
        <v>189</v>
      </c>
      <c r="G81" t="s">
        <v>21</v>
      </c>
      <c r="K81">
        <v>197664</v>
      </c>
      <c r="L81">
        <v>95475</v>
      </c>
      <c r="M81">
        <v>784</v>
      </c>
      <c r="N81">
        <v>4.4419677068235375</v>
      </c>
      <c r="O81">
        <v>-99</v>
      </c>
      <c r="P81" t="s">
        <v>190</v>
      </c>
      <c r="Q81" t="s">
        <v>23</v>
      </c>
      <c r="V81">
        <v>95475</v>
      </c>
      <c r="W81">
        <v>669</v>
      </c>
      <c r="X81">
        <v>0.37669804097451326</v>
      </c>
      <c r="Y81">
        <v>-99</v>
      </c>
      <c r="Z81" t="s">
        <v>190</v>
      </c>
      <c r="AA81" t="s">
        <v>21</v>
      </c>
    </row>
    <row r="82" spans="1:27">
      <c r="A82">
        <v>188488</v>
      </c>
      <c r="B82">
        <v>468</v>
      </c>
      <c r="C82" t="s">
        <v>160</v>
      </c>
      <c r="D82">
        <v>1.0999999999999999E-2</v>
      </c>
      <c r="E82">
        <v>52</v>
      </c>
      <c r="F82" t="s">
        <v>189</v>
      </c>
      <c r="G82" t="s">
        <v>21</v>
      </c>
      <c r="K82">
        <v>197665</v>
      </c>
      <c r="L82">
        <v>95475</v>
      </c>
      <c r="M82">
        <v>797</v>
      </c>
      <c r="N82">
        <v>6.6553193133163653</v>
      </c>
      <c r="O82">
        <v>-99</v>
      </c>
      <c r="P82" t="s">
        <v>190</v>
      </c>
      <c r="Q82" t="s">
        <v>44</v>
      </c>
      <c r="V82">
        <v>95475</v>
      </c>
      <c r="W82">
        <v>694</v>
      </c>
      <c r="X82">
        <v>2.4956245214561501</v>
      </c>
      <c r="Y82">
        <v>-99</v>
      </c>
      <c r="Z82" t="s">
        <v>190</v>
      </c>
      <c r="AA82" t="s">
        <v>21</v>
      </c>
    </row>
    <row r="83" spans="1:27">
      <c r="A83">
        <v>188489</v>
      </c>
      <c r="B83">
        <v>669</v>
      </c>
      <c r="C83" t="s">
        <v>160</v>
      </c>
      <c r="D83">
        <v>0.32</v>
      </c>
      <c r="E83">
        <v>31</v>
      </c>
      <c r="F83" t="s">
        <v>189</v>
      </c>
      <c r="G83" t="s">
        <v>21</v>
      </c>
      <c r="K83">
        <v>197666</v>
      </c>
      <c r="L83">
        <v>95475</v>
      </c>
      <c r="M83">
        <v>810</v>
      </c>
      <c r="N83">
        <v>2.7476088908186827E-2</v>
      </c>
      <c r="O83">
        <v>-99</v>
      </c>
      <c r="P83" t="s">
        <v>190</v>
      </c>
      <c r="Q83" t="s">
        <v>21</v>
      </c>
      <c r="V83">
        <v>95475</v>
      </c>
      <c r="W83">
        <v>699</v>
      </c>
      <c r="X83">
        <v>9.699974555093716</v>
      </c>
      <c r="Y83">
        <v>-99</v>
      </c>
      <c r="Z83" t="s">
        <v>190</v>
      </c>
      <c r="AA83" t="s">
        <v>23</v>
      </c>
    </row>
    <row r="84" spans="1:27">
      <c r="A84">
        <v>188490</v>
      </c>
      <c r="B84">
        <v>519</v>
      </c>
      <c r="C84" t="s">
        <v>160</v>
      </c>
      <c r="D84">
        <v>0.19</v>
      </c>
      <c r="E84">
        <v>32</v>
      </c>
      <c r="F84" t="s">
        <v>189</v>
      </c>
      <c r="G84" t="s">
        <v>21</v>
      </c>
      <c r="K84">
        <v>197667</v>
      </c>
      <c r="L84">
        <v>95475</v>
      </c>
      <c r="M84">
        <v>2669</v>
      </c>
      <c r="N84">
        <v>17.860434717927067</v>
      </c>
      <c r="O84">
        <v>-99</v>
      </c>
      <c r="P84" t="s">
        <v>190</v>
      </c>
      <c r="Q84" t="s">
        <v>191</v>
      </c>
      <c r="V84">
        <v>95475</v>
      </c>
      <c r="W84">
        <v>778</v>
      </c>
      <c r="X84">
        <v>9.4174510243628315E-2</v>
      </c>
      <c r="Y84">
        <v>-99</v>
      </c>
      <c r="Z84" t="s">
        <v>190</v>
      </c>
      <c r="AA84" t="s">
        <v>21</v>
      </c>
    </row>
    <row r="85" spans="1:27">
      <c r="A85">
        <v>188491</v>
      </c>
      <c r="B85">
        <v>526</v>
      </c>
      <c r="C85" t="s">
        <v>160</v>
      </c>
      <c r="D85">
        <v>3.9E-2</v>
      </c>
      <c r="E85">
        <v>24</v>
      </c>
      <c r="F85" t="s">
        <v>189</v>
      </c>
      <c r="G85" t="s">
        <v>21</v>
      </c>
      <c r="K85">
        <v>197668</v>
      </c>
      <c r="L85">
        <v>95475</v>
      </c>
      <c r="M85">
        <v>2670</v>
      </c>
      <c r="N85">
        <v>4.5568594814095817</v>
      </c>
      <c r="O85">
        <v>-99</v>
      </c>
      <c r="P85" t="s">
        <v>190</v>
      </c>
      <c r="Q85" t="s">
        <v>191</v>
      </c>
      <c r="V85">
        <v>95475</v>
      </c>
      <c r="W85">
        <v>784</v>
      </c>
      <c r="X85">
        <v>4.5674637468159727</v>
      </c>
      <c r="Y85">
        <v>-99</v>
      </c>
      <c r="Z85" t="s">
        <v>190</v>
      </c>
      <c r="AA85" t="s">
        <v>23</v>
      </c>
    </row>
    <row r="86" spans="1:27">
      <c r="A86">
        <v>188492</v>
      </c>
      <c r="B86">
        <v>586</v>
      </c>
      <c r="C86" t="s">
        <v>160</v>
      </c>
      <c r="D86">
        <v>7.9000000000000001E-2</v>
      </c>
      <c r="E86">
        <v>33</v>
      </c>
      <c r="F86" t="s">
        <v>189</v>
      </c>
      <c r="G86" t="s">
        <v>21</v>
      </c>
      <c r="V86">
        <v>95475</v>
      </c>
      <c r="W86">
        <v>797</v>
      </c>
      <c r="X86">
        <v>6.843347744370325</v>
      </c>
      <c r="Y86">
        <v>-99</v>
      </c>
      <c r="Z86" t="s">
        <v>190</v>
      </c>
      <c r="AA86" t="s">
        <v>44</v>
      </c>
    </row>
    <row r="87" spans="1:27">
      <c r="A87">
        <v>188493</v>
      </c>
      <c r="B87">
        <v>784</v>
      </c>
      <c r="C87" t="s">
        <v>160</v>
      </c>
      <c r="D87">
        <v>3.3</v>
      </c>
      <c r="E87">
        <v>23</v>
      </c>
      <c r="F87" t="s">
        <v>189</v>
      </c>
      <c r="G87" t="s">
        <v>23</v>
      </c>
      <c r="V87">
        <v>95475</v>
      </c>
      <c r="W87">
        <v>810</v>
      </c>
      <c r="X87">
        <v>2.8252353073088494E-2</v>
      </c>
      <c r="Y87">
        <v>-99</v>
      </c>
      <c r="Z87" t="s">
        <v>190</v>
      </c>
      <c r="AA87" t="s">
        <v>21</v>
      </c>
    </row>
    <row r="88" spans="1:27">
      <c r="A88">
        <v>188494</v>
      </c>
      <c r="B88">
        <v>612</v>
      </c>
      <c r="C88" t="s">
        <v>160</v>
      </c>
      <c r="D88">
        <v>4.7</v>
      </c>
      <c r="E88">
        <v>25</v>
      </c>
      <c r="F88" t="s">
        <v>189</v>
      </c>
      <c r="G88" t="s">
        <v>21</v>
      </c>
      <c r="V88">
        <v>95475</v>
      </c>
      <c r="W88">
        <v>2669</v>
      </c>
      <c r="X88">
        <v>18.36503402561679</v>
      </c>
      <c r="Y88">
        <v>-99</v>
      </c>
      <c r="Z88" t="s">
        <v>190</v>
      </c>
      <c r="AA88" t="s">
        <v>191</v>
      </c>
    </row>
    <row r="89" spans="1:27">
      <c r="A89">
        <v>188495</v>
      </c>
      <c r="B89">
        <v>626</v>
      </c>
      <c r="C89" t="s">
        <v>160</v>
      </c>
      <c r="D89">
        <v>7.9</v>
      </c>
      <c r="E89">
        <v>46</v>
      </c>
      <c r="F89" t="s">
        <v>189</v>
      </c>
      <c r="G89" t="s">
        <v>44</v>
      </c>
      <c r="V89">
        <v>95475</v>
      </c>
      <c r="W89">
        <v>2670</v>
      </c>
      <c r="X89">
        <v>4.6856014843828158</v>
      </c>
      <c r="Y89">
        <v>-99</v>
      </c>
      <c r="Z89" t="s">
        <v>190</v>
      </c>
      <c r="AA89" t="s">
        <v>191</v>
      </c>
    </row>
    <row r="90" spans="1:27">
      <c r="A90">
        <v>188496</v>
      </c>
      <c r="B90">
        <v>666</v>
      </c>
      <c r="C90" t="s">
        <v>160</v>
      </c>
      <c r="D90">
        <v>0.37</v>
      </c>
      <c r="E90">
        <v>88</v>
      </c>
      <c r="F90" t="s">
        <v>189</v>
      </c>
      <c r="G90" t="s">
        <v>21</v>
      </c>
    </row>
    <row r="91" spans="1:27">
      <c r="A91">
        <v>188497</v>
      </c>
      <c r="B91">
        <v>520</v>
      </c>
      <c r="C91" t="s">
        <v>160</v>
      </c>
      <c r="D91">
        <v>0.11</v>
      </c>
      <c r="E91">
        <v>36</v>
      </c>
      <c r="F91" t="s">
        <v>189</v>
      </c>
      <c r="G91" t="s">
        <v>21</v>
      </c>
    </row>
    <row r="92" spans="1:27">
      <c r="A92">
        <v>188498</v>
      </c>
      <c r="B92">
        <v>296</v>
      </c>
      <c r="C92" t="s">
        <v>160</v>
      </c>
      <c r="D92">
        <v>0.19</v>
      </c>
      <c r="E92">
        <v>26</v>
      </c>
      <c r="F92" t="s">
        <v>189</v>
      </c>
      <c r="G92" t="s">
        <v>21</v>
      </c>
    </row>
    <row r="93" spans="1:27">
      <c r="A93">
        <v>188499</v>
      </c>
      <c r="B93">
        <v>694</v>
      </c>
      <c r="C93" t="s">
        <v>160</v>
      </c>
      <c r="D93">
        <v>4.5999999999999996</v>
      </c>
      <c r="E93">
        <v>28</v>
      </c>
      <c r="F93" t="s">
        <v>189</v>
      </c>
      <c r="G93" t="s">
        <v>21</v>
      </c>
    </row>
    <row r="94" spans="1:27">
      <c r="A94">
        <v>188500</v>
      </c>
      <c r="B94">
        <v>714</v>
      </c>
      <c r="C94" t="s">
        <v>160</v>
      </c>
      <c r="D94">
        <v>3.4000000000000002E-2</v>
      </c>
      <c r="E94">
        <v>35</v>
      </c>
      <c r="F94" t="s">
        <v>189</v>
      </c>
      <c r="G94" t="s">
        <v>21</v>
      </c>
    </row>
    <row r="95" spans="1:27">
      <c r="A95">
        <v>188501</v>
      </c>
      <c r="B95">
        <v>715</v>
      </c>
      <c r="C95" t="s">
        <v>160</v>
      </c>
      <c r="D95">
        <v>0.12</v>
      </c>
      <c r="E95">
        <v>27</v>
      </c>
      <c r="F95" t="s">
        <v>189</v>
      </c>
      <c r="G95" t="s">
        <v>21</v>
      </c>
    </row>
    <row r="96" spans="1:27">
      <c r="A96">
        <v>188502</v>
      </c>
      <c r="B96">
        <v>712</v>
      </c>
      <c r="C96" t="s">
        <v>160</v>
      </c>
      <c r="D96">
        <v>1.5E-3</v>
      </c>
      <c r="E96">
        <v>230</v>
      </c>
      <c r="F96" t="s">
        <v>189</v>
      </c>
      <c r="G96" t="s">
        <v>21</v>
      </c>
    </row>
    <row r="97" spans="1:7">
      <c r="A97">
        <v>188503</v>
      </c>
      <c r="B97">
        <v>767</v>
      </c>
      <c r="C97" t="s">
        <v>160</v>
      </c>
      <c r="D97">
        <v>1</v>
      </c>
      <c r="E97">
        <v>33</v>
      </c>
      <c r="F97" t="s">
        <v>189</v>
      </c>
      <c r="G97" t="s">
        <v>21</v>
      </c>
    </row>
    <row r="98" spans="1:7">
      <c r="A98">
        <v>188504</v>
      </c>
      <c r="B98">
        <v>777</v>
      </c>
      <c r="C98" t="s">
        <v>160</v>
      </c>
      <c r="D98">
        <v>1.2999999999999999E-3</v>
      </c>
      <c r="E98">
        <v>110</v>
      </c>
      <c r="F98" t="s">
        <v>189</v>
      </c>
      <c r="G98" t="s">
        <v>21</v>
      </c>
    </row>
    <row r="99" spans="1:7">
      <c r="A99">
        <v>188505</v>
      </c>
      <c r="B99">
        <v>778</v>
      </c>
      <c r="C99" t="s">
        <v>160</v>
      </c>
      <c r="D99">
        <v>2.7</v>
      </c>
      <c r="E99">
        <v>35</v>
      </c>
      <c r="F99" t="s">
        <v>189</v>
      </c>
      <c r="G99" t="s">
        <v>21</v>
      </c>
    </row>
    <row r="100" spans="1:7">
      <c r="A100">
        <v>188506</v>
      </c>
      <c r="B100">
        <v>779</v>
      </c>
      <c r="C100" t="s">
        <v>160</v>
      </c>
      <c r="D100">
        <v>3.3999999999999998E-3</v>
      </c>
      <c r="E100">
        <v>39</v>
      </c>
      <c r="F100" t="s">
        <v>189</v>
      </c>
      <c r="G100" t="s">
        <v>21</v>
      </c>
    </row>
    <row r="102" spans="1:7">
      <c r="A102">
        <v>197590</v>
      </c>
      <c r="B102">
        <v>292</v>
      </c>
      <c r="C102" t="s">
        <v>164</v>
      </c>
      <c r="D102">
        <v>0.88800115084949149</v>
      </c>
      <c r="E102">
        <v>-99</v>
      </c>
      <c r="F102" t="s">
        <v>190</v>
      </c>
      <c r="G102" t="s">
        <v>21</v>
      </c>
    </row>
    <row r="103" spans="1:7">
      <c r="A103">
        <v>197591</v>
      </c>
      <c r="B103">
        <v>298</v>
      </c>
      <c r="C103" t="s">
        <v>164</v>
      </c>
      <c r="D103">
        <v>2.9600038361649716E-2</v>
      </c>
      <c r="E103">
        <v>-99</v>
      </c>
      <c r="F103" t="s">
        <v>190</v>
      </c>
      <c r="G103" t="s">
        <v>21</v>
      </c>
    </row>
    <row r="104" spans="1:7">
      <c r="A104">
        <v>197592</v>
      </c>
      <c r="B104">
        <v>810</v>
      </c>
      <c r="C104" t="s">
        <v>164</v>
      </c>
      <c r="D104">
        <v>1.4800019180824858E-2</v>
      </c>
      <c r="E104">
        <v>-99</v>
      </c>
      <c r="F104" t="s">
        <v>190</v>
      </c>
      <c r="G104" t="s">
        <v>21</v>
      </c>
    </row>
    <row r="105" spans="1:7">
      <c r="A105">
        <v>197593</v>
      </c>
      <c r="B105">
        <v>329</v>
      </c>
      <c r="C105" t="s">
        <v>164</v>
      </c>
      <c r="D105">
        <v>2.9600038361649714</v>
      </c>
      <c r="E105">
        <v>-99</v>
      </c>
      <c r="F105" t="s">
        <v>190</v>
      </c>
      <c r="G105" t="s">
        <v>21</v>
      </c>
    </row>
    <row r="106" spans="1:7">
      <c r="A106">
        <v>197594</v>
      </c>
      <c r="B106">
        <v>337</v>
      </c>
      <c r="C106" t="s">
        <v>164</v>
      </c>
      <c r="D106">
        <v>0.22200028771237287</v>
      </c>
      <c r="E106">
        <v>-99</v>
      </c>
      <c r="F106" t="s">
        <v>190</v>
      </c>
      <c r="G106" t="s">
        <v>23</v>
      </c>
    </row>
    <row r="107" spans="1:7">
      <c r="A107">
        <v>197595</v>
      </c>
      <c r="B107">
        <v>379</v>
      </c>
      <c r="C107" t="s">
        <v>164</v>
      </c>
      <c r="D107">
        <v>2.9600038361649716E-2</v>
      </c>
      <c r="E107">
        <v>-99</v>
      </c>
      <c r="F107" t="s">
        <v>190</v>
      </c>
      <c r="G107" t="s">
        <v>21</v>
      </c>
    </row>
    <row r="108" spans="1:7">
      <c r="A108">
        <v>197596</v>
      </c>
      <c r="B108">
        <v>347</v>
      </c>
      <c r="C108" t="s">
        <v>164</v>
      </c>
      <c r="D108">
        <v>7.4000095904124289E-3</v>
      </c>
      <c r="E108">
        <v>-99</v>
      </c>
      <c r="F108" t="s">
        <v>190</v>
      </c>
      <c r="G108" t="s">
        <v>21</v>
      </c>
    </row>
    <row r="109" spans="1:7">
      <c r="A109">
        <v>197597</v>
      </c>
      <c r="B109">
        <v>797</v>
      </c>
      <c r="C109" t="s">
        <v>164</v>
      </c>
      <c r="D109">
        <v>9.6200124675361565</v>
      </c>
      <c r="E109">
        <v>-99</v>
      </c>
      <c r="F109" t="s">
        <v>190</v>
      </c>
      <c r="G109" t="s">
        <v>44</v>
      </c>
    </row>
    <row r="110" spans="1:7">
      <c r="A110">
        <v>197598</v>
      </c>
      <c r="B110">
        <v>488</v>
      </c>
      <c r="C110" t="s">
        <v>164</v>
      </c>
      <c r="D110">
        <v>1.6280021098907347</v>
      </c>
      <c r="E110">
        <v>-99</v>
      </c>
      <c r="F110" t="s">
        <v>190</v>
      </c>
      <c r="G110" t="s">
        <v>21</v>
      </c>
    </row>
    <row r="111" spans="1:7">
      <c r="A111">
        <v>197599</v>
      </c>
      <c r="B111">
        <v>669</v>
      </c>
      <c r="C111" t="s">
        <v>164</v>
      </c>
      <c r="D111">
        <v>0.74000095904124286</v>
      </c>
      <c r="E111">
        <v>-99</v>
      </c>
      <c r="F111" t="s">
        <v>190</v>
      </c>
      <c r="G111" t="s">
        <v>21</v>
      </c>
    </row>
    <row r="112" spans="1:7">
      <c r="A112">
        <v>197600</v>
      </c>
      <c r="B112">
        <v>526</v>
      </c>
      <c r="C112" t="s">
        <v>164</v>
      </c>
      <c r="D112">
        <v>7.4000095904124291E-2</v>
      </c>
      <c r="E112">
        <v>-99</v>
      </c>
      <c r="F112" t="s">
        <v>190</v>
      </c>
      <c r="G112" t="s">
        <v>21</v>
      </c>
    </row>
    <row r="113" spans="1:7">
      <c r="A113">
        <v>197601</v>
      </c>
      <c r="B113">
        <v>784</v>
      </c>
      <c r="C113" t="s">
        <v>164</v>
      </c>
      <c r="D113">
        <v>1.1840015344659887</v>
      </c>
      <c r="E113">
        <v>-99</v>
      </c>
      <c r="F113" t="s">
        <v>190</v>
      </c>
      <c r="G113" t="s">
        <v>23</v>
      </c>
    </row>
    <row r="114" spans="1:7">
      <c r="A114">
        <v>197602</v>
      </c>
      <c r="B114">
        <v>612</v>
      </c>
      <c r="C114" t="s">
        <v>164</v>
      </c>
      <c r="D114">
        <v>0.37000047952062143</v>
      </c>
      <c r="E114">
        <v>-99</v>
      </c>
      <c r="F114" t="s">
        <v>190</v>
      </c>
      <c r="G114" t="s">
        <v>21</v>
      </c>
    </row>
    <row r="115" spans="1:7">
      <c r="A115">
        <v>197603</v>
      </c>
      <c r="B115">
        <v>613</v>
      </c>
      <c r="C115" t="s">
        <v>164</v>
      </c>
      <c r="D115">
        <v>0.66600086313711859</v>
      </c>
      <c r="E115">
        <v>-99</v>
      </c>
      <c r="F115" t="s">
        <v>190</v>
      </c>
      <c r="G115" t="s">
        <v>23</v>
      </c>
    </row>
    <row r="116" spans="1:7">
      <c r="A116">
        <v>197604</v>
      </c>
      <c r="B116">
        <v>626</v>
      </c>
      <c r="C116" t="s">
        <v>164</v>
      </c>
      <c r="D116">
        <v>45.140058501515817</v>
      </c>
      <c r="E116">
        <v>-99</v>
      </c>
      <c r="F116" t="s">
        <v>190</v>
      </c>
      <c r="G116" t="s">
        <v>44</v>
      </c>
    </row>
    <row r="117" spans="1:7">
      <c r="A117">
        <v>197605</v>
      </c>
      <c r="B117">
        <v>520</v>
      </c>
      <c r="C117" t="s">
        <v>164</v>
      </c>
      <c r="D117">
        <v>2.2200028771237286E-2</v>
      </c>
      <c r="E117">
        <v>-99</v>
      </c>
      <c r="F117" t="s">
        <v>190</v>
      </c>
      <c r="G117" t="s">
        <v>21</v>
      </c>
    </row>
    <row r="118" spans="1:7">
      <c r="A118">
        <v>197606</v>
      </c>
      <c r="B118">
        <v>666</v>
      </c>
      <c r="C118" t="s">
        <v>164</v>
      </c>
      <c r="D118">
        <v>2.2200028771237286E-2</v>
      </c>
      <c r="E118">
        <v>-99</v>
      </c>
      <c r="F118" t="s">
        <v>190</v>
      </c>
      <c r="G118" t="s">
        <v>21</v>
      </c>
    </row>
    <row r="119" spans="1:7">
      <c r="A119">
        <v>197607</v>
      </c>
      <c r="B119">
        <v>694</v>
      </c>
      <c r="C119" t="s">
        <v>164</v>
      </c>
      <c r="D119">
        <v>4.2920055624392086</v>
      </c>
      <c r="E119">
        <v>-99</v>
      </c>
      <c r="F119" t="s">
        <v>190</v>
      </c>
      <c r="G119" t="s">
        <v>21</v>
      </c>
    </row>
    <row r="120" spans="1:7">
      <c r="A120">
        <v>197608</v>
      </c>
      <c r="B120">
        <v>699</v>
      </c>
      <c r="C120" t="s">
        <v>164</v>
      </c>
      <c r="D120">
        <v>5.1060066173845762</v>
      </c>
      <c r="E120">
        <v>-99</v>
      </c>
      <c r="F120" t="s">
        <v>190</v>
      </c>
      <c r="G120" t="s">
        <v>23</v>
      </c>
    </row>
    <row r="121" spans="1:7">
      <c r="A121">
        <v>197609</v>
      </c>
      <c r="B121">
        <v>697</v>
      </c>
      <c r="C121" t="s">
        <v>164</v>
      </c>
      <c r="D121">
        <v>7.4000095904124289E-3</v>
      </c>
      <c r="E121">
        <v>-99</v>
      </c>
      <c r="F121" t="s">
        <v>190</v>
      </c>
      <c r="G121" t="s">
        <v>21</v>
      </c>
    </row>
    <row r="122" spans="1:7">
      <c r="A122">
        <v>197610</v>
      </c>
      <c r="B122">
        <v>715</v>
      </c>
      <c r="C122" t="s">
        <v>164</v>
      </c>
      <c r="D122">
        <v>7.4000095904124291E-2</v>
      </c>
      <c r="E122">
        <v>-99</v>
      </c>
      <c r="F122" t="s">
        <v>190</v>
      </c>
      <c r="G122" t="s">
        <v>21</v>
      </c>
    </row>
    <row r="123" spans="1:7">
      <c r="A123">
        <v>197611</v>
      </c>
      <c r="B123">
        <v>767</v>
      </c>
      <c r="C123" t="s">
        <v>164</v>
      </c>
      <c r="D123">
        <v>0.14800019180824858</v>
      </c>
      <c r="E123">
        <v>-99</v>
      </c>
      <c r="F123" t="s">
        <v>190</v>
      </c>
      <c r="G123" t="s">
        <v>21</v>
      </c>
    </row>
    <row r="124" spans="1:7">
      <c r="A124">
        <v>197612</v>
      </c>
      <c r="B124">
        <v>778</v>
      </c>
      <c r="C124" t="s">
        <v>164</v>
      </c>
      <c r="D124">
        <v>0.59200076723299433</v>
      </c>
      <c r="E124">
        <v>-99</v>
      </c>
      <c r="F124" t="s">
        <v>190</v>
      </c>
      <c r="G124" t="s">
        <v>21</v>
      </c>
    </row>
    <row r="125" spans="1:7">
      <c r="A125">
        <v>197614</v>
      </c>
      <c r="B125">
        <v>2669</v>
      </c>
      <c r="C125" t="s">
        <v>164</v>
      </c>
      <c r="D125">
        <v>18.056023400606328</v>
      </c>
      <c r="E125">
        <v>-99</v>
      </c>
      <c r="F125" t="s">
        <v>190</v>
      </c>
      <c r="G125" t="s">
        <v>191</v>
      </c>
    </row>
    <row r="126" spans="1:7">
      <c r="A126">
        <v>197615</v>
      </c>
      <c r="B126">
        <v>2670</v>
      </c>
      <c r="C126" t="s">
        <v>164</v>
      </c>
      <c r="D126">
        <v>8.1066809062584539</v>
      </c>
      <c r="E126">
        <v>-99</v>
      </c>
      <c r="F126" t="s">
        <v>190</v>
      </c>
      <c r="G126" t="s">
        <v>191</v>
      </c>
    </row>
    <row r="127" spans="1:7">
      <c r="A127">
        <v>197617</v>
      </c>
      <c r="B127">
        <v>292</v>
      </c>
      <c r="C127" t="s">
        <v>166</v>
      </c>
      <c r="D127">
        <v>0.97394338829690441</v>
      </c>
      <c r="E127">
        <v>-99</v>
      </c>
      <c r="F127" t="s">
        <v>190</v>
      </c>
      <c r="G127" t="s">
        <v>21</v>
      </c>
    </row>
    <row r="128" spans="1:7">
      <c r="A128">
        <v>197618</v>
      </c>
      <c r="B128">
        <v>300</v>
      </c>
      <c r="C128" t="s">
        <v>166</v>
      </c>
      <c r="D128">
        <v>0.29967488870673981</v>
      </c>
      <c r="E128">
        <v>-99</v>
      </c>
      <c r="F128" t="s">
        <v>190</v>
      </c>
      <c r="G128" t="s">
        <v>21</v>
      </c>
    </row>
    <row r="129" spans="1:7">
      <c r="A129">
        <v>197619</v>
      </c>
      <c r="B129">
        <v>810</v>
      </c>
      <c r="C129" t="s">
        <v>166</v>
      </c>
      <c r="D129">
        <v>7.4918722176684953E-3</v>
      </c>
      <c r="E129">
        <v>-99</v>
      </c>
      <c r="F129" t="s">
        <v>190</v>
      </c>
      <c r="G129" t="s">
        <v>21</v>
      </c>
    </row>
    <row r="130" spans="1:7">
      <c r="A130">
        <v>197620</v>
      </c>
      <c r="B130">
        <v>329</v>
      </c>
      <c r="C130" t="s">
        <v>166</v>
      </c>
      <c r="D130">
        <v>1.4234557213570138</v>
      </c>
      <c r="E130">
        <v>-99</v>
      </c>
      <c r="F130" t="s">
        <v>190</v>
      </c>
      <c r="G130" t="s">
        <v>21</v>
      </c>
    </row>
    <row r="131" spans="1:7">
      <c r="A131">
        <v>197621</v>
      </c>
      <c r="B131">
        <v>328</v>
      </c>
      <c r="C131" t="s">
        <v>166</v>
      </c>
      <c r="D131">
        <v>3.7459361088342476E-2</v>
      </c>
      <c r="E131">
        <v>-99</v>
      </c>
      <c r="F131" t="s">
        <v>190</v>
      </c>
      <c r="G131" t="s">
        <v>21</v>
      </c>
    </row>
    <row r="132" spans="1:7">
      <c r="A132">
        <v>197622</v>
      </c>
      <c r="B132">
        <v>337</v>
      </c>
      <c r="C132" t="s">
        <v>166</v>
      </c>
      <c r="D132">
        <v>0.74918722176684949</v>
      </c>
      <c r="E132">
        <v>-99</v>
      </c>
      <c r="F132" t="s">
        <v>190</v>
      </c>
      <c r="G132" t="s">
        <v>23</v>
      </c>
    </row>
    <row r="133" spans="1:7">
      <c r="A133">
        <v>197623</v>
      </c>
      <c r="B133">
        <v>379</v>
      </c>
      <c r="C133" t="s">
        <v>166</v>
      </c>
      <c r="D133">
        <v>0.82410594394353442</v>
      </c>
      <c r="E133">
        <v>-99</v>
      </c>
      <c r="F133" t="s">
        <v>190</v>
      </c>
      <c r="G133" t="s">
        <v>21</v>
      </c>
    </row>
    <row r="134" spans="1:7">
      <c r="A134">
        <v>197624</v>
      </c>
      <c r="B134">
        <v>347</v>
      </c>
      <c r="C134" t="s">
        <v>166</v>
      </c>
      <c r="D134">
        <v>2.9967488870673981E-2</v>
      </c>
      <c r="E134">
        <v>-99</v>
      </c>
      <c r="F134" t="s">
        <v>190</v>
      </c>
      <c r="G134" t="s">
        <v>21</v>
      </c>
    </row>
    <row r="135" spans="1:7">
      <c r="A135">
        <v>197625</v>
      </c>
      <c r="B135">
        <v>380</v>
      </c>
      <c r="C135" t="s">
        <v>166</v>
      </c>
      <c r="D135">
        <v>0.74918722176684949</v>
      </c>
      <c r="E135">
        <v>-99</v>
      </c>
      <c r="F135" t="s">
        <v>190</v>
      </c>
      <c r="G135" t="s">
        <v>21</v>
      </c>
    </row>
    <row r="136" spans="1:7">
      <c r="A136">
        <v>197626</v>
      </c>
      <c r="B136">
        <v>797</v>
      </c>
      <c r="C136" t="s">
        <v>166</v>
      </c>
      <c r="D136">
        <v>4.7198794971311511</v>
      </c>
      <c r="E136">
        <v>-99</v>
      </c>
      <c r="F136" t="s">
        <v>190</v>
      </c>
      <c r="G136" t="s">
        <v>44</v>
      </c>
    </row>
    <row r="137" spans="1:7">
      <c r="A137">
        <v>197627</v>
      </c>
      <c r="B137">
        <v>488</v>
      </c>
      <c r="C137" t="s">
        <v>166</v>
      </c>
      <c r="D137">
        <v>1.8729680544171239</v>
      </c>
      <c r="E137">
        <v>-99</v>
      </c>
      <c r="F137" t="s">
        <v>190</v>
      </c>
      <c r="G137" t="s">
        <v>21</v>
      </c>
    </row>
    <row r="138" spans="1:7">
      <c r="A138">
        <v>197628</v>
      </c>
      <c r="B138">
        <v>669</v>
      </c>
      <c r="C138" t="s">
        <v>166</v>
      </c>
      <c r="D138">
        <v>0.37459361088342474</v>
      </c>
      <c r="E138">
        <v>-99</v>
      </c>
      <c r="F138" t="s">
        <v>190</v>
      </c>
      <c r="G138" t="s">
        <v>21</v>
      </c>
    </row>
    <row r="139" spans="1:7">
      <c r="A139">
        <v>197629</v>
      </c>
      <c r="B139">
        <v>526</v>
      </c>
      <c r="C139" t="s">
        <v>166</v>
      </c>
      <c r="D139">
        <v>2.9967488870673981E-2</v>
      </c>
      <c r="E139">
        <v>-99</v>
      </c>
      <c r="F139" t="s">
        <v>190</v>
      </c>
      <c r="G139" t="s">
        <v>21</v>
      </c>
    </row>
    <row r="140" spans="1:7">
      <c r="A140">
        <v>197630</v>
      </c>
      <c r="B140">
        <v>784</v>
      </c>
      <c r="C140" t="s">
        <v>166</v>
      </c>
      <c r="D140">
        <v>2.7719927205373431</v>
      </c>
      <c r="E140">
        <v>-99</v>
      </c>
      <c r="F140" t="s">
        <v>190</v>
      </c>
      <c r="G140" t="s">
        <v>23</v>
      </c>
    </row>
    <row r="141" spans="1:7">
      <c r="A141">
        <v>197631</v>
      </c>
      <c r="B141">
        <v>612</v>
      </c>
      <c r="C141" t="s">
        <v>166</v>
      </c>
      <c r="D141">
        <v>4.4951233306010967E-2</v>
      </c>
      <c r="E141">
        <v>-99</v>
      </c>
      <c r="F141" t="s">
        <v>190</v>
      </c>
      <c r="G141" t="s">
        <v>21</v>
      </c>
    </row>
    <row r="142" spans="1:7">
      <c r="A142">
        <v>197632</v>
      </c>
      <c r="B142">
        <v>613</v>
      </c>
      <c r="C142" t="s">
        <v>166</v>
      </c>
      <c r="D142">
        <v>1.8729680544171239</v>
      </c>
      <c r="E142">
        <v>-99</v>
      </c>
      <c r="F142" t="s">
        <v>190</v>
      </c>
      <c r="G142" t="s">
        <v>23</v>
      </c>
    </row>
    <row r="143" spans="1:7">
      <c r="A143">
        <v>197633</v>
      </c>
      <c r="B143">
        <v>626</v>
      </c>
      <c r="C143" t="s">
        <v>166</v>
      </c>
      <c r="D143">
        <v>46.449607749544668</v>
      </c>
      <c r="E143">
        <v>-99</v>
      </c>
      <c r="F143" t="s">
        <v>190</v>
      </c>
      <c r="G143" t="s">
        <v>44</v>
      </c>
    </row>
    <row r="144" spans="1:7">
      <c r="A144">
        <v>197634</v>
      </c>
      <c r="B144">
        <v>520</v>
      </c>
      <c r="C144" t="s">
        <v>166</v>
      </c>
      <c r="D144">
        <v>7.4918722176684953E-3</v>
      </c>
      <c r="E144">
        <v>-99</v>
      </c>
      <c r="F144" t="s">
        <v>190</v>
      </c>
      <c r="G144" t="s">
        <v>21</v>
      </c>
    </row>
    <row r="145" spans="1:7">
      <c r="A145">
        <v>197635</v>
      </c>
      <c r="B145">
        <v>666</v>
      </c>
      <c r="C145" t="s">
        <v>166</v>
      </c>
      <c r="D145">
        <v>7.4918722176684951E-2</v>
      </c>
      <c r="E145">
        <v>-99</v>
      </c>
      <c r="F145" t="s">
        <v>190</v>
      </c>
      <c r="G145" t="s">
        <v>21</v>
      </c>
    </row>
    <row r="146" spans="1:7">
      <c r="A146">
        <v>197636</v>
      </c>
      <c r="B146">
        <v>694</v>
      </c>
      <c r="C146" t="s">
        <v>166</v>
      </c>
      <c r="D146">
        <v>2.6221552761839733</v>
      </c>
      <c r="E146">
        <v>-99</v>
      </c>
      <c r="F146" t="s">
        <v>190</v>
      </c>
      <c r="G146" t="s">
        <v>21</v>
      </c>
    </row>
    <row r="147" spans="1:7">
      <c r="A147">
        <v>197637</v>
      </c>
      <c r="B147">
        <v>699</v>
      </c>
      <c r="C147" t="s">
        <v>166</v>
      </c>
      <c r="D147">
        <v>8.2410594394353449</v>
      </c>
      <c r="E147">
        <v>-99</v>
      </c>
      <c r="F147" t="s">
        <v>190</v>
      </c>
      <c r="G147" t="s">
        <v>23</v>
      </c>
    </row>
    <row r="148" spans="1:7">
      <c r="A148">
        <v>197639</v>
      </c>
      <c r="B148">
        <v>715</v>
      </c>
      <c r="C148" t="s">
        <v>166</v>
      </c>
      <c r="D148">
        <v>5.9934977741347963E-2</v>
      </c>
      <c r="E148">
        <v>-99</v>
      </c>
      <c r="F148" t="s">
        <v>190</v>
      </c>
      <c r="G148" t="s">
        <v>21</v>
      </c>
    </row>
    <row r="149" spans="1:7">
      <c r="A149">
        <v>197640</v>
      </c>
      <c r="B149">
        <v>767</v>
      </c>
      <c r="C149" t="s">
        <v>166</v>
      </c>
      <c r="D149">
        <v>1.4983744435336991E-2</v>
      </c>
      <c r="E149">
        <v>-99</v>
      </c>
      <c r="F149" t="s">
        <v>190</v>
      </c>
      <c r="G149" t="s">
        <v>21</v>
      </c>
    </row>
    <row r="150" spans="1:7">
      <c r="A150">
        <v>197641</v>
      </c>
      <c r="B150">
        <v>778</v>
      </c>
      <c r="C150" t="s">
        <v>166</v>
      </c>
      <c r="D150">
        <v>1.0488621104735891</v>
      </c>
      <c r="E150">
        <v>-99</v>
      </c>
      <c r="F150" t="s">
        <v>190</v>
      </c>
      <c r="G150" t="s">
        <v>21</v>
      </c>
    </row>
    <row r="151" spans="1:7">
      <c r="A151">
        <v>197642</v>
      </c>
      <c r="B151">
        <v>779</v>
      </c>
      <c r="C151" t="s">
        <v>166</v>
      </c>
      <c r="D151">
        <v>2.9967488870673979E-3</v>
      </c>
      <c r="E151">
        <v>-99</v>
      </c>
      <c r="F151" t="s">
        <v>190</v>
      </c>
      <c r="G151" t="s">
        <v>21</v>
      </c>
    </row>
    <row r="152" spans="1:7">
      <c r="A152">
        <v>197644</v>
      </c>
      <c r="B152">
        <v>2669</v>
      </c>
      <c r="C152" t="s">
        <v>166</v>
      </c>
      <c r="D152">
        <v>18.579843099817868</v>
      </c>
      <c r="E152">
        <v>-99</v>
      </c>
      <c r="F152" t="s">
        <v>190</v>
      </c>
      <c r="G152" t="s">
        <v>191</v>
      </c>
    </row>
    <row r="153" spans="1:7">
      <c r="A153">
        <v>197645</v>
      </c>
      <c r="B153">
        <v>2670</v>
      </c>
      <c r="C153" t="s">
        <v>166</v>
      </c>
      <c r="D153">
        <v>6.1163524915090122</v>
      </c>
      <c r="E153">
        <v>-99</v>
      </c>
      <c r="F153" t="s">
        <v>190</v>
      </c>
      <c r="G153" t="s">
        <v>191</v>
      </c>
    </row>
    <row r="154" spans="1:7">
      <c r="A154">
        <v>197647</v>
      </c>
      <c r="B154">
        <v>292</v>
      </c>
      <c r="C154" t="s">
        <v>168</v>
      </c>
      <c r="D154">
        <v>0.30864622395728042</v>
      </c>
      <c r="E154">
        <v>-99</v>
      </c>
      <c r="F154" t="s">
        <v>190</v>
      </c>
      <c r="G154" t="s">
        <v>21</v>
      </c>
    </row>
    <row r="155" spans="1:7">
      <c r="A155">
        <v>197648</v>
      </c>
      <c r="B155">
        <v>810</v>
      </c>
      <c r="C155" t="s">
        <v>168</v>
      </c>
      <c r="D155">
        <v>2.3148466796796028E-2</v>
      </c>
      <c r="E155">
        <v>-99</v>
      </c>
      <c r="F155" t="s">
        <v>190</v>
      </c>
      <c r="G155" t="s">
        <v>21</v>
      </c>
    </row>
    <row r="156" spans="1:7">
      <c r="A156">
        <v>197649</v>
      </c>
      <c r="B156">
        <v>329</v>
      </c>
      <c r="C156" t="s">
        <v>168</v>
      </c>
      <c r="D156">
        <v>0.30864622395728042</v>
      </c>
      <c r="E156">
        <v>-99</v>
      </c>
      <c r="F156" t="s">
        <v>190</v>
      </c>
      <c r="G156" t="s">
        <v>21</v>
      </c>
    </row>
    <row r="157" spans="1:7">
      <c r="A157">
        <v>197650</v>
      </c>
      <c r="B157">
        <v>337</v>
      </c>
      <c r="C157" t="s">
        <v>168</v>
      </c>
      <c r="D157">
        <v>2.314846679679603</v>
      </c>
      <c r="E157">
        <v>-99</v>
      </c>
      <c r="F157" t="s">
        <v>190</v>
      </c>
      <c r="G157" t="s">
        <v>23</v>
      </c>
    </row>
    <row r="158" spans="1:7">
      <c r="A158">
        <v>197651</v>
      </c>
      <c r="B158">
        <v>379</v>
      </c>
      <c r="C158" t="s">
        <v>168</v>
      </c>
      <c r="D158">
        <v>3.0864622395728038E-3</v>
      </c>
      <c r="E158">
        <v>-99</v>
      </c>
      <c r="F158" t="s">
        <v>190</v>
      </c>
      <c r="G158" t="s">
        <v>21</v>
      </c>
    </row>
    <row r="159" spans="1:7">
      <c r="A159">
        <v>197652</v>
      </c>
      <c r="B159">
        <v>380</v>
      </c>
      <c r="C159" t="s">
        <v>168</v>
      </c>
      <c r="D159">
        <v>7.7161555989320105E-2</v>
      </c>
      <c r="E159">
        <v>-99</v>
      </c>
      <c r="F159" t="s">
        <v>190</v>
      </c>
      <c r="G159" t="s">
        <v>21</v>
      </c>
    </row>
    <row r="160" spans="1:7">
      <c r="A160">
        <v>197653</v>
      </c>
      <c r="B160">
        <v>797</v>
      </c>
      <c r="C160" t="s">
        <v>168</v>
      </c>
      <c r="D160">
        <v>1.9290388997330024</v>
      </c>
      <c r="E160">
        <v>-99</v>
      </c>
      <c r="F160" t="s">
        <v>190</v>
      </c>
      <c r="G160" t="s">
        <v>44</v>
      </c>
    </row>
    <row r="161" spans="1:7">
      <c r="A161">
        <v>197654</v>
      </c>
      <c r="B161">
        <v>488</v>
      </c>
      <c r="C161" t="s">
        <v>168</v>
      </c>
      <c r="D161">
        <v>0.6944540039038809</v>
      </c>
      <c r="E161">
        <v>-99</v>
      </c>
      <c r="F161" t="s">
        <v>190</v>
      </c>
      <c r="G161" t="s">
        <v>21</v>
      </c>
    </row>
    <row r="162" spans="1:7">
      <c r="A162">
        <v>197655</v>
      </c>
      <c r="B162">
        <v>669</v>
      </c>
      <c r="C162" t="s">
        <v>168</v>
      </c>
      <c r="D162">
        <v>0.23148466796796027</v>
      </c>
      <c r="E162">
        <v>-99</v>
      </c>
      <c r="F162" t="s">
        <v>190</v>
      </c>
      <c r="G162" t="s">
        <v>21</v>
      </c>
    </row>
    <row r="163" spans="1:7">
      <c r="A163">
        <v>197656</v>
      </c>
      <c r="B163">
        <v>526</v>
      </c>
      <c r="C163" t="s">
        <v>168</v>
      </c>
      <c r="D163">
        <v>1.5432311197864019E-2</v>
      </c>
      <c r="E163">
        <v>-99</v>
      </c>
      <c r="F163" t="s">
        <v>190</v>
      </c>
      <c r="G163" t="s">
        <v>21</v>
      </c>
    </row>
    <row r="164" spans="1:7">
      <c r="A164">
        <v>197657</v>
      </c>
      <c r="B164">
        <v>586</v>
      </c>
      <c r="C164" t="s">
        <v>168</v>
      </c>
      <c r="D164">
        <v>7.7161555989320096E-3</v>
      </c>
      <c r="E164">
        <v>-99</v>
      </c>
      <c r="F164" t="s">
        <v>190</v>
      </c>
      <c r="G164" t="s">
        <v>21</v>
      </c>
    </row>
    <row r="165" spans="1:7">
      <c r="A165">
        <v>197658</v>
      </c>
      <c r="B165">
        <v>784</v>
      </c>
      <c r="C165" t="s">
        <v>168</v>
      </c>
      <c r="D165">
        <v>4.629693359359206</v>
      </c>
      <c r="E165">
        <v>-99</v>
      </c>
      <c r="F165" t="s">
        <v>190</v>
      </c>
      <c r="G165" t="s">
        <v>23</v>
      </c>
    </row>
    <row r="166" spans="1:7">
      <c r="A166">
        <v>197659</v>
      </c>
      <c r="B166">
        <v>612</v>
      </c>
      <c r="C166" t="s">
        <v>168</v>
      </c>
      <c r="D166">
        <v>2.3148466796796028E-2</v>
      </c>
      <c r="E166">
        <v>-99</v>
      </c>
      <c r="F166" t="s">
        <v>190</v>
      </c>
      <c r="G166" t="s">
        <v>21</v>
      </c>
    </row>
    <row r="167" spans="1:7">
      <c r="A167">
        <v>197660</v>
      </c>
      <c r="B167">
        <v>613</v>
      </c>
      <c r="C167" t="s">
        <v>168</v>
      </c>
      <c r="D167">
        <v>2.0833620117116429</v>
      </c>
      <c r="E167">
        <v>-99</v>
      </c>
      <c r="F167" t="s">
        <v>190</v>
      </c>
      <c r="G167" t="s">
        <v>23</v>
      </c>
    </row>
    <row r="168" spans="1:7">
      <c r="A168">
        <v>197661</v>
      </c>
      <c r="B168">
        <v>626</v>
      </c>
      <c r="C168" t="s">
        <v>168</v>
      </c>
      <c r="D168">
        <v>52.469858072737665</v>
      </c>
      <c r="E168">
        <v>-99</v>
      </c>
      <c r="F168" t="s">
        <v>190</v>
      </c>
      <c r="G168" t="s">
        <v>44</v>
      </c>
    </row>
    <row r="169" spans="1:7">
      <c r="A169">
        <v>197662</v>
      </c>
      <c r="B169">
        <v>520</v>
      </c>
      <c r="C169" t="s">
        <v>168</v>
      </c>
      <c r="D169">
        <v>7.7161555989320096E-3</v>
      </c>
      <c r="E169">
        <v>-99</v>
      </c>
      <c r="F169" t="s">
        <v>190</v>
      </c>
      <c r="G169" t="s">
        <v>21</v>
      </c>
    </row>
    <row r="170" spans="1:7">
      <c r="A170">
        <v>197663</v>
      </c>
      <c r="B170">
        <v>694</v>
      </c>
      <c r="C170" t="s">
        <v>168</v>
      </c>
      <c r="D170">
        <v>1.3889080078077618</v>
      </c>
      <c r="E170">
        <v>-99</v>
      </c>
      <c r="F170" t="s">
        <v>190</v>
      </c>
      <c r="G170" t="s">
        <v>21</v>
      </c>
    </row>
    <row r="171" spans="1:7">
      <c r="A171">
        <v>197664</v>
      </c>
      <c r="B171">
        <v>699</v>
      </c>
      <c r="C171" t="s">
        <v>168</v>
      </c>
      <c r="D171">
        <v>10.031002278611613</v>
      </c>
      <c r="E171">
        <v>-99</v>
      </c>
      <c r="F171" t="s">
        <v>190</v>
      </c>
      <c r="G171" t="s">
        <v>23</v>
      </c>
    </row>
    <row r="172" spans="1:7">
      <c r="A172">
        <v>197665</v>
      </c>
      <c r="B172">
        <v>715</v>
      </c>
      <c r="C172" t="s">
        <v>168</v>
      </c>
      <c r="D172">
        <v>2.3148466796796028E-2</v>
      </c>
      <c r="E172">
        <v>-99</v>
      </c>
      <c r="F172" t="s">
        <v>190</v>
      </c>
      <c r="G172" t="s">
        <v>21</v>
      </c>
    </row>
    <row r="173" spans="1:7">
      <c r="A173">
        <v>197666</v>
      </c>
      <c r="B173">
        <v>767</v>
      </c>
      <c r="C173" t="s">
        <v>168</v>
      </c>
      <c r="D173">
        <v>7.7161555989320096E-3</v>
      </c>
      <c r="E173">
        <v>-99</v>
      </c>
      <c r="F173" t="s">
        <v>190</v>
      </c>
      <c r="G173" t="s">
        <v>21</v>
      </c>
    </row>
    <row r="174" spans="1:7">
      <c r="A174">
        <v>197667</v>
      </c>
      <c r="B174">
        <v>778</v>
      </c>
      <c r="C174" t="s">
        <v>168</v>
      </c>
      <c r="D174">
        <v>7.7161555989320105E-2</v>
      </c>
      <c r="E174">
        <v>-99</v>
      </c>
      <c r="F174" t="s">
        <v>190</v>
      </c>
      <c r="G174" t="s">
        <v>21</v>
      </c>
    </row>
    <row r="175" spans="1:7">
      <c r="A175">
        <v>197669</v>
      </c>
      <c r="B175">
        <v>2669</v>
      </c>
      <c r="C175" t="s">
        <v>168</v>
      </c>
      <c r="D175">
        <v>20.98794322909507</v>
      </c>
      <c r="E175">
        <v>-99</v>
      </c>
      <c r="F175" t="s">
        <v>190</v>
      </c>
      <c r="G175" t="s">
        <v>191</v>
      </c>
    </row>
    <row r="176" spans="1:7">
      <c r="A176">
        <v>197670</v>
      </c>
      <c r="B176">
        <v>2670</v>
      </c>
      <c r="C176" t="s">
        <v>168</v>
      </c>
      <c r="D176">
        <v>2.3566805888747733</v>
      </c>
      <c r="E176">
        <v>-99</v>
      </c>
      <c r="F176" t="s">
        <v>190</v>
      </c>
      <c r="G176" t="s">
        <v>191</v>
      </c>
    </row>
    <row r="177" spans="1:7">
      <c r="A177">
        <v>197672</v>
      </c>
      <c r="B177">
        <v>699</v>
      </c>
      <c r="C177" t="s">
        <v>170</v>
      </c>
      <c r="D177">
        <v>52.013249813646937</v>
      </c>
      <c r="E177">
        <v>-99</v>
      </c>
      <c r="F177" t="s">
        <v>190</v>
      </c>
      <c r="G177" t="s">
        <v>23</v>
      </c>
    </row>
    <row r="178" spans="1:7">
      <c r="A178">
        <v>197673</v>
      </c>
      <c r="B178">
        <v>292</v>
      </c>
      <c r="C178" t="s">
        <v>170</v>
      </c>
      <c r="D178">
        <v>1.3003312453411733</v>
      </c>
      <c r="E178">
        <v>-99</v>
      </c>
      <c r="F178" t="s">
        <v>190</v>
      </c>
      <c r="G178" t="s">
        <v>21</v>
      </c>
    </row>
    <row r="179" spans="1:7">
      <c r="A179">
        <v>197674</v>
      </c>
      <c r="B179">
        <v>298</v>
      </c>
      <c r="C179" t="s">
        <v>170</v>
      </c>
      <c r="D179">
        <v>1.1269537459623502E-2</v>
      </c>
      <c r="E179">
        <v>-99</v>
      </c>
      <c r="F179" t="s">
        <v>190</v>
      </c>
      <c r="G179" t="s">
        <v>21</v>
      </c>
    </row>
    <row r="180" spans="1:7">
      <c r="A180">
        <v>197675</v>
      </c>
      <c r="B180">
        <v>300</v>
      </c>
      <c r="C180" t="s">
        <v>170</v>
      </c>
      <c r="D180">
        <v>5.0279474819858706E-2</v>
      </c>
      <c r="E180">
        <v>-99</v>
      </c>
      <c r="F180" t="s">
        <v>190</v>
      </c>
      <c r="G180" t="s">
        <v>21</v>
      </c>
    </row>
    <row r="181" spans="1:7">
      <c r="A181">
        <v>197676</v>
      </c>
      <c r="B181">
        <v>329</v>
      </c>
      <c r="C181" t="s">
        <v>170</v>
      </c>
      <c r="D181">
        <v>2.4272849913035235</v>
      </c>
      <c r="E181">
        <v>-99</v>
      </c>
      <c r="F181" t="s">
        <v>190</v>
      </c>
      <c r="G181" t="s">
        <v>21</v>
      </c>
    </row>
    <row r="182" spans="1:7">
      <c r="A182">
        <v>197677</v>
      </c>
      <c r="B182">
        <v>337</v>
      </c>
      <c r="C182" t="s">
        <v>170</v>
      </c>
      <c r="D182">
        <v>0.1387019995030585</v>
      </c>
      <c r="E182">
        <v>-99</v>
      </c>
      <c r="F182" t="s">
        <v>190</v>
      </c>
      <c r="G182" t="s">
        <v>23</v>
      </c>
    </row>
    <row r="183" spans="1:7">
      <c r="A183">
        <v>197678</v>
      </c>
      <c r="B183">
        <v>379</v>
      </c>
      <c r="C183" t="s">
        <v>170</v>
      </c>
      <c r="D183">
        <v>0.25139737409929352</v>
      </c>
      <c r="E183">
        <v>-99</v>
      </c>
      <c r="F183" t="s">
        <v>190</v>
      </c>
      <c r="G183" t="s">
        <v>21</v>
      </c>
    </row>
    <row r="184" spans="1:7">
      <c r="A184">
        <v>197679</v>
      </c>
      <c r="B184">
        <v>347</v>
      </c>
      <c r="C184" t="s">
        <v>170</v>
      </c>
      <c r="D184">
        <v>4.2477487347811663E-2</v>
      </c>
      <c r="E184">
        <v>-99</v>
      </c>
      <c r="F184" t="s">
        <v>190</v>
      </c>
      <c r="G184" t="s">
        <v>21</v>
      </c>
    </row>
    <row r="185" spans="1:7">
      <c r="A185">
        <v>197680</v>
      </c>
      <c r="B185">
        <v>380</v>
      </c>
      <c r="C185" t="s">
        <v>170</v>
      </c>
      <c r="D185">
        <v>0.12136424956517619</v>
      </c>
      <c r="E185">
        <v>-99</v>
      </c>
      <c r="F185" t="s">
        <v>190</v>
      </c>
      <c r="G185" t="s">
        <v>21</v>
      </c>
    </row>
    <row r="186" spans="1:7">
      <c r="A186">
        <v>197681</v>
      </c>
      <c r="B186">
        <v>797</v>
      </c>
      <c r="C186" t="s">
        <v>170</v>
      </c>
      <c r="D186">
        <v>6.15490122794822</v>
      </c>
      <c r="E186">
        <v>-99</v>
      </c>
      <c r="F186" t="s">
        <v>190</v>
      </c>
      <c r="G186" t="s">
        <v>44</v>
      </c>
    </row>
    <row r="187" spans="1:7">
      <c r="A187">
        <v>197682</v>
      </c>
      <c r="B187">
        <v>488</v>
      </c>
      <c r="C187" t="s">
        <v>170</v>
      </c>
      <c r="D187">
        <v>1.9938412428564656</v>
      </c>
      <c r="E187">
        <v>-99</v>
      </c>
      <c r="F187" t="s">
        <v>190</v>
      </c>
      <c r="G187" t="s">
        <v>21</v>
      </c>
    </row>
    <row r="188" spans="1:7">
      <c r="A188">
        <v>197683</v>
      </c>
      <c r="B188">
        <v>468</v>
      </c>
      <c r="C188" t="s">
        <v>170</v>
      </c>
      <c r="D188">
        <v>9.5357624658352694E-3</v>
      </c>
      <c r="E188">
        <v>-99</v>
      </c>
      <c r="F188" t="s">
        <v>190</v>
      </c>
      <c r="G188" t="s">
        <v>21</v>
      </c>
    </row>
    <row r="189" spans="1:7">
      <c r="A189">
        <v>197684</v>
      </c>
      <c r="B189">
        <v>669</v>
      </c>
      <c r="C189" t="s">
        <v>170</v>
      </c>
      <c r="D189">
        <v>0.27740399900611701</v>
      </c>
      <c r="E189">
        <v>-99</v>
      </c>
      <c r="F189" t="s">
        <v>190</v>
      </c>
      <c r="G189" t="s">
        <v>21</v>
      </c>
    </row>
    <row r="190" spans="1:7">
      <c r="A190">
        <v>197685</v>
      </c>
      <c r="B190">
        <v>519</v>
      </c>
      <c r="C190" t="s">
        <v>170</v>
      </c>
      <c r="D190">
        <v>0.16470862440988196</v>
      </c>
      <c r="E190">
        <v>-99</v>
      </c>
      <c r="F190" t="s">
        <v>190</v>
      </c>
      <c r="G190" t="s">
        <v>21</v>
      </c>
    </row>
    <row r="191" spans="1:7">
      <c r="A191">
        <v>197686</v>
      </c>
      <c r="B191">
        <v>526</v>
      </c>
      <c r="C191" t="s">
        <v>170</v>
      </c>
      <c r="D191">
        <v>3.3808612378870506E-2</v>
      </c>
      <c r="E191">
        <v>-99</v>
      </c>
      <c r="F191" t="s">
        <v>190</v>
      </c>
      <c r="G191" t="s">
        <v>21</v>
      </c>
    </row>
    <row r="192" spans="1:7">
      <c r="A192">
        <v>197687</v>
      </c>
      <c r="B192">
        <v>586</v>
      </c>
      <c r="C192" t="s">
        <v>170</v>
      </c>
      <c r="D192">
        <v>6.8484112254635132E-2</v>
      </c>
      <c r="E192">
        <v>-99</v>
      </c>
      <c r="F192" t="s">
        <v>190</v>
      </c>
      <c r="G192" t="s">
        <v>21</v>
      </c>
    </row>
    <row r="193" spans="1:7">
      <c r="A193">
        <v>197688</v>
      </c>
      <c r="B193">
        <v>784</v>
      </c>
      <c r="C193" t="s">
        <v>170</v>
      </c>
      <c r="D193">
        <v>2.8607287397505812</v>
      </c>
      <c r="E193">
        <v>-99</v>
      </c>
      <c r="F193" t="s">
        <v>190</v>
      </c>
      <c r="G193" t="s">
        <v>23</v>
      </c>
    </row>
    <row r="194" spans="1:7">
      <c r="A194">
        <v>197689</v>
      </c>
      <c r="B194">
        <v>612</v>
      </c>
      <c r="C194" t="s">
        <v>170</v>
      </c>
      <c r="D194">
        <v>4.0743712354023431</v>
      </c>
      <c r="E194">
        <v>-99</v>
      </c>
      <c r="F194" t="s">
        <v>190</v>
      </c>
      <c r="G194" t="s">
        <v>21</v>
      </c>
    </row>
    <row r="195" spans="1:7">
      <c r="A195">
        <v>197690</v>
      </c>
      <c r="B195">
        <v>626</v>
      </c>
      <c r="C195" t="s">
        <v>170</v>
      </c>
      <c r="D195">
        <v>6.8484112254635132</v>
      </c>
      <c r="E195">
        <v>-99</v>
      </c>
      <c r="F195" t="s">
        <v>190</v>
      </c>
      <c r="G195" t="s">
        <v>44</v>
      </c>
    </row>
    <row r="196" spans="1:7">
      <c r="A196">
        <v>197691</v>
      </c>
      <c r="B196">
        <v>666</v>
      </c>
      <c r="C196" t="s">
        <v>170</v>
      </c>
      <c r="D196">
        <v>0.32074837385082272</v>
      </c>
      <c r="E196">
        <v>-99</v>
      </c>
      <c r="F196" t="s">
        <v>190</v>
      </c>
      <c r="G196" t="s">
        <v>21</v>
      </c>
    </row>
    <row r="197" spans="1:7">
      <c r="A197">
        <v>197692</v>
      </c>
      <c r="B197">
        <v>520</v>
      </c>
      <c r="C197" t="s">
        <v>170</v>
      </c>
      <c r="D197">
        <v>9.5357624658352722E-2</v>
      </c>
      <c r="E197">
        <v>-99</v>
      </c>
      <c r="F197" t="s">
        <v>190</v>
      </c>
      <c r="G197" t="s">
        <v>21</v>
      </c>
    </row>
    <row r="198" spans="1:7">
      <c r="A198">
        <v>197693</v>
      </c>
      <c r="B198">
        <v>296</v>
      </c>
      <c r="C198" t="s">
        <v>170</v>
      </c>
      <c r="D198">
        <v>0.16470862440988196</v>
      </c>
      <c r="E198">
        <v>-99</v>
      </c>
      <c r="F198" t="s">
        <v>190</v>
      </c>
      <c r="G198" t="s">
        <v>21</v>
      </c>
    </row>
    <row r="199" spans="1:7">
      <c r="A199">
        <v>197694</v>
      </c>
      <c r="B199">
        <v>694</v>
      </c>
      <c r="C199" t="s">
        <v>170</v>
      </c>
      <c r="D199">
        <v>3.9876824857129312</v>
      </c>
      <c r="E199">
        <v>-99</v>
      </c>
      <c r="F199" t="s">
        <v>190</v>
      </c>
      <c r="G199" t="s">
        <v>21</v>
      </c>
    </row>
    <row r="200" spans="1:7">
      <c r="A200">
        <v>197695</v>
      </c>
      <c r="B200">
        <v>714</v>
      </c>
      <c r="C200" t="s">
        <v>170</v>
      </c>
      <c r="D200">
        <v>2.9474174894399931E-2</v>
      </c>
      <c r="E200">
        <v>-99</v>
      </c>
      <c r="F200" t="s">
        <v>190</v>
      </c>
      <c r="G200" t="s">
        <v>21</v>
      </c>
    </row>
    <row r="201" spans="1:7">
      <c r="A201">
        <v>197696</v>
      </c>
      <c r="B201">
        <v>715</v>
      </c>
      <c r="C201" t="s">
        <v>170</v>
      </c>
      <c r="D201">
        <v>0.10402649962729386</v>
      </c>
      <c r="E201">
        <v>-99</v>
      </c>
      <c r="F201" t="s">
        <v>190</v>
      </c>
      <c r="G201" t="s">
        <v>21</v>
      </c>
    </row>
    <row r="202" spans="1:7">
      <c r="A202">
        <v>197697</v>
      </c>
      <c r="B202">
        <v>712</v>
      </c>
      <c r="C202" t="s">
        <v>170</v>
      </c>
      <c r="D202">
        <v>1.3003312453411732E-3</v>
      </c>
      <c r="E202">
        <v>-99</v>
      </c>
      <c r="F202" t="s">
        <v>190</v>
      </c>
      <c r="G202" t="s">
        <v>21</v>
      </c>
    </row>
    <row r="203" spans="1:7">
      <c r="A203">
        <v>197698</v>
      </c>
      <c r="B203">
        <v>767</v>
      </c>
      <c r="C203" t="s">
        <v>170</v>
      </c>
      <c r="D203">
        <v>0.86688749689411559</v>
      </c>
      <c r="E203">
        <v>-99</v>
      </c>
      <c r="F203" t="s">
        <v>190</v>
      </c>
      <c r="G203" t="s">
        <v>21</v>
      </c>
    </row>
    <row r="204" spans="1:7">
      <c r="A204">
        <v>197699</v>
      </c>
      <c r="B204">
        <v>777</v>
      </c>
      <c r="C204" t="s">
        <v>170</v>
      </c>
      <c r="D204">
        <v>1.1269537459623502E-3</v>
      </c>
      <c r="E204">
        <v>-99</v>
      </c>
      <c r="F204" t="s">
        <v>190</v>
      </c>
      <c r="G204" t="s">
        <v>21</v>
      </c>
    </row>
    <row r="205" spans="1:7">
      <c r="A205">
        <v>197700</v>
      </c>
      <c r="B205">
        <v>778</v>
      </c>
      <c r="C205" t="s">
        <v>170</v>
      </c>
      <c r="D205">
        <v>2.3405962416141119</v>
      </c>
      <c r="E205">
        <v>-99</v>
      </c>
      <c r="F205" t="s">
        <v>190</v>
      </c>
      <c r="G205" t="s">
        <v>21</v>
      </c>
    </row>
    <row r="206" spans="1:7">
      <c r="A206">
        <v>197701</v>
      </c>
      <c r="B206">
        <v>779</v>
      </c>
      <c r="C206" t="s">
        <v>170</v>
      </c>
      <c r="D206">
        <v>2.9474174894399928E-3</v>
      </c>
      <c r="E206">
        <v>-99</v>
      </c>
      <c r="F206" t="s">
        <v>190</v>
      </c>
      <c r="G206" t="s">
        <v>21</v>
      </c>
    </row>
    <row r="207" spans="1:7">
      <c r="A207">
        <v>197703</v>
      </c>
      <c r="B207">
        <v>2669</v>
      </c>
      <c r="C207" t="s">
        <v>170</v>
      </c>
      <c r="D207">
        <v>2.7393644901854053</v>
      </c>
      <c r="E207">
        <v>-99</v>
      </c>
      <c r="F207" t="s">
        <v>190</v>
      </c>
      <c r="G207" t="s">
        <v>191</v>
      </c>
    </row>
    <row r="208" spans="1:7">
      <c r="A208">
        <v>197704</v>
      </c>
      <c r="B208">
        <v>2670</v>
      </c>
      <c r="C208" t="s">
        <v>170</v>
      </c>
      <c r="D208">
        <v>10.503228330649037</v>
      </c>
      <c r="E208">
        <v>-99</v>
      </c>
      <c r="F208" t="s">
        <v>190</v>
      </c>
      <c r="G208" t="s">
        <v>191</v>
      </c>
    </row>
    <row r="209" spans="1:7">
      <c r="A209">
        <v>197706</v>
      </c>
      <c r="B209">
        <v>292</v>
      </c>
      <c r="C209">
        <v>95475</v>
      </c>
      <c r="D209">
        <v>0.90526807774242413</v>
      </c>
      <c r="E209">
        <v>-99</v>
      </c>
      <c r="F209" t="s">
        <v>190</v>
      </c>
      <c r="G209" t="s">
        <v>21</v>
      </c>
    </row>
    <row r="210" spans="1:7">
      <c r="A210">
        <v>197707</v>
      </c>
      <c r="B210">
        <v>298</v>
      </c>
      <c r="C210">
        <v>95475</v>
      </c>
      <c r="D210">
        <v>3.0175602591414143E-2</v>
      </c>
      <c r="E210">
        <v>-99</v>
      </c>
      <c r="F210" t="s">
        <v>190</v>
      </c>
      <c r="G210" t="s">
        <v>21</v>
      </c>
    </row>
    <row r="211" spans="1:7">
      <c r="A211">
        <v>197708</v>
      </c>
      <c r="B211">
        <v>300</v>
      </c>
      <c r="C211">
        <v>95475</v>
      </c>
      <c r="D211">
        <v>0.3055019806986784</v>
      </c>
      <c r="E211">
        <v>-99</v>
      </c>
      <c r="F211" t="s">
        <v>190</v>
      </c>
      <c r="G211" t="s">
        <v>21</v>
      </c>
    </row>
    <row r="212" spans="1:7">
      <c r="A212">
        <v>197709</v>
      </c>
      <c r="B212">
        <v>328</v>
      </c>
      <c r="C212">
        <v>95475</v>
      </c>
      <c r="D212">
        <v>3.81877475873348E-2</v>
      </c>
      <c r="E212">
        <v>-99</v>
      </c>
      <c r="F212" t="s">
        <v>190</v>
      </c>
      <c r="G212" t="s">
        <v>21</v>
      </c>
    </row>
    <row r="213" spans="1:7">
      <c r="A213">
        <v>197710</v>
      </c>
      <c r="B213">
        <v>329</v>
      </c>
      <c r="C213">
        <v>95475</v>
      </c>
      <c r="D213">
        <v>1.4511344083187174</v>
      </c>
      <c r="E213">
        <v>-99</v>
      </c>
      <c r="F213" t="s">
        <v>190</v>
      </c>
      <c r="G213" t="s">
        <v>21</v>
      </c>
    </row>
    <row r="214" spans="1:7">
      <c r="A214">
        <v>197711</v>
      </c>
      <c r="B214">
        <v>337</v>
      </c>
      <c r="C214">
        <v>95475</v>
      </c>
      <c r="D214">
        <v>0.76375495174669505</v>
      </c>
      <c r="E214">
        <v>-99</v>
      </c>
      <c r="F214" t="s">
        <v>190</v>
      </c>
      <c r="G214" t="s">
        <v>23</v>
      </c>
    </row>
    <row r="215" spans="1:7">
      <c r="A215">
        <v>197712</v>
      </c>
      <c r="B215">
        <v>347</v>
      </c>
      <c r="C215">
        <v>95475</v>
      </c>
      <c r="D215">
        <v>1.9047049358860695E-2</v>
      </c>
      <c r="E215">
        <v>-99</v>
      </c>
      <c r="F215" t="s">
        <v>190</v>
      </c>
      <c r="G215" t="s">
        <v>21</v>
      </c>
    </row>
    <row r="216" spans="1:7">
      <c r="A216">
        <v>197713</v>
      </c>
      <c r="B216">
        <v>379</v>
      </c>
      <c r="C216">
        <v>95475</v>
      </c>
      <c r="D216">
        <v>3.0175602591414143E-2</v>
      </c>
      <c r="E216">
        <v>-99</v>
      </c>
      <c r="F216" t="s">
        <v>190</v>
      </c>
      <c r="G216" t="s">
        <v>21</v>
      </c>
    </row>
    <row r="217" spans="1:7">
      <c r="A217">
        <v>197714</v>
      </c>
      <c r="B217">
        <v>380</v>
      </c>
      <c r="C217">
        <v>95475</v>
      </c>
      <c r="D217">
        <v>0.4212084459961023</v>
      </c>
      <c r="E217">
        <v>-99</v>
      </c>
      <c r="F217" t="s">
        <v>190</v>
      </c>
      <c r="G217" t="s">
        <v>21</v>
      </c>
    </row>
    <row r="218" spans="1:7">
      <c r="A218">
        <v>197715</v>
      </c>
      <c r="B218">
        <v>488</v>
      </c>
      <c r="C218">
        <v>95475</v>
      </c>
      <c r="D218">
        <v>1.6596581425277743</v>
      </c>
      <c r="E218">
        <v>-99</v>
      </c>
      <c r="F218" t="s">
        <v>190</v>
      </c>
      <c r="G218" t="s">
        <v>21</v>
      </c>
    </row>
    <row r="219" spans="1:7">
      <c r="A219">
        <v>197716</v>
      </c>
      <c r="B219">
        <v>520</v>
      </c>
      <c r="C219">
        <v>95475</v>
      </c>
      <c r="D219">
        <v>7.8661940245509411E-3</v>
      </c>
      <c r="E219">
        <v>-99</v>
      </c>
      <c r="F219" t="s">
        <v>190</v>
      </c>
      <c r="G219" t="s">
        <v>21</v>
      </c>
    </row>
    <row r="220" spans="1:7">
      <c r="A220">
        <v>197717</v>
      </c>
      <c r="B220">
        <v>526</v>
      </c>
      <c r="C220">
        <v>95475</v>
      </c>
      <c r="D220">
        <v>3.0550198069867841E-2</v>
      </c>
      <c r="E220">
        <v>-99</v>
      </c>
      <c r="F220" t="s">
        <v>190</v>
      </c>
      <c r="G220" t="s">
        <v>21</v>
      </c>
    </row>
    <row r="221" spans="1:7">
      <c r="A221">
        <v>197718</v>
      </c>
      <c r="B221">
        <v>586</v>
      </c>
      <c r="C221">
        <v>95475</v>
      </c>
      <c r="D221">
        <v>7.8661940245509411E-3</v>
      </c>
      <c r="E221">
        <v>-99</v>
      </c>
      <c r="F221" t="s">
        <v>190</v>
      </c>
      <c r="G221" t="s">
        <v>21</v>
      </c>
    </row>
    <row r="222" spans="1:7">
      <c r="A222">
        <v>197719</v>
      </c>
      <c r="B222">
        <v>612</v>
      </c>
      <c r="C222">
        <v>95475</v>
      </c>
      <c r="D222">
        <v>4.5825297104801765E-2</v>
      </c>
      <c r="E222">
        <v>-99</v>
      </c>
      <c r="F222" t="s">
        <v>190</v>
      </c>
      <c r="G222" t="s">
        <v>21</v>
      </c>
    </row>
    <row r="223" spans="1:7">
      <c r="A223">
        <v>197720</v>
      </c>
      <c r="B223">
        <v>613</v>
      </c>
      <c r="C223">
        <v>95475</v>
      </c>
      <c r="D223">
        <v>1.9093873793667351</v>
      </c>
      <c r="E223">
        <v>-99</v>
      </c>
      <c r="F223" t="s">
        <v>190</v>
      </c>
      <c r="G223" t="s">
        <v>23</v>
      </c>
    </row>
    <row r="224" spans="1:7">
      <c r="A224">
        <v>197721</v>
      </c>
      <c r="B224">
        <v>626</v>
      </c>
      <c r="C224">
        <v>95475</v>
      </c>
      <c r="D224">
        <v>47.352807008295152</v>
      </c>
      <c r="E224">
        <v>-99</v>
      </c>
      <c r="F224" t="s">
        <v>190</v>
      </c>
      <c r="G224" t="s">
        <v>44</v>
      </c>
    </row>
    <row r="225" spans="1:7">
      <c r="A225">
        <v>197722</v>
      </c>
      <c r="B225">
        <v>666</v>
      </c>
      <c r="C225">
        <v>95475</v>
      </c>
      <c r="D225">
        <v>4.9503598559115125E-2</v>
      </c>
      <c r="E225">
        <v>-99</v>
      </c>
      <c r="F225" t="s">
        <v>190</v>
      </c>
      <c r="G225" t="s">
        <v>21</v>
      </c>
    </row>
    <row r="226" spans="1:7">
      <c r="A226">
        <v>197723</v>
      </c>
      <c r="B226">
        <v>669</v>
      </c>
      <c r="C226">
        <v>95475</v>
      </c>
      <c r="D226">
        <v>0.38187747587334808</v>
      </c>
      <c r="E226">
        <v>-99</v>
      </c>
      <c r="F226" t="s">
        <v>190</v>
      </c>
      <c r="G226" t="s">
        <v>21</v>
      </c>
    </row>
    <row r="227" spans="1:7">
      <c r="A227">
        <v>197724</v>
      </c>
      <c r="B227">
        <v>694</v>
      </c>
      <c r="C227">
        <v>95475</v>
      </c>
      <c r="D227">
        <v>2.6731423311134312</v>
      </c>
      <c r="E227">
        <v>-99</v>
      </c>
      <c r="F227" t="s">
        <v>190</v>
      </c>
      <c r="G227" t="s">
        <v>21</v>
      </c>
    </row>
    <row r="228" spans="1:7">
      <c r="A228">
        <v>197725</v>
      </c>
      <c r="B228">
        <v>697</v>
      </c>
      <c r="C228">
        <v>95475</v>
      </c>
      <c r="D228">
        <v>3.7719503239267696E-3</v>
      </c>
      <c r="E228">
        <v>-99</v>
      </c>
      <c r="F228" t="s">
        <v>190</v>
      </c>
      <c r="G228" t="s">
        <v>21</v>
      </c>
    </row>
    <row r="229" spans="1:7">
      <c r="A229">
        <v>197726</v>
      </c>
      <c r="B229">
        <v>699</v>
      </c>
      <c r="C229">
        <v>95475</v>
      </c>
      <c r="D229">
        <v>8.4013044692136454</v>
      </c>
      <c r="E229">
        <v>-99</v>
      </c>
      <c r="F229" t="s">
        <v>190</v>
      </c>
      <c r="G229" t="s">
        <v>23</v>
      </c>
    </row>
    <row r="230" spans="1:7">
      <c r="A230">
        <v>197727</v>
      </c>
      <c r="B230">
        <v>715</v>
      </c>
      <c r="C230">
        <v>95475</v>
      </c>
      <c r="D230">
        <v>6.1100396139735683E-2</v>
      </c>
      <c r="E230">
        <v>-99</v>
      </c>
      <c r="F230" t="s">
        <v>190</v>
      </c>
      <c r="G230" t="s">
        <v>21</v>
      </c>
    </row>
    <row r="231" spans="1:7">
      <c r="A231">
        <v>197728</v>
      </c>
      <c r="B231">
        <v>767</v>
      </c>
      <c r="C231">
        <v>95475</v>
      </c>
      <c r="D231">
        <v>1.5275099034933921E-2</v>
      </c>
      <c r="E231">
        <v>-99</v>
      </c>
      <c r="F231" t="s">
        <v>190</v>
      </c>
      <c r="G231" t="s">
        <v>21</v>
      </c>
    </row>
    <row r="232" spans="1:7">
      <c r="A232">
        <v>197729</v>
      </c>
      <c r="B232">
        <v>778</v>
      </c>
      <c r="C232">
        <v>95475</v>
      </c>
      <c r="D232">
        <v>0.60351205182828283</v>
      </c>
      <c r="E232">
        <v>-99</v>
      </c>
      <c r="F232" t="s">
        <v>190</v>
      </c>
      <c r="G232" t="s">
        <v>21</v>
      </c>
    </row>
    <row r="233" spans="1:7">
      <c r="A233">
        <v>197730</v>
      </c>
      <c r="B233">
        <v>779</v>
      </c>
      <c r="C233">
        <v>95475</v>
      </c>
      <c r="D233">
        <v>3.0550198069867842E-3</v>
      </c>
      <c r="E233">
        <v>-99</v>
      </c>
      <c r="F233" t="s">
        <v>190</v>
      </c>
      <c r="G233" t="s">
        <v>21</v>
      </c>
    </row>
    <row r="234" spans="1:7">
      <c r="A234">
        <v>197731</v>
      </c>
      <c r="B234">
        <v>784</v>
      </c>
      <c r="C234">
        <v>95475</v>
      </c>
      <c r="D234">
        <v>2.8258933214627704</v>
      </c>
      <c r="E234">
        <v>-99</v>
      </c>
      <c r="F234" t="s">
        <v>190</v>
      </c>
      <c r="G234" t="s">
        <v>23</v>
      </c>
    </row>
    <row r="235" spans="1:7">
      <c r="A235">
        <v>197732</v>
      </c>
      <c r="B235">
        <v>797</v>
      </c>
      <c r="C235">
        <v>95475</v>
      </c>
      <c r="D235">
        <v>4.8116561960041802</v>
      </c>
      <c r="E235">
        <v>-99</v>
      </c>
      <c r="F235" t="s">
        <v>190</v>
      </c>
      <c r="G235" t="s">
        <v>44</v>
      </c>
    </row>
    <row r="236" spans="1:7">
      <c r="A236">
        <v>197733</v>
      </c>
      <c r="B236">
        <v>810</v>
      </c>
      <c r="C236">
        <v>95475</v>
      </c>
      <c r="D236">
        <v>1.508780129570712E-2</v>
      </c>
      <c r="E236">
        <v>-99</v>
      </c>
      <c r="F236" t="s">
        <v>190</v>
      </c>
      <c r="G236" t="s">
        <v>21</v>
      </c>
    </row>
    <row r="237" spans="1:7">
      <c r="A237">
        <v>197735</v>
      </c>
      <c r="B237">
        <v>2669</v>
      </c>
      <c r="C237">
        <v>95475</v>
      </c>
      <c r="D237">
        <v>18.941122803318084</v>
      </c>
      <c r="E237">
        <v>-99</v>
      </c>
      <c r="F237" t="s">
        <v>190</v>
      </c>
      <c r="G237" t="s">
        <v>191</v>
      </c>
    </row>
    <row r="238" spans="1:7">
      <c r="A238">
        <v>197736</v>
      </c>
      <c r="B238">
        <v>2670</v>
      </c>
      <c r="C238">
        <v>95475</v>
      </c>
      <c r="D238">
        <v>6.2352832059807941</v>
      </c>
      <c r="E238">
        <v>-99</v>
      </c>
      <c r="F238" t="s">
        <v>190</v>
      </c>
      <c r="G238" t="s">
        <v>191</v>
      </c>
    </row>
  </sheetData>
  <sortState ref="V42:AA71">
    <sortCondition ref="W40"/>
  </sortState>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xr3:uid="{78B4E459-6924-5F8B-B7BA-2DD04133E49E}">
      <selection activeCell="E23" sqref="E23"/>
    </sheetView>
  </sheetViews>
  <sheetFormatPr defaultRowHeight="15"/>
  <sheetData>
    <row r="1" spans="1:4">
      <c r="A1" s="10" t="s">
        <v>174</v>
      </c>
      <c r="B1" s="10" t="s">
        <v>175</v>
      </c>
      <c r="C1" s="10" t="s">
        <v>119</v>
      </c>
      <c r="D1" s="10" t="s">
        <v>192</v>
      </c>
    </row>
    <row r="2" spans="1:4">
      <c r="A2">
        <v>5899</v>
      </c>
      <c r="B2" s="3" t="s">
        <v>56</v>
      </c>
      <c r="C2" t="s">
        <v>142</v>
      </c>
      <c r="D2" t="s">
        <v>143</v>
      </c>
    </row>
    <row r="3" spans="1:4">
      <c r="A3">
        <v>5900</v>
      </c>
      <c r="B3" s="3" t="s">
        <v>56</v>
      </c>
      <c r="C3" t="s">
        <v>152</v>
      </c>
      <c r="D3" t="s">
        <v>153</v>
      </c>
    </row>
    <row r="4" spans="1:4">
      <c r="A4">
        <v>5901</v>
      </c>
      <c r="B4" s="3" t="s">
        <v>56</v>
      </c>
      <c r="C4" t="s">
        <v>156</v>
      </c>
      <c r="D4" t="s">
        <v>157</v>
      </c>
    </row>
    <row r="5" spans="1:4">
      <c r="A5">
        <v>5902</v>
      </c>
      <c r="B5" s="3" t="s">
        <v>56</v>
      </c>
      <c r="C5" t="s">
        <v>160</v>
      </c>
      <c r="D5" t="s">
        <v>193</v>
      </c>
    </row>
    <row r="7" spans="1:4">
      <c r="A7">
        <v>6261</v>
      </c>
      <c r="B7" t="s">
        <v>56</v>
      </c>
      <c r="C7" t="s">
        <v>164</v>
      </c>
      <c r="D7" t="s">
        <v>194</v>
      </c>
    </row>
    <row r="8" spans="1:4">
      <c r="A8">
        <v>6262</v>
      </c>
      <c r="B8" t="s">
        <v>56</v>
      </c>
      <c r="C8" t="s">
        <v>166</v>
      </c>
      <c r="D8" t="s">
        <v>195</v>
      </c>
    </row>
    <row r="9" spans="1:4">
      <c r="A9">
        <v>6263</v>
      </c>
      <c r="B9" t="s">
        <v>56</v>
      </c>
      <c r="C9" t="s">
        <v>168</v>
      </c>
      <c r="D9" t="s">
        <v>196</v>
      </c>
    </row>
    <row r="10" spans="1:4">
      <c r="A10">
        <v>6264</v>
      </c>
      <c r="B10" t="s">
        <v>56</v>
      </c>
      <c r="C10" t="s">
        <v>170</v>
      </c>
      <c r="D10" t="s">
        <v>197</v>
      </c>
    </row>
    <row r="11" spans="1:4">
      <c r="A11">
        <v>6265</v>
      </c>
      <c r="B11" t="s">
        <v>56</v>
      </c>
      <c r="C11">
        <v>95475</v>
      </c>
      <c r="D11"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tabSelected="1" workbookViewId="0" xr3:uid="{9B253EF2-77E0-53E3-AE26-4D66ECD923F3}">
      <selection activeCell="A8" sqref="A8"/>
    </sheetView>
  </sheetViews>
  <sheetFormatPr defaultRowHeight="15"/>
  <cols>
    <col min="1" max="1" width="129.7109375" customWidth="1"/>
  </cols>
  <sheetData>
    <row r="1" spans="1:1">
      <c r="A1" t="s">
        <v>199</v>
      </c>
    </row>
    <row r="3" spans="1:1">
      <c r="A3" t="s">
        <v>200</v>
      </c>
    </row>
    <row r="4" spans="1:1" ht="30">
      <c r="A4" s="17" t="s">
        <v>201</v>
      </c>
    </row>
    <row r="5" spans="1:1" ht="33" customHeight="1">
      <c r="A5" s="17" t="s">
        <v>202</v>
      </c>
    </row>
    <row r="7" spans="1:1">
      <c r="A7" t="s">
        <v>203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edb0043d5c9bf11c8ec915d1d0cada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123a9b0a3f0174ab90aa363147b30f2"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Status xmlns="8f75adca-0fe3-4657-b07a-186b256b984e" xsi:nil="true"/>
    <Record xmlns="4ffa91fb-a0ff-4ac5-b2db-65c790d184a4">Shared</Record>
    <Rights xmlns="4ffa91fb-a0ff-4ac5-b2db-65c790d184a4" xsi:nil="true"/>
    <Document_x0020_Creation_x0020_Date xmlns="4ffa91fb-a0ff-4ac5-b2db-65c790d184a4">2017-01-13T21:23:38+00:00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Instructions xmlns="8f75adca-0fe3-4657-b07a-186b256b984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AB792-7D84-4E7E-8535-E6EDD7AA3851}"/>
</file>

<file path=customXml/itemProps2.xml><?xml version="1.0" encoding="utf-8"?>
<ds:datastoreItem xmlns:ds="http://schemas.openxmlformats.org/officeDocument/2006/customXml" ds:itemID="{523DFEC6-1DCB-499B-B7C9-B9B63746C9F8}"/>
</file>

<file path=customXml/itemProps3.xml><?xml version="1.0" encoding="utf-8"?>
<ds:datastoreItem xmlns:ds="http://schemas.openxmlformats.org/officeDocument/2006/customXml" ds:itemID="{FF8611C8-4D6C-46AB-AB6D-50F29D9EAA54}"/>
</file>

<file path=customXml/itemProps4.xml><?xml version="1.0" encoding="utf-8"?>
<ds:datastoreItem xmlns:ds="http://schemas.openxmlformats.org/officeDocument/2006/customXml" ds:itemID="{9D88232C-C5FD-41AD-B550-3EAA04BDF274}"/>
</file>

<file path=docProps/app.xml><?xml version="1.0" encoding="utf-8"?>
<Properties xmlns="http://schemas.openxmlformats.org/officeDocument/2006/extended-properties" xmlns:vt="http://schemas.openxmlformats.org/officeDocument/2006/docPropsVTypes">
  <Application>Microsoft Excel Online</Application>
  <Manager/>
  <Company>US-EPA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Bray, Casey</cp:lastModifiedBy>
  <cp:revision/>
  <dcterms:created xsi:type="dcterms:W3CDTF">2013-06-06T17:40:13Z</dcterms:created>
  <dcterms:modified xsi:type="dcterms:W3CDTF">2019-05-03T11:27:35Z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