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90" yWindow="225" windowWidth="15150" windowHeight="10905" tabRatio="768" activeTab="2"/>
  </bookViews>
  <sheets>
    <sheet name="PM Profile" sheetId="19" r:id="rId1"/>
    <sheet name="Reference" sheetId="20" r:id="rId2"/>
    <sheet name="PM Species" sheetId="21" r:id="rId3"/>
    <sheet name="Keyword" sheetId="22" r:id="rId4"/>
    <sheet name="PM data" sheetId="34" r:id="rId5"/>
  </sheets>
  <calcPr calcId="145621"/>
</workbook>
</file>

<file path=xl/calcChain.xml><?xml version="1.0" encoding="utf-8"?>
<calcChain xmlns="http://schemas.openxmlformats.org/spreadsheetml/2006/main">
  <c r="L40" i="34" l="1"/>
  <c r="J40" i="34"/>
  <c r="H40" i="34"/>
  <c r="F40" i="34"/>
  <c r="D40" i="34"/>
  <c r="L35" i="34" l="1"/>
  <c r="L37" i="34"/>
  <c r="J37" i="34"/>
  <c r="H37" i="34"/>
  <c r="F37" i="34"/>
  <c r="D37" i="34"/>
  <c r="Q7" i="34"/>
  <c r="Q8" i="34"/>
  <c r="Q9" i="34"/>
  <c r="Q10" i="34"/>
  <c r="Q11" i="34"/>
  <c r="Q12" i="34"/>
  <c r="Q13" i="34"/>
  <c r="Q14" i="34"/>
  <c r="Q15" i="34"/>
  <c r="Q16" i="34"/>
  <c r="Q17" i="34"/>
  <c r="Q18" i="34"/>
  <c r="Q19" i="34"/>
  <c r="Q20" i="34"/>
  <c r="Q21" i="34"/>
  <c r="Q22" i="34"/>
  <c r="Q23" i="34"/>
  <c r="Q24" i="34"/>
  <c r="Q25" i="34"/>
  <c r="Q26" i="34"/>
  <c r="Q27" i="34"/>
  <c r="Q28" i="34"/>
  <c r="Q29" i="34"/>
  <c r="Q6" i="34"/>
  <c r="P7" i="34"/>
  <c r="P8" i="34"/>
  <c r="P9" i="34"/>
  <c r="P10" i="34"/>
  <c r="P11" i="34"/>
  <c r="P12" i="34"/>
  <c r="P13" i="34"/>
  <c r="P14" i="34"/>
  <c r="P15" i="34"/>
  <c r="P16" i="34"/>
  <c r="P17" i="34"/>
  <c r="P18" i="34"/>
  <c r="P19" i="34"/>
  <c r="P20" i="34"/>
  <c r="P21" i="34"/>
  <c r="P22" i="34"/>
  <c r="P23" i="34"/>
  <c r="P24" i="34"/>
  <c r="P25" i="34"/>
  <c r="P26" i="34"/>
  <c r="P27" i="34"/>
  <c r="P28" i="34"/>
  <c r="P29" i="34"/>
  <c r="P6" i="34"/>
  <c r="D33" i="34"/>
  <c r="F38" i="34" l="1"/>
  <c r="F34" i="34" s="1"/>
  <c r="H38" i="34"/>
  <c r="J38" i="34"/>
  <c r="D38" i="34"/>
  <c r="D34" i="34" s="1"/>
  <c r="L38" i="34"/>
  <c r="F33" i="34"/>
  <c r="H35" i="34" l="1"/>
  <c r="D35" i="34"/>
  <c r="J35" i="34"/>
  <c r="F35" i="34"/>
</calcChain>
</file>

<file path=xl/comments1.xml><?xml version="1.0" encoding="utf-8"?>
<comments xmlns="http://schemas.openxmlformats.org/spreadsheetml/2006/main">
  <authors>
    <author>Author</author>
  </authors>
  <commentList>
    <comment ref="B32" authorId="0">
      <text>
        <r>
          <rPr>
            <b/>
            <sz val="9"/>
            <color indexed="81"/>
            <rFont val="Tahoma"/>
            <family val="2"/>
          </rPr>
          <t>Author:</t>
        </r>
        <r>
          <rPr>
            <sz val="9"/>
            <color indexed="81"/>
            <rFont val="Tahoma"/>
            <family val="2"/>
          </rPr>
          <t xml:space="preserve">
Reff et al., 2009 assume H2O is zero for combustion sources</t>
        </r>
      </text>
    </comment>
    <comment ref="B33" authorId="0">
      <text>
        <r>
          <rPr>
            <b/>
            <sz val="9"/>
            <color indexed="81"/>
            <rFont val="Tahoma"/>
            <family val="2"/>
          </rPr>
          <t>Author:</t>
        </r>
        <r>
          <rPr>
            <sz val="9"/>
            <color indexed="81"/>
            <rFont val="Tahoma"/>
            <family val="2"/>
          </rPr>
          <t xml:space="preserve">
Following Reff et al., 2009, assuming 40% of OC to be PNCOM for coal combustion.</t>
        </r>
      </text>
    </comment>
    <comment ref="B34" authorId="0">
      <text>
        <r>
          <rPr>
            <b/>
            <sz val="9"/>
            <color indexed="81"/>
            <rFont val="Tahoma"/>
            <family val="2"/>
          </rPr>
          <t>Author:</t>
        </r>
        <r>
          <rPr>
            <sz val="9"/>
            <color indexed="81"/>
            <rFont val="Tahoma"/>
            <family val="2"/>
          </rPr>
          <t xml:space="preserve">
Following Reff et al., 2009 to calculate this mass.</t>
        </r>
      </text>
    </comment>
    <comment ref="H34" authorId="0">
      <text>
        <r>
          <rPr>
            <b/>
            <sz val="9"/>
            <color indexed="81"/>
            <rFont val="Tahoma"/>
            <family val="2"/>
          </rPr>
          <t>Author:</t>
        </r>
        <r>
          <rPr>
            <sz val="9"/>
            <color indexed="81"/>
            <rFont val="Tahoma"/>
            <family val="2"/>
          </rPr>
          <t xml:space="preserve">
It was -0.26005.  Forced to zero.</t>
        </r>
      </text>
    </comment>
    <comment ref="J34" authorId="0">
      <text>
        <r>
          <rPr>
            <b/>
            <sz val="9"/>
            <color indexed="81"/>
            <rFont val="Tahoma"/>
            <family val="2"/>
          </rPr>
          <t>Author:</t>
        </r>
        <r>
          <rPr>
            <sz val="9"/>
            <color indexed="81"/>
            <rFont val="Tahoma"/>
            <family val="2"/>
          </rPr>
          <t xml:space="preserve">
It was -0.49508. Forced to zero.</t>
        </r>
      </text>
    </comment>
    <comment ref="L34" authorId="0">
      <text>
        <r>
          <rPr>
            <b/>
            <sz val="9"/>
            <color indexed="81"/>
            <rFont val="Tahoma"/>
            <family val="2"/>
          </rPr>
          <t>Author:</t>
        </r>
        <r>
          <rPr>
            <sz val="9"/>
            <color indexed="81"/>
            <rFont val="Tahoma"/>
            <family val="2"/>
          </rPr>
          <t xml:space="preserve">
It was -3.44.  Force to zero.</t>
        </r>
      </text>
    </comment>
    <comment ref="B35" authorId="0">
      <text>
        <r>
          <rPr>
            <b/>
            <sz val="9"/>
            <color indexed="81"/>
            <rFont val="Tahoma"/>
            <family val="2"/>
          </rPr>
          <t>Author:</t>
        </r>
        <r>
          <rPr>
            <sz val="9"/>
            <color indexed="81"/>
            <rFont val="Tahoma"/>
            <family val="2"/>
          </rPr>
          <t xml:space="preserve">
=gravimetric mass minus Sum of speciated.</t>
        </r>
      </text>
    </comment>
    <comment ref="D37" authorId="0">
      <text>
        <r>
          <rPr>
            <b/>
            <sz val="9"/>
            <color indexed="81"/>
            <rFont val="Tahoma"/>
            <family val="2"/>
          </rPr>
          <t>Author:</t>
        </r>
        <r>
          <rPr>
            <sz val="9"/>
            <color indexed="81"/>
            <rFont val="Tahoma"/>
            <family val="2"/>
          </rPr>
          <t xml:space="preserve">
Per Madeleine, subtract SO4= that is neutralized by NH4+.</t>
        </r>
      </text>
    </comment>
    <comment ref="F37" authorId="0">
      <text>
        <r>
          <rPr>
            <b/>
            <sz val="9"/>
            <color indexed="81"/>
            <rFont val="Tahoma"/>
            <family val="2"/>
          </rPr>
          <t>Author:</t>
        </r>
        <r>
          <rPr>
            <sz val="9"/>
            <color indexed="81"/>
            <rFont val="Tahoma"/>
            <family val="2"/>
          </rPr>
          <t xml:space="preserve">
Per Madeleine, subtract SO4= that is neutralized by NH4+.</t>
        </r>
      </text>
    </comment>
    <comment ref="H37" authorId="0">
      <text>
        <r>
          <rPr>
            <b/>
            <sz val="9"/>
            <color indexed="81"/>
            <rFont val="Tahoma"/>
            <family val="2"/>
          </rPr>
          <t>Author:</t>
        </r>
        <r>
          <rPr>
            <sz val="9"/>
            <color indexed="81"/>
            <rFont val="Tahoma"/>
            <family val="2"/>
          </rPr>
          <t xml:space="preserve">
Per Madeleine, subtract SO4= that is neutralized by NH4+.</t>
        </r>
      </text>
    </comment>
    <comment ref="J37" authorId="0">
      <text>
        <r>
          <rPr>
            <b/>
            <sz val="9"/>
            <color indexed="81"/>
            <rFont val="Tahoma"/>
            <family val="2"/>
          </rPr>
          <t>Author:</t>
        </r>
        <r>
          <rPr>
            <sz val="9"/>
            <color indexed="81"/>
            <rFont val="Tahoma"/>
            <family val="2"/>
          </rPr>
          <t xml:space="preserve">
Per Madeleine, subtract SO4= that is neutralized by NH4+.</t>
        </r>
      </text>
    </comment>
    <comment ref="L37" authorId="0">
      <text>
        <r>
          <rPr>
            <b/>
            <sz val="9"/>
            <color indexed="81"/>
            <rFont val="Tahoma"/>
            <family val="2"/>
          </rPr>
          <t>Author:</t>
        </r>
        <r>
          <rPr>
            <sz val="9"/>
            <color indexed="81"/>
            <rFont val="Tahoma"/>
            <family val="2"/>
          </rPr>
          <t xml:space="preserve">
Per Madeleine, subtract SO4= that is neutralized by NH4+.</t>
        </r>
      </text>
    </comment>
    <comment ref="B38" authorId="0">
      <text>
        <r>
          <rPr>
            <b/>
            <sz val="9"/>
            <color indexed="81"/>
            <rFont val="Tahoma"/>
            <family val="2"/>
          </rPr>
          <t>Author:</t>
        </r>
        <r>
          <rPr>
            <sz val="9"/>
            <color indexed="81"/>
            <rFont val="Tahoma"/>
            <family val="2"/>
          </rPr>
          <t xml:space="preserve">
Following Reff et al., 2009 to calculate this mass. (subtract not neutralized SO4=)</t>
        </r>
      </text>
    </comment>
  </commentList>
</comments>
</file>

<file path=xl/sharedStrings.xml><?xml version="1.0" encoding="utf-8"?>
<sst xmlns="http://schemas.openxmlformats.org/spreadsheetml/2006/main" count="626" uniqueCount="158">
  <si>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</si>
  <si>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</si>
  <si>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</si>
  <si>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</si>
  <si>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</si>
  <si>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</si>
  <si>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</si>
  <si>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</si>
  <si>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</si>
  <si>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</si>
  <si>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</si>
  <si>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</si>
  <si>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</si>
  <si>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</si>
  <si>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</si>
  <si>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</si>
  <si>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</si>
  <si>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</si>
  <si>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</si>
  <si>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</si>
  <si>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</si>
  <si>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</si>
  <si>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</si>
  <si>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</si>
  <si>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</si>
  <si>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</si>
  <si>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</si>
  <si>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</si>
  <si>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</si>
  <si>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</si>
  <si>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P</t>
  </si>
  <si>
    <t>SPECIES_ID</t>
  </si>
  <si>
    <t>WEIGHT_PER</t>
  </si>
  <si>
    <t>UNCERTAINT</t>
  </si>
  <si>
    <t>UNC_METHOD</t>
  </si>
  <si>
    <t>ANLYMETHOD</t>
  </si>
  <si>
    <t>KEYWORD</t>
  </si>
  <si>
    <t>Profile #</t>
  </si>
  <si>
    <t>SORTED! From Reff et al. (required for VLOOKUP to work)</t>
  </si>
  <si>
    <t>Oxygen/Metal Ratio</t>
  </si>
  <si>
    <t>OC</t>
  </si>
  <si>
    <t>Ag</t>
  </si>
  <si>
    <t>EC</t>
  </si>
  <si>
    <t>Al</t>
  </si>
  <si>
    <t>Na</t>
  </si>
  <si>
    <t>As</t>
  </si>
  <si>
    <t>Mg</t>
  </si>
  <si>
    <t>Ba</t>
  </si>
  <si>
    <t>Ca</t>
  </si>
  <si>
    <t>K</t>
  </si>
  <si>
    <t>Cd</t>
  </si>
  <si>
    <t>Ce</t>
  </si>
  <si>
    <t>Fe</t>
  </si>
  <si>
    <t>Co</t>
  </si>
  <si>
    <t>Ti</t>
  </si>
  <si>
    <t>Cr</t>
  </si>
  <si>
    <t>V</t>
  </si>
  <si>
    <t>Cu</t>
  </si>
  <si>
    <t>Mn</t>
  </si>
  <si>
    <t>Ga</t>
  </si>
  <si>
    <t>Hg</t>
  </si>
  <si>
    <t>Zn</t>
  </si>
  <si>
    <t>In</t>
  </si>
  <si>
    <t>La</t>
  </si>
  <si>
    <t>Sr</t>
  </si>
  <si>
    <t>Mo</t>
  </si>
  <si>
    <t>Pd</t>
  </si>
  <si>
    <t>Ni</t>
  </si>
  <si>
    <t>Pb</t>
  </si>
  <si>
    <t>Sb</t>
  </si>
  <si>
    <t>Rb</t>
  </si>
  <si>
    <t>Se</t>
  </si>
  <si>
    <t>Si</t>
  </si>
  <si>
    <t>Sn</t>
  </si>
  <si>
    <t>Particulate Water</t>
  </si>
  <si>
    <t>Zr</t>
  </si>
  <si>
    <t>Metal-bound Oxygen</t>
  </si>
  <si>
    <t>Other Unspeciated PM</t>
  </si>
  <si>
    <t>method</t>
  </si>
  <si>
    <t>Sum of speciated</t>
  </si>
  <si>
    <t>SO4=</t>
  </si>
  <si>
    <t>NH4+</t>
  </si>
  <si>
    <t>Not neutralized SO4=</t>
  </si>
  <si>
    <r>
      <rPr>
        <b/>
        <sz val="11"/>
        <color rgb="FFFF0000"/>
        <rFont val="Calibri"/>
        <family val="2"/>
        <scheme val="minor"/>
      </rPr>
      <t>NEW</t>
    </r>
    <r>
      <rPr>
        <sz val="11"/>
        <color theme="1"/>
        <rFont val="Calibri"/>
        <family val="2"/>
        <scheme val="minor"/>
      </rPr>
      <t xml:space="preserve"> Metal-bound Oxygen</t>
    </r>
  </si>
  <si>
    <t>Literature</t>
  </si>
  <si>
    <t>Standard deviation</t>
  </si>
  <si>
    <t>Inferred</t>
  </si>
  <si>
    <t>Steps: 1. calculate the remaining SO4=, after neutralizing with NH4+; 2. calculate metal-bound oxygen using the metal-to-oxygen ratios; 3. adjust a new metal-bound oxygen if the remaining SO4= is larger than zero; 4. Per SPECIATE workgroup, since the sum of species is very close to 100%, no change to OC to make the sum of species equal to 100%.</t>
  </si>
  <si>
    <t>Particulate Non-Carbon Organic Matter</t>
  </si>
  <si>
    <t>Per EPA (and recommended by the authors), use 60% of OC to calculate PNCOM for this data set.  The EPA workgroup recommends not renormalizing the profiles.  Instead,  scaling OC + NCOM except where the mass is less than 101%</t>
  </si>
  <si>
    <t>Before Baghouse</t>
  </si>
  <si>
    <t>After Baghouse</t>
  </si>
  <si>
    <t>Prater Creek Coal</t>
  </si>
  <si>
    <t>Prater Creek w/biomass</t>
  </si>
  <si>
    <t>Powder River Basin</t>
  </si>
  <si>
    <t>Bailey Mine</t>
  </si>
  <si>
    <t>Sodium</t>
  </si>
  <si>
    <t>Ammonium</t>
  </si>
  <si>
    <t>Potassium</t>
  </si>
  <si>
    <t>Magnesium</t>
  </si>
  <si>
    <t>Calcium</t>
  </si>
  <si>
    <t>Sulfate</t>
  </si>
  <si>
    <t>Aluminum</t>
  </si>
  <si>
    <t>Iron</t>
  </si>
  <si>
    <t>Selenium</t>
  </si>
  <si>
    <t>Arsenic</t>
  </si>
  <si>
    <t>Cadmium</t>
  </si>
  <si>
    <t>Lead</t>
  </si>
  <si>
    <t>Zinc</t>
  </si>
  <si>
    <t>Barium</t>
  </si>
  <si>
    <t>Nickel</t>
  </si>
  <si>
    <t>Beryllium</t>
  </si>
  <si>
    <t>Manganese</t>
  </si>
  <si>
    <t>Strontium</t>
  </si>
  <si>
    <t>Thallium</t>
  </si>
  <si>
    <t>Vanadium</t>
  </si>
  <si>
    <t>Lithium</t>
  </si>
  <si>
    <t>Cobalt</t>
  </si>
  <si>
    <t>Copper</t>
  </si>
  <si>
    <t>Gallium</t>
  </si>
  <si>
    <t>A dilution sampler was used to examine the effects of dilution ratio and residence time on fine-particle emissions from a pilot-scale pulverized coal combustor. Measurements include the particle size distribution from 0.003 to 2.5 μm, PM2.5 mass, and PM2.5 composition (OC/EC, major ions, and elemental). Heated filter samples were also collected simultaneously at stack temperatures in order to compare the dilution sampler measurements with standard stack sampling methodologies. Measurements were made both before and after the bag house, the particle control device used on the coal combustor, and while firing three different coal types and one coal–biomass blend. The PM2.5 mass emission rates measured using the dilution sampler agreed to within experimental uncertainty with those measured with the hot-filter sampler.</t>
  </si>
  <si>
    <t>Effects of Dilution Sampling on Fine Particle Emissions from Pulverized Coal Combustion,  Aerosol Science and Technology, 38:6, 574-587, 2004, DOI:10.1080/02786820490479851</t>
  </si>
  <si>
    <t>Baghouse</t>
  </si>
  <si>
    <t>A dilution sampler was used to characterize emissions both upstream and downstream of a bag house on a pilot-scale pulverized coal combustor. Filter samples of PM2.5 were collected at different dilution ratios and residence times for gravimetric and composition analysis.
Experiments were performed while firing three different coals and a coal–wood blend; These coals are common utility and industrial fuels representing a range of fuel properties: Prater Creek Coal is an eastern bituminous coal with low sulfur and ash content; Black Thunder Coal is a low-sulfur, high-calcium subbituminous coal from the Powder River Basin; and Bailey Mine Coal is a high-sulfur, Pittsburgh-seam bituminous coal. The coal samples were fired in pulverized form, commercial grind, with 70% through a 200 mesh. The wood fuel was ground pallets and was included to examine the effects of coal–biomass cofiring on PM2.5 emissions. The wood was milled finely enough to pass through a 1 mm mesh and blended with Prater Creek Coal (55% wood, by weight) before firing.</t>
  </si>
  <si>
    <t>US</t>
  </si>
  <si>
    <t>Coal Combustion - Prater Creek Coal</t>
  </si>
  <si>
    <t>Coal Combustion - Prater Creek w/biomass</t>
  </si>
  <si>
    <t>Coal Combustion - Black Thunder Coal</t>
  </si>
  <si>
    <t>Coal Combustion - Bailey Mine Coal</t>
  </si>
  <si>
    <t>Coal Combustion; Prater Creek Coal; Pulverized Coal</t>
  </si>
  <si>
    <t>Coal Combustion; Prater Creek with biomass; Pulverized Coal</t>
  </si>
  <si>
    <t>Coal Combustion; Black Thunder Coal; Pulverized Coal</t>
  </si>
  <si>
    <t>Coal Combustion; Bailey Mine Coal; Pulverized Coal</t>
  </si>
  <si>
    <t>Ion Chromatography (IC)</t>
  </si>
  <si>
    <t>Thermal/Optical Transmission</t>
  </si>
  <si>
    <t>ICP-MS</t>
  </si>
  <si>
    <t>Be</t>
  </si>
  <si>
    <t>Tl</t>
  </si>
  <si>
    <t>Li</t>
  </si>
  <si>
    <t>SC</t>
  </si>
  <si>
    <t>N/A</t>
  </si>
  <si>
    <t>B</t>
  </si>
  <si>
    <t>C</t>
  </si>
  <si>
    <t>This profile is based on three repeated measurements performed on different days but under the same experimental conditions. Data for silicon are not reported because of interference problems with this element and ICP-MS analysis. Silicon is a major ash species in coal and likely responsible for a significant fraction of the unspeciated mass.</t>
  </si>
  <si>
    <t>This profile is based on six repeated measurements performed on different days but under the same experimental conditions. Data for silicon are not reported because of interference problems with this element and ICP-MS analysis. Silicon is a major ash species in coal and likely responsible for a significant fraction of the unspeciated mass.</t>
  </si>
  <si>
    <t>QSCORE</t>
  </si>
  <si>
    <t>Gravimetric Mass</t>
  </si>
  <si>
    <t>Removed Ca, K, Mg, Na from the MBO VLookUp by renaming them Ca atom, K atom, etc.</t>
  </si>
  <si>
    <t>Decide whether to add them back to the MBO equation, based on (atom - ion) values.</t>
  </si>
  <si>
    <t>1. Calculate (K - K+), if &gt; 0, then use (K - K+) wt% to calculate MBO</t>
  </si>
  <si>
    <t>2. Calculate (Na - Na+), if &gt;0, then use (Na - Na+) wt% to calculate MBO</t>
  </si>
  <si>
    <t>3. Since no Mg ion available in this study, exclude Mg from MBO</t>
  </si>
  <si>
    <t>4. Since no Ca ion available in this study, exclude Ca from MBO</t>
  </si>
  <si>
    <t>5. Set PH2O = 0 for combustion sources</t>
  </si>
  <si>
    <t>Ca atom</t>
  </si>
  <si>
    <t>K atom</t>
  </si>
  <si>
    <t>Mg atom</t>
  </si>
  <si>
    <t>Na atom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</si>
</sst>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sz val="10"/>
      <name val="Arial"/>
      <family val="2"/>
    </font>
    <font>
      <sz val="10"/>
      <color indexed="8"/>
      <name val="Arial"/>
      <family val="2"/>
    </font>
    <font>
      <sz val="10"/>
      <color indexed="8"/>
      <name val="Arial"/>
      <family val="2"/>
    </font>
    <font>
      <b/>
      <sz val="9"/>
      <color indexed="81"/>
      <name val="Tahoma"/>
      <family val="2"/>
    </font>
    <font>
      <sz val="9"/>
      <color indexed="81"/>
      <name val="Tahoma"/>
      <family val="2"/>
    </font>
    <font>
      <sz val="11"/>
      <color rgb="FFFF0000"/>
      <name val="Calibri"/>
      <family val="2"/>
      <scheme val="minor"/>
    </font>
    <font>
      <b/>
      <sz val="11"/>
      <color rgb="FFFF0000"/>
      <name val="Calibri"/>
      <family val="2"/>
      <scheme val="minor"/>
    </font>
    <font>
      <sz val="11"/>
      <name val="Calibri"/>
      <family val="2"/>
      <scheme val="minor"/>
    </font>
    <font>
      <strike/>
      <sz val="10"/>
      <color indexed="8"/>
      <name val="Arial"/>
      <family val="2"/>
    </font>
    <font>
      <strike/>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xf numFmtId="0" fontId="1" fillId="0" borderId="0"/>
    <xf numFmtId="0" fontId="2" fillId="0" borderId="0"/>
    <xf numFmtId="0" fontId="2" fillId="0" borderId="0"/>
    <xf numFmtId="0" fontId="3" fillId="0" borderId="0"/>
    <xf numFmtId="0" fontId="2" fillId="0" borderId="0"/>
  </cellStyleXfs>
  <cellXfs count="21">
    <xf numFmtId="0" fontId="0" fillId="0" borderId="0" xfId="0"/>
    <xf numFmtId="0" fontId="0" fillId="2" borderId="0" xfId="0" applyFill="1"/>
    <xf numFmtId="0" fontId="2" fillId="3" borderId="1" xfId="2" applyFont="1" applyFill="1" applyBorder="1" applyAlignment="1">
      <alignment horizontal="center"/>
    </xf>
    <xf numFmtId="0" fontId="2" fillId="3" borderId="2" xfId="2" applyFont="1" applyFill="1" applyBorder="1" applyAlignment="1">
      <alignment horizontal="center"/>
    </xf>
    <xf numFmtId="0" fontId="2" fillId="3" borderId="0" xfId="3" applyFont="1" applyFill="1" applyBorder="1" applyAlignment="1">
      <alignment horizontal="center"/>
    </xf>
    <xf numFmtId="0" fontId="2" fillId="3" borderId="2" xfId="4" applyFont="1" applyFill="1" applyBorder="1" applyAlignment="1">
      <alignment horizontal="center"/>
    </xf>
    <xf numFmtId="0" fontId="2" fillId="3" borderId="2" xfId="5" applyFont="1" applyFill="1" applyBorder="1" applyAlignment="1">
      <alignment horizontal="center"/>
    </xf>
    <xf numFmtId="0" fontId="0" fillId="0" borderId="0" xfId="0" applyFill="1"/>
    <xf numFmtId="0" fontId="6" fillId="0" borderId="0" xfId="0" applyFont="1" applyFill="1"/>
    <xf numFmtId="0" fontId="2" fillId="0" borderId="0" xfId="2" applyFont="1" applyFill="1" applyBorder="1" applyAlignment="1"/>
    <xf numFmtId="14" fontId="0" fillId="0" borderId="0" xfId="0" applyNumberFormat="1"/>
    <xf numFmtId="164" fontId="0" fillId="0" borderId="0" xfId="0" applyNumberFormat="1"/>
    <xf numFmtId="0" fontId="0" fillId="0" borderId="0" xfId="0" applyBorder="1"/>
    <xf numFmtId="0" fontId="6" fillId="0" borderId="0" xfId="0" applyFont="1"/>
    <xf numFmtId="0" fontId="0" fillId="0" borderId="0" xfId="0" applyAlignment="1"/>
    <xf numFmtId="0" fontId="0" fillId="2" borderId="0" xfId="0" applyFill="1" applyBorder="1"/>
    <xf numFmtId="0" fontId="0" fillId="0" borderId="0" xfId="0" applyFill="1" applyAlignment="1">
      <alignment horizontal="center"/>
    </xf>
    <xf numFmtId="0" fontId="0" fillId="0" borderId="0" xfId="0" applyAlignment="1">
      <alignment horizontal="center"/>
    </xf>
    <xf numFmtId="0" fontId="8" fillId="0" borderId="0" xfId="0" applyFont="1"/>
    <xf numFmtId="0" fontId="9" fillId="3" borderId="2" xfId="4" applyFont="1" applyFill="1" applyBorder="1" applyAlignment="1">
      <alignment horizontal="center"/>
    </xf>
    <xf numFmtId="0" fontId="10" fillId="0" borderId="0" xfId="0" applyFont="1"/>
  </cellXfs>
  <cellStyles count="6">
    <cellStyle name="Normal" xfId="0" builtinId="0"/>
    <cellStyle name="Normal 2" xfId="1"/>
    <cellStyle name="Normal_Sheet1" xfId="2"/>
    <cellStyle name="Normal_Sheet3" xfId="4"/>
    <cellStyle name="Normal_Sheet4" xfId="3"/>
    <cellStyle name="Normal_Sheet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pane xSplit="1" ySplit="1" topLeftCell="B2" activePane="bottomRight" state="frozen"/>
      <selection pane="topRight" activeCell="B1" sqref="B1"/>
      <selection pane="bottomLeft" activeCell="A2" sqref="A2"/>
      <selection pane="bottomRight" activeCell="K2" sqref="K2:K5"/>
    </sheetView>
  </sheetViews>
  <sheetFormatPr defaultRowHeight="15" x14ac:dyDescent="0.25"/>
  <cols>
    <col min="2" max="2" width="32.140625" bestFit="1" customWidth="1"/>
    <col min="3" max="3" width="9" bestFit="1" customWidth="1"/>
    <col min="6" max="6" width="10.7109375" bestFit="1" customWidth="1"/>
    <col min="7" max="7" width="11.7109375" customWidth="1"/>
    <col min="9" max="9" width="11.7109375" customWidth="1"/>
  </cols>
  <sheetData>
    <row r="1" spans="1:24" x14ac:dyDescent="0.25">
      <c r="A1" s="2" t="s">
        <v>0</v>
      </c>
      <c r="B1" s="2" t="s">
        <v>1</v>
      </c>
      <c r="C1" s="2" t="s">
        <v>145</v>
      </c>
      <c r="D1" s="2" t="s">
        <v>2</v>
      </c>
      <c r="E1" s="2" t="s">
        <v>3</v>
      </c>
      <c r="F1" s="2" t="s">
        <v>4</v>
      </c>
      <c r="G1" s="2" t="s">
        <v>5</v>
      </c>
      <c r="H1" s="2" t="s">
        <v>6</v>
      </c>
      <c r="I1" s="2" t="s">
        <v>7</v>
      </c>
      <c r="J1" s="2" t="s">
        <v>8</v>
      </c>
      <c r="K1" s="3" t="s">
        <v>9</v>
      </c>
      <c r="L1" s="3" t="s">
        <v>10</v>
      </c>
      <c r="M1" s="3" t="s">
        <v>11</v>
      </c>
      <c r="N1" s="3" t="s">
        <v>12</v>
      </c>
      <c r="O1" s="2" t="s">
        <v>13</v>
      </c>
      <c r="P1" s="3" t="s">
        <v>14</v>
      </c>
      <c r="Q1" s="3" t="s">
        <v>15</v>
      </c>
      <c r="R1" s="2" t="s">
        <v>16</v>
      </c>
      <c r="S1" s="3" t="s">
        <v>17</v>
      </c>
      <c r="T1" s="3" t="s">
        <v>18</v>
      </c>
      <c r="U1" s="2" t="s">
        <v>19</v>
      </c>
      <c r="V1" s="2" t="s">
        <v>20</v>
      </c>
      <c r="W1" s="2" t="s">
        <v>21</v>
      </c>
      <c r="X1" s="2" t="s">
        <v>22</v>
      </c>
    </row>
    <row r="2" spans="1:24" x14ac:dyDescent="0.25">
      <c r="A2">
        <v>95514</v>
      </c>
      <c r="B2" t="s">
        <v>125</v>
      </c>
      <c r="C2">
        <v>25</v>
      </c>
      <c r="D2" s="16" t="s">
        <v>141</v>
      </c>
      <c r="E2" t="s">
        <v>122</v>
      </c>
      <c r="F2" s="10">
        <v>43156</v>
      </c>
      <c r="G2" t="s">
        <v>144</v>
      </c>
      <c r="H2">
        <v>100</v>
      </c>
      <c r="I2" s="9" t="s">
        <v>23</v>
      </c>
      <c r="J2" s="14" t="s">
        <v>123</v>
      </c>
      <c r="K2" t="s">
        <v>146</v>
      </c>
      <c r="L2" t="s">
        <v>139</v>
      </c>
      <c r="M2" t="b">
        <v>1</v>
      </c>
      <c r="N2" t="b">
        <v>0</v>
      </c>
      <c r="O2" s="7">
        <v>2001</v>
      </c>
      <c r="P2">
        <v>5</v>
      </c>
      <c r="Q2">
        <v>5</v>
      </c>
      <c r="R2" s="7">
        <v>3</v>
      </c>
      <c r="S2" t="s">
        <v>124</v>
      </c>
      <c r="T2">
        <v>0</v>
      </c>
      <c r="U2">
        <v>2.5</v>
      </c>
      <c r="W2" s="11">
        <v>5</v>
      </c>
      <c r="X2" t="b">
        <v>0</v>
      </c>
    </row>
    <row r="3" spans="1:24" x14ac:dyDescent="0.25">
      <c r="A3">
        <v>95515</v>
      </c>
      <c r="B3" t="s">
        <v>126</v>
      </c>
      <c r="C3">
        <v>25</v>
      </c>
      <c r="D3" s="16" t="s">
        <v>141</v>
      </c>
      <c r="E3" t="s">
        <v>122</v>
      </c>
      <c r="F3" s="10">
        <v>43156</v>
      </c>
      <c r="G3" t="s">
        <v>144</v>
      </c>
      <c r="H3">
        <v>100</v>
      </c>
      <c r="I3" s="9" t="s">
        <v>23</v>
      </c>
      <c r="J3" t="s">
        <v>123</v>
      </c>
      <c r="K3" t="s">
        <v>146</v>
      </c>
      <c r="L3" t="s">
        <v>139</v>
      </c>
      <c r="M3" t="b">
        <v>1</v>
      </c>
      <c r="N3" t="b">
        <v>0</v>
      </c>
      <c r="O3" s="7">
        <v>2001</v>
      </c>
      <c r="P3">
        <v>5</v>
      </c>
      <c r="Q3">
        <v>5</v>
      </c>
      <c r="R3" s="7">
        <v>3</v>
      </c>
      <c r="S3" t="s">
        <v>124</v>
      </c>
      <c r="T3">
        <v>0</v>
      </c>
      <c r="U3">
        <v>2.5</v>
      </c>
      <c r="W3" s="11">
        <v>5</v>
      </c>
      <c r="X3" t="b">
        <v>0</v>
      </c>
    </row>
    <row r="4" spans="1:24" x14ac:dyDescent="0.25">
      <c r="A4">
        <v>95516</v>
      </c>
      <c r="B4" t="s">
        <v>127</v>
      </c>
      <c r="C4">
        <v>25</v>
      </c>
      <c r="D4" s="16" t="s">
        <v>142</v>
      </c>
      <c r="E4" t="s">
        <v>122</v>
      </c>
      <c r="F4" s="10">
        <v>43156</v>
      </c>
      <c r="G4" t="s">
        <v>143</v>
      </c>
      <c r="H4">
        <v>100</v>
      </c>
      <c r="I4" s="9" t="s">
        <v>23</v>
      </c>
      <c r="J4" t="s">
        <v>123</v>
      </c>
      <c r="K4" t="s">
        <v>146</v>
      </c>
      <c r="L4" t="s">
        <v>139</v>
      </c>
      <c r="M4" t="b">
        <v>1</v>
      </c>
      <c r="N4" t="b">
        <v>0</v>
      </c>
      <c r="O4" s="7">
        <v>2001</v>
      </c>
      <c r="P4">
        <v>5</v>
      </c>
      <c r="Q4">
        <v>5</v>
      </c>
      <c r="R4" s="7">
        <v>2</v>
      </c>
      <c r="S4" t="s">
        <v>124</v>
      </c>
      <c r="T4">
        <v>0</v>
      </c>
      <c r="U4">
        <v>2.5</v>
      </c>
      <c r="W4" s="11">
        <v>5</v>
      </c>
      <c r="X4" t="b">
        <v>0</v>
      </c>
    </row>
    <row r="5" spans="1:24" x14ac:dyDescent="0.25">
      <c r="A5">
        <v>95517</v>
      </c>
      <c r="B5" t="s">
        <v>128</v>
      </c>
      <c r="C5">
        <v>25</v>
      </c>
      <c r="D5" s="16" t="s">
        <v>142</v>
      </c>
      <c r="E5" t="s">
        <v>122</v>
      </c>
      <c r="F5" s="10">
        <v>43156</v>
      </c>
      <c r="G5" t="s">
        <v>143</v>
      </c>
      <c r="H5">
        <v>100</v>
      </c>
      <c r="I5" s="9" t="s">
        <v>23</v>
      </c>
      <c r="J5" t="s">
        <v>123</v>
      </c>
      <c r="K5" t="s">
        <v>146</v>
      </c>
      <c r="L5" t="s">
        <v>139</v>
      </c>
      <c r="M5" t="b">
        <v>1</v>
      </c>
      <c r="N5" t="b">
        <v>0</v>
      </c>
      <c r="O5" s="7">
        <v>2001</v>
      </c>
      <c r="P5">
        <v>5</v>
      </c>
      <c r="Q5">
        <v>5</v>
      </c>
      <c r="R5" s="7">
        <v>2</v>
      </c>
      <c r="S5" t="s">
        <v>124</v>
      </c>
      <c r="T5">
        <v>0</v>
      </c>
      <c r="U5">
        <v>2.5</v>
      </c>
      <c r="W5" s="11">
        <v>5</v>
      </c>
      <c r="X5" t="b">
        <v>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2" sqref="A2:A5"/>
    </sheetView>
  </sheetViews>
  <sheetFormatPr defaultRowHeight="15" x14ac:dyDescent="0.25"/>
  <sheetData>
    <row r="1" spans="1:7" x14ac:dyDescent="0.25">
      <c r="A1" s="4" t="s">
        <v>24</v>
      </c>
      <c r="B1" s="4" t="s">
        <v>25</v>
      </c>
      <c r="C1" s="4" t="s">
        <v>0</v>
      </c>
      <c r="D1" s="4" t="s">
        <v>26</v>
      </c>
      <c r="E1" s="4" t="s">
        <v>27</v>
      </c>
      <c r="F1" s="4" t="s">
        <v>28</v>
      </c>
      <c r="G1" s="4" t="s">
        <v>29</v>
      </c>
    </row>
    <row r="2" spans="1:7" x14ac:dyDescent="0.25">
      <c r="A2">
        <v>11131</v>
      </c>
      <c r="B2" t="s">
        <v>30</v>
      </c>
      <c r="C2">
        <v>95514</v>
      </c>
      <c r="D2" t="s">
        <v>84</v>
      </c>
      <c r="E2" t="b">
        <v>1</v>
      </c>
      <c r="F2" t="s">
        <v>120</v>
      </c>
      <c r="G2" t="s">
        <v>121</v>
      </c>
    </row>
    <row r="3" spans="1:7" x14ac:dyDescent="0.25">
      <c r="A3">
        <v>11132</v>
      </c>
      <c r="B3" t="s">
        <v>30</v>
      </c>
      <c r="C3">
        <v>95515</v>
      </c>
      <c r="D3" t="s">
        <v>84</v>
      </c>
      <c r="E3" t="b">
        <v>1</v>
      </c>
      <c r="F3" t="s">
        <v>120</v>
      </c>
      <c r="G3" t="s">
        <v>121</v>
      </c>
    </row>
    <row r="4" spans="1:7" x14ac:dyDescent="0.25">
      <c r="A4">
        <v>11133</v>
      </c>
      <c r="B4" t="s">
        <v>30</v>
      </c>
      <c r="C4">
        <v>95516</v>
      </c>
      <c r="D4" t="s">
        <v>84</v>
      </c>
      <c r="E4" t="b">
        <v>1</v>
      </c>
      <c r="F4" t="s">
        <v>120</v>
      </c>
      <c r="G4" t="s">
        <v>121</v>
      </c>
    </row>
    <row r="5" spans="1:7" x14ac:dyDescent="0.25">
      <c r="A5">
        <v>11134</v>
      </c>
      <c r="B5" t="s">
        <v>30</v>
      </c>
      <c r="C5">
        <v>95517</v>
      </c>
      <c r="D5" t="s">
        <v>84</v>
      </c>
      <c r="E5" t="b">
        <v>1</v>
      </c>
      <c r="F5" t="s">
        <v>120</v>
      </c>
      <c r="G5"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tabSelected="1" topLeftCell="D1" workbookViewId="0">
      <pane ySplit="1" topLeftCell="A2" activePane="bottomLeft" state="frozen"/>
      <selection pane="bottomLeft" activeCell="M1" sqref="M1:M1048576"/>
    </sheetView>
  </sheetViews>
  <sheetFormatPr defaultRowHeight="15" x14ac:dyDescent="0.25"/>
  <cols>
    <col min="1" max="7" width="9.140625" style="20"/>
  </cols>
  <sheetData>
    <row r="1" spans="1:14" x14ac:dyDescent="0.25">
      <c r="A1" s="19" t="s">
        <v>24</v>
      </c>
      <c r="B1" s="19" t="s">
        <v>31</v>
      </c>
      <c r="C1" s="19" t="s">
        <v>0</v>
      </c>
      <c r="D1" s="19" t="s">
        <v>32</v>
      </c>
      <c r="E1" s="19" t="s">
        <v>33</v>
      </c>
      <c r="F1" s="19" t="s">
        <v>34</v>
      </c>
      <c r="G1" s="19" t="s">
        <v>35</v>
      </c>
      <c r="I1" s="5" t="s">
        <v>0</v>
      </c>
      <c r="J1" s="5" t="s">
        <v>31</v>
      </c>
      <c r="K1" s="5" t="s">
        <v>32</v>
      </c>
      <c r="L1" s="5" t="s">
        <v>33</v>
      </c>
      <c r="M1" s="5" t="s">
        <v>34</v>
      </c>
      <c r="N1" s="5" t="s">
        <v>35</v>
      </c>
    </row>
    <row r="2" spans="1:14" x14ac:dyDescent="0.25">
      <c r="A2" s="20">
        <v>197940</v>
      </c>
      <c r="B2" s="20">
        <v>785</v>
      </c>
      <c r="C2" s="20">
        <v>95514</v>
      </c>
      <c r="D2" s="20">
        <v>4.7399999999999998E-2</v>
      </c>
      <c r="E2" s="20">
        <v>1.1990000000000001E-2</v>
      </c>
      <c r="F2" s="20" t="s">
        <v>85</v>
      </c>
      <c r="G2" s="20" t="s">
        <v>135</v>
      </c>
      <c r="I2" s="12">
        <v>95514</v>
      </c>
      <c r="J2" s="12">
        <v>785</v>
      </c>
      <c r="K2" s="12">
        <v>4.7399999999999998E-2</v>
      </c>
      <c r="L2" s="12">
        <v>1.1990000000000001E-2</v>
      </c>
      <c r="M2" s="12" t="s">
        <v>85</v>
      </c>
      <c r="N2" s="12" t="s">
        <v>135</v>
      </c>
    </row>
    <row r="3" spans="1:14" x14ac:dyDescent="0.25">
      <c r="A3" s="20">
        <v>197941</v>
      </c>
      <c r="B3" s="20">
        <v>784</v>
      </c>
      <c r="C3" s="20">
        <v>95514</v>
      </c>
      <c r="D3" s="20">
        <v>1.3003</v>
      </c>
      <c r="E3" s="20">
        <v>1.1529</v>
      </c>
      <c r="F3" s="20" t="s">
        <v>85</v>
      </c>
      <c r="G3" s="20" t="s">
        <v>133</v>
      </c>
      <c r="I3">
        <v>95514</v>
      </c>
      <c r="J3">
        <v>784</v>
      </c>
      <c r="K3">
        <v>1.3003</v>
      </c>
      <c r="L3">
        <v>1.1529</v>
      </c>
      <c r="M3" t="s">
        <v>85</v>
      </c>
      <c r="N3" t="s">
        <v>133</v>
      </c>
    </row>
    <row r="4" spans="1:14" x14ac:dyDescent="0.25">
      <c r="A4" s="20">
        <v>197942</v>
      </c>
      <c r="B4" s="20">
        <v>2302</v>
      </c>
      <c r="C4" s="20">
        <v>95514</v>
      </c>
      <c r="D4" s="20">
        <v>8.3500000000000005E-2</v>
      </c>
      <c r="E4" s="20">
        <v>1.5720000000000001E-2</v>
      </c>
      <c r="F4" s="20" t="s">
        <v>85</v>
      </c>
      <c r="G4" s="20" t="s">
        <v>135</v>
      </c>
      <c r="I4">
        <v>95514</v>
      </c>
      <c r="J4">
        <v>2302</v>
      </c>
      <c r="K4">
        <v>8.3500000000000005E-2</v>
      </c>
      <c r="L4">
        <v>1.5720000000000001E-2</v>
      </c>
      <c r="M4" t="s">
        <v>85</v>
      </c>
      <c r="N4" t="s">
        <v>135</v>
      </c>
    </row>
    <row r="5" spans="1:14" x14ac:dyDescent="0.25">
      <c r="A5" s="20">
        <v>197943</v>
      </c>
      <c r="B5" s="20">
        <v>525</v>
      </c>
      <c r="C5" s="20">
        <v>95514</v>
      </c>
      <c r="D5" s="20">
        <v>4.7530000000000003E-2</v>
      </c>
      <c r="E5" s="20">
        <v>1.031E-2</v>
      </c>
      <c r="F5" s="20" t="s">
        <v>85</v>
      </c>
      <c r="G5" s="20" t="s">
        <v>135</v>
      </c>
      <c r="I5">
        <v>95514</v>
      </c>
      <c r="J5">
        <v>525</v>
      </c>
      <c r="K5">
        <v>4.7530000000000003E-2</v>
      </c>
      <c r="L5">
        <v>1.031E-2</v>
      </c>
      <c r="M5" t="s">
        <v>85</v>
      </c>
      <c r="N5" t="s">
        <v>135</v>
      </c>
    </row>
    <row r="6" spans="1:14" x14ac:dyDescent="0.25">
      <c r="A6" s="20">
        <v>197944</v>
      </c>
      <c r="B6" s="20">
        <v>329</v>
      </c>
      <c r="C6" s="20">
        <v>95514</v>
      </c>
      <c r="D6" s="20">
        <v>0.37622</v>
      </c>
      <c r="E6" s="20">
        <v>7.1879999999999999E-2</v>
      </c>
      <c r="F6" s="20" t="s">
        <v>85</v>
      </c>
      <c r="G6" s="20" t="s">
        <v>135</v>
      </c>
      <c r="I6">
        <v>95514</v>
      </c>
      <c r="J6">
        <v>329</v>
      </c>
      <c r="K6">
        <v>0.37622</v>
      </c>
      <c r="L6">
        <v>7.1879999999999999E-2</v>
      </c>
      <c r="M6" t="s">
        <v>85</v>
      </c>
      <c r="N6" t="s">
        <v>135</v>
      </c>
    </row>
    <row r="7" spans="1:14" x14ac:dyDescent="0.25">
      <c r="A7" s="20">
        <v>197945</v>
      </c>
      <c r="B7" s="20">
        <v>699</v>
      </c>
      <c r="C7" s="20">
        <v>95514</v>
      </c>
      <c r="D7" s="20">
        <v>5.0780000000000003</v>
      </c>
      <c r="E7" s="20">
        <v>3.1271</v>
      </c>
      <c r="F7" s="20" t="s">
        <v>85</v>
      </c>
      <c r="G7" s="20" t="s">
        <v>133</v>
      </c>
      <c r="I7">
        <v>95514</v>
      </c>
      <c r="J7">
        <v>699</v>
      </c>
      <c r="K7" s="18">
        <v>5.0780000000000003</v>
      </c>
      <c r="L7">
        <v>3.1271</v>
      </c>
      <c r="M7" t="s">
        <v>85</v>
      </c>
      <c r="N7" t="s">
        <v>133</v>
      </c>
    </row>
    <row r="8" spans="1:14" x14ac:dyDescent="0.25">
      <c r="A8" s="20">
        <v>197946</v>
      </c>
      <c r="B8" s="20">
        <v>292</v>
      </c>
      <c r="C8" s="20">
        <v>95514</v>
      </c>
      <c r="D8" s="20">
        <v>11.8994</v>
      </c>
      <c r="E8" s="20">
        <v>2.9731000000000001</v>
      </c>
      <c r="F8" s="20" t="s">
        <v>85</v>
      </c>
      <c r="G8" s="20" t="s">
        <v>135</v>
      </c>
      <c r="I8">
        <v>95514</v>
      </c>
      <c r="J8">
        <v>292</v>
      </c>
      <c r="K8">
        <v>11.8994</v>
      </c>
      <c r="L8">
        <v>2.9731000000000001</v>
      </c>
      <c r="M8" t="s">
        <v>85</v>
      </c>
      <c r="N8" t="s">
        <v>135</v>
      </c>
    </row>
    <row r="9" spans="1:14" x14ac:dyDescent="0.25">
      <c r="A9" s="20">
        <v>197947</v>
      </c>
      <c r="B9" s="20">
        <v>488</v>
      </c>
      <c r="C9" s="20">
        <v>95514</v>
      </c>
      <c r="D9" s="20">
        <v>5.1463999999999999</v>
      </c>
      <c r="E9" s="20">
        <v>1.4178999999999999</v>
      </c>
      <c r="F9" s="20" t="s">
        <v>85</v>
      </c>
      <c r="G9" s="20" t="s">
        <v>135</v>
      </c>
      <c r="I9">
        <v>95514</v>
      </c>
      <c r="J9">
        <v>488</v>
      </c>
      <c r="K9">
        <v>5.1463999999999999</v>
      </c>
      <c r="L9">
        <v>1.4178999999999999</v>
      </c>
      <c r="M9" t="s">
        <v>85</v>
      </c>
      <c r="N9" t="s">
        <v>135</v>
      </c>
    </row>
    <row r="10" spans="1:14" x14ac:dyDescent="0.25">
      <c r="A10" s="20">
        <v>197948</v>
      </c>
      <c r="B10" s="20">
        <v>693</v>
      </c>
      <c r="C10" s="20">
        <v>95514</v>
      </c>
      <c r="D10" s="20">
        <v>3.4770000000000002E-2</v>
      </c>
      <c r="E10" s="20">
        <v>2.6079999999999999E-2</v>
      </c>
      <c r="F10" s="20" t="s">
        <v>85</v>
      </c>
      <c r="G10" s="20" t="s">
        <v>135</v>
      </c>
      <c r="I10">
        <v>95514</v>
      </c>
      <c r="J10">
        <v>693</v>
      </c>
      <c r="K10">
        <v>3.4770000000000002E-2</v>
      </c>
      <c r="L10">
        <v>2.6079999999999999E-2</v>
      </c>
      <c r="M10" t="s">
        <v>85</v>
      </c>
      <c r="N10" t="s">
        <v>135</v>
      </c>
    </row>
    <row r="11" spans="1:14" x14ac:dyDescent="0.25">
      <c r="A11" s="20">
        <v>197949</v>
      </c>
      <c r="B11" s="20">
        <v>298</v>
      </c>
      <c r="C11" s="20">
        <v>95514</v>
      </c>
      <c r="D11" s="20">
        <v>1.9279999999999999E-2</v>
      </c>
      <c r="E11" s="20">
        <v>6.45E-3</v>
      </c>
      <c r="F11" s="20" t="s">
        <v>85</v>
      </c>
      <c r="G11" s="20" t="s">
        <v>135</v>
      </c>
      <c r="I11" s="12">
        <v>95514</v>
      </c>
      <c r="J11" s="12">
        <v>298</v>
      </c>
      <c r="K11" s="12">
        <v>1.9279999999999999E-2</v>
      </c>
      <c r="L11" s="12">
        <v>6.45E-3</v>
      </c>
      <c r="M11" s="12" t="s">
        <v>85</v>
      </c>
      <c r="N11" s="12" t="s">
        <v>135</v>
      </c>
    </row>
    <row r="12" spans="1:14" x14ac:dyDescent="0.25">
      <c r="A12" s="20">
        <v>197950</v>
      </c>
      <c r="B12" s="20">
        <v>520</v>
      </c>
      <c r="C12" s="20">
        <v>95514</v>
      </c>
      <c r="D12" s="20">
        <v>2.4070000000000001E-2</v>
      </c>
      <c r="E12" s="20">
        <v>1.41E-3</v>
      </c>
      <c r="F12" s="20" t="s">
        <v>85</v>
      </c>
      <c r="G12" s="20" t="s">
        <v>135</v>
      </c>
      <c r="I12">
        <v>95514</v>
      </c>
      <c r="J12">
        <v>520</v>
      </c>
      <c r="K12">
        <v>2.4070000000000001E-2</v>
      </c>
      <c r="L12">
        <v>1.41E-3</v>
      </c>
      <c r="M12" t="s">
        <v>85</v>
      </c>
      <c r="N12" t="s">
        <v>135</v>
      </c>
    </row>
    <row r="13" spans="1:14" x14ac:dyDescent="0.25">
      <c r="A13" s="20">
        <v>197951</v>
      </c>
      <c r="B13" s="20">
        <v>778</v>
      </c>
      <c r="C13" s="20">
        <v>95514</v>
      </c>
      <c r="D13" s="20">
        <v>2.4459999999999999E-2</v>
      </c>
      <c r="E13" s="20">
        <v>3.65E-3</v>
      </c>
      <c r="F13" s="20" t="s">
        <v>85</v>
      </c>
      <c r="G13" s="20" t="s">
        <v>135</v>
      </c>
      <c r="I13">
        <v>95514</v>
      </c>
      <c r="J13">
        <v>778</v>
      </c>
      <c r="K13">
        <v>2.4459999999999999E-2</v>
      </c>
      <c r="L13">
        <v>3.65E-3</v>
      </c>
      <c r="M13" t="s">
        <v>85</v>
      </c>
      <c r="N13" t="s">
        <v>135</v>
      </c>
    </row>
    <row r="14" spans="1:14" x14ac:dyDescent="0.25">
      <c r="A14" s="20">
        <v>197952</v>
      </c>
      <c r="B14" s="20">
        <v>300</v>
      </c>
      <c r="C14" s="20">
        <v>95514</v>
      </c>
      <c r="D14" s="20">
        <v>0.20463999999999999</v>
      </c>
      <c r="E14" s="20">
        <v>4.301E-2</v>
      </c>
      <c r="F14" s="20" t="s">
        <v>85</v>
      </c>
      <c r="G14" s="20" t="s">
        <v>135</v>
      </c>
      <c r="I14">
        <v>95514</v>
      </c>
      <c r="J14">
        <v>300</v>
      </c>
      <c r="K14">
        <v>0.20463999999999999</v>
      </c>
      <c r="L14">
        <v>4.301E-2</v>
      </c>
      <c r="M14" t="s">
        <v>85</v>
      </c>
      <c r="N14" t="s">
        <v>135</v>
      </c>
    </row>
    <row r="15" spans="1:14" x14ac:dyDescent="0.25">
      <c r="A15" s="20">
        <v>197953</v>
      </c>
      <c r="B15" s="20">
        <v>612</v>
      </c>
      <c r="C15" s="20">
        <v>95514</v>
      </c>
      <c r="D15" s="20">
        <v>7.6039999999999996E-2</v>
      </c>
      <c r="E15" s="20">
        <v>6.4259999999999998E-2</v>
      </c>
      <c r="F15" s="20" t="s">
        <v>85</v>
      </c>
      <c r="G15" s="20" t="s">
        <v>135</v>
      </c>
      <c r="I15">
        <v>95514</v>
      </c>
      <c r="J15">
        <v>612</v>
      </c>
      <c r="K15">
        <v>7.6039999999999996E-2</v>
      </c>
      <c r="L15">
        <v>6.4259999999999998E-2</v>
      </c>
      <c r="M15" t="s">
        <v>85</v>
      </c>
      <c r="N15" t="s">
        <v>135</v>
      </c>
    </row>
    <row r="16" spans="1:14" x14ac:dyDescent="0.25">
      <c r="A16" s="20">
        <v>197954</v>
      </c>
      <c r="B16" s="20">
        <v>1839</v>
      </c>
      <c r="C16" s="20">
        <v>95514</v>
      </c>
      <c r="D16" s="20">
        <v>6.2899999999999996E-3</v>
      </c>
      <c r="E16" s="20">
        <v>2.2499999999999998E-3</v>
      </c>
      <c r="F16" s="20" t="s">
        <v>85</v>
      </c>
      <c r="G16" s="20" t="s">
        <v>135</v>
      </c>
      <c r="I16">
        <v>95514</v>
      </c>
      <c r="J16">
        <v>1839</v>
      </c>
      <c r="K16">
        <v>6.2899999999999996E-3</v>
      </c>
      <c r="L16">
        <v>2.2499999999999998E-3</v>
      </c>
      <c r="M16" t="s">
        <v>85</v>
      </c>
      <c r="N16" t="s">
        <v>135</v>
      </c>
    </row>
    <row r="17" spans="1:14" x14ac:dyDescent="0.25">
      <c r="A17" s="20">
        <v>197955</v>
      </c>
      <c r="B17" s="20">
        <v>526</v>
      </c>
      <c r="C17" s="20">
        <v>95514</v>
      </c>
      <c r="D17" s="20">
        <v>4.2979999999999997E-2</v>
      </c>
      <c r="E17" s="20">
        <v>9.9299999999999996E-3</v>
      </c>
      <c r="F17" s="20" t="s">
        <v>85</v>
      </c>
      <c r="G17" s="20" t="s">
        <v>135</v>
      </c>
      <c r="I17">
        <v>95514</v>
      </c>
      <c r="J17">
        <v>526</v>
      </c>
      <c r="K17">
        <v>4.2979999999999997E-2</v>
      </c>
      <c r="L17">
        <v>9.9299999999999996E-3</v>
      </c>
      <c r="M17" t="s">
        <v>85</v>
      </c>
      <c r="N17" t="s">
        <v>135</v>
      </c>
    </row>
    <row r="18" spans="1:14" x14ac:dyDescent="0.25">
      <c r="A18" s="20">
        <v>197956</v>
      </c>
      <c r="B18" s="20">
        <v>697</v>
      </c>
      <c r="C18" s="20">
        <v>95514</v>
      </c>
      <c r="D18" s="20">
        <v>7.7759999999999996E-2</v>
      </c>
      <c r="E18" s="20">
        <v>3.49E-3</v>
      </c>
      <c r="F18" s="20" t="s">
        <v>85</v>
      </c>
      <c r="G18" s="20" t="s">
        <v>135</v>
      </c>
      <c r="I18">
        <v>95514</v>
      </c>
      <c r="J18">
        <v>697</v>
      </c>
      <c r="K18">
        <v>7.7759999999999996E-2</v>
      </c>
      <c r="L18">
        <v>3.49E-3</v>
      </c>
      <c r="M18" t="s">
        <v>85</v>
      </c>
      <c r="N18" t="s">
        <v>135</v>
      </c>
    </row>
    <row r="19" spans="1:14" x14ac:dyDescent="0.25">
      <c r="A19" s="20">
        <v>197957</v>
      </c>
      <c r="B19" s="20">
        <v>712</v>
      </c>
      <c r="C19" s="20">
        <v>95514</v>
      </c>
      <c r="D19" s="20">
        <v>2.7499999999999998E-3</v>
      </c>
      <c r="E19" s="20">
        <v>1.1800000000000001E-3</v>
      </c>
      <c r="F19" s="20" t="s">
        <v>85</v>
      </c>
      <c r="G19" s="20" t="s">
        <v>135</v>
      </c>
      <c r="I19">
        <v>95514</v>
      </c>
      <c r="J19">
        <v>712</v>
      </c>
      <c r="K19">
        <v>2.7499999999999998E-3</v>
      </c>
      <c r="L19">
        <v>1.1800000000000001E-3</v>
      </c>
      <c r="M19" t="s">
        <v>85</v>
      </c>
      <c r="N19" t="s">
        <v>135</v>
      </c>
    </row>
    <row r="20" spans="1:14" x14ac:dyDescent="0.25">
      <c r="A20" s="20">
        <v>197958</v>
      </c>
      <c r="B20" s="20">
        <v>767</v>
      </c>
      <c r="C20" s="20">
        <v>95514</v>
      </c>
      <c r="D20" s="20">
        <v>4.6039999999999998E-2</v>
      </c>
      <c r="E20" s="20">
        <v>7.5599999999999999E-3</v>
      </c>
      <c r="F20" s="20" t="s">
        <v>85</v>
      </c>
      <c r="G20" s="20" t="s">
        <v>135</v>
      </c>
      <c r="I20">
        <v>95514</v>
      </c>
      <c r="J20">
        <v>767</v>
      </c>
      <c r="K20">
        <v>4.6039999999999998E-2</v>
      </c>
      <c r="L20">
        <v>7.5599999999999999E-3</v>
      </c>
      <c r="M20" t="s">
        <v>85</v>
      </c>
      <c r="N20" t="s">
        <v>135</v>
      </c>
    </row>
    <row r="21" spans="1:14" x14ac:dyDescent="0.25">
      <c r="A21" s="20">
        <v>197959</v>
      </c>
      <c r="B21" s="20">
        <v>1850</v>
      </c>
      <c r="C21" s="20">
        <v>95514</v>
      </c>
      <c r="D21" s="20">
        <v>2.9829999999999999E-2</v>
      </c>
      <c r="E21" s="20">
        <v>1.3299999999999999E-2</v>
      </c>
      <c r="F21" s="20" t="s">
        <v>85</v>
      </c>
      <c r="G21" s="20" t="s">
        <v>135</v>
      </c>
      <c r="I21">
        <v>95514</v>
      </c>
      <c r="J21">
        <v>1850</v>
      </c>
      <c r="K21">
        <v>2.9829999999999999E-2</v>
      </c>
      <c r="L21">
        <v>1.3299999999999999E-2</v>
      </c>
      <c r="M21" t="s">
        <v>85</v>
      </c>
      <c r="N21" t="s">
        <v>135</v>
      </c>
    </row>
    <row r="22" spans="1:14" x14ac:dyDescent="0.25">
      <c r="A22" s="20">
        <v>197960</v>
      </c>
      <c r="B22" s="20">
        <v>379</v>
      </c>
      <c r="C22" s="20">
        <v>95514</v>
      </c>
      <c r="D22" s="20">
        <v>2.2499999999999999E-2</v>
      </c>
      <c r="E22" s="20">
        <v>4.7200000000000002E-3</v>
      </c>
      <c r="F22" s="20" t="s">
        <v>85</v>
      </c>
      <c r="G22" s="20" t="s">
        <v>135</v>
      </c>
      <c r="I22">
        <v>95514</v>
      </c>
      <c r="J22">
        <v>379</v>
      </c>
      <c r="K22">
        <v>2.2499999999999999E-2</v>
      </c>
      <c r="L22">
        <v>4.7200000000000002E-3</v>
      </c>
      <c r="M22" t="s">
        <v>85</v>
      </c>
      <c r="N22" t="s">
        <v>135</v>
      </c>
    </row>
    <row r="23" spans="1:14" x14ac:dyDescent="0.25">
      <c r="A23" s="20">
        <v>197961</v>
      </c>
      <c r="B23" s="20">
        <v>380</v>
      </c>
      <c r="C23" s="20">
        <v>95514</v>
      </c>
      <c r="D23" s="20">
        <v>6.676E-2</v>
      </c>
      <c r="E23" s="20">
        <v>4.0259999999999997E-2</v>
      </c>
      <c r="F23" s="20" t="s">
        <v>85</v>
      </c>
      <c r="G23" s="20" t="s">
        <v>135</v>
      </c>
      <c r="I23">
        <v>95514</v>
      </c>
      <c r="J23">
        <v>380</v>
      </c>
      <c r="K23">
        <v>6.676E-2</v>
      </c>
      <c r="L23">
        <v>4.0259999999999997E-2</v>
      </c>
      <c r="M23" t="s">
        <v>85</v>
      </c>
      <c r="N23" t="s">
        <v>135</v>
      </c>
    </row>
    <row r="24" spans="1:14" x14ac:dyDescent="0.25">
      <c r="A24" s="20">
        <v>197962</v>
      </c>
      <c r="B24" s="20">
        <v>468</v>
      </c>
      <c r="C24" s="20">
        <v>95514</v>
      </c>
      <c r="D24" s="20">
        <v>2.5319999999999999E-2</v>
      </c>
      <c r="E24" s="20">
        <v>3.4099999999999998E-3</v>
      </c>
      <c r="F24" s="20" t="s">
        <v>85</v>
      </c>
      <c r="G24" s="20" t="s">
        <v>135</v>
      </c>
      <c r="I24">
        <v>95514</v>
      </c>
      <c r="J24">
        <v>468</v>
      </c>
      <c r="K24">
        <v>2.5319999999999999E-2</v>
      </c>
      <c r="L24">
        <v>3.4099999999999998E-3</v>
      </c>
      <c r="M24" t="s">
        <v>85</v>
      </c>
      <c r="N24" t="s">
        <v>135</v>
      </c>
    </row>
    <row r="25" spans="1:14" x14ac:dyDescent="0.25">
      <c r="A25" s="20">
        <v>197963</v>
      </c>
      <c r="B25" s="20">
        <v>626</v>
      </c>
      <c r="C25" s="20">
        <v>95514</v>
      </c>
      <c r="D25" s="20">
        <v>1</v>
      </c>
      <c r="E25" s="20">
        <v>-99</v>
      </c>
      <c r="F25" s="20" t="s">
        <v>140</v>
      </c>
      <c r="G25" s="20" t="s">
        <v>134</v>
      </c>
      <c r="I25">
        <v>95514</v>
      </c>
      <c r="J25">
        <v>626</v>
      </c>
      <c r="K25">
        <v>1</v>
      </c>
      <c r="M25" t="s">
        <v>140</v>
      </c>
      <c r="N25" t="s">
        <v>134</v>
      </c>
    </row>
    <row r="26" spans="1:14" x14ac:dyDescent="0.25">
      <c r="A26" s="20">
        <v>197964</v>
      </c>
      <c r="B26" s="20">
        <v>797</v>
      </c>
      <c r="C26" s="20">
        <v>95514</v>
      </c>
      <c r="D26" s="20">
        <v>4.9000000000000004</v>
      </c>
      <c r="E26" s="20">
        <v>-99</v>
      </c>
      <c r="F26" s="20" t="s">
        <v>140</v>
      </c>
      <c r="G26" s="20" t="s">
        <v>134</v>
      </c>
      <c r="I26">
        <v>95514</v>
      </c>
      <c r="J26">
        <v>797</v>
      </c>
      <c r="K26">
        <v>4.9000000000000004</v>
      </c>
      <c r="M26" t="s">
        <v>140</v>
      </c>
      <c r="N26" t="s">
        <v>134</v>
      </c>
    </row>
    <row r="27" spans="1:14" x14ac:dyDescent="0.25">
      <c r="A27" s="20">
        <v>197965</v>
      </c>
      <c r="B27" s="20">
        <v>22302</v>
      </c>
      <c r="C27" s="20">
        <v>95514</v>
      </c>
      <c r="D27" s="20">
        <v>0.4</v>
      </c>
      <c r="E27" s="20">
        <v>-99</v>
      </c>
      <c r="F27" s="20" t="s">
        <v>140</v>
      </c>
      <c r="G27" s="20" t="s">
        <v>86</v>
      </c>
      <c r="I27">
        <v>95514</v>
      </c>
      <c r="J27">
        <v>2669</v>
      </c>
      <c r="K27">
        <v>0.4</v>
      </c>
      <c r="M27" t="s">
        <v>140</v>
      </c>
      <c r="N27" t="s">
        <v>86</v>
      </c>
    </row>
    <row r="28" spans="1:14" x14ac:dyDescent="0.25">
      <c r="A28" s="20">
        <v>197966</v>
      </c>
      <c r="B28" s="20">
        <v>2670</v>
      </c>
      <c r="C28" s="20">
        <v>95514</v>
      </c>
      <c r="D28" s="20">
        <v>12.523592413508773</v>
      </c>
      <c r="E28" s="20">
        <v>-99</v>
      </c>
      <c r="F28" s="20" t="s">
        <v>140</v>
      </c>
      <c r="G28" s="20" t="s">
        <v>86</v>
      </c>
      <c r="I28">
        <v>95514</v>
      </c>
      <c r="J28">
        <v>2670</v>
      </c>
      <c r="K28" s="1">
        <v>12.308593193508774</v>
      </c>
      <c r="M28" t="s">
        <v>140</v>
      </c>
      <c r="N28" t="s">
        <v>86</v>
      </c>
    </row>
    <row r="29" spans="1:14" x14ac:dyDescent="0.25">
      <c r="A29" s="20">
        <v>197967</v>
      </c>
      <c r="B29" s="20">
        <v>2671</v>
      </c>
      <c r="C29" s="20">
        <v>95514</v>
      </c>
      <c r="D29" s="20">
        <v>56.49416758649123</v>
      </c>
      <c r="E29" s="20">
        <v>-99</v>
      </c>
      <c r="F29" s="20" t="s">
        <v>140</v>
      </c>
      <c r="G29" s="20" t="s">
        <v>86</v>
      </c>
      <c r="I29">
        <v>95514</v>
      </c>
      <c r="J29">
        <v>2671</v>
      </c>
      <c r="K29" s="1">
        <v>56.709166806491226</v>
      </c>
      <c r="M29" t="s">
        <v>140</v>
      </c>
      <c r="N29" t="s">
        <v>86</v>
      </c>
    </row>
    <row r="30" spans="1:14" x14ac:dyDescent="0.25">
      <c r="A30" s="20">
        <v>197968</v>
      </c>
      <c r="B30" s="20">
        <v>785</v>
      </c>
      <c r="C30" s="20">
        <v>95515</v>
      </c>
      <c r="D30" s="20">
        <v>0.16317999999999999</v>
      </c>
      <c r="E30" s="20">
        <v>5.4599999999999996E-3</v>
      </c>
      <c r="F30" s="20" t="s">
        <v>85</v>
      </c>
      <c r="G30" s="20" t="s">
        <v>135</v>
      </c>
      <c r="I30">
        <v>95515</v>
      </c>
      <c r="J30">
        <v>785</v>
      </c>
      <c r="K30">
        <v>0.16317999999999999</v>
      </c>
      <c r="L30">
        <v>5.4599999999999996E-3</v>
      </c>
      <c r="M30" t="s">
        <v>85</v>
      </c>
      <c r="N30" t="s">
        <v>135</v>
      </c>
    </row>
    <row r="31" spans="1:14" x14ac:dyDescent="0.25">
      <c r="A31" s="20">
        <v>197969</v>
      </c>
      <c r="B31" s="20">
        <v>784</v>
      </c>
      <c r="C31" s="20">
        <v>95515</v>
      </c>
      <c r="D31" s="20">
        <v>0.10058</v>
      </c>
      <c r="E31" s="20">
        <v>3.5999999999999999E-3</v>
      </c>
      <c r="F31" s="20" t="s">
        <v>85</v>
      </c>
      <c r="G31" s="20" t="s">
        <v>133</v>
      </c>
      <c r="I31">
        <v>95515</v>
      </c>
      <c r="J31">
        <v>784</v>
      </c>
      <c r="K31">
        <v>0.10058</v>
      </c>
      <c r="L31">
        <v>3.5999999999999999E-3</v>
      </c>
      <c r="M31" t="s">
        <v>85</v>
      </c>
      <c r="N31" t="s">
        <v>133</v>
      </c>
    </row>
    <row r="32" spans="1:14" x14ac:dyDescent="0.25">
      <c r="A32" s="20">
        <v>197970</v>
      </c>
      <c r="B32" s="20">
        <v>2302</v>
      </c>
      <c r="C32" s="20">
        <v>95515</v>
      </c>
      <c r="D32" s="20">
        <v>9.3689999999999996E-2</v>
      </c>
      <c r="E32" s="20">
        <v>1.4630000000000001E-2</v>
      </c>
      <c r="F32" s="20" t="s">
        <v>85</v>
      </c>
      <c r="G32" s="20" t="s">
        <v>135</v>
      </c>
      <c r="I32">
        <v>95515</v>
      </c>
      <c r="J32">
        <v>2302</v>
      </c>
      <c r="K32">
        <v>9.3689999999999996E-2</v>
      </c>
      <c r="L32">
        <v>1.4630000000000001E-2</v>
      </c>
      <c r="M32" t="s">
        <v>85</v>
      </c>
      <c r="N32" t="s">
        <v>135</v>
      </c>
    </row>
    <row r="33" spans="1:14" x14ac:dyDescent="0.25">
      <c r="A33" s="20">
        <v>197971</v>
      </c>
      <c r="B33" s="20">
        <v>525</v>
      </c>
      <c r="C33" s="20">
        <v>95515</v>
      </c>
      <c r="D33" s="20">
        <v>0.14615</v>
      </c>
      <c r="E33" s="20">
        <v>1.108E-2</v>
      </c>
      <c r="F33" s="20" t="s">
        <v>85</v>
      </c>
      <c r="G33" s="20" t="s">
        <v>135</v>
      </c>
      <c r="I33">
        <v>95515</v>
      </c>
      <c r="J33">
        <v>525</v>
      </c>
      <c r="K33">
        <v>0.14615</v>
      </c>
      <c r="L33">
        <v>1.108E-2</v>
      </c>
      <c r="M33" t="s">
        <v>85</v>
      </c>
      <c r="N33" t="s">
        <v>135</v>
      </c>
    </row>
    <row r="34" spans="1:14" x14ac:dyDescent="0.25">
      <c r="A34" s="20">
        <v>197972</v>
      </c>
      <c r="B34" s="20">
        <v>329</v>
      </c>
      <c r="C34" s="20">
        <v>95515</v>
      </c>
      <c r="D34" s="20">
        <v>1.4359</v>
      </c>
      <c r="E34" s="20">
        <v>0.1007</v>
      </c>
      <c r="F34" s="20" t="s">
        <v>85</v>
      </c>
      <c r="G34" s="20" t="s">
        <v>135</v>
      </c>
      <c r="I34">
        <v>95515</v>
      </c>
      <c r="J34">
        <v>329</v>
      </c>
      <c r="K34">
        <v>1.4359</v>
      </c>
      <c r="L34">
        <v>0.1007</v>
      </c>
      <c r="M34" t="s">
        <v>85</v>
      </c>
      <c r="N34" t="s">
        <v>135</v>
      </c>
    </row>
    <row r="35" spans="1:14" x14ac:dyDescent="0.25">
      <c r="A35" s="20">
        <v>197973</v>
      </c>
      <c r="B35" s="20">
        <v>699</v>
      </c>
      <c r="C35" s="20">
        <v>95515</v>
      </c>
      <c r="D35" s="20">
        <v>2.8748999999999998</v>
      </c>
      <c r="E35" s="20">
        <v>0.1079</v>
      </c>
      <c r="F35" s="20" t="s">
        <v>85</v>
      </c>
      <c r="G35" s="20" t="s">
        <v>133</v>
      </c>
      <c r="I35">
        <v>95515</v>
      </c>
      <c r="J35">
        <v>699</v>
      </c>
      <c r="K35">
        <v>2.8748999999999998</v>
      </c>
      <c r="L35">
        <v>0.1079</v>
      </c>
      <c r="M35" t="s">
        <v>85</v>
      </c>
      <c r="N35" t="s">
        <v>133</v>
      </c>
    </row>
    <row r="36" spans="1:14" x14ac:dyDescent="0.25">
      <c r="A36" s="20">
        <v>197974</v>
      </c>
      <c r="B36" s="20">
        <v>693</v>
      </c>
      <c r="C36" s="20">
        <v>95515</v>
      </c>
      <c r="D36" s="20">
        <v>1.3440000000000001E-2</v>
      </c>
      <c r="E36" s="20">
        <v>2.7000000000000001E-3</v>
      </c>
      <c r="F36" s="20" t="s">
        <v>85</v>
      </c>
      <c r="G36" s="20" t="s">
        <v>135</v>
      </c>
      <c r="I36">
        <v>95515</v>
      </c>
      <c r="J36">
        <v>693</v>
      </c>
      <c r="K36">
        <v>1.3440000000000001E-2</v>
      </c>
      <c r="L36">
        <v>2.7000000000000001E-3</v>
      </c>
      <c r="M36" t="s">
        <v>85</v>
      </c>
      <c r="N36" t="s">
        <v>135</v>
      </c>
    </row>
    <row r="37" spans="1:14" x14ac:dyDescent="0.25">
      <c r="A37" s="20">
        <v>197975</v>
      </c>
      <c r="B37" s="20">
        <v>298</v>
      </c>
      <c r="C37" s="20">
        <v>95515</v>
      </c>
      <c r="D37" s="20">
        <v>1.303E-2</v>
      </c>
      <c r="E37" s="20">
        <v>8.3000000000000001E-4</v>
      </c>
      <c r="F37" s="20" t="s">
        <v>85</v>
      </c>
      <c r="G37" s="20" t="s">
        <v>135</v>
      </c>
      <c r="I37">
        <v>95515</v>
      </c>
      <c r="J37">
        <v>298</v>
      </c>
      <c r="K37">
        <v>1.303E-2</v>
      </c>
      <c r="L37">
        <v>8.3000000000000001E-4</v>
      </c>
      <c r="M37" t="s">
        <v>85</v>
      </c>
      <c r="N37" t="s">
        <v>135</v>
      </c>
    </row>
    <row r="38" spans="1:14" x14ac:dyDescent="0.25">
      <c r="A38" s="20">
        <v>197976</v>
      </c>
      <c r="B38" s="20">
        <v>328</v>
      </c>
      <c r="C38" s="20">
        <v>95515</v>
      </c>
      <c r="D38" s="20">
        <v>4.6000000000000001E-4</v>
      </c>
      <c r="E38" s="20">
        <v>6.9999999999999994E-5</v>
      </c>
      <c r="F38" s="20" t="s">
        <v>85</v>
      </c>
      <c r="G38" s="20" t="s">
        <v>135</v>
      </c>
      <c r="I38">
        <v>95515</v>
      </c>
      <c r="J38">
        <v>328</v>
      </c>
      <c r="K38">
        <v>4.6000000000000001E-4</v>
      </c>
      <c r="L38">
        <v>6.9999999999999994E-5</v>
      </c>
      <c r="M38" t="s">
        <v>85</v>
      </c>
      <c r="N38" t="s">
        <v>135</v>
      </c>
    </row>
    <row r="39" spans="1:14" x14ac:dyDescent="0.25">
      <c r="A39" s="20">
        <v>197977</v>
      </c>
      <c r="B39" s="20">
        <v>520</v>
      </c>
      <c r="C39" s="20">
        <v>95515</v>
      </c>
      <c r="D39" s="20">
        <v>2.359E-2</v>
      </c>
      <c r="E39" s="20">
        <v>1.25E-3</v>
      </c>
      <c r="F39" s="20" t="s">
        <v>85</v>
      </c>
      <c r="G39" s="20" t="s">
        <v>135</v>
      </c>
      <c r="I39">
        <v>95515</v>
      </c>
      <c r="J39">
        <v>520</v>
      </c>
      <c r="K39">
        <v>2.359E-2</v>
      </c>
      <c r="L39">
        <v>1.25E-3</v>
      </c>
      <c r="M39" t="s">
        <v>85</v>
      </c>
      <c r="N39" t="s">
        <v>135</v>
      </c>
    </row>
    <row r="40" spans="1:14" x14ac:dyDescent="0.25">
      <c r="A40" s="20">
        <v>197978</v>
      </c>
      <c r="B40" s="20">
        <v>778</v>
      </c>
      <c r="C40" s="20">
        <v>95515</v>
      </c>
      <c r="D40" s="20">
        <v>3.0429999999999999E-2</v>
      </c>
      <c r="E40" s="20">
        <v>2.9299999999999999E-3</v>
      </c>
      <c r="F40" s="20" t="s">
        <v>85</v>
      </c>
      <c r="G40" s="20" t="s">
        <v>135</v>
      </c>
      <c r="I40">
        <v>95515</v>
      </c>
      <c r="J40">
        <v>778</v>
      </c>
      <c r="K40">
        <v>3.0429999999999999E-2</v>
      </c>
      <c r="L40">
        <v>2.9299999999999999E-3</v>
      </c>
      <c r="M40" t="s">
        <v>85</v>
      </c>
      <c r="N40" t="s">
        <v>135</v>
      </c>
    </row>
    <row r="41" spans="1:14" x14ac:dyDescent="0.25">
      <c r="A41" s="20">
        <v>197979</v>
      </c>
      <c r="B41" s="20">
        <v>300</v>
      </c>
      <c r="C41" s="20">
        <v>95515</v>
      </c>
      <c r="D41" s="20">
        <v>0.36625999999999997</v>
      </c>
      <c r="E41" s="20">
        <v>3.0999999999999999E-3</v>
      </c>
      <c r="F41" s="20" t="s">
        <v>85</v>
      </c>
      <c r="G41" s="20" t="s">
        <v>135</v>
      </c>
      <c r="I41">
        <v>95515</v>
      </c>
      <c r="J41">
        <v>300</v>
      </c>
      <c r="K41">
        <v>0.36625999999999997</v>
      </c>
      <c r="L41">
        <v>3.0999999999999999E-3</v>
      </c>
      <c r="M41" t="s">
        <v>85</v>
      </c>
      <c r="N41" t="s">
        <v>135</v>
      </c>
    </row>
    <row r="42" spans="1:14" x14ac:dyDescent="0.25">
      <c r="A42" s="20">
        <v>197980</v>
      </c>
      <c r="B42" s="20">
        <v>612</v>
      </c>
      <c r="C42" s="20">
        <v>95515</v>
      </c>
      <c r="D42" s="20">
        <v>3.0499999999999999E-2</v>
      </c>
      <c r="E42" s="20">
        <v>6.1000000000000004E-3</v>
      </c>
      <c r="F42" s="20" t="s">
        <v>85</v>
      </c>
      <c r="G42" s="20" t="s">
        <v>135</v>
      </c>
      <c r="I42">
        <v>95515</v>
      </c>
      <c r="J42">
        <v>612</v>
      </c>
      <c r="K42">
        <v>3.0499999999999999E-2</v>
      </c>
      <c r="L42">
        <v>6.1000000000000004E-3</v>
      </c>
      <c r="M42" t="s">
        <v>85</v>
      </c>
      <c r="N42" t="s">
        <v>135</v>
      </c>
    </row>
    <row r="43" spans="1:14" x14ac:dyDescent="0.25">
      <c r="A43" s="20">
        <v>197981</v>
      </c>
      <c r="B43" s="20">
        <v>1839</v>
      </c>
      <c r="C43" s="20">
        <v>95515</v>
      </c>
      <c r="D43" s="20">
        <v>1.4599999999999999E-3</v>
      </c>
      <c r="E43" s="20">
        <v>1.1E-4</v>
      </c>
      <c r="F43" s="20" t="s">
        <v>85</v>
      </c>
      <c r="G43" s="20" t="s">
        <v>135</v>
      </c>
      <c r="I43">
        <v>95515</v>
      </c>
      <c r="J43">
        <v>1839</v>
      </c>
      <c r="K43">
        <v>1.4599999999999999E-3</v>
      </c>
      <c r="L43">
        <v>1.1E-4</v>
      </c>
      <c r="M43" t="s">
        <v>85</v>
      </c>
      <c r="N43" t="s">
        <v>135</v>
      </c>
    </row>
    <row r="44" spans="1:14" x14ac:dyDescent="0.25">
      <c r="A44" s="20">
        <v>197982</v>
      </c>
      <c r="B44" s="20">
        <v>526</v>
      </c>
      <c r="C44" s="20">
        <v>95515</v>
      </c>
      <c r="D44" s="20">
        <v>5.1110000000000003E-2</v>
      </c>
      <c r="E44" s="20">
        <v>4.7600000000000003E-3</v>
      </c>
      <c r="F44" s="20" t="s">
        <v>85</v>
      </c>
      <c r="G44" s="20" t="s">
        <v>135</v>
      </c>
      <c r="I44">
        <v>95515</v>
      </c>
      <c r="J44">
        <v>526</v>
      </c>
      <c r="K44">
        <v>5.1110000000000003E-2</v>
      </c>
      <c r="L44">
        <v>4.7600000000000003E-3</v>
      </c>
      <c r="M44" t="s">
        <v>85</v>
      </c>
      <c r="N44" t="s">
        <v>135</v>
      </c>
    </row>
    <row r="45" spans="1:14" x14ac:dyDescent="0.25">
      <c r="A45" s="20">
        <v>197983</v>
      </c>
      <c r="B45" s="20">
        <v>697</v>
      </c>
      <c r="C45" s="20">
        <v>95515</v>
      </c>
      <c r="D45" s="20">
        <v>9.0179999999999996E-2</v>
      </c>
      <c r="E45" s="20">
        <v>2.5200000000000001E-3</v>
      </c>
      <c r="F45" s="20" t="s">
        <v>85</v>
      </c>
      <c r="G45" s="20" t="s">
        <v>135</v>
      </c>
      <c r="I45">
        <v>95515</v>
      </c>
      <c r="J45">
        <v>697</v>
      </c>
      <c r="K45">
        <v>9.0179999999999996E-2</v>
      </c>
      <c r="L45">
        <v>2.5200000000000001E-3</v>
      </c>
      <c r="M45" t="s">
        <v>85</v>
      </c>
      <c r="N45" t="s">
        <v>135</v>
      </c>
    </row>
    <row r="46" spans="1:14" x14ac:dyDescent="0.25">
      <c r="A46" s="20">
        <v>197984</v>
      </c>
      <c r="B46" s="20">
        <v>712</v>
      </c>
      <c r="C46" s="20">
        <v>95515</v>
      </c>
      <c r="D46" s="20">
        <v>1.83E-3</v>
      </c>
      <c r="E46" s="20">
        <v>1.7000000000000001E-4</v>
      </c>
      <c r="F46" s="20" t="s">
        <v>85</v>
      </c>
      <c r="G46" s="20" t="s">
        <v>135</v>
      </c>
      <c r="I46">
        <v>95515</v>
      </c>
      <c r="J46">
        <v>712</v>
      </c>
      <c r="K46">
        <v>1.83E-3</v>
      </c>
      <c r="L46">
        <v>1.7000000000000001E-4</v>
      </c>
      <c r="M46" t="s">
        <v>85</v>
      </c>
      <c r="N46" t="s">
        <v>135</v>
      </c>
    </row>
    <row r="47" spans="1:14" x14ac:dyDescent="0.25">
      <c r="A47" s="20">
        <v>197985</v>
      </c>
      <c r="B47" s="20">
        <v>767</v>
      </c>
      <c r="C47" s="20">
        <v>95515</v>
      </c>
      <c r="D47" s="20">
        <v>3.7420000000000002E-2</v>
      </c>
      <c r="E47" s="20">
        <v>2.65E-3</v>
      </c>
      <c r="F47" s="20" t="s">
        <v>85</v>
      </c>
      <c r="G47" s="20" t="s">
        <v>135</v>
      </c>
      <c r="I47">
        <v>95515</v>
      </c>
      <c r="J47">
        <v>767</v>
      </c>
      <c r="K47">
        <v>3.7420000000000002E-2</v>
      </c>
      <c r="L47">
        <v>2.65E-3</v>
      </c>
      <c r="M47" t="s">
        <v>85</v>
      </c>
      <c r="N47" t="s">
        <v>135</v>
      </c>
    </row>
    <row r="48" spans="1:14" x14ac:dyDescent="0.25">
      <c r="A48" s="20">
        <v>197986</v>
      </c>
      <c r="B48" s="20">
        <v>1850</v>
      </c>
      <c r="C48" s="20">
        <v>95515</v>
      </c>
      <c r="D48" s="20">
        <v>2.248E-2</v>
      </c>
      <c r="E48" s="20">
        <v>3.14E-3</v>
      </c>
      <c r="F48" s="20" t="s">
        <v>85</v>
      </c>
      <c r="G48" s="20" t="s">
        <v>135</v>
      </c>
      <c r="I48">
        <v>95515</v>
      </c>
      <c r="J48">
        <v>1850</v>
      </c>
      <c r="K48">
        <v>2.248E-2</v>
      </c>
      <c r="L48">
        <v>3.14E-3</v>
      </c>
      <c r="M48" t="s">
        <v>85</v>
      </c>
      <c r="N48" t="s">
        <v>135</v>
      </c>
    </row>
    <row r="49" spans="1:14" x14ac:dyDescent="0.25">
      <c r="A49" s="20">
        <v>197987</v>
      </c>
      <c r="B49" s="20">
        <v>379</v>
      </c>
      <c r="C49" s="20">
        <v>95515</v>
      </c>
      <c r="D49" s="20">
        <v>2.0990000000000002E-2</v>
      </c>
      <c r="E49" s="20">
        <v>2.31E-3</v>
      </c>
      <c r="F49" s="20" t="s">
        <v>85</v>
      </c>
      <c r="G49" s="20" t="s">
        <v>135</v>
      </c>
      <c r="I49">
        <v>95515</v>
      </c>
      <c r="J49">
        <v>379</v>
      </c>
      <c r="K49">
        <v>2.0990000000000002E-2</v>
      </c>
      <c r="L49">
        <v>2.31E-3</v>
      </c>
      <c r="M49" t="s">
        <v>85</v>
      </c>
      <c r="N49" t="s">
        <v>135</v>
      </c>
    </row>
    <row r="50" spans="1:14" x14ac:dyDescent="0.25">
      <c r="A50" s="20">
        <v>197988</v>
      </c>
      <c r="B50" s="20">
        <v>380</v>
      </c>
      <c r="C50" s="20">
        <v>95515</v>
      </c>
      <c r="D50" s="20">
        <v>3.3110000000000001E-2</v>
      </c>
      <c r="E50" s="20">
        <v>4.6600000000000001E-3</v>
      </c>
      <c r="F50" s="20" t="s">
        <v>85</v>
      </c>
      <c r="G50" s="20" t="s">
        <v>135</v>
      </c>
      <c r="I50">
        <v>95515</v>
      </c>
      <c r="J50">
        <v>380</v>
      </c>
      <c r="K50">
        <v>3.3110000000000001E-2</v>
      </c>
      <c r="L50">
        <v>4.6600000000000001E-3</v>
      </c>
      <c r="M50" t="s">
        <v>85</v>
      </c>
      <c r="N50" t="s">
        <v>135</v>
      </c>
    </row>
    <row r="51" spans="1:14" x14ac:dyDescent="0.25">
      <c r="A51" s="20">
        <v>197989</v>
      </c>
      <c r="B51" s="20">
        <v>468</v>
      </c>
      <c r="C51" s="20">
        <v>95515</v>
      </c>
      <c r="D51" s="20">
        <v>3.117E-2</v>
      </c>
      <c r="E51" s="20">
        <v>2.6900000000000001E-3</v>
      </c>
      <c r="F51" s="20" t="s">
        <v>85</v>
      </c>
      <c r="G51" s="20" t="s">
        <v>135</v>
      </c>
      <c r="I51">
        <v>95515</v>
      </c>
      <c r="J51">
        <v>468</v>
      </c>
      <c r="K51">
        <v>3.117E-2</v>
      </c>
      <c r="L51">
        <v>2.6900000000000001E-3</v>
      </c>
      <c r="M51" t="s">
        <v>85</v>
      </c>
      <c r="N51" t="s">
        <v>135</v>
      </c>
    </row>
    <row r="52" spans="1:14" x14ac:dyDescent="0.25">
      <c r="A52" s="20">
        <v>197990</v>
      </c>
      <c r="B52" s="20">
        <v>2670</v>
      </c>
      <c r="C52" s="20">
        <v>95515</v>
      </c>
      <c r="D52" s="20">
        <v>0.48503626368421049</v>
      </c>
      <c r="E52" s="20">
        <v>-99</v>
      </c>
      <c r="F52" s="20" t="s">
        <v>140</v>
      </c>
      <c r="G52" s="20" t="s">
        <v>86</v>
      </c>
      <c r="I52">
        <v>95515</v>
      </c>
      <c r="K52" s="1"/>
      <c r="M52" t="s">
        <v>140</v>
      </c>
      <c r="N52" t="s">
        <v>86</v>
      </c>
    </row>
    <row r="53" spans="1:14" x14ac:dyDescent="0.25">
      <c r="A53" s="20">
        <v>197991</v>
      </c>
      <c r="B53" s="20">
        <v>2671</v>
      </c>
      <c r="C53" s="20">
        <v>95515</v>
      </c>
      <c r="D53" s="20">
        <v>93.933103736315786</v>
      </c>
      <c r="E53" s="20">
        <v>-99</v>
      </c>
      <c r="F53" s="20" t="s">
        <v>140</v>
      </c>
      <c r="G53" s="20" t="s">
        <v>86</v>
      </c>
      <c r="I53">
        <v>95515</v>
      </c>
      <c r="J53">
        <v>2671</v>
      </c>
      <c r="K53" s="1">
        <v>94.418139999999994</v>
      </c>
      <c r="M53" t="s">
        <v>140</v>
      </c>
      <c r="N53" t="s">
        <v>86</v>
      </c>
    </row>
    <row r="54" spans="1:14" x14ac:dyDescent="0.25">
      <c r="A54" s="20">
        <v>197992</v>
      </c>
      <c r="B54" s="20">
        <v>785</v>
      </c>
      <c r="C54" s="20">
        <v>95516</v>
      </c>
      <c r="D54" s="20">
        <v>0.15797</v>
      </c>
      <c r="E54" s="20">
        <v>6.3499999999999997E-3</v>
      </c>
      <c r="F54" s="20" t="s">
        <v>85</v>
      </c>
      <c r="G54" s="20" t="s">
        <v>135</v>
      </c>
      <c r="I54">
        <v>95516</v>
      </c>
      <c r="J54">
        <v>785</v>
      </c>
      <c r="K54">
        <v>0.15797</v>
      </c>
      <c r="L54">
        <v>6.3499999999999997E-3</v>
      </c>
      <c r="M54" t="s">
        <v>85</v>
      </c>
      <c r="N54" t="s">
        <v>135</v>
      </c>
    </row>
    <row r="55" spans="1:14" x14ac:dyDescent="0.25">
      <c r="A55" s="20">
        <v>197993</v>
      </c>
      <c r="B55" s="20">
        <v>784</v>
      </c>
      <c r="C55" s="20">
        <v>95516</v>
      </c>
      <c r="D55" s="20">
        <v>1.9040000000000001E-2</v>
      </c>
      <c r="E55" s="20">
        <v>1.172E-2</v>
      </c>
      <c r="F55" s="20" t="s">
        <v>85</v>
      </c>
      <c r="G55" s="20" t="s">
        <v>133</v>
      </c>
      <c r="I55">
        <v>95516</v>
      </c>
      <c r="J55">
        <v>784</v>
      </c>
      <c r="K55">
        <v>1.9040000000000001E-2</v>
      </c>
      <c r="L55">
        <v>1.172E-2</v>
      </c>
      <c r="M55" t="s">
        <v>85</v>
      </c>
      <c r="N55" t="s">
        <v>133</v>
      </c>
    </row>
    <row r="56" spans="1:14" x14ac:dyDescent="0.25">
      <c r="A56" s="20">
        <v>197994</v>
      </c>
      <c r="B56" s="20">
        <v>2302</v>
      </c>
      <c r="C56" s="20">
        <v>95516</v>
      </c>
      <c r="D56" s="20">
        <v>4.1959999999999997E-2</v>
      </c>
      <c r="E56" s="20">
        <v>3.9199999999999999E-3</v>
      </c>
      <c r="F56" s="20" t="s">
        <v>85</v>
      </c>
      <c r="G56" s="20" t="s">
        <v>135</v>
      </c>
      <c r="I56">
        <v>95516</v>
      </c>
      <c r="J56">
        <v>2302</v>
      </c>
      <c r="K56">
        <v>4.1959999999999997E-2</v>
      </c>
      <c r="L56">
        <v>3.9199999999999999E-3</v>
      </c>
      <c r="M56" t="s">
        <v>85</v>
      </c>
      <c r="N56" t="s">
        <v>135</v>
      </c>
    </row>
    <row r="57" spans="1:14" x14ac:dyDescent="0.25">
      <c r="A57" s="20">
        <v>197995</v>
      </c>
      <c r="B57" s="20">
        <v>525</v>
      </c>
      <c r="C57" s="20">
        <v>95516</v>
      </c>
      <c r="D57" s="20">
        <v>0.23924999999999999</v>
      </c>
      <c r="E57" s="20">
        <v>7.757E-2</v>
      </c>
      <c r="F57" s="20" t="s">
        <v>85</v>
      </c>
      <c r="G57" s="20" t="s">
        <v>135</v>
      </c>
      <c r="I57">
        <v>95516</v>
      </c>
      <c r="J57">
        <v>525</v>
      </c>
      <c r="K57">
        <v>0.23924999999999999</v>
      </c>
      <c r="L57">
        <v>7.757E-2</v>
      </c>
      <c r="M57" t="s">
        <v>85</v>
      </c>
      <c r="N57" t="s">
        <v>135</v>
      </c>
    </row>
    <row r="58" spans="1:14" x14ac:dyDescent="0.25">
      <c r="A58" s="20">
        <v>197996</v>
      </c>
      <c r="B58" s="20">
        <v>329</v>
      </c>
      <c r="C58" s="20">
        <v>95516</v>
      </c>
      <c r="D58" s="20">
        <v>2.8820999999999999</v>
      </c>
      <c r="E58" s="20">
        <v>0.29249999999999998</v>
      </c>
      <c r="F58" s="20" t="s">
        <v>85</v>
      </c>
      <c r="G58" s="20" t="s">
        <v>135</v>
      </c>
      <c r="I58">
        <v>95516</v>
      </c>
      <c r="J58">
        <v>329</v>
      </c>
      <c r="K58">
        <v>2.8820999999999999</v>
      </c>
      <c r="L58">
        <v>0.29249999999999998</v>
      </c>
      <c r="M58" t="s">
        <v>85</v>
      </c>
      <c r="N58" t="s">
        <v>135</v>
      </c>
    </row>
    <row r="59" spans="1:14" x14ac:dyDescent="0.25">
      <c r="A59" s="20">
        <v>197997</v>
      </c>
      <c r="B59" s="20">
        <v>699</v>
      </c>
      <c r="C59" s="20">
        <v>95516</v>
      </c>
      <c r="D59" s="20">
        <v>3.5381</v>
      </c>
      <c r="E59" s="20">
        <v>0.31380000000000002</v>
      </c>
      <c r="F59" s="20" t="s">
        <v>85</v>
      </c>
      <c r="G59" s="20" t="s">
        <v>133</v>
      </c>
      <c r="I59">
        <v>95516</v>
      </c>
      <c r="J59">
        <v>699</v>
      </c>
      <c r="K59">
        <v>3.5381</v>
      </c>
      <c r="L59">
        <v>0.31380000000000002</v>
      </c>
      <c r="M59" t="s">
        <v>85</v>
      </c>
      <c r="N59" t="s">
        <v>133</v>
      </c>
    </row>
    <row r="60" spans="1:14" x14ac:dyDescent="0.25">
      <c r="A60" s="20">
        <v>197998</v>
      </c>
      <c r="B60" s="20">
        <v>693</v>
      </c>
      <c r="C60" s="20">
        <v>95516</v>
      </c>
      <c r="D60" s="20">
        <v>1.8400000000000001E-3</v>
      </c>
      <c r="E60" s="20">
        <v>9.0000000000000006E-5</v>
      </c>
      <c r="F60" s="20" t="s">
        <v>85</v>
      </c>
      <c r="G60" s="20" t="s">
        <v>135</v>
      </c>
      <c r="I60">
        <v>95516</v>
      </c>
      <c r="J60">
        <v>693</v>
      </c>
      <c r="K60">
        <v>1.8400000000000001E-3</v>
      </c>
      <c r="L60">
        <v>9.0000000000000006E-5</v>
      </c>
      <c r="M60" t="s">
        <v>85</v>
      </c>
      <c r="N60" t="s">
        <v>135</v>
      </c>
    </row>
    <row r="61" spans="1:14" x14ac:dyDescent="0.25">
      <c r="A61" s="20">
        <v>197999</v>
      </c>
      <c r="B61" s="20">
        <v>298</v>
      </c>
      <c r="C61" s="20">
        <v>95516</v>
      </c>
      <c r="D61" s="20">
        <v>4.5399999999999998E-3</v>
      </c>
      <c r="E61" s="20">
        <v>4.8999999999999998E-4</v>
      </c>
      <c r="F61" s="20" t="s">
        <v>85</v>
      </c>
      <c r="G61" s="20" t="s">
        <v>135</v>
      </c>
      <c r="I61">
        <v>95516</v>
      </c>
      <c r="J61">
        <v>298</v>
      </c>
      <c r="K61">
        <v>4.5399999999999998E-3</v>
      </c>
      <c r="L61">
        <v>4.8999999999999998E-4</v>
      </c>
      <c r="M61" t="s">
        <v>85</v>
      </c>
      <c r="N61" t="s">
        <v>135</v>
      </c>
    </row>
    <row r="62" spans="1:14" x14ac:dyDescent="0.25">
      <c r="A62" s="20">
        <v>198000</v>
      </c>
      <c r="B62" s="20">
        <v>328</v>
      </c>
      <c r="C62" s="20">
        <v>95516</v>
      </c>
      <c r="D62" s="20">
        <v>2.7999999999999998E-4</v>
      </c>
      <c r="E62" s="20">
        <v>2.0000000000000002E-5</v>
      </c>
      <c r="F62" s="20" t="s">
        <v>85</v>
      </c>
      <c r="G62" s="20" t="s">
        <v>135</v>
      </c>
      <c r="I62">
        <v>95516</v>
      </c>
      <c r="J62">
        <v>328</v>
      </c>
      <c r="K62">
        <v>2.7999999999999998E-4</v>
      </c>
      <c r="L62">
        <v>2.0000000000000002E-5</v>
      </c>
      <c r="M62" t="s">
        <v>85</v>
      </c>
      <c r="N62" t="s">
        <v>135</v>
      </c>
    </row>
    <row r="63" spans="1:14" x14ac:dyDescent="0.25">
      <c r="A63" s="20">
        <v>198001</v>
      </c>
      <c r="B63" s="20">
        <v>520</v>
      </c>
      <c r="C63" s="20">
        <v>95516</v>
      </c>
      <c r="D63" s="20">
        <v>1.2409999999999999E-2</v>
      </c>
      <c r="E63" s="20">
        <v>1.4300000000000001E-3</v>
      </c>
      <c r="F63" s="20" t="s">
        <v>85</v>
      </c>
      <c r="G63" s="20" t="s">
        <v>135</v>
      </c>
      <c r="I63">
        <v>95516</v>
      </c>
      <c r="J63">
        <v>520</v>
      </c>
      <c r="K63">
        <v>1.2409999999999999E-2</v>
      </c>
      <c r="L63">
        <v>1.4300000000000001E-3</v>
      </c>
      <c r="M63" t="s">
        <v>85</v>
      </c>
      <c r="N63" t="s">
        <v>135</v>
      </c>
    </row>
    <row r="64" spans="1:14" x14ac:dyDescent="0.25">
      <c r="A64" s="20">
        <v>198002</v>
      </c>
      <c r="B64" s="20">
        <v>778</v>
      </c>
      <c r="C64" s="20">
        <v>95516</v>
      </c>
      <c r="D64" s="20">
        <v>1.5949999999999999E-2</v>
      </c>
      <c r="E64" s="20">
        <v>9.3999999999999997E-4</v>
      </c>
      <c r="F64" s="20" t="s">
        <v>85</v>
      </c>
      <c r="G64" s="20" t="s">
        <v>135</v>
      </c>
      <c r="I64">
        <v>95516</v>
      </c>
      <c r="J64">
        <v>778</v>
      </c>
      <c r="K64">
        <v>1.5949999999999999E-2</v>
      </c>
      <c r="L64">
        <v>9.3999999999999997E-4</v>
      </c>
      <c r="M64" t="s">
        <v>85</v>
      </c>
      <c r="N64" t="s">
        <v>135</v>
      </c>
    </row>
    <row r="65" spans="1:14" x14ac:dyDescent="0.25">
      <c r="A65" s="20">
        <v>198003</v>
      </c>
      <c r="B65" s="20">
        <v>612</v>
      </c>
      <c r="C65" s="20">
        <v>95516</v>
      </c>
      <c r="D65" s="20">
        <v>1.353E-2</v>
      </c>
      <c r="E65" s="20">
        <v>1.5399999999999999E-3</v>
      </c>
      <c r="F65" s="20" t="s">
        <v>85</v>
      </c>
      <c r="G65" s="20" t="s">
        <v>135</v>
      </c>
      <c r="I65">
        <v>95516</v>
      </c>
      <c r="J65">
        <v>612</v>
      </c>
      <c r="K65">
        <v>1.353E-2</v>
      </c>
      <c r="L65">
        <v>1.5399999999999999E-3</v>
      </c>
      <c r="M65" t="s">
        <v>85</v>
      </c>
      <c r="N65" t="s">
        <v>135</v>
      </c>
    </row>
    <row r="66" spans="1:14" x14ac:dyDescent="0.25">
      <c r="A66" s="20">
        <v>198004</v>
      </c>
      <c r="B66" s="20">
        <v>526</v>
      </c>
      <c r="C66" s="20">
        <v>95516</v>
      </c>
      <c r="D66" s="20">
        <v>4.2430000000000002E-2</v>
      </c>
      <c r="E66" s="20">
        <v>1.83E-3</v>
      </c>
      <c r="F66" s="20" t="s">
        <v>85</v>
      </c>
      <c r="G66" s="20" t="s">
        <v>135</v>
      </c>
      <c r="I66">
        <v>95516</v>
      </c>
      <c r="J66">
        <v>526</v>
      </c>
      <c r="K66">
        <v>4.2430000000000002E-2</v>
      </c>
      <c r="L66">
        <v>1.83E-3</v>
      </c>
      <c r="M66" t="s">
        <v>85</v>
      </c>
      <c r="N66" t="s">
        <v>135</v>
      </c>
    </row>
    <row r="67" spans="1:14" x14ac:dyDescent="0.25">
      <c r="A67" s="20">
        <v>198005</v>
      </c>
      <c r="B67" s="20">
        <v>712</v>
      </c>
      <c r="C67" s="20">
        <v>95516</v>
      </c>
      <c r="D67" s="20">
        <v>7.1000000000000002E-4</v>
      </c>
      <c r="E67" s="20">
        <v>5.0000000000000002E-5</v>
      </c>
      <c r="F67" s="20" t="s">
        <v>85</v>
      </c>
      <c r="G67" s="20" t="s">
        <v>135</v>
      </c>
      <c r="I67">
        <v>95516</v>
      </c>
      <c r="J67">
        <v>712</v>
      </c>
      <c r="K67">
        <v>7.1000000000000002E-4</v>
      </c>
      <c r="L67">
        <v>5.0000000000000002E-5</v>
      </c>
      <c r="M67" t="s">
        <v>85</v>
      </c>
      <c r="N67" t="s">
        <v>135</v>
      </c>
    </row>
    <row r="68" spans="1:14" x14ac:dyDescent="0.25">
      <c r="A68" s="20">
        <v>198006</v>
      </c>
      <c r="B68" s="20">
        <v>767</v>
      </c>
      <c r="C68" s="20">
        <v>95516</v>
      </c>
      <c r="D68" s="20">
        <v>3.1220000000000001E-2</v>
      </c>
      <c r="E68" s="20">
        <v>1.2099999999999999E-3</v>
      </c>
      <c r="F68" s="20" t="s">
        <v>85</v>
      </c>
      <c r="G68" s="20" t="s">
        <v>135</v>
      </c>
      <c r="I68">
        <v>95516</v>
      </c>
      <c r="J68">
        <v>767</v>
      </c>
      <c r="K68">
        <v>3.1220000000000001E-2</v>
      </c>
      <c r="L68">
        <v>1.2099999999999999E-3</v>
      </c>
      <c r="M68" t="s">
        <v>85</v>
      </c>
      <c r="N68" t="s">
        <v>135</v>
      </c>
    </row>
    <row r="69" spans="1:14" x14ac:dyDescent="0.25">
      <c r="A69" s="20">
        <v>198007</v>
      </c>
      <c r="B69" s="20">
        <v>1850</v>
      </c>
      <c r="C69" s="20">
        <v>95516</v>
      </c>
      <c r="D69" s="20">
        <v>8.6300000000000005E-3</v>
      </c>
      <c r="E69" s="20">
        <v>7.9000000000000001E-4</v>
      </c>
      <c r="F69" s="20" t="s">
        <v>85</v>
      </c>
      <c r="G69" s="20" t="s">
        <v>135</v>
      </c>
      <c r="I69">
        <v>95516</v>
      </c>
      <c r="J69">
        <v>1850</v>
      </c>
      <c r="K69">
        <v>8.6300000000000005E-3</v>
      </c>
      <c r="L69">
        <v>7.9000000000000001E-4</v>
      </c>
      <c r="M69" t="s">
        <v>85</v>
      </c>
      <c r="N69" t="s">
        <v>135</v>
      </c>
    </row>
    <row r="70" spans="1:14" x14ac:dyDescent="0.25">
      <c r="A70" s="20">
        <v>198008</v>
      </c>
      <c r="B70" s="20">
        <v>379</v>
      </c>
      <c r="C70" s="20">
        <v>95516</v>
      </c>
      <c r="D70" s="20">
        <v>9.6699999999999998E-3</v>
      </c>
      <c r="E70" s="20">
        <v>8.4000000000000003E-4</v>
      </c>
      <c r="F70" s="20" t="s">
        <v>85</v>
      </c>
      <c r="G70" s="20" t="s">
        <v>135</v>
      </c>
      <c r="I70">
        <v>95516</v>
      </c>
      <c r="J70">
        <v>379</v>
      </c>
      <c r="K70">
        <v>9.6699999999999998E-3</v>
      </c>
      <c r="L70">
        <v>8.4000000000000003E-4</v>
      </c>
      <c r="M70" t="s">
        <v>85</v>
      </c>
      <c r="N70" t="s">
        <v>135</v>
      </c>
    </row>
    <row r="71" spans="1:14" x14ac:dyDescent="0.25">
      <c r="A71" s="20">
        <v>198009</v>
      </c>
      <c r="B71" s="20">
        <v>380</v>
      </c>
      <c r="C71" s="20">
        <v>95516</v>
      </c>
      <c r="D71" s="20">
        <v>2.1049999999999999E-2</v>
      </c>
      <c r="E71" s="20">
        <v>9.3999999999999997E-4</v>
      </c>
      <c r="F71" s="20" t="s">
        <v>85</v>
      </c>
      <c r="G71" s="20" t="s">
        <v>135</v>
      </c>
      <c r="I71">
        <v>95516</v>
      </c>
      <c r="J71">
        <v>380</v>
      </c>
      <c r="K71">
        <v>2.1049999999999999E-2</v>
      </c>
      <c r="L71">
        <v>9.3999999999999997E-4</v>
      </c>
      <c r="M71" t="s">
        <v>85</v>
      </c>
      <c r="N71" t="s">
        <v>135</v>
      </c>
    </row>
    <row r="72" spans="1:14" x14ac:dyDescent="0.25">
      <c r="A72" s="20">
        <v>198010</v>
      </c>
      <c r="B72" s="20">
        <v>468</v>
      </c>
      <c r="C72" s="20">
        <v>95516</v>
      </c>
      <c r="D72" s="20">
        <v>4.3479999999999998E-2</v>
      </c>
      <c r="E72" s="20">
        <v>1.32E-3</v>
      </c>
      <c r="F72" s="20" t="s">
        <v>85</v>
      </c>
      <c r="G72" s="20" t="s">
        <v>135</v>
      </c>
      <c r="I72">
        <v>95516</v>
      </c>
      <c r="J72">
        <v>468</v>
      </c>
      <c r="K72">
        <v>4.3479999999999998E-2</v>
      </c>
      <c r="L72">
        <v>1.32E-3</v>
      </c>
      <c r="M72" t="s">
        <v>85</v>
      </c>
      <c r="N72" t="s">
        <v>135</v>
      </c>
    </row>
    <row r="73" spans="1:14" x14ac:dyDescent="0.25">
      <c r="A73" s="20">
        <v>198011</v>
      </c>
      <c r="B73" s="20">
        <v>2670</v>
      </c>
      <c r="C73" s="20">
        <v>95516</v>
      </c>
      <c r="D73" s="20">
        <v>0.87587868877192954</v>
      </c>
      <c r="E73" s="20">
        <v>-99</v>
      </c>
      <c r="F73" s="20" t="s">
        <v>140</v>
      </c>
      <c r="G73" s="20" t="s">
        <v>86</v>
      </c>
      <c r="I73">
        <v>95516</v>
      </c>
      <c r="K73" s="1"/>
      <c r="M73" t="s">
        <v>140</v>
      </c>
      <c r="N73" t="s">
        <v>86</v>
      </c>
    </row>
    <row r="74" spans="1:14" x14ac:dyDescent="0.25">
      <c r="A74" s="20">
        <v>198012</v>
      </c>
      <c r="B74" s="20">
        <v>2671</v>
      </c>
      <c r="C74" s="20">
        <v>95516</v>
      </c>
      <c r="D74" s="20">
        <v>92.039961311228069</v>
      </c>
      <c r="E74" s="20">
        <v>-99</v>
      </c>
      <c r="F74" s="20" t="s">
        <v>140</v>
      </c>
      <c r="G74" s="20" t="s">
        <v>86</v>
      </c>
      <c r="I74">
        <v>95516</v>
      </c>
      <c r="J74">
        <v>2671</v>
      </c>
      <c r="K74" s="1">
        <v>92.915840000000003</v>
      </c>
      <c r="M74" t="s">
        <v>140</v>
      </c>
      <c r="N74" t="s">
        <v>86</v>
      </c>
    </row>
    <row r="75" spans="1:14" x14ac:dyDescent="0.25">
      <c r="A75" s="20">
        <v>198013</v>
      </c>
      <c r="B75" s="20">
        <v>785</v>
      </c>
      <c r="C75" s="20">
        <v>95517</v>
      </c>
      <c r="D75" s="20">
        <v>5.867E-2</v>
      </c>
      <c r="E75" s="20">
        <v>3.5699999999999998E-3</v>
      </c>
      <c r="F75" s="20" t="s">
        <v>85</v>
      </c>
      <c r="G75" s="20" t="s">
        <v>135</v>
      </c>
      <c r="I75">
        <v>95517</v>
      </c>
      <c r="J75">
        <v>785</v>
      </c>
      <c r="K75">
        <v>5.867E-2</v>
      </c>
      <c r="L75">
        <v>3.5699999999999998E-3</v>
      </c>
      <c r="M75" t="s">
        <v>85</v>
      </c>
      <c r="N75" t="s">
        <v>135</v>
      </c>
    </row>
    <row r="76" spans="1:14" x14ac:dyDescent="0.25">
      <c r="A76" s="20">
        <v>198014</v>
      </c>
      <c r="B76" s="20">
        <v>784</v>
      </c>
      <c r="C76" s="20">
        <v>95517</v>
      </c>
      <c r="D76" s="20">
        <v>3.7766000000000002</v>
      </c>
      <c r="E76" s="20">
        <v>0.54110000000000003</v>
      </c>
      <c r="F76" s="20" t="s">
        <v>85</v>
      </c>
      <c r="G76" s="20" t="s">
        <v>133</v>
      </c>
      <c r="I76">
        <v>95517</v>
      </c>
      <c r="J76">
        <v>784</v>
      </c>
      <c r="K76">
        <v>3.7766000000000002</v>
      </c>
      <c r="L76">
        <v>0.54110000000000003</v>
      </c>
      <c r="M76" t="s">
        <v>85</v>
      </c>
      <c r="N76" t="s">
        <v>133</v>
      </c>
    </row>
    <row r="77" spans="1:14" x14ac:dyDescent="0.25">
      <c r="A77" s="20">
        <v>198015</v>
      </c>
      <c r="B77" s="20">
        <v>2302</v>
      </c>
      <c r="C77" s="20">
        <v>95517</v>
      </c>
      <c r="D77" s="20">
        <v>0.12044000000000001</v>
      </c>
      <c r="E77" s="20">
        <v>3.6139999999999999E-2</v>
      </c>
      <c r="F77" s="20" t="s">
        <v>85</v>
      </c>
      <c r="G77" s="20" t="s">
        <v>135</v>
      </c>
      <c r="I77">
        <v>95517</v>
      </c>
      <c r="J77">
        <v>2302</v>
      </c>
      <c r="K77">
        <v>0.12044000000000001</v>
      </c>
      <c r="L77">
        <v>3.6139999999999999E-2</v>
      </c>
      <c r="M77" t="s">
        <v>85</v>
      </c>
      <c r="N77" t="s">
        <v>135</v>
      </c>
    </row>
    <row r="78" spans="1:14" x14ac:dyDescent="0.25">
      <c r="A78" s="20">
        <v>198016</v>
      </c>
      <c r="B78" s="20">
        <v>525</v>
      </c>
      <c r="C78" s="20">
        <v>95517</v>
      </c>
      <c r="D78" s="20">
        <v>9.0620000000000006E-2</v>
      </c>
      <c r="E78" s="20">
        <v>7.77E-3</v>
      </c>
      <c r="F78" s="20" t="s">
        <v>85</v>
      </c>
      <c r="G78" s="20" t="s">
        <v>135</v>
      </c>
      <c r="I78">
        <v>95517</v>
      </c>
      <c r="J78">
        <v>525</v>
      </c>
      <c r="K78">
        <v>9.0620000000000006E-2</v>
      </c>
      <c r="L78">
        <v>7.77E-3</v>
      </c>
      <c r="M78" t="s">
        <v>85</v>
      </c>
      <c r="N78" t="s">
        <v>135</v>
      </c>
    </row>
    <row r="79" spans="1:14" x14ac:dyDescent="0.25">
      <c r="A79" s="20">
        <v>198017</v>
      </c>
      <c r="B79" s="20">
        <v>329</v>
      </c>
      <c r="C79" s="20">
        <v>95517</v>
      </c>
      <c r="D79" s="20">
        <v>0.52095000000000002</v>
      </c>
      <c r="E79" s="20">
        <v>4.4589999999999998E-2</v>
      </c>
      <c r="F79" s="20" t="s">
        <v>85</v>
      </c>
      <c r="G79" s="20" t="s">
        <v>135</v>
      </c>
      <c r="I79">
        <v>95517</v>
      </c>
      <c r="J79">
        <v>329</v>
      </c>
      <c r="K79">
        <v>0.52095000000000002</v>
      </c>
      <c r="L79">
        <v>4.4589999999999998E-2</v>
      </c>
      <c r="M79" t="s">
        <v>85</v>
      </c>
      <c r="N79" t="s">
        <v>135</v>
      </c>
    </row>
    <row r="80" spans="1:14" x14ac:dyDescent="0.25">
      <c r="A80" s="20">
        <v>198018</v>
      </c>
      <c r="B80" s="20">
        <v>699</v>
      </c>
      <c r="C80" s="20">
        <v>95517</v>
      </c>
      <c r="D80" s="20">
        <v>36.168999999999997</v>
      </c>
      <c r="E80" s="20">
        <v>1.1080000000000001</v>
      </c>
      <c r="F80" s="20" t="s">
        <v>85</v>
      </c>
      <c r="G80" s="20" t="s">
        <v>133</v>
      </c>
      <c r="I80">
        <v>95517</v>
      </c>
      <c r="J80">
        <v>699</v>
      </c>
      <c r="K80">
        <v>36.168999999999997</v>
      </c>
      <c r="L80">
        <v>1.1080000000000001</v>
      </c>
      <c r="M80" t="s">
        <v>85</v>
      </c>
      <c r="N80" t="s">
        <v>133</v>
      </c>
    </row>
    <row r="81" spans="1:14" x14ac:dyDescent="0.25">
      <c r="A81" s="20">
        <v>198019</v>
      </c>
      <c r="B81" s="20">
        <v>488</v>
      </c>
      <c r="C81" s="20">
        <v>95517</v>
      </c>
      <c r="D81" s="20">
        <v>1.7139</v>
      </c>
      <c r="E81" s="20">
        <v>0.29959999999999998</v>
      </c>
      <c r="F81" s="20" t="s">
        <v>85</v>
      </c>
      <c r="G81" s="20" t="s">
        <v>135</v>
      </c>
      <c r="I81">
        <v>95517</v>
      </c>
      <c r="J81">
        <v>488</v>
      </c>
      <c r="K81">
        <v>1.7139</v>
      </c>
      <c r="L81">
        <v>0.29959999999999998</v>
      </c>
      <c r="M81" t="s">
        <v>85</v>
      </c>
      <c r="N81" t="s">
        <v>135</v>
      </c>
    </row>
    <row r="82" spans="1:14" x14ac:dyDescent="0.25">
      <c r="A82" s="20">
        <v>198020</v>
      </c>
      <c r="B82" s="20">
        <v>693</v>
      </c>
      <c r="C82" s="20">
        <v>95517</v>
      </c>
      <c r="D82" s="20">
        <v>3.3459999999999997E-2</v>
      </c>
      <c r="E82" s="20">
        <v>1.33E-3</v>
      </c>
      <c r="F82" s="20" t="s">
        <v>85</v>
      </c>
      <c r="G82" s="20" t="s">
        <v>135</v>
      </c>
      <c r="I82">
        <v>95517</v>
      </c>
      <c r="J82">
        <v>693</v>
      </c>
      <c r="K82">
        <v>3.3459999999999997E-2</v>
      </c>
      <c r="L82">
        <v>1.33E-3</v>
      </c>
      <c r="M82" t="s">
        <v>85</v>
      </c>
      <c r="N82" t="s">
        <v>135</v>
      </c>
    </row>
    <row r="83" spans="1:14" x14ac:dyDescent="0.25">
      <c r="A83" s="20">
        <v>198021</v>
      </c>
      <c r="B83" s="20">
        <v>298</v>
      </c>
      <c r="C83" s="20">
        <v>95517</v>
      </c>
      <c r="D83" s="20">
        <v>9.5099999999999994E-3</v>
      </c>
      <c r="E83" s="20">
        <v>1.2199999999999999E-3</v>
      </c>
      <c r="F83" s="20" t="s">
        <v>85</v>
      </c>
      <c r="G83" s="20" t="s">
        <v>135</v>
      </c>
      <c r="I83">
        <v>95517</v>
      </c>
      <c r="J83">
        <v>298</v>
      </c>
      <c r="K83">
        <v>9.5099999999999994E-3</v>
      </c>
      <c r="L83">
        <v>1.2199999999999999E-3</v>
      </c>
      <c r="M83" t="s">
        <v>85</v>
      </c>
      <c r="N83" t="s">
        <v>135</v>
      </c>
    </row>
    <row r="84" spans="1:14" x14ac:dyDescent="0.25">
      <c r="A84" s="20">
        <v>198022</v>
      </c>
      <c r="B84" s="20">
        <v>520</v>
      </c>
      <c r="C84" s="20">
        <v>95517</v>
      </c>
      <c r="D84" s="20">
        <v>7.3000000000000001E-3</v>
      </c>
      <c r="E84" s="20">
        <v>4.4999999999999999E-4</v>
      </c>
      <c r="F84" s="20" t="s">
        <v>85</v>
      </c>
      <c r="G84" s="20" t="s">
        <v>135</v>
      </c>
      <c r="I84">
        <v>95517</v>
      </c>
      <c r="J84">
        <v>520</v>
      </c>
      <c r="K84">
        <v>7.3000000000000001E-3</v>
      </c>
      <c r="L84">
        <v>4.4999999999999999E-4</v>
      </c>
      <c r="M84" t="s">
        <v>85</v>
      </c>
      <c r="N84" t="s">
        <v>135</v>
      </c>
    </row>
    <row r="85" spans="1:14" x14ac:dyDescent="0.25">
      <c r="A85" s="20">
        <v>198023</v>
      </c>
      <c r="B85" s="20">
        <v>778</v>
      </c>
      <c r="C85" s="20">
        <v>95517</v>
      </c>
      <c r="D85" s="20">
        <v>1.2500000000000001E-2</v>
      </c>
      <c r="E85" s="20">
        <v>3.8400000000000001E-3</v>
      </c>
      <c r="F85" s="20" t="s">
        <v>85</v>
      </c>
      <c r="G85" s="20" t="s">
        <v>135</v>
      </c>
      <c r="I85">
        <v>95517</v>
      </c>
      <c r="J85">
        <v>778</v>
      </c>
      <c r="K85">
        <v>1.2500000000000001E-2</v>
      </c>
      <c r="L85">
        <v>3.8400000000000001E-3</v>
      </c>
      <c r="M85" t="s">
        <v>85</v>
      </c>
      <c r="N85" t="s">
        <v>135</v>
      </c>
    </row>
    <row r="86" spans="1:14" x14ac:dyDescent="0.25">
      <c r="A86" s="20">
        <v>198024</v>
      </c>
      <c r="B86" s="20">
        <v>300</v>
      </c>
      <c r="C86" s="20">
        <v>95517</v>
      </c>
      <c r="D86" s="20">
        <v>2.818E-2</v>
      </c>
      <c r="E86" s="20">
        <v>9.4599999999999997E-3</v>
      </c>
      <c r="F86" s="20" t="s">
        <v>85</v>
      </c>
      <c r="G86" s="20" t="s">
        <v>135</v>
      </c>
      <c r="I86">
        <v>95517</v>
      </c>
      <c r="J86">
        <v>300</v>
      </c>
      <c r="K86">
        <v>2.818E-2</v>
      </c>
      <c r="L86">
        <v>9.4599999999999997E-3</v>
      </c>
      <c r="M86" t="s">
        <v>85</v>
      </c>
      <c r="N86" t="s">
        <v>135</v>
      </c>
    </row>
    <row r="87" spans="1:14" x14ac:dyDescent="0.25">
      <c r="A87" s="20">
        <v>198025</v>
      </c>
      <c r="B87" s="20">
        <v>612</v>
      </c>
      <c r="C87" s="20">
        <v>95517</v>
      </c>
      <c r="D87" s="20">
        <v>1.145E-2</v>
      </c>
      <c r="E87" s="20">
        <v>2.4599999999999999E-3</v>
      </c>
      <c r="F87" s="20" t="s">
        <v>85</v>
      </c>
      <c r="G87" s="20" t="s">
        <v>135</v>
      </c>
      <c r="I87">
        <v>95517</v>
      </c>
      <c r="J87">
        <v>612</v>
      </c>
      <c r="K87">
        <v>1.145E-2</v>
      </c>
      <c r="L87">
        <v>2.4599999999999999E-3</v>
      </c>
      <c r="M87" t="s">
        <v>85</v>
      </c>
      <c r="N87" t="s">
        <v>135</v>
      </c>
    </row>
    <row r="88" spans="1:14" x14ac:dyDescent="0.25">
      <c r="A88" s="20">
        <v>198026</v>
      </c>
      <c r="B88" s="20">
        <v>526</v>
      </c>
      <c r="C88" s="20">
        <v>95517</v>
      </c>
      <c r="D88" s="20">
        <v>1.1820000000000001E-2</v>
      </c>
      <c r="E88" s="20">
        <v>1.1299999999999999E-3</v>
      </c>
      <c r="F88" s="20" t="s">
        <v>85</v>
      </c>
      <c r="G88" s="20" t="s">
        <v>135</v>
      </c>
      <c r="I88">
        <v>95517</v>
      </c>
      <c r="J88">
        <v>526</v>
      </c>
      <c r="K88">
        <v>1.1820000000000001E-2</v>
      </c>
      <c r="L88">
        <v>1.1299999999999999E-3</v>
      </c>
      <c r="M88" t="s">
        <v>85</v>
      </c>
      <c r="N88" t="s">
        <v>135</v>
      </c>
    </row>
    <row r="89" spans="1:14" x14ac:dyDescent="0.25">
      <c r="A89" s="20">
        <v>198027</v>
      </c>
      <c r="B89" s="20">
        <v>697</v>
      </c>
      <c r="C89" s="20">
        <v>95517</v>
      </c>
      <c r="D89" s="20">
        <v>4.0750000000000001E-2</v>
      </c>
      <c r="E89" s="20">
        <v>2.9399999999999999E-3</v>
      </c>
      <c r="F89" s="20" t="s">
        <v>85</v>
      </c>
      <c r="G89" s="20" t="s">
        <v>135</v>
      </c>
      <c r="I89">
        <v>95517</v>
      </c>
      <c r="J89">
        <v>697</v>
      </c>
      <c r="K89">
        <v>4.0750000000000001E-2</v>
      </c>
      <c r="L89">
        <v>2.9399999999999999E-3</v>
      </c>
      <c r="M89" t="s">
        <v>85</v>
      </c>
      <c r="N89" t="s">
        <v>135</v>
      </c>
    </row>
    <row r="90" spans="1:14" x14ac:dyDescent="0.25">
      <c r="A90" s="20">
        <v>198028</v>
      </c>
      <c r="B90" s="20">
        <v>767</v>
      </c>
      <c r="C90" s="20">
        <v>95517</v>
      </c>
      <c r="D90" s="20">
        <v>2.6190000000000001E-2</v>
      </c>
      <c r="E90" s="20">
        <v>3.7499999999999999E-3</v>
      </c>
      <c r="F90" s="20" t="s">
        <v>85</v>
      </c>
      <c r="G90" s="20" t="s">
        <v>135</v>
      </c>
      <c r="I90">
        <v>95517</v>
      </c>
      <c r="J90">
        <v>767</v>
      </c>
      <c r="K90">
        <v>2.6190000000000001E-2</v>
      </c>
      <c r="L90">
        <v>3.7499999999999999E-3</v>
      </c>
      <c r="M90" t="s">
        <v>85</v>
      </c>
      <c r="N90" t="s">
        <v>135</v>
      </c>
    </row>
    <row r="91" spans="1:14" x14ac:dyDescent="0.25">
      <c r="A91" s="20">
        <v>198029</v>
      </c>
      <c r="B91" s="20">
        <v>1850</v>
      </c>
      <c r="C91" s="20">
        <v>95517</v>
      </c>
      <c r="D91" s="20">
        <v>1.142E-2</v>
      </c>
      <c r="E91" s="20">
        <v>6.9999999999999999E-4</v>
      </c>
      <c r="F91" s="20" t="s">
        <v>85</v>
      </c>
      <c r="G91" s="20" t="s">
        <v>135</v>
      </c>
      <c r="I91">
        <v>95517</v>
      </c>
      <c r="J91">
        <v>1850</v>
      </c>
      <c r="K91">
        <v>1.142E-2</v>
      </c>
      <c r="L91">
        <v>6.9999999999999999E-4</v>
      </c>
      <c r="M91" t="s">
        <v>85</v>
      </c>
      <c r="N91" t="s">
        <v>135</v>
      </c>
    </row>
    <row r="92" spans="1:14" x14ac:dyDescent="0.25">
      <c r="A92" s="20">
        <v>198030</v>
      </c>
      <c r="B92" s="20">
        <v>379</v>
      </c>
      <c r="C92" s="20">
        <v>95517</v>
      </c>
      <c r="D92" s="20">
        <v>5.5900000000000004E-3</v>
      </c>
      <c r="E92" s="20">
        <v>3.63E-3</v>
      </c>
      <c r="F92" s="20" t="s">
        <v>85</v>
      </c>
      <c r="G92" s="20" t="s">
        <v>135</v>
      </c>
      <c r="I92">
        <v>95517</v>
      </c>
      <c r="J92">
        <v>379</v>
      </c>
      <c r="K92">
        <v>5.5900000000000004E-3</v>
      </c>
      <c r="L92">
        <v>3.63E-3</v>
      </c>
      <c r="M92" t="s">
        <v>85</v>
      </c>
      <c r="N92" t="s">
        <v>135</v>
      </c>
    </row>
    <row r="93" spans="1:14" x14ac:dyDescent="0.25">
      <c r="A93" s="20">
        <v>198031</v>
      </c>
      <c r="B93" s="20">
        <v>380</v>
      </c>
      <c r="C93" s="20">
        <v>95517</v>
      </c>
      <c r="D93" s="20">
        <v>1.1039999999999999E-2</v>
      </c>
      <c r="E93" s="20">
        <v>3.8300000000000001E-3</v>
      </c>
      <c r="F93" s="20" t="s">
        <v>85</v>
      </c>
      <c r="G93" s="20" t="s">
        <v>135</v>
      </c>
      <c r="I93">
        <v>95517</v>
      </c>
      <c r="J93">
        <v>380</v>
      </c>
      <c r="K93">
        <v>1.1039999999999999E-2</v>
      </c>
      <c r="L93">
        <v>3.8300000000000001E-3</v>
      </c>
      <c r="M93" t="s">
        <v>85</v>
      </c>
      <c r="N93" t="s">
        <v>135</v>
      </c>
    </row>
    <row r="94" spans="1:14" x14ac:dyDescent="0.25">
      <c r="A94" s="20">
        <v>198032</v>
      </c>
      <c r="B94" s="20">
        <v>468</v>
      </c>
      <c r="C94" s="20">
        <v>95517</v>
      </c>
      <c r="D94" s="20">
        <v>7.0800000000000004E-3</v>
      </c>
      <c r="E94" s="20">
        <v>1.8699999999999999E-3</v>
      </c>
      <c r="F94" s="20" t="s">
        <v>85</v>
      </c>
      <c r="G94" s="20" t="s">
        <v>135</v>
      </c>
      <c r="I94">
        <v>95517</v>
      </c>
      <c r="J94">
        <v>468</v>
      </c>
      <c r="K94">
        <v>7.0800000000000004E-3</v>
      </c>
      <c r="L94">
        <v>1.8699999999999999E-3</v>
      </c>
      <c r="M94" t="s">
        <v>85</v>
      </c>
      <c r="N94" t="s">
        <v>135</v>
      </c>
    </row>
    <row r="95" spans="1:14" x14ac:dyDescent="0.25">
      <c r="A95" s="20">
        <v>198033</v>
      </c>
      <c r="B95" s="20">
        <v>2671</v>
      </c>
      <c r="C95" s="20">
        <v>95517</v>
      </c>
      <c r="D95" s="20">
        <v>57.333529999999996</v>
      </c>
      <c r="E95" s="20">
        <v>-99</v>
      </c>
      <c r="F95" s="20" t="s">
        <v>140</v>
      </c>
      <c r="G95" s="20" t="s">
        <v>86</v>
      </c>
      <c r="I95">
        <v>95517</v>
      </c>
      <c r="J95">
        <v>2671</v>
      </c>
      <c r="K95">
        <v>57.333529999999996</v>
      </c>
      <c r="M95" t="s">
        <v>140</v>
      </c>
      <c r="N95" t="s">
        <v>86</v>
      </c>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2" sqref="A2:A5"/>
    </sheetView>
  </sheetViews>
  <sheetFormatPr defaultRowHeight="15" x14ac:dyDescent="0.25"/>
  <sheetData>
    <row r="1" spans="1:4" x14ac:dyDescent="0.25">
      <c r="A1" s="6" t="s">
        <v>24</v>
      </c>
      <c r="B1" s="6" t="s">
        <v>25</v>
      </c>
      <c r="C1" s="6" t="s">
        <v>0</v>
      </c>
      <c r="D1" s="6" t="s">
        <v>36</v>
      </c>
    </row>
    <row r="2" spans="1:4" x14ac:dyDescent="0.25">
      <c r="A2">
        <v>6308</v>
      </c>
      <c r="B2" t="s">
        <v>30</v>
      </c>
      <c r="C2">
        <v>95514</v>
      </c>
      <c r="D2" t="s">
        <v>129</v>
      </c>
    </row>
    <row r="3" spans="1:4" x14ac:dyDescent="0.25">
      <c r="A3">
        <v>6309</v>
      </c>
      <c r="B3" t="s">
        <v>30</v>
      </c>
      <c r="C3">
        <v>95515</v>
      </c>
      <c r="D3" t="s">
        <v>130</v>
      </c>
    </row>
    <row r="4" spans="1:4" x14ac:dyDescent="0.25">
      <c r="A4">
        <v>6310</v>
      </c>
      <c r="B4" t="s">
        <v>30</v>
      </c>
      <c r="C4">
        <v>95516</v>
      </c>
      <c r="D4" t="s">
        <v>131</v>
      </c>
    </row>
    <row r="5" spans="1:4" x14ac:dyDescent="0.25">
      <c r="A5">
        <v>6311</v>
      </c>
      <c r="B5" t="s">
        <v>30</v>
      </c>
      <c r="C5">
        <v>95517</v>
      </c>
      <c r="D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47"/>
  <sheetViews>
    <sheetView workbookViewId="0">
      <pane xSplit="3" ySplit="2" topLeftCell="D3" activePane="bottomRight" state="frozen"/>
      <selection pane="topRight" activeCell="D1" sqref="D1"/>
      <selection pane="bottomLeft" activeCell="A8" sqref="A8"/>
      <selection pane="bottomRight" activeCell="L6" sqref="L6:M35"/>
    </sheetView>
  </sheetViews>
  <sheetFormatPr defaultRowHeight="15" x14ac:dyDescent="0.25"/>
  <cols>
    <col min="1" max="1" width="7.140625" customWidth="1"/>
    <col min="2" max="2" width="28" customWidth="1"/>
    <col min="3" max="3" width="9.85546875" customWidth="1"/>
    <col min="4" max="14" width="9.140625" customWidth="1"/>
  </cols>
  <sheetData>
    <row r="1" spans="1:20" x14ac:dyDescent="0.25">
      <c r="A1" s="8" t="s">
        <v>87</v>
      </c>
    </row>
    <row r="2" spans="1:20" x14ac:dyDescent="0.25">
      <c r="A2" s="13" t="s">
        <v>89</v>
      </c>
    </row>
    <row r="3" spans="1:20" x14ac:dyDescent="0.25">
      <c r="C3" t="s">
        <v>37</v>
      </c>
      <c r="F3" s="17" t="s">
        <v>91</v>
      </c>
      <c r="G3" s="17"/>
      <c r="H3" s="17"/>
      <c r="I3" s="17"/>
      <c r="J3" s="17"/>
      <c r="K3" s="17"/>
      <c r="L3" s="17"/>
      <c r="M3" s="17"/>
      <c r="S3" t="s">
        <v>38</v>
      </c>
    </row>
    <row r="4" spans="1:20" x14ac:dyDescent="0.25">
      <c r="D4" s="17" t="s">
        <v>90</v>
      </c>
      <c r="E4" s="17"/>
      <c r="F4" s="17">
        <v>95514</v>
      </c>
      <c r="G4" s="17"/>
      <c r="H4" s="17">
        <v>95515</v>
      </c>
      <c r="I4" s="17"/>
      <c r="J4" s="17">
        <v>95516</v>
      </c>
      <c r="K4" s="17"/>
      <c r="L4" s="17">
        <v>95517</v>
      </c>
      <c r="M4" s="17"/>
      <c r="T4" t="s">
        <v>39</v>
      </c>
    </row>
    <row r="5" spans="1:20" x14ac:dyDescent="0.25">
      <c r="C5" t="s">
        <v>78</v>
      </c>
      <c r="D5" s="17" t="s">
        <v>92</v>
      </c>
      <c r="E5" s="17"/>
      <c r="F5" t="s">
        <v>92</v>
      </c>
      <c r="H5" t="s">
        <v>93</v>
      </c>
      <c r="J5" t="s">
        <v>94</v>
      </c>
      <c r="L5" t="s">
        <v>95</v>
      </c>
      <c r="Q5" t="s">
        <v>39</v>
      </c>
      <c r="S5" t="s">
        <v>41</v>
      </c>
      <c r="T5">
        <v>7.3999999999999996E-2</v>
      </c>
    </row>
    <row r="6" spans="1:20" x14ac:dyDescent="0.25">
      <c r="A6" s="1">
        <v>785</v>
      </c>
      <c r="B6" t="s">
        <v>96</v>
      </c>
      <c r="C6" t="s">
        <v>135</v>
      </c>
      <c r="D6">
        <v>3.424E-2</v>
      </c>
      <c r="E6">
        <v>8.6999999999999994E-3</v>
      </c>
      <c r="F6">
        <v>4.7399999999999998E-2</v>
      </c>
      <c r="G6">
        <v>1.1990000000000001E-2</v>
      </c>
      <c r="H6">
        <v>0.16317999999999999</v>
      </c>
      <c r="I6">
        <v>5.4599999999999996E-3</v>
      </c>
      <c r="J6">
        <v>0.15797</v>
      </c>
      <c r="K6">
        <v>6.3499999999999997E-3</v>
      </c>
      <c r="L6">
        <v>5.867E-2</v>
      </c>
      <c r="M6">
        <v>3.5699999999999998E-3</v>
      </c>
      <c r="O6" t="s">
        <v>44</v>
      </c>
      <c r="P6" s="7" t="e">
        <f>VLOOKUP(O6,$S$5:$T$38,1,FALSE)</f>
        <v>#N/A</v>
      </c>
      <c r="Q6" s="7">
        <f>IFERROR(VLOOKUP(O6,$S$5:$T$38,2,FALSE),0)</f>
        <v>0</v>
      </c>
      <c r="S6" t="s">
        <v>43</v>
      </c>
      <c r="T6">
        <v>0.88900000000000001</v>
      </c>
    </row>
    <row r="7" spans="1:20" x14ac:dyDescent="0.25">
      <c r="A7">
        <v>784</v>
      </c>
      <c r="B7" t="s">
        <v>97</v>
      </c>
      <c r="C7" t="s">
        <v>133</v>
      </c>
      <c r="D7">
        <v>0.58443000000000001</v>
      </c>
      <c r="E7">
        <v>0.16858000000000001</v>
      </c>
      <c r="F7">
        <v>1.3003</v>
      </c>
      <c r="G7">
        <v>1.1529</v>
      </c>
      <c r="H7">
        <v>0.10058</v>
      </c>
      <c r="I7">
        <v>3.5999999999999999E-3</v>
      </c>
      <c r="J7">
        <v>1.9040000000000001E-2</v>
      </c>
      <c r="K7">
        <v>1.172E-2</v>
      </c>
      <c r="L7">
        <v>3.7766000000000002</v>
      </c>
      <c r="M7">
        <v>0.54110000000000003</v>
      </c>
      <c r="O7" t="s">
        <v>81</v>
      </c>
      <c r="P7" s="7" t="e">
        <f t="shared" ref="P7:P29" si="0">VLOOKUP(O7,$S$5:$T$38,1,FALSE)</f>
        <v>#N/A</v>
      </c>
      <c r="Q7" s="7">
        <f t="shared" ref="Q7:Q29" si="1">IFERROR(VLOOKUP(O7,$S$5:$T$38,2,FALSE),0)</f>
        <v>0</v>
      </c>
      <c r="S7" t="s">
        <v>45</v>
      </c>
      <c r="T7">
        <v>0.42699999999999999</v>
      </c>
    </row>
    <row r="8" spans="1:20" x14ac:dyDescent="0.25">
      <c r="A8" s="1">
        <v>2302</v>
      </c>
      <c r="B8" t="s">
        <v>98</v>
      </c>
      <c r="C8" t="s">
        <v>135</v>
      </c>
      <c r="D8">
        <v>8.5620000000000002E-2</v>
      </c>
      <c r="E8">
        <v>1.9269999999999999E-2</v>
      </c>
      <c r="F8">
        <v>8.3500000000000005E-2</v>
      </c>
      <c r="G8">
        <v>1.5720000000000001E-2</v>
      </c>
      <c r="H8">
        <v>9.3689999999999996E-2</v>
      </c>
      <c r="I8">
        <v>1.4630000000000001E-2</v>
      </c>
      <c r="J8">
        <v>4.1959999999999997E-2</v>
      </c>
      <c r="K8">
        <v>3.9199999999999999E-3</v>
      </c>
      <c r="L8">
        <v>0.12044000000000001</v>
      </c>
      <c r="M8">
        <v>3.6139999999999999E-2</v>
      </c>
      <c r="O8" t="s">
        <v>49</v>
      </c>
      <c r="P8" s="7" t="e">
        <f t="shared" si="0"/>
        <v>#N/A</v>
      </c>
      <c r="Q8" s="7">
        <f t="shared" si="1"/>
        <v>0</v>
      </c>
      <c r="S8" t="s">
        <v>47</v>
      </c>
      <c r="T8">
        <v>0.11700000000000001</v>
      </c>
    </row>
    <row r="9" spans="1:20" x14ac:dyDescent="0.25">
      <c r="A9">
        <v>525</v>
      </c>
      <c r="B9" t="s">
        <v>99</v>
      </c>
      <c r="C9" t="s">
        <v>135</v>
      </c>
      <c r="D9">
        <v>6.3630000000000006E-2</v>
      </c>
      <c r="E9">
        <v>1.1390000000000001E-2</v>
      </c>
      <c r="F9">
        <v>4.7530000000000003E-2</v>
      </c>
      <c r="G9">
        <v>1.031E-2</v>
      </c>
      <c r="H9">
        <v>0.14615</v>
      </c>
      <c r="I9">
        <v>1.108E-2</v>
      </c>
      <c r="J9">
        <v>0.23924999999999999</v>
      </c>
      <c r="K9">
        <v>7.757E-2</v>
      </c>
      <c r="L9">
        <v>9.0620000000000006E-2</v>
      </c>
      <c r="M9">
        <v>7.77E-3</v>
      </c>
      <c r="O9" t="s">
        <v>46</v>
      </c>
      <c r="P9" s="7" t="e">
        <f t="shared" si="0"/>
        <v>#N/A</v>
      </c>
      <c r="Q9" s="7">
        <f t="shared" si="1"/>
        <v>0</v>
      </c>
      <c r="S9" t="s">
        <v>154</v>
      </c>
      <c r="T9">
        <v>0.39900000000000002</v>
      </c>
    </row>
    <row r="10" spans="1:20" x14ac:dyDescent="0.25">
      <c r="A10">
        <v>329</v>
      </c>
      <c r="B10" t="s">
        <v>100</v>
      </c>
      <c r="C10" t="s">
        <v>135</v>
      </c>
      <c r="D10">
        <v>0.58699999999999997</v>
      </c>
      <c r="E10">
        <v>0.10055</v>
      </c>
      <c r="F10">
        <v>0.37622</v>
      </c>
      <c r="G10">
        <v>7.1879999999999999E-2</v>
      </c>
      <c r="H10">
        <v>1.4359</v>
      </c>
      <c r="I10">
        <v>0.1007</v>
      </c>
      <c r="J10">
        <v>2.8820999999999999</v>
      </c>
      <c r="K10">
        <v>0.29249999999999998</v>
      </c>
      <c r="L10">
        <v>0.52095000000000002</v>
      </c>
      <c r="M10">
        <v>4.4589999999999998E-2</v>
      </c>
      <c r="O10" t="s">
        <v>48</v>
      </c>
      <c r="P10" s="7" t="e">
        <f t="shared" si="0"/>
        <v>#N/A</v>
      </c>
      <c r="Q10" s="7">
        <f t="shared" si="1"/>
        <v>0</v>
      </c>
      <c r="S10" t="s">
        <v>50</v>
      </c>
      <c r="T10">
        <v>0.14199999999999999</v>
      </c>
    </row>
    <row r="11" spans="1:20" x14ac:dyDescent="0.25">
      <c r="A11">
        <v>699</v>
      </c>
      <c r="B11" t="s">
        <v>101</v>
      </c>
      <c r="C11" t="s">
        <v>133</v>
      </c>
      <c r="D11">
        <v>4.9953000000000003</v>
      </c>
      <c r="E11">
        <v>1.1780999999999999</v>
      </c>
      <c r="F11">
        <v>5.0780000000000003</v>
      </c>
      <c r="G11">
        <v>3.1271</v>
      </c>
      <c r="H11">
        <v>2.8748999999999998</v>
      </c>
      <c r="I11">
        <v>0.1079</v>
      </c>
      <c r="J11">
        <v>3.5381</v>
      </c>
      <c r="K11">
        <v>0.31380000000000002</v>
      </c>
      <c r="L11">
        <v>36.168999999999997</v>
      </c>
      <c r="M11">
        <v>1.1080000000000001</v>
      </c>
      <c r="O11" t="s">
        <v>80</v>
      </c>
      <c r="P11" s="7" t="e">
        <f t="shared" si="0"/>
        <v>#N/A</v>
      </c>
      <c r="Q11" s="7">
        <f t="shared" si="1"/>
        <v>0</v>
      </c>
      <c r="S11" t="s">
        <v>51</v>
      </c>
      <c r="T11">
        <v>0.2</v>
      </c>
    </row>
    <row r="12" spans="1:20" x14ac:dyDescent="0.25">
      <c r="A12">
        <v>292</v>
      </c>
      <c r="B12" t="s">
        <v>102</v>
      </c>
      <c r="C12" t="s">
        <v>135</v>
      </c>
      <c r="D12">
        <v>13.3391</v>
      </c>
      <c r="E12">
        <v>2.1160000000000001</v>
      </c>
      <c r="F12">
        <v>11.8994</v>
      </c>
      <c r="G12">
        <v>2.9731000000000001</v>
      </c>
      <c r="O12" t="s">
        <v>43</v>
      </c>
      <c r="P12" s="7" t="str">
        <f t="shared" si="0"/>
        <v>Al</v>
      </c>
      <c r="Q12" s="7">
        <f t="shared" si="1"/>
        <v>0.88900000000000001</v>
      </c>
      <c r="S12" t="s">
        <v>53</v>
      </c>
      <c r="T12">
        <v>0.33900000000000002</v>
      </c>
    </row>
    <row r="13" spans="1:20" x14ac:dyDescent="0.25">
      <c r="A13">
        <v>488</v>
      </c>
      <c r="B13" t="s">
        <v>103</v>
      </c>
      <c r="C13" t="s">
        <v>135</v>
      </c>
      <c r="D13">
        <v>4.2794499999999998</v>
      </c>
      <c r="E13">
        <v>0.71809999999999996</v>
      </c>
      <c r="F13">
        <v>5.1463999999999999</v>
      </c>
      <c r="G13">
        <v>1.4178999999999999</v>
      </c>
      <c r="L13">
        <v>1.7139</v>
      </c>
      <c r="M13">
        <v>0.29959999999999998</v>
      </c>
      <c r="O13" t="s">
        <v>52</v>
      </c>
      <c r="P13" s="7" t="str">
        <f t="shared" si="0"/>
        <v>Fe</v>
      </c>
      <c r="Q13" s="7">
        <f t="shared" si="1"/>
        <v>0.35799999999999998</v>
      </c>
      <c r="S13" t="s">
        <v>55</v>
      </c>
      <c r="T13">
        <v>0.69199999999999995</v>
      </c>
    </row>
    <row r="14" spans="1:20" x14ac:dyDescent="0.25">
      <c r="A14">
        <v>693</v>
      </c>
      <c r="B14" t="s">
        <v>104</v>
      </c>
      <c r="C14" t="s">
        <v>135</v>
      </c>
      <c r="D14">
        <v>1.2659999999999999E-2</v>
      </c>
      <c r="E14">
        <v>3.2399999999999998E-3</v>
      </c>
      <c r="F14">
        <v>3.4770000000000002E-2</v>
      </c>
      <c r="G14">
        <v>2.6079999999999999E-2</v>
      </c>
      <c r="H14">
        <v>1.3440000000000001E-2</v>
      </c>
      <c r="I14">
        <v>2.7000000000000001E-3</v>
      </c>
      <c r="J14">
        <v>1.8400000000000001E-3</v>
      </c>
      <c r="K14">
        <v>9.0000000000000006E-5</v>
      </c>
      <c r="L14">
        <v>3.3459999999999997E-2</v>
      </c>
      <c r="M14">
        <v>1.33E-3</v>
      </c>
      <c r="O14" t="s">
        <v>71</v>
      </c>
      <c r="P14" s="7" t="str">
        <f t="shared" si="0"/>
        <v>Se</v>
      </c>
      <c r="Q14" s="7">
        <f t="shared" si="1"/>
        <v>0.40500000000000003</v>
      </c>
      <c r="S14" t="s">
        <v>57</v>
      </c>
      <c r="T14">
        <v>0.252</v>
      </c>
    </row>
    <row r="15" spans="1:20" x14ac:dyDescent="0.25">
      <c r="A15">
        <v>298</v>
      </c>
      <c r="B15" t="s">
        <v>105</v>
      </c>
      <c r="C15" t="s">
        <v>135</v>
      </c>
      <c r="D15">
        <v>3.0800000000000001E-2</v>
      </c>
      <c r="E15">
        <v>4.6499999999999996E-3</v>
      </c>
      <c r="F15">
        <v>1.9279999999999999E-2</v>
      </c>
      <c r="G15">
        <v>6.45E-3</v>
      </c>
      <c r="H15">
        <v>1.303E-2</v>
      </c>
      <c r="I15">
        <v>8.3000000000000001E-4</v>
      </c>
      <c r="J15">
        <v>4.5399999999999998E-3</v>
      </c>
      <c r="K15">
        <v>4.8999999999999998E-4</v>
      </c>
      <c r="L15">
        <v>9.5099999999999994E-3</v>
      </c>
      <c r="M15">
        <v>1.2199999999999999E-3</v>
      </c>
      <c r="O15" t="s">
        <v>45</v>
      </c>
      <c r="P15" s="7" t="str">
        <f t="shared" si="0"/>
        <v>As</v>
      </c>
      <c r="Q15" s="7">
        <f t="shared" si="1"/>
        <v>0.42699999999999999</v>
      </c>
      <c r="S15" t="s">
        <v>52</v>
      </c>
      <c r="T15">
        <v>0.35799999999999998</v>
      </c>
    </row>
    <row r="16" spans="1:20" x14ac:dyDescent="0.25">
      <c r="A16">
        <v>328</v>
      </c>
      <c r="B16" t="s">
        <v>106</v>
      </c>
      <c r="C16" t="s">
        <v>135</v>
      </c>
      <c r="D16">
        <v>5.1999999999999995E-4</v>
      </c>
      <c r="E16">
        <v>4.6999999999999999E-4</v>
      </c>
      <c r="H16">
        <v>4.6000000000000001E-4</v>
      </c>
      <c r="I16">
        <v>6.9999999999999994E-5</v>
      </c>
      <c r="J16">
        <v>2.7999999999999998E-4</v>
      </c>
      <c r="K16">
        <v>2.0000000000000002E-5</v>
      </c>
      <c r="O16" t="s">
        <v>50</v>
      </c>
      <c r="P16" s="7" t="str">
        <f t="shared" si="0"/>
        <v>Cd</v>
      </c>
      <c r="Q16" s="7">
        <f t="shared" si="1"/>
        <v>0.14199999999999999</v>
      </c>
      <c r="S16" t="s">
        <v>59</v>
      </c>
      <c r="T16">
        <v>0.34399999999999997</v>
      </c>
    </row>
    <row r="17" spans="1:20" x14ac:dyDescent="0.25">
      <c r="A17">
        <v>520</v>
      </c>
      <c r="B17" t="s">
        <v>107</v>
      </c>
      <c r="C17" t="s">
        <v>135</v>
      </c>
      <c r="D17">
        <v>3.2559999999999999E-2</v>
      </c>
      <c r="E17">
        <v>4.1599999999999996E-3</v>
      </c>
      <c r="F17">
        <v>2.4070000000000001E-2</v>
      </c>
      <c r="G17">
        <v>1.41E-3</v>
      </c>
      <c r="H17">
        <v>2.359E-2</v>
      </c>
      <c r="I17">
        <v>1.25E-3</v>
      </c>
      <c r="J17">
        <v>1.2409999999999999E-2</v>
      </c>
      <c r="K17">
        <v>1.4300000000000001E-3</v>
      </c>
      <c r="L17">
        <v>7.3000000000000001E-3</v>
      </c>
      <c r="M17">
        <v>4.4999999999999999E-4</v>
      </c>
      <c r="O17" t="s">
        <v>68</v>
      </c>
      <c r="P17" s="7" t="str">
        <f t="shared" si="0"/>
        <v>Pb</v>
      </c>
      <c r="Q17" s="7">
        <f t="shared" si="1"/>
        <v>0.11600000000000001</v>
      </c>
      <c r="S17" t="s">
        <v>60</v>
      </c>
      <c r="T17">
        <v>0.06</v>
      </c>
    </row>
    <row r="18" spans="1:20" x14ac:dyDescent="0.25">
      <c r="A18">
        <v>778</v>
      </c>
      <c r="B18" t="s">
        <v>108</v>
      </c>
      <c r="C18" t="s">
        <v>135</v>
      </c>
      <c r="D18">
        <v>3.1856000000000002E-2</v>
      </c>
      <c r="E18">
        <v>4.5300000000000002E-3</v>
      </c>
      <c r="F18">
        <v>2.4459999999999999E-2</v>
      </c>
      <c r="G18">
        <v>3.65E-3</v>
      </c>
      <c r="H18">
        <v>3.0429999999999999E-2</v>
      </c>
      <c r="I18">
        <v>2.9299999999999999E-3</v>
      </c>
      <c r="J18">
        <v>1.5949999999999999E-2</v>
      </c>
      <c r="K18">
        <v>9.3999999999999997E-4</v>
      </c>
      <c r="L18">
        <v>1.2500000000000001E-2</v>
      </c>
      <c r="M18">
        <v>3.8400000000000001E-3</v>
      </c>
      <c r="O18" t="s">
        <v>61</v>
      </c>
      <c r="P18" s="7" t="str">
        <f t="shared" si="0"/>
        <v>Zn</v>
      </c>
      <c r="Q18" s="7">
        <f t="shared" si="1"/>
        <v>0.245</v>
      </c>
      <c r="S18" t="s">
        <v>62</v>
      </c>
      <c r="T18">
        <v>0.20899999999999999</v>
      </c>
    </row>
    <row r="19" spans="1:20" x14ac:dyDescent="0.25">
      <c r="A19">
        <v>300</v>
      </c>
      <c r="B19" t="s">
        <v>109</v>
      </c>
      <c r="C19" t="s">
        <v>135</v>
      </c>
      <c r="D19">
        <v>0.34531000000000001</v>
      </c>
      <c r="E19">
        <v>4.641E-2</v>
      </c>
      <c r="F19">
        <v>0.20463999999999999</v>
      </c>
      <c r="G19">
        <v>4.301E-2</v>
      </c>
      <c r="H19">
        <v>0.36625999999999997</v>
      </c>
      <c r="I19">
        <v>3.0999999999999999E-3</v>
      </c>
      <c r="L19">
        <v>2.818E-2</v>
      </c>
      <c r="M19">
        <v>9.4599999999999997E-3</v>
      </c>
      <c r="O19" t="s">
        <v>47</v>
      </c>
      <c r="P19" s="7" t="str">
        <f t="shared" si="0"/>
        <v>Ba</v>
      </c>
      <c r="Q19" s="7">
        <f t="shared" si="1"/>
        <v>0.11700000000000001</v>
      </c>
      <c r="S19" t="s">
        <v>155</v>
      </c>
      <c r="T19">
        <v>0.20499999999999999</v>
      </c>
    </row>
    <row r="20" spans="1:20" x14ac:dyDescent="0.25">
      <c r="A20">
        <v>612</v>
      </c>
      <c r="B20" t="s">
        <v>110</v>
      </c>
      <c r="C20" t="s">
        <v>135</v>
      </c>
      <c r="D20">
        <v>4.0460000000000003E-2</v>
      </c>
      <c r="E20">
        <v>9.9399999999999992E-3</v>
      </c>
      <c r="F20">
        <v>7.6039999999999996E-2</v>
      </c>
      <c r="G20">
        <v>6.4259999999999998E-2</v>
      </c>
      <c r="H20">
        <v>3.0499999999999999E-2</v>
      </c>
      <c r="I20">
        <v>6.1000000000000004E-3</v>
      </c>
      <c r="J20">
        <v>1.353E-2</v>
      </c>
      <c r="K20">
        <v>1.5399999999999999E-3</v>
      </c>
      <c r="L20">
        <v>1.145E-2</v>
      </c>
      <c r="M20">
        <v>2.4599999999999999E-3</v>
      </c>
      <c r="O20" t="s">
        <v>67</v>
      </c>
      <c r="P20" s="7" t="str">
        <f t="shared" si="0"/>
        <v>Ni</v>
      </c>
      <c r="Q20" s="7">
        <f t="shared" si="1"/>
        <v>0.27300000000000002</v>
      </c>
      <c r="S20" t="s">
        <v>63</v>
      </c>
      <c r="T20">
        <v>0.17299999999999999</v>
      </c>
    </row>
    <row r="21" spans="1:20" x14ac:dyDescent="0.25">
      <c r="A21">
        <v>1839</v>
      </c>
      <c r="B21" t="s">
        <v>111</v>
      </c>
      <c r="C21" t="s">
        <v>135</v>
      </c>
      <c r="D21">
        <v>6.1000000000000004E-3</v>
      </c>
      <c r="E21">
        <v>1.7700000000000001E-3</v>
      </c>
      <c r="F21">
        <v>6.2899999999999996E-3</v>
      </c>
      <c r="G21">
        <v>2.2499999999999998E-3</v>
      </c>
      <c r="H21">
        <v>1.4599999999999999E-3</v>
      </c>
      <c r="I21">
        <v>1.1E-4</v>
      </c>
      <c r="O21" t="s">
        <v>136</v>
      </c>
      <c r="P21" s="7" t="e">
        <f t="shared" si="0"/>
        <v>#N/A</v>
      </c>
      <c r="Q21" s="7">
        <f t="shared" si="1"/>
        <v>0</v>
      </c>
      <c r="S21" t="s">
        <v>156</v>
      </c>
      <c r="T21">
        <v>0.65800000000000003</v>
      </c>
    </row>
    <row r="22" spans="1:20" x14ac:dyDescent="0.25">
      <c r="A22">
        <v>526</v>
      </c>
      <c r="B22" t="s">
        <v>112</v>
      </c>
      <c r="C22" t="s">
        <v>135</v>
      </c>
      <c r="D22">
        <v>5.9429999999999997E-2</v>
      </c>
      <c r="E22">
        <v>1.34E-2</v>
      </c>
      <c r="F22">
        <v>4.2979999999999997E-2</v>
      </c>
      <c r="G22">
        <v>9.9299999999999996E-3</v>
      </c>
      <c r="H22">
        <v>5.1110000000000003E-2</v>
      </c>
      <c r="I22">
        <v>4.7600000000000003E-3</v>
      </c>
      <c r="J22">
        <v>4.2430000000000002E-2</v>
      </c>
      <c r="K22">
        <v>1.83E-3</v>
      </c>
      <c r="L22">
        <v>1.1820000000000001E-2</v>
      </c>
      <c r="M22">
        <v>1.1299999999999999E-3</v>
      </c>
      <c r="O22" t="s">
        <v>58</v>
      </c>
      <c r="P22" s="7" t="str">
        <f t="shared" si="0"/>
        <v>Mn</v>
      </c>
      <c r="Q22" s="7">
        <f t="shared" si="1"/>
        <v>0.63100000000000001</v>
      </c>
      <c r="S22" t="s">
        <v>58</v>
      </c>
      <c r="T22">
        <v>0.63100000000000001</v>
      </c>
    </row>
    <row r="23" spans="1:20" x14ac:dyDescent="0.25">
      <c r="A23">
        <v>697</v>
      </c>
      <c r="B23" t="s">
        <v>113</v>
      </c>
      <c r="C23" t="s">
        <v>135</v>
      </c>
      <c r="D23">
        <v>9.1209999999999999E-2</v>
      </c>
      <c r="E23">
        <v>7.26E-3</v>
      </c>
      <c r="F23">
        <v>7.7759999999999996E-2</v>
      </c>
      <c r="G23">
        <v>3.49E-3</v>
      </c>
      <c r="H23">
        <v>9.0179999999999996E-2</v>
      </c>
      <c r="I23">
        <v>2.5200000000000001E-3</v>
      </c>
      <c r="L23">
        <v>4.0750000000000001E-2</v>
      </c>
      <c r="M23">
        <v>2.9399999999999999E-3</v>
      </c>
      <c r="O23" t="s">
        <v>64</v>
      </c>
      <c r="P23" s="7" t="str">
        <f t="shared" si="0"/>
        <v>Sr</v>
      </c>
      <c r="Q23" s="7">
        <f t="shared" si="1"/>
        <v>0.183</v>
      </c>
      <c r="S23" t="s">
        <v>65</v>
      </c>
      <c r="T23">
        <v>0.41699999999999998</v>
      </c>
    </row>
    <row r="24" spans="1:20" x14ac:dyDescent="0.25">
      <c r="A24">
        <v>712</v>
      </c>
      <c r="B24" t="s">
        <v>114</v>
      </c>
      <c r="C24" t="s">
        <v>135</v>
      </c>
      <c r="D24">
        <v>4.3899999999999998E-3</v>
      </c>
      <c r="E24">
        <v>1.1000000000000001E-3</v>
      </c>
      <c r="F24">
        <v>2.7499999999999998E-3</v>
      </c>
      <c r="G24">
        <v>1.1800000000000001E-3</v>
      </c>
      <c r="H24">
        <v>1.83E-3</v>
      </c>
      <c r="I24">
        <v>1.7000000000000001E-4</v>
      </c>
      <c r="J24">
        <v>7.1000000000000002E-4</v>
      </c>
      <c r="K24">
        <v>5.0000000000000002E-5</v>
      </c>
      <c r="O24" t="s">
        <v>137</v>
      </c>
      <c r="P24" s="7" t="e">
        <f t="shared" si="0"/>
        <v>#N/A</v>
      </c>
      <c r="Q24" s="7">
        <f t="shared" si="1"/>
        <v>0</v>
      </c>
      <c r="S24" t="s">
        <v>157</v>
      </c>
      <c r="T24">
        <v>0.34799999999999998</v>
      </c>
    </row>
    <row r="25" spans="1:20" x14ac:dyDescent="0.25">
      <c r="A25">
        <v>767</v>
      </c>
      <c r="B25" t="s">
        <v>115</v>
      </c>
      <c r="C25" t="s">
        <v>135</v>
      </c>
      <c r="D25">
        <v>6.1670000000000003E-2</v>
      </c>
      <c r="E25">
        <v>8.5599999999999999E-3</v>
      </c>
      <c r="F25">
        <v>4.6039999999999998E-2</v>
      </c>
      <c r="G25">
        <v>7.5599999999999999E-3</v>
      </c>
      <c r="H25">
        <v>3.7420000000000002E-2</v>
      </c>
      <c r="I25">
        <v>2.65E-3</v>
      </c>
      <c r="J25">
        <v>3.1220000000000001E-2</v>
      </c>
      <c r="K25">
        <v>1.2099999999999999E-3</v>
      </c>
      <c r="L25">
        <v>2.6190000000000001E-2</v>
      </c>
      <c r="M25">
        <v>3.7499999999999999E-3</v>
      </c>
      <c r="O25" t="s">
        <v>56</v>
      </c>
      <c r="P25" s="7" t="str">
        <f t="shared" si="0"/>
        <v>V</v>
      </c>
      <c r="Q25" s="7">
        <f t="shared" si="1"/>
        <v>0.78500000000000003</v>
      </c>
      <c r="S25" t="s">
        <v>67</v>
      </c>
      <c r="T25">
        <v>0.27300000000000002</v>
      </c>
    </row>
    <row r="26" spans="1:20" x14ac:dyDescent="0.25">
      <c r="A26">
        <v>1850</v>
      </c>
      <c r="B26" t="s">
        <v>116</v>
      </c>
      <c r="C26" t="s">
        <v>135</v>
      </c>
      <c r="D26">
        <v>7.8100000000000003E-2</v>
      </c>
      <c r="E26">
        <v>6.053E-2</v>
      </c>
      <c r="F26">
        <v>2.9829999999999999E-2</v>
      </c>
      <c r="G26">
        <v>1.3299999999999999E-2</v>
      </c>
      <c r="H26">
        <v>2.248E-2</v>
      </c>
      <c r="I26">
        <v>3.14E-3</v>
      </c>
      <c r="J26">
        <v>8.6300000000000005E-3</v>
      </c>
      <c r="K26">
        <v>7.9000000000000001E-4</v>
      </c>
      <c r="L26">
        <v>1.142E-2</v>
      </c>
      <c r="M26">
        <v>6.9999999999999999E-4</v>
      </c>
      <c r="O26" t="s">
        <v>138</v>
      </c>
      <c r="P26" s="7" t="e">
        <f t="shared" si="0"/>
        <v>#N/A</v>
      </c>
      <c r="Q26" s="7">
        <f t="shared" si="1"/>
        <v>0</v>
      </c>
      <c r="S26" t="s">
        <v>30</v>
      </c>
      <c r="T26">
        <v>1.0329999999999999</v>
      </c>
    </row>
    <row r="27" spans="1:20" x14ac:dyDescent="0.25">
      <c r="A27">
        <v>379</v>
      </c>
      <c r="B27" t="s">
        <v>117</v>
      </c>
      <c r="C27" t="s">
        <v>135</v>
      </c>
      <c r="D27">
        <v>3.0970000000000001E-2</v>
      </c>
      <c r="E27">
        <v>7.3200000000000001E-3</v>
      </c>
      <c r="F27">
        <v>2.2499999999999999E-2</v>
      </c>
      <c r="G27">
        <v>4.7200000000000002E-3</v>
      </c>
      <c r="H27">
        <v>2.0990000000000002E-2</v>
      </c>
      <c r="I27">
        <v>2.31E-3</v>
      </c>
      <c r="J27">
        <v>9.6699999999999998E-3</v>
      </c>
      <c r="K27">
        <v>8.4000000000000003E-4</v>
      </c>
      <c r="L27">
        <v>5.5900000000000004E-3</v>
      </c>
      <c r="M27">
        <v>3.63E-3</v>
      </c>
      <c r="O27" t="s">
        <v>53</v>
      </c>
      <c r="P27" s="7" t="str">
        <f t="shared" si="0"/>
        <v>Co</v>
      </c>
      <c r="Q27" s="7">
        <f t="shared" si="1"/>
        <v>0.33900000000000002</v>
      </c>
      <c r="S27" t="s">
        <v>68</v>
      </c>
      <c r="T27">
        <v>0.11600000000000001</v>
      </c>
    </row>
    <row r="28" spans="1:20" x14ac:dyDescent="0.25">
      <c r="A28">
        <v>380</v>
      </c>
      <c r="B28" t="s">
        <v>118</v>
      </c>
      <c r="C28" t="s">
        <v>135</v>
      </c>
      <c r="D28">
        <v>5.9560000000000002E-2</v>
      </c>
      <c r="E28">
        <v>9.7300000000000008E-3</v>
      </c>
      <c r="F28">
        <v>6.676E-2</v>
      </c>
      <c r="G28">
        <v>4.0259999999999997E-2</v>
      </c>
      <c r="H28">
        <v>3.3110000000000001E-2</v>
      </c>
      <c r="I28">
        <v>4.6600000000000001E-3</v>
      </c>
      <c r="J28">
        <v>2.1049999999999999E-2</v>
      </c>
      <c r="K28">
        <v>9.3999999999999997E-4</v>
      </c>
      <c r="L28">
        <v>1.1039999999999999E-2</v>
      </c>
      <c r="M28">
        <v>3.8300000000000001E-3</v>
      </c>
      <c r="O28" t="s">
        <v>57</v>
      </c>
      <c r="P28" s="7" t="str">
        <f t="shared" si="0"/>
        <v>Cu</v>
      </c>
      <c r="Q28" s="7">
        <f t="shared" si="1"/>
        <v>0.252</v>
      </c>
      <c r="S28" t="s">
        <v>66</v>
      </c>
      <c r="T28">
        <v>0.22600000000000001</v>
      </c>
    </row>
    <row r="29" spans="1:20" x14ac:dyDescent="0.25">
      <c r="A29">
        <v>468</v>
      </c>
      <c r="B29" t="s">
        <v>119</v>
      </c>
      <c r="C29" t="s">
        <v>135</v>
      </c>
      <c r="D29">
        <v>3.6810000000000002E-2</v>
      </c>
      <c r="E29">
        <v>4.1799999999999997E-3</v>
      </c>
      <c r="F29">
        <v>2.5319999999999999E-2</v>
      </c>
      <c r="G29">
        <v>3.4099999999999998E-3</v>
      </c>
      <c r="H29">
        <v>3.117E-2</v>
      </c>
      <c r="I29">
        <v>2.6900000000000001E-3</v>
      </c>
      <c r="J29">
        <v>4.3479999999999998E-2</v>
      </c>
      <c r="K29">
        <v>1.32E-3</v>
      </c>
      <c r="L29">
        <v>7.0800000000000004E-3</v>
      </c>
      <c r="M29">
        <v>1.8699999999999999E-3</v>
      </c>
      <c r="O29" t="s">
        <v>59</v>
      </c>
      <c r="P29" s="7" t="str">
        <f t="shared" si="0"/>
        <v>Ga</v>
      </c>
      <c r="Q29" s="7">
        <f t="shared" si="1"/>
        <v>0.34399999999999997</v>
      </c>
      <c r="S29" t="s">
        <v>70</v>
      </c>
      <c r="T29">
        <v>9.4E-2</v>
      </c>
    </row>
    <row r="30" spans="1:20" x14ac:dyDescent="0.25">
      <c r="A30">
        <v>626</v>
      </c>
      <c r="B30" t="s">
        <v>40</v>
      </c>
      <c r="C30" t="s">
        <v>134</v>
      </c>
      <c r="D30">
        <v>2.5499999999999998</v>
      </c>
      <c r="E30">
        <v>1.94</v>
      </c>
      <c r="F30">
        <v>1</v>
      </c>
      <c r="P30" s="7"/>
      <c r="Q30" s="7"/>
      <c r="S30" t="s">
        <v>69</v>
      </c>
      <c r="T30">
        <v>0.26300000000000001</v>
      </c>
    </row>
    <row r="31" spans="1:20" x14ac:dyDescent="0.25">
      <c r="A31">
        <v>797</v>
      </c>
      <c r="B31" t="s">
        <v>42</v>
      </c>
      <c r="C31" t="s">
        <v>134</v>
      </c>
      <c r="D31">
        <v>0.85</v>
      </c>
      <c r="E31">
        <v>0.25</v>
      </c>
      <c r="F31">
        <v>4.9000000000000004</v>
      </c>
      <c r="P31" s="7"/>
      <c r="Q31" s="7"/>
      <c r="S31" t="s">
        <v>71</v>
      </c>
      <c r="T31">
        <v>0.40500000000000003</v>
      </c>
    </row>
    <row r="32" spans="1:20" x14ac:dyDescent="0.25">
      <c r="A32">
        <v>2668</v>
      </c>
      <c r="B32" s="1" t="s">
        <v>74</v>
      </c>
      <c r="C32" t="s">
        <v>86</v>
      </c>
      <c r="D32">
        <v>0</v>
      </c>
      <c r="F32">
        <v>0</v>
      </c>
      <c r="H32">
        <v>0</v>
      </c>
      <c r="J32">
        <v>0</v>
      </c>
      <c r="L32">
        <v>0</v>
      </c>
      <c r="S32" t="s">
        <v>72</v>
      </c>
      <c r="T32">
        <v>1.139</v>
      </c>
    </row>
    <row r="33" spans="1:20" x14ac:dyDescent="0.25">
      <c r="A33">
        <v>2669</v>
      </c>
      <c r="B33" s="1" t="s">
        <v>88</v>
      </c>
      <c r="C33" t="s">
        <v>86</v>
      </c>
      <c r="D33">
        <f>0.4*D30</f>
        <v>1.02</v>
      </c>
      <c r="F33">
        <f>0.4*F30</f>
        <v>0.4</v>
      </c>
      <c r="S33" t="s">
        <v>73</v>
      </c>
      <c r="T33">
        <v>0.20200000000000001</v>
      </c>
    </row>
    <row r="34" spans="1:20" x14ac:dyDescent="0.25">
      <c r="A34">
        <v>2670</v>
      </c>
      <c r="B34" s="1" t="s">
        <v>83</v>
      </c>
      <c r="C34" t="s">
        <v>86</v>
      </c>
      <c r="D34" s="12">
        <f>IF(D37&lt;0, D38, D38-D37/96*16)</f>
        <v>13.026183359473682</v>
      </c>
      <c r="E34" s="12"/>
      <c r="F34" s="12">
        <f>IF(F37&lt;0, F38, F38-F37/96*16)</f>
        <v>12.308593193508774</v>
      </c>
      <c r="G34" s="12"/>
      <c r="H34" s="15">
        <v>0</v>
      </c>
      <c r="I34" s="12"/>
      <c r="J34" s="15">
        <v>0</v>
      </c>
      <c r="K34" s="12"/>
      <c r="L34" s="15">
        <v>0</v>
      </c>
      <c r="M34" s="12"/>
      <c r="S34" t="s">
        <v>64</v>
      </c>
      <c r="T34">
        <v>0.183</v>
      </c>
    </row>
    <row r="35" spans="1:20" x14ac:dyDescent="0.25">
      <c r="A35">
        <v>2671</v>
      </c>
      <c r="B35" s="1" t="s">
        <v>77</v>
      </c>
      <c r="C35" t="s">
        <v>86</v>
      </c>
      <c r="D35">
        <f>100-SUM(D6:D34)</f>
        <v>57.662640640526313</v>
      </c>
      <c r="F35">
        <f>100-SUM(F6:F34)</f>
        <v>56.709166806491226</v>
      </c>
      <c r="H35">
        <f>100-SUM(H6:H34)</f>
        <v>94.418139999999994</v>
      </c>
      <c r="J35">
        <f>100-SUM(J6:J34)</f>
        <v>92.915840000000003</v>
      </c>
      <c r="L35">
        <f>100-SUM(L6:L34)</f>
        <v>57.333529999999996</v>
      </c>
      <c r="S35" t="s">
        <v>54</v>
      </c>
      <c r="T35">
        <v>0.66900000000000004</v>
      </c>
    </row>
    <row r="36" spans="1:20" x14ac:dyDescent="0.25">
      <c r="S36" t="s">
        <v>56</v>
      </c>
      <c r="T36">
        <v>0.78500000000000003</v>
      </c>
    </row>
    <row r="37" spans="1:20" x14ac:dyDescent="0.25">
      <c r="B37" s="1" t="s">
        <v>82</v>
      </c>
      <c r="C37" s="7"/>
      <c r="D37">
        <f>D11-D7/2/19*96</f>
        <v>3.5188452631578953</v>
      </c>
      <c r="F37">
        <f>F11-F7/2/19*96</f>
        <v>1.7930315789473688</v>
      </c>
      <c r="H37">
        <f>H11-H7/2/19*96</f>
        <v>2.6208031578947368</v>
      </c>
      <c r="J37">
        <f>J11-J7/2/19*96</f>
        <v>3.489998947368421</v>
      </c>
      <c r="L37">
        <f>L11-L7/2/19*96</f>
        <v>26.628115789473682</v>
      </c>
      <c r="S37" t="s">
        <v>61</v>
      </c>
      <c r="T37">
        <v>0.245</v>
      </c>
    </row>
    <row r="38" spans="1:20" x14ac:dyDescent="0.25">
      <c r="B38" s="1" t="s">
        <v>76</v>
      </c>
      <c r="C38" s="12"/>
      <c r="D38" s="12">
        <f>SUMPRODUCT(D6:D29,Q6:Q29)</f>
        <v>13.612657569999998</v>
      </c>
      <c r="E38" s="12"/>
      <c r="F38" s="12">
        <f>SUMPRODUCT(F6:F29,Q6:Q29)</f>
        <v>12.607431790000001</v>
      </c>
      <c r="G38" s="12"/>
      <c r="H38" s="12">
        <f>SUMPRODUCT(H6:H29,Q6:Q29)</f>
        <v>0.17675289999999999</v>
      </c>
      <c r="I38" s="12"/>
      <c r="J38" s="12">
        <f>SUMPRODUCT(J6:J29,Q6:Q29)</f>
        <v>8.6585419999999996E-2</v>
      </c>
      <c r="K38" s="12"/>
      <c r="L38" s="12">
        <f>SUMPRODUCT(L6:L29,Q6:Q29)</f>
        <v>0.68410791000000004</v>
      </c>
      <c r="S38" t="s">
        <v>75</v>
      </c>
      <c r="T38">
        <v>0.35099999999999998</v>
      </c>
    </row>
    <row r="40" spans="1:20" x14ac:dyDescent="0.25">
      <c r="B40" s="1" t="s">
        <v>79</v>
      </c>
      <c r="D40">
        <f>SUM(D6:D34)-D8</f>
        <v>42.251739359473689</v>
      </c>
      <c r="F40">
        <f>SUM(F6:F34)-F8</f>
        <v>43.207333193508774</v>
      </c>
      <c r="H40">
        <f>SUM(H6:H34)-H8</f>
        <v>5.4881700000000002</v>
      </c>
      <c r="J40">
        <f>SUM(J6:J34)-J8</f>
        <v>7.0422000000000011</v>
      </c>
      <c r="L40">
        <f>SUM(L6:L34)-L8</f>
        <v>42.546030000000002</v>
      </c>
      <c r="O40" s="1" t="s">
        <v>147</v>
      </c>
    </row>
    <row r="41" spans="1:20" x14ac:dyDescent="0.25">
      <c r="O41" s="1" t="s">
        <v>148</v>
      </c>
    </row>
    <row r="43" spans="1:20" x14ac:dyDescent="0.25">
      <c r="O43" s="1" t="s">
        <v>149</v>
      </c>
    </row>
    <row r="44" spans="1:20" x14ac:dyDescent="0.25">
      <c r="O44" s="1" t="s">
        <v>150</v>
      </c>
    </row>
    <row r="45" spans="1:20" x14ac:dyDescent="0.25">
      <c r="O45" s="1" t="s">
        <v>151</v>
      </c>
    </row>
    <row r="46" spans="1:20" x14ac:dyDescent="0.25">
      <c r="O46" s="1" t="s">
        <v>152</v>
      </c>
    </row>
    <row r="47" spans="1:20" x14ac:dyDescent="0.25">
      <c r="O47" s="1" t="s">
        <v>153</v>
      </c>
    </row>
  </sheetData>
  <mergeCells count="7">
    <mergeCell ref="F3:M3"/>
    <mergeCell ref="D5:E5"/>
    <mergeCell ref="F4:G4"/>
    <mergeCell ref="H4:I4"/>
    <mergeCell ref="J4:K4"/>
    <mergeCell ref="L4:M4"/>
    <mergeCell ref="D4:E4"/>
  </mergeCells>
  <pageMargins left="0.7" right="0.7" top="0.75" bottom="0.75" header="0.3" footer="0.3"/>
  <pageSetup orientation="portrait" horizontalDpi="4294967293"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2016-02-25T05:00:00+00:00</Document_x0020_Creation_x0020_Date>
    <EPA_x0020_Office xmlns="4ffa91fb-a0ff-4ac5-b2db-65c790d184a4">OTAQ</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Sonntag, Darrell</DisplayName>
        <AccountId>3209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839</Ref_x0020_No>
    <Reviewer xmlns="8f75adca-0fe3-4657-b07a-186b256b984e">Amara Holder and Darrell Sonntag</Reviewer>
    <Status xmlns="8f75adca-0fe3-4657-b07a-186b256b984e">Done</Status>
    <Instructions xmlns="8f75adca-0fe3-4657-b07a-186b256b98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DCC31CF-263B-42E8-B9A7-89C55397BA75}">
  <ds:schemaRefs>
    <ds:schemaRef ds:uri="http://schemas.microsoft.com/sharepoint/v3/contenttype/forms"/>
  </ds:schemaRefs>
</ds:datastoreItem>
</file>

<file path=customXml/itemProps2.xml><?xml version="1.0" encoding="utf-8"?>
<ds:datastoreItem xmlns:ds="http://schemas.openxmlformats.org/officeDocument/2006/customXml" ds:itemID="{72DC56E4-04C2-4177-A319-E663C6A8606B}">
  <ds:schemaRefs>
    <ds:schemaRef ds:uri="http://www.w3.org/XML/1998/namespace"/>
    <ds:schemaRef ds:uri="http://purl.org/dc/dcmitype/"/>
    <ds:schemaRef ds:uri="http://purl.org/dc/elements/1.1/"/>
    <ds:schemaRef ds:uri="7d7b659b-c050-4388-b6f3-49109a48db57"/>
    <ds:schemaRef ds:uri="http://schemas.microsoft.com/sharepoint/v3"/>
    <ds:schemaRef ds:uri="http://schemas.openxmlformats.org/package/2006/metadata/core-properties"/>
    <ds:schemaRef ds:uri="http://schemas.microsoft.com/office/2006/documentManagement/types"/>
    <ds:schemaRef ds:uri="http://schemas.microsoft.com/sharepoint.v3"/>
    <ds:schemaRef ds:uri="http://purl.org/dc/terms/"/>
    <ds:schemaRef ds:uri="http://schemas.microsoft.com/sharepoint/v3/fields"/>
    <ds:schemaRef ds:uri="4ffa91fb-a0ff-4ac5-b2db-65c790d184a4"/>
    <ds:schemaRef ds:uri="http://schemas.microsoft.com/office/infopath/2007/PartnerControls"/>
    <ds:schemaRef ds:uri="8f75adca-0fe3-4657-b07a-186b256b984e"/>
    <ds:schemaRef ds:uri="http://schemas.microsoft.com/office/2006/metadata/properties"/>
  </ds:schemaRefs>
</ds:datastoreItem>
</file>

<file path=customXml/itemProps3.xml><?xml version="1.0" encoding="utf-8"?>
<ds:datastoreItem xmlns:ds="http://schemas.openxmlformats.org/officeDocument/2006/customXml" ds:itemID="{970F53E5-A11F-4D6F-AF00-4BF560D7FD2D}"/>
</file>

<file path=customXml/itemProps4.xml><?xml version="1.0" encoding="utf-8"?>
<ds:datastoreItem xmlns:ds="http://schemas.openxmlformats.org/officeDocument/2006/customXml" ds:itemID="{B34FD47F-E8D1-4A0F-9AFC-D884F1AB548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PM Profile</vt:lpstr>
      <vt:lpstr>Reference</vt:lpstr>
      <vt:lpstr>PM Species</vt:lpstr>
      <vt:lpstr>Keyword</vt:lpstr>
      <vt:lpstr>PM 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 95433-95462_No839 Characterization of Metals Emitted from Motor Vehicles - HEI Schauer</dc:title>
  <dc:creator/>
  <cp:lastModifiedBy/>
  <cp:revision/>
  <dcterms:created xsi:type="dcterms:W3CDTF">2006-09-16T00:00:00Z</dcterms:created>
  <dcterms:modified xsi:type="dcterms:W3CDTF">2019-04-20T20:35:47Z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