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https://usepa.sharepoint.com/sites/ORD_Community/speciate/Shared Documents/3-SPECIATE5.1/SPECIATE 5.1 Workbooks/"/>
    </mc:Choice>
  </mc:AlternateContent>
  <xr:revisionPtr revIDLastSave="4" documentId="11_E3820DD40ADBDDE38D0BD95950E4DB3BA50E1839" xr6:coauthVersionLast="44" xr6:coauthVersionMax="44" xr10:uidLastSave="{43143C0D-655C-46E9-8F6A-0F40B9C9B5B6}"/>
  <bookViews>
    <workbookView xWindow="-110" yWindow="-110" windowWidth="19420" windowHeight="10420" firstSheet="2" activeTab="3" xr2:uid="{00000000-000D-0000-FFFF-FFFF00000000}"/>
  </bookViews>
  <sheets>
    <sheet name="PROFILES" sheetId="1" r:id="rId1"/>
    <sheet name="SPECIES" sheetId="3" r:id="rId2"/>
    <sheet name="PROFILE_REFERENCE_CROSSWALK" sheetId="5" r:id="rId3"/>
    <sheet name="REFERENCES" sheetId="6" r:id="rId4"/>
    <sheet name="Old- KEYWORD_REFERENCE" sheetId="2" r:id="rId5"/>
    <sheet name="Calculations" sheetId="4" r:id="rId6"/>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G4" i="4" l="1"/>
  <c r="AG5" i="4"/>
  <c r="AG6" i="4"/>
  <c r="AG7" i="4"/>
  <c r="AG8" i="4"/>
  <c r="AG9" i="4"/>
  <c r="AG10" i="4"/>
  <c r="Z4" i="4"/>
  <c r="Z5" i="4"/>
  <c r="Z6" i="4"/>
  <c r="Z7" i="4"/>
  <c r="Z8" i="4"/>
  <c r="Z9" i="4"/>
  <c r="Z10" i="4"/>
  <c r="Z11" i="4"/>
  <c r="Z12" i="4"/>
  <c r="Z13" i="4"/>
  <c r="Z14" i="4"/>
  <c r="Z15" i="4"/>
  <c r="Z16" i="4"/>
  <c r="Z17" i="4"/>
  <c r="Z18" i="4"/>
  <c r="Z19" i="4"/>
  <c r="Z20" i="4"/>
  <c r="Z21" i="4"/>
  <c r="S4" i="4"/>
  <c r="S5" i="4"/>
  <c r="S6" i="4"/>
  <c r="S7" i="4"/>
  <c r="S8" i="4"/>
  <c r="S9" i="4"/>
  <c r="S10" i="4"/>
  <c r="S11" i="4"/>
  <c r="S12" i="4"/>
  <c r="S13" i="4"/>
  <c r="S14" i="4"/>
  <c r="S15" i="4"/>
  <c r="S16" i="4"/>
  <c r="S17" i="4"/>
  <c r="S18" i="4"/>
  <c r="S19" i="4"/>
  <c r="S20" i="4"/>
  <c r="S21" i="4"/>
  <c r="L4" i="4"/>
  <c r="L5" i="4"/>
  <c r="L6" i="4"/>
  <c r="L7" i="4"/>
  <c r="L8" i="4"/>
  <c r="L9" i="4"/>
  <c r="L10" i="4"/>
  <c r="L11" i="4"/>
  <c r="L12" i="4"/>
  <c r="L13" i="4"/>
  <c r="L14" i="4"/>
  <c r="L15" i="4"/>
  <c r="AG3" i="4"/>
  <c r="Z3" i="4"/>
  <c r="S3" i="4"/>
  <c r="L3" i="4"/>
  <c r="E4" i="4"/>
  <c r="E5" i="4"/>
  <c r="E6" i="4"/>
  <c r="E7" i="4"/>
  <c r="E8" i="4"/>
  <c r="E9" i="4"/>
  <c r="E10" i="4"/>
  <c r="E11" i="4"/>
  <c r="E12" i="4"/>
  <c r="E13" i="4"/>
  <c r="E14" i="4"/>
  <c r="E15" i="4"/>
  <c r="E16" i="4"/>
  <c r="E17" i="4"/>
  <c r="E3" i="4"/>
  <c r="E18" i="4" l="1"/>
  <c r="F5" i="4" s="1"/>
  <c r="T8" i="4"/>
  <c r="AH6" i="4"/>
  <c r="T11" i="4"/>
  <c r="Z22" i="4"/>
  <c r="AA8" i="4" s="1"/>
  <c r="L16" i="4"/>
  <c r="M11" i="4" s="1"/>
  <c r="S22" i="4"/>
  <c r="T9" i="4" s="1"/>
  <c r="AG11" i="4"/>
  <c r="AH9" i="4" s="1"/>
  <c r="T19" i="4" l="1"/>
  <c r="F14" i="4"/>
  <c r="AA16" i="4"/>
  <c r="F8" i="4"/>
  <c r="F13" i="4"/>
  <c r="AA9" i="4"/>
  <c r="F10" i="4"/>
  <c r="AA3" i="4"/>
  <c r="AA17" i="4"/>
  <c r="F3" i="4"/>
  <c r="F7" i="4"/>
  <c r="F9" i="4"/>
  <c r="AA14" i="4"/>
  <c r="F6" i="4"/>
  <c r="AA15" i="4"/>
  <c r="AH8" i="4"/>
  <c r="F12" i="4"/>
  <c r="F15" i="4"/>
  <c r="AA6" i="4"/>
  <c r="AH7" i="4"/>
  <c r="F4" i="4"/>
  <c r="F16" i="4"/>
  <c r="F17" i="4"/>
  <c r="F11" i="4"/>
  <c r="M6" i="4"/>
  <c r="M8" i="4"/>
  <c r="M9" i="4"/>
  <c r="M14" i="4"/>
  <c r="M15" i="4"/>
  <c r="M7" i="4"/>
  <c r="M4" i="4"/>
  <c r="T18" i="4"/>
  <c r="M3" i="4"/>
  <c r="M5" i="4"/>
  <c r="M13" i="4"/>
  <c r="AH3" i="4"/>
  <c r="AH4" i="4"/>
  <c r="AH10" i="4"/>
  <c r="T4" i="4"/>
  <c r="T12" i="4"/>
  <c r="T21" i="4"/>
  <c r="T20" i="4"/>
  <c r="T13" i="4"/>
  <c r="T6" i="4"/>
  <c r="T14" i="4"/>
  <c r="T7" i="4"/>
  <c r="T5" i="4"/>
  <c r="T15" i="4"/>
  <c r="M10" i="4"/>
  <c r="T17" i="4"/>
  <c r="T16" i="4"/>
  <c r="T3" i="4"/>
  <c r="AA10" i="4"/>
  <c r="AA18" i="4"/>
  <c r="AA19" i="4"/>
  <c r="AA11" i="4"/>
  <c r="AA4" i="4"/>
  <c r="AA12" i="4"/>
  <c r="AA20" i="4"/>
  <c r="AA5" i="4"/>
  <c r="AA21" i="4"/>
  <c r="AA13" i="4"/>
  <c r="AA7" i="4"/>
  <c r="M12" i="4"/>
  <c r="AH5" i="4"/>
  <c r="T10" i="4"/>
  <c r="E19" i="4" l="1"/>
  <c r="Z23" i="4"/>
  <c r="AG12" i="4"/>
  <c r="S23" i="4"/>
  <c r="L17" i="4"/>
</calcChain>
</file>

<file path=xl/sharedStrings.xml><?xml version="1.0" encoding="utf-8"?>
<sst xmlns="http://schemas.openxmlformats.org/spreadsheetml/2006/main" count="686" uniqueCount="169">
  <si>
    <t>PROFILE_CODE</t>
  </si>
  <si>
    <t>PROFILE_NAME</t>
  </si>
  <si>
    <t>PROFILE_TYPE</t>
  </si>
  <si>
    <t>MASTER_POLLUTANT</t>
  </si>
  <si>
    <t>QSCORE</t>
  </si>
  <si>
    <t>QUALITY</t>
  </si>
  <si>
    <t>CONTROLS</t>
  </si>
  <si>
    <t>PROFILE_DATE</t>
  </si>
  <si>
    <t>PROFILE_NOTES</t>
  </si>
  <si>
    <t>TOTAL</t>
  </si>
  <si>
    <t>TEST_METHOD</t>
  </si>
  <si>
    <t>NORMALIZATION_BASIS</t>
  </si>
  <si>
    <t>ORIGINAL_COMPOSITE</t>
  </si>
  <si>
    <t>STANDARD</t>
  </si>
  <si>
    <t>INCLUDES_INORGANIC GAS</t>
  </si>
  <si>
    <t>TEST_YEAR</t>
  </si>
  <si>
    <t>JUDGEMENT_RATING</t>
  </si>
  <si>
    <t>VINTAGE_RATING</t>
  </si>
  <si>
    <t>DATA_QUANTITY_RATING</t>
  </si>
  <si>
    <t>REGION</t>
  </si>
  <si>
    <t>SAMPLES</t>
  </si>
  <si>
    <t>LOWER_SIZE</t>
  </si>
  <si>
    <t>UPPER_SIZE</t>
  </si>
  <si>
    <t>SIBLING</t>
  </si>
  <si>
    <t>VERSION</t>
  </si>
  <si>
    <t>TOG_to_VOC RATIO</t>
  </si>
  <si>
    <t>TEMP_SAMPLE_C</t>
  </si>
  <si>
    <t>RH_SAMPLE</t>
  </si>
  <si>
    <t>PARTICLE_LOADING_ug_per_m3</t>
  </si>
  <si>
    <t>ORGANIC_LOADING_ug_per_m3</t>
  </si>
  <si>
    <t>CATEGORY_LEVEL_1_Generation_Mechanism</t>
  </si>
  <si>
    <t>CATEGORY_LEVEL_2_Sector_Equipment</t>
  </si>
  <si>
    <t>CATEGORY_LEVEL_3_ Fuel_Product</t>
  </si>
  <si>
    <t>MASTER_POLLUTANT_EMISSION_RATE</t>
  </si>
  <si>
    <t>MASTER_POLL_EMISSION_RATE_UNIT</t>
  </si>
  <si>
    <t>ORGANIC_MATTER_to_ORGANIC_CARBON_RATIO</t>
  </si>
  <si>
    <t>MASS_OVERAGE_PERCENT</t>
  </si>
  <si>
    <t>CREATED BY</t>
  </si>
  <si>
    <t>CREATED Date</t>
  </si>
  <si>
    <t>MODIFIED BY</t>
  </si>
  <si>
    <t>MODIFIED DATE</t>
  </si>
  <si>
    <t>REVIEWED BY</t>
  </si>
  <si>
    <t>REVIEWED DATE</t>
  </si>
  <si>
    <t>None</t>
  </si>
  <si>
    <t>Sum of species</t>
  </si>
  <si>
    <t>Ying Hsu</t>
  </si>
  <si>
    <t>GAS</t>
  </si>
  <si>
    <t>TOG</t>
  </si>
  <si>
    <t>Volatilization</t>
  </si>
  <si>
    <t>REF_PRIMARY</t>
  </si>
  <si>
    <t>REF_DESCRIPTION</t>
  </si>
  <si>
    <t>KEYWORD</t>
  </si>
  <si>
    <t>SPECIES_ID</t>
  </si>
  <si>
    <t>WEIGHT_PERCENT</t>
  </si>
  <si>
    <t>UNCERTAINTY_PERCENT</t>
  </si>
  <si>
    <t>UNCERTAINTY_METHOD</t>
  </si>
  <si>
    <t>ANALYTICAL_METHOD</t>
  </si>
  <si>
    <t>PHASE</t>
  </si>
  <si>
    <t>SPECIES_EMISSION_RATE</t>
  </si>
  <si>
    <t>SPECIES_EMISSION_RATE_UNIT</t>
  </si>
  <si>
    <t>N/A</t>
  </si>
  <si>
    <t>REF_DOCUMENTS</t>
  </si>
  <si>
    <t>DATA_ORIGIN</t>
  </si>
  <si>
    <t>Oil and Gas - Produced Gas Composition from Oil Wells - Williston Basin North Dakota</t>
  </si>
  <si>
    <t>Oil and Gas - Produced Gas Composition from Oil Wells - Williston Basin Montana</t>
  </si>
  <si>
    <t>Oil and Gas - Produced Gas Composition from Gas Wells - Central Montana Uplift - Montana</t>
  </si>
  <si>
    <t>Gas composition profiles were submitted by operators and state agencies in response to the WRAP survey effort.  Some profiles were provided as spreadsheet model output (e.g., ProMax model output), others were analyzed by laboratories.  Specific test methods are not available in the report.</t>
  </si>
  <si>
    <t>SC</t>
  </si>
  <si>
    <t>Oil and gas; Well</t>
  </si>
  <si>
    <t>Produced gas</t>
  </si>
  <si>
    <t>Oil and gas; Tank</t>
  </si>
  <si>
    <t>Williston Basin North Dakota</t>
  </si>
  <si>
    <t>Williston Basin Montana</t>
  </si>
  <si>
    <t>Central Montana Uplift - Montana</t>
  </si>
  <si>
    <t>Western Regional Air Partnership (WRAP</t>
  </si>
  <si>
    <t>Gas composition profile data were collected as part of the Western Regional Air Partnership (WRAP) Oil and Gas Working Group (OGWG) baseline emission inventory survey efforts documented in the Baseline Report. Ramboll reviewed, compiled, and analyzed the gas composition data to develop representative gas composition profiles for specific basins, well types, and emission streams.</t>
  </si>
  <si>
    <t>Oil and gas; Tank; Condensate</t>
  </si>
  <si>
    <t>Oil and gas; Well; Produced gas</t>
  </si>
  <si>
    <t>Basin (State)</t>
  </si>
  <si>
    <t>Williston (ND)</t>
  </si>
  <si>
    <t>Williston (MT)</t>
  </si>
  <si>
    <t>Central Montana Uplift (MT)</t>
  </si>
  <si>
    <t>Component</t>
  </si>
  <si>
    <t>Mole Percent</t>
  </si>
  <si>
    <t>Methane</t>
  </si>
  <si>
    <t>Ethane</t>
  </si>
  <si>
    <t>Propane</t>
  </si>
  <si>
    <t>i-Butane</t>
  </si>
  <si>
    <t>n-Butane</t>
  </si>
  <si>
    <t>i-Pentane</t>
  </si>
  <si>
    <t>n-Pentane</t>
  </si>
  <si>
    <t>Other Hexanes</t>
  </si>
  <si>
    <t>Hexanes+</t>
  </si>
  <si>
    <t>Hexanes</t>
  </si>
  <si>
    <t>Heptanes</t>
  </si>
  <si>
    <t>Benzene</t>
  </si>
  <si>
    <t>Octanes+</t>
  </si>
  <si>
    <t>Toluene</t>
  </si>
  <si>
    <t>Ethylbenzene</t>
  </si>
  <si>
    <t>Cyclohexane</t>
  </si>
  <si>
    <t>Xylenes</t>
  </si>
  <si>
    <t>Cyclopentane</t>
  </si>
  <si>
    <t>n-Hexane</t>
  </si>
  <si>
    <t>Methylcyclohexane</t>
  </si>
  <si>
    <t>2,2,4-Trimethylpentane</t>
  </si>
  <si>
    <t>Species ID</t>
  </si>
  <si>
    <t>MW</t>
  </si>
  <si>
    <t>Wt</t>
  </si>
  <si>
    <t>Wt%</t>
  </si>
  <si>
    <t>Sum</t>
  </si>
  <si>
    <t>WIL02</t>
  </si>
  <si>
    <t>WIL01</t>
  </si>
  <si>
    <t>Oil and Gas - Flash Gas Composition from Tanks at Oil Wells - Williston Basin North Dakota</t>
  </si>
  <si>
    <t>Oil and Gas - Flash Gas Composition from Tanks at Oil Wells - Williston Basin Montana</t>
  </si>
  <si>
    <t>WIL04</t>
  </si>
  <si>
    <t>WIL03</t>
  </si>
  <si>
    <t xml:space="preserve">this needs to be redone -- Master_List (whatever we call it). We run a querty to create KEYWORD_REFERENCE.  </t>
  </si>
  <si>
    <t>CMU01 </t>
  </si>
  <si>
    <t>also we need to decide if we will implement the new reference structure.  Move keyword into PROFILES table and use lastname/year as reference code and create reference code/profile xwalk and reference code/reference xwalk.</t>
  </si>
  <si>
    <t>need the link (we sent it in the email).  Always include a link in the ref document.</t>
  </si>
  <si>
    <t>The contractor hired by Western Regional Air Partnership (WRAP) compiled weighted average gas composition profiles.  For produced gas from gas wells, the weighting was done by primary gas.  Per the PI, John Grant, most samples were collected from 2015 – 2019.</t>
  </si>
  <si>
    <t>2015-2019</t>
  </si>
  <si>
    <t>A</t>
  </si>
  <si>
    <t>B</t>
  </si>
  <si>
    <t>Madeleine: Hold off until we decide and finalize the structure of this table.</t>
  </si>
  <si>
    <t>Memorandum – Gas Composition Profile Results from the WRAP OGWG Survey, prepared by Ramboll for Western Regional Air Partnership (WRAP) Oil and Gas Working Group (OGWG), July 18th, 2019, https://www.wrapair2.org/pdf/WRAP_OGWG_GasComp_18Jul2019.pdf</t>
  </si>
  <si>
    <t>REF_Code</t>
  </si>
  <si>
    <t>Ramboll2019</t>
  </si>
  <si>
    <t>REFERENCE</t>
  </si>
  <si>
    <t>LINK</t>
  </si>
  <si>
    <t>https://www.wrapair2.org/pdf/WRAP_OGWG_GasComp_18Jul2019.pdf</t>
  </si>
  <si>
    <t>Data_Origin</t>
  </si>
  <si>
    <t>Keywords</t>
  </si>
  <si>
    <t>Western Regional Air Partnership (WRAP)</t>
  </si>
  <si>
    <t>Oil and gas; Tank; Flash gas</t>
  </si>
  <si>
    <t>Madeleine Strum</t>
  </si>
  <si>
    <t>Condensate</t>
  </si>
  <si>
    <t>From: Strum, Madeleine [mailto:Strum.Madeleine@epa.gov]</t>
  </si>
  <si>
    <t>Sent: Thursday, January 2, 2020 6:49 PM</t>
  </si>
  <si>
    <t>To: Ying Hsu &lt;Ying_Hsu@abtassoc.com&gt;; Bray, Casey &lt;bray.casey@epa.gov&gt;</t>
  </si>
  <si>
    <t>Cc: Menetrez, Marc &lt;menetrez.marc@epa.gov&gt;; Frank Divita &lt;Frank_Divita@abtassoc.com&gt;; Diem, Art &lt;Diem.Art@epa.gov&gt;</t>
  </si>
  <si>
    <t>Subject: RE: Williston and Central Montana Uplift Gas Speciation Profiles</t>
  </si>
  <si>
    <t>CAUTION: This email originated from outside of the organization. Do not click links or open attachments unless you recognize the sender and know the content is safe.</t>
  </si>
  <si>
    <t>Ying</t>
  </si>
  <si>
    <t>While I don’t know much about oil and gas, the memo says that: </t>
  </si>
  <si>
    <t>Ramboll compiled average gas composition profiles weighting by activity surrogate. For produced gas, the activity surrogate is primary gas (for gas wells) and associated gas (for oil wells). For tank flash gas, the activity surrogate is condensate production (for gas wells) and oil production (for oil wells).</t>
  </si>
  <si>
    <t>I think that therefore for the gas wells we can use condensate for category level 3.</t>
  </si>
  <si>
    <t>Also I just noticed that the REFERENCE doesn’t have the link.  Can you add it?  In all other situations we put the link in both the REFERENCE field AND the LINK field.</t>
  </si>
  <si>
    <t>Madeleine</t>
  </si>
  <si>
    <t>Memorandum – Gas Composition Profile Results from the WRAP OGWG Survey, prepared by Ramboll for Western Regional Air Partnership (WRAP) Oil and Gas Working Group (OGWG), July 18th, 2019. https://www.wrapair2.org/pdf/WRAP_OGWG_GasComp_18Jul2019.pdf</t>
  </si>
  <si>
    <t>Sent: Wednesday, February 26, 2020 4:50 AM</t>
  </si>
  <si>
    <t>To: Ying Hsu &lt;Ying_Hsu@abtassoc.com&gt;; Menetrez, Marc &lt;menetrez.marc@epa.gov&gt;; Bray, Casey &lt;bray.casey@epa.gov&gt;; Frank Divita &lt;Frank_Divita@abtassoc.com&gt;; Diem, Art &lt;Diem.Art@epa.gov&gt;; Pouliot, George &lt;Pouliot.George@epa.gov&gt;</t>
  </si>
  <si>
    <t>Subject: RE: WRAP oil and gas profiles in SPECIATE5.1 and technical direction</t>
  </si>
  <si>
    <t>Warning from Abt: External email. Be careful opening links and attachments.</t>
  </si>
  <si>
    <t>Please  include the following 2 rationales for choosing m/p xylene  in the workbook as follows.  You can add this email if you think that is the most appropriate way to capture this information.</t>
  </si>
  <si>
    <t xml:space="preserve">1. EPA (Jeff Vukovich, OAQPS/AQAD/Emissions Inventory and Analysis Group)  separately received data from WRAP that included weight percentages by Species ID.  These weight percentages were presumably computed from the volume percents in the memo and compare well with the percentages we computed in this Workbook.  They treated the “XYLENES” as m/p-xylene.  </t>
  </si>
  <si>
    <t>2.  “Xylenes, mixed isomers” are treated as a solvent mixture, whereas M/P xylene is just the xylenes.  Since this process is oil and gas and not a solvent usage process, m/p xylene is more appropriate</t>
  </si>
  <si>
    <t>U.S. Environmental Protection Agency|109 TW Alexander Drive, RTP, NC  27711</t>
  </si>
  <si>
    <t>Office of Air Quality Planning and Standards|Air Quality Assessment Division|Emission Inventory and Analysis Group</t>
  </si>
  <si>
    <t>919 541 2383 (office phone)</t>
  </si>
  <si>
    <t>CMU01</t>
  </si>
  <si>
    <r>
      <t xml:space="preserve">522 </t>
    </r>
    <r>
      <rPr>
        <strike/>
        <sz val="11"/>
        <color theme="1"/>
        <rFont val="Calibri"/>
        <family val="2"/>
        <scheme val="minor"/>
      </rPr>
      <t>507</t>
    </r>
  </si>
  <si>
    <t>The contractor hired by Western Regional Air Partnership (WRAP) compiled weighted average gas composition profiles.  For tank flash gas from oil wells, the weighting was done by oil production.  Per the PI, John Grant, most samples were collected from 2015 – 2019. Per the email from Madeleine Strum to Ying Hsu on 2/26/2020, revised Species ID "507" to "522" in Profiles WIL01-WIL04. This is due to WRAP treated m/p-xylene (Species ID 522) as “XYLENES” (Species ID 507).  “Xylenes, mixed isomers” are treated as a solvent mixture, whereas M/P xylene is just the xylenes.  Since this process is oil and gas and not a solvent usage process, m/p xylene is more appropriate.</t>
  </si>
  <si>
    <t>DOC_LINK</t>
  </si>
  <si>
    <t>Q_LINK</t>
  </si>
  <si>
    <t>ftp://newftp.epa.gov/air/emismod/SPECIATE_supportingdata/v5_1 /No1042WRAPOilandGas.zip</t>
  </si>
  <si>
    <t>ftp://newftp.epa.gov/air/emismod/SPECIATE_supportingdata/v5_1/Qscore 2019 Profile Quality Criteria EvaluationWRAP_Williston.docx</t>
  </si>
  <si>
    <t>QSCORE_DESC</t>
  </si>
  <si>
    <t>Fair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</si>
</sst>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rgb="FF000000"/>
      <name val="Calibri"/>
      <family val="2"/>
    </font>
    <font>
      <sz val="11"/>
      <color rgb="FF000000"/>
      <name val="Calibri"/>
      <family val="2"/>
    </font>
    <font>
      <b/>
      <sz val="10"/>
      <color rgb="FF000000"/>
      <name val="Arial"/>
      <family val="2"/>
    </font>
    <font>
      <sz val="10"/>
      <color rgb="FF000000"/>
      <name val="Arial"/>
      <family val="2"/>
    </font>
    <font>
      <sz val="11"/>
      <color rgb="FF000000"/>
      <name val="Calibri"/>
      <family val="2"/>
    </font>
    <font>
      <b/>
      <sz val="11"/>
      <color theme="1"/>
      <name val="Calibri"/>
      <family val="2"/>
      <scheme val="minor"/>
    </font>
    <font>
      <u/>
      <sz val="11"/>
      <color theme="10"/>
      <name val="Calibri"/>
      <family val="2"/>
      <scheme val="minor"/>
    </font>
    <font>
      <strike/>
      <sz val="11"/>
      <color theme="1"/>
      <name val="Calibri"/>
      <family val="2"/>
      <scheme val="minor"/>
    </font>
    <font>
      <b/>
      <sz val="11"/>
      <color rgb="FFFF0000"/>
      <name val="Calibri"/>
      <family val="2"/>
      <scheme val="minor"/>
    </font>
    <font>
      <sz val="10"/>
      <color indexed="8"/>
      <name val="Arial"/>
      <family val="2"/>
    </font>
    <font>
      <sz val="11"/>
      <color indexed="8"/>
      <name val="Calibri"/>
      <family val="2"/>
    </font>
  </fonts>
  <fills count="8">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none">
        <fgColor rgb="FF000000"/>
        <bgColor rgb="FFFFFFFF"/>
      </patternFill>
    </fill>
    <fill>
      <patternFill patternType="solid">
        <fgColor rgb="FFFFFF00"/>
        <bgColor indexed="64"/>
      </patternFill>
    </fill>
    <fill>
      <patternFill patternType="solid">
        <fgColor rgb="FFC0C0C0"/>
        <bgColor indexed="64"/>
      </patternFill>
    </fill>
    <fill>
      <patternFill patternType="solid">
        <fgColor indexed="22"/>
        <bgColor indexed="0"/>
      </patternFill>
    </fill>
  </fills>
  <borders count="5">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indexed="8"/>
      </left>
      <right style="thin">
        <color indexed="8"/>
      </right>
      <top style="thin">
        <color indexed="8"/>
      </top>
      <bottom style="thin">
        <color indexed="8"/>
      </bottom>
      <diagonal/>
    </border>
  </borders>
  <cellStyleXfs count="3">
    <xf numFmtId="0" fontId="0" fillId="0" borderId="0"/>
    <xf numFmtId="0" fontId="7" fillId="0" borderId="0" applyNumberFormat="0" applyFill="0" applyBorder="0" applyAlignment="0" applyProtection="0"/>
    <xf numFmtId="0" fontId="10" fillId="4" borderId="0"/>
  </cellStyleXfs>
  <cellXfs count="28">
    <xf numFmtId="0" fontId="0" fillId="0" borderId="0" xfId="0"/>
    <xf numFmtId="0" fontId="1" fillId="2" borderId="1" xfId="0" applyFont="1" applyFill="1" applyBorder="1" applyAlignment="1" applyProtection="1">
      <alignment horizontal="center" vertical="center"/>
    </xf>
    <xf numFmtId="0" fontId="0" fillId="0" borderId="0" xfId="0" applyAlignment="1"/>
    <xf numFmtId="0" fontId="2" fillId="3" borderId="2" xfId="0" applyFont="1" applyFill="1" applyBorder="1" applyAlignment="1" applyProtection="1">
      <alignment vertical="center"/>
    </xf>
    <xf numFmtId="0" fontId="3" fillId="2" borderId="1" xfId="0" applyFont="1" applyFill="1" applyBorder="1" applyAlignment="1" applyProtection="1">
      <alignment horizontal="center" vertical="center"/>
    </xf>
    <xf numFmtId="0" fontId="4" fillId="4" borderId="3" xfId="0" applyFont="1" applyFill="1" applyBorder="1" applyAlignment="1" applyProtection="1">
      <alignment horizontal="right" vertical="center"/>
    </xf>
    <xf numFmtId="0" fontId="4" fillId="4" borderId="3" xfId="0" applyFont="1" applyFill="1" applyBorder="1" applyAlignment="1" applyProtection="1">
      <alignment vertical="center" wrapText="1"/>
    </xf>
    <xf numFmtId="0" fontId="4" fillId="4" borderId="3" xfId="0" applyFont="1" applyFill="1" applyBorder="1" applyAlignment="1" applyProtection="1">
      <alignment horizontal="right" vertical="center" wrapText="1"/>
    </xf>
    <xf numFmtId="49" fontId="0" fillId="0" borderId="0" xfId="0" applyNumberFormat="1" applyAlignment="1"/>
    <xf numFmtId="0" fontId="5" fillId="4" borderId="0" xfId="0" applyFont="1" applyFill="1" applyBorder="1" applyAlignment="1" applyProtection="1">
      <alignment horizontal="right" vertical="center"/>
    </xf>
    <xf numFmtId="14" fontId="0" fillId="0" borderId="0" xfId="0" applyNumberFormat="1" applyAlignment="1"/>
    <xf numFmtId="0" fontId="5" fillId="4" borderId="0" xfId="0" applyFont="1" applyFill="1" applyBorder="1" applyAlignment="1" applyProtection="1">
      <alignment vertical="center"/>
    </xf>
    <xf numFmtId="0" fontId="0" fillId="4" borderId="0" xfId="0" applyFill="1" applyBorder="1" applyAlignment="1"/>
    <xf numFmtId="0" fontId="5" fillId="0" borderId="0" xfId="0" applyFont="1" applyFill="1" applyBorder="1" applyAlignment="1" applyProtection="1">
      <alignment vertical="center"/>
    </xf>
    <xf numFmtId="0" fontId="4" fillId="4" borderId="0" xfId="0" applyFont="1" applyFill="1" applyBorder="1" applyAlignment="1" applyProtection="1">
      <alignment vertical="center"/>
    </xf>
    <xf numFmtId="0" fontId="0" fillId="0" borderId="0" xfId="0" applyAlignment="1">
      <alignment wrapText="1"/>
    </xf>
    <xf numFmtId="0" fontId="0" fillId="5" borderId="0" xfId="0" applyFill="1" applyAlignment="1">
      <alignment wrapText="1"/>
    </xf>
    <xf numFmtId="0" fontId="0" fillId="0" borderId="0" xfId="0" applyFill="1" applyAlignment="1"/>
    <xf numFmtId="0" fontId="5" fillId="0" borderId="0" xfId="0" applyFont="1" applyFill="1" applyBorder="1" applyAlignment="1" applyProtection="1">
      <alignment horizontal="right" vertical="center"/>
    </xf>
    <xf numFmtId="0" fontId="6" fillId="0" borderId="0" xfId="0" applyFont="1" applyAlignment="1"/>
    <xf numFmtId="0" fontId="6" fillId="6" borderId="0" xfId="0" applyFont="1" applyFill="1" applyAlignment="1"/>
    <xf numFmtId="0" fontId="6" fillId="6" borderId="0" xfId="0" applyFont="1" applyFill="1"/>
    <xf numFmtId="14" fontId="0" fillId="0" borderId="0" xfId="0" applyNumberFormat="1" applyFont="1" applyAlignment="1"/>
    <xf numFmtId="0" fontId="7" fillId="0" borderId="0" xfId="1"/>
    <xf numFmtId="0" fontId="9" fillId="0" borderId="0" xfId="0" applyFont="1" applyAlignment="1"/>
    <xf numFmtId="0" fontId="2" fillId="4" borderId="0" xfId="0" applyFont="1" applyFill="1" applyBorder="1" applyAlignment="1" applyProtection="1">
      <alignment vertical="center"/>
    </xf>
    <xf numFmtId="0" fontId="11" fillId="7" borderId="4" xfId="2" applyFont="1" applyFill="1" applyBorder="1" applyAlignment="1">
      <alignment horizontal="center"/>
    </xf>
    <xf numFmtId="0" fontId="2" fillId="4" borderId="0" xfId="0" applyFont="1" applyFill="1" applyBorder="1" applyAlignment="1" applyProtection="1">
      <alignment horizontal="right" vertical="center"/>
    </xf>
  </cellXfs>
  <cellStyles count="3">
    <cellStyle name="Hyperlink" xfId="1" builtinId="8"/>
    <cellStyle name="Normal" xfId="0" builtinId="0"/>
    <cellStyle name="Normal_PROFILES_1" xfId="2" xr:uid="{00000000-0005-0000-0000-000002000000}"/>
  </cellStyles>
  <dxfs count="0"/>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wrapair2.org/pdf/WRAP_OGWG_GasComp_18Jul2019.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46"/>
  <sheetViews>
    <sheetView workbookViewId="0">
      <pane xSplit="2" ySplit="1" topLeftCell="C2" activePane="bottomRight" state="frozen"/>
      <selection pane="topRight" activeCell="C1" sqref="C1"/>
      <selection pane="bottomLeft" activeCell="A2" sqref="A2"/>
      <selection pane="bottomRight" activeCell="F2" sqref="F2:F6"/>
    </sheetView>
  </sheetViews>
  <sheetFormatPr defaultColWidth="9.1796875" defaultRowHeight="14.5" x14ac:dyDescent="0.35"/>
  <cols>
    <col min="1" max="1" width="14" style="2" customWidth="1"/>
    <col min="2" max="2" width="30.26953125" style="2" customWidth="1"/>
    <col min="3" max="3" width="13.54296875" style="2" bestFit="1" customWidth="1"/>
    <col min="4" max="4" width="14" style="2" customWidth="1"/>
    <col min="5" max="5" width="8.1796875" style="2" bestFit="1" customWidth="1"/>
    <col min="6" max="6" width="8.7265625" style="2" bestFit="1" customWidth="1"/>
    <col min="7" max="7" width="10.453125" style="2" bestFit="1" customWidth="1"/>
    <col min="8" max="8" width="14" style="2" customWidth="1"/>
    <col min="9" max="9" width="39.1796875" style="2" customWidth="1"/>
    <col min="10" max="10" width="8.453125" style="2" customWidth="1"/>
    <col min="11" max="11" width="16.81640625" style="2" customWidth="1"/>
    <col min="12" max="19" width="14" style="2" customWidth="1"/>
    <col min="20" max="20" width="31.26953125" style="2" bestFit="1" customWidth="1"/>
    <col min="21" max="21" width="9.1796875" style="2" bestFit="1" customWidth="1"/>
    <col min="22" max="30" width="14" style="2" customWidth="1"/>
    <col min="31" max="31" width="21.1796875" style="2" customWidth="1"/>
    <col min="32" max="32" width="22.81640625" style="2" customWidth="1"/>
    <col min="33" max="33" width="21.7265625" style="2" customWidth="1"/>
    <col min="34" max="34" width="13.7265625" style="2" customWidth="1"/>
    <col min="35" max="38" width="14" style="2" customWidth="1"/>
    <col min="39" max="39" width="20.81640625" style="2" customWidth="1"/>
    <col min="40" max="40" width="14" style="2" customWidth="1"/>
    <col min="41" max="41" width="15.54296875" style="2" customWidth="1"/>
    <col min="42" max="43" width="14" style="2" customWidth="1"/>
    <col min="44" max="16384" width="9.1796875" style="2"/>
  </cols>
  <sheetData>
    <row r="1" spans="1:48" x14ac:dyDescent="0.35">
      <c r="A1" s="1" t="s">
        <v>0</v>
      </c>
      <c r="B1" s="1" t="s">
        <v>1</v>
      </c>
      <c r="C1" s="1" t="s">
        <v>2</v>
      </c>
      <c r="D1" s="1" t="s">
        <v>3</v>
      </c>
      <c r="E1" s="1" t="s">
        <v>4</v>
      </c>
      <c r="F1" s="1" t="s">
        <v>167</v>
      </c>
      <c r="G1" s="1" t="s">
        <v>5</v>
      </c>
      <c r="H1" s="1" t="s">
        <v>6</v>
      </c>
      <c r="I1" s="1" t="s">
        <v>7</v>
      </c>
      <c r="J1" s="1" t="s">
        <v>8</v>
      </c>
      <c r="K1" s="1" t="s">
        <v>9</v>
      </c>
      <c r="L1" s="1" t="s">
        <v>10</v>
      </c>
      <c r="M1" s="1" t="s">
        <v>11</v>
      </c>
      <c r="N1" s="1" t="s">
        <v>12</v>
      </c>
      <c r="O1" s="1" t="s">
        <v>13</v>
      </c>
      <c r="P1" s="1" t="s">
        <v>14</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1" t="s">
        <v>29</v>
      </c>
      <c r="AF1" s="1" t="s">
        <v>30</v>
      </c>
      <c r="AG1" s="1" t="s">
        <v>31</v>
      </c>
      <c r="AH1" s="1" t="s">
        <v>32</v>
      </c>
      <c r="AI1" s="1" t="s">
        <v>33</v>
      </c>
      <c r="AJ1" s="1" t="s">
        <v>34</v>
      </c>
      <c r="AK1" s="1" t="s">
        <v>35</v>
      </c>
      <c r="AL1" s="1" t="s">
        <v>36</v>
      </c>
      <c r="AM1" s="1" t="s">
        <v>37</v>
      </c>
      <c r="AN1" s="1" t="s">
        <v>38</v>
      </c>
      <c r="AO1" s="1" t="s">
        <v>39</v>
      </c>
      <c r="AP1" s="1" t="s">
        <v>40</v>
      </c>
      <c r="AQ1" s="1" t="s">
        <v>41</v>
      </c>
      <c r="AR1" s="1" t="s">
        <v>42</v>
      </c>
      <c r="AS1" s="20" t="s">
        <v>131</v>
      </c>
      <c r="AT1" s="20" t="s">
        <v>132</v>
      </c>
      <c r="AU1" s="26" t="s">
        <v>163</v>
      </c>
      <c r="AV1" s="26" t="s">
        <v>164</v>
      </c>
    </row>
    <row r="2" spans="1:48" x14ac:dyDescent="0.35">
      <c r="A2" s="8" t="s">
        <v>111</v>
      </c>
      <c r="B2" s="2" t="s">
        <v>112</v>
      </c>
      <c r="C2" s="2" t="s">
        <v>46</v>
      </c>
      <c r="D2" s="2" t="s">
        <v>47</v>
      </c>
      <c r="E2" s="9">
        <v>14</v>
      </c>
      <c r="F2" s="27" t="s">
        <v>168</v>
      </c>
      <c r="G2" s="17" t="s">
        <v>122</v>
      </c>
      <c r="H2" s="2" t="s">
        <v>43</v>
      </c>
      <c r="I2" s="22">
        <v>43832</v>
      </c>
      <c r="J2" s="25" t="s">
        <v>162</v>
      </c>
      <c r="K2" s="9">
        <v>100</v>
      </c>
      <c r="L2" s="11" t="s">
        <v>66</v>
      </c>
      <c r="M2" s="2" t="s">
        <v>44</v>
      </c>
      <c r="N2" s="11" t="s">
        <v>67</v>
      </c>
      <c r="O2" s="2" t="b">
        <v>1</v>
      </c>
      <c r="P2" s="2" t="b">
        <v>0</v>
      </c>
      <c r="Q2" s="13" t="s">
        <v>121</v>
      </c>
      <c r="R2" s="13">
        <v>2</v>
      </c>
      <c r="S2" s="13">
        <v>5</v>
      </c>
      <c r="T2" s="18">
        <v>4</v>
      </c>
      <c r="U2" s="2" t="s">
        <v>71</v>
      </c>
      <c r="V2" s="2">
        <v>53</v>
      </c>
      <c r="Z2" s="8">
        <v>5.0999999999999996</v>
      </c>
      <c r="AA2" s="17">
        <v>1.3855205035900804</v>
      </c>
      <c r="AF2" s="2" t="s">
        <v>48</v>
      </c>
      <c r="AG2" s="2" t="s">
        <v>70</v>
      </c>
      <c r="AH2" s="17" t="s">
        <v>136</v>
      </c>
      <c r="AM2" s="3" t="s">
        <v>45</v>
      </c>
      <c r="AN2" s="10">
        <v>43743</v>
      </c>
      <c r="AQ2" s="2" t="s">
        <v>135</v>
      </c>
      <c r="AR2" s="10">
        <v>43832</v>
      </c>
      <c r="AS2" s="2" t="s">
        <v>133</v>
      </c>
      <c r="AT2" s="2" t="s">
        <v>134</v>
      </c>
      <c r="AU2" s="2" t="s">
        <v>165</v>
      </c>
      <c r="AV2" s="2" t="s">
        <v>166</v>
      </c>
    </row>
    <row r="3" spans="1:48" x14ac:dyDescent="0.35">
      <c r="A3" s="8" t="s">
        <v>110</v>
      </c>
      <c r="B3" s="2" t="s">
        <v>113</v>
      </c>
      <c r="C3" s="2" t="s">
        <v>46</v>
      </c>
      <c r="D3" s="2" t="s">
        <v>47</v>
      </c>
      <c r="E3" s="2">
        <v>14</v>
      </c>
      <c r="F3" s="27" t="s">
        <v>168</v>
      </c>
      <c r="G3" s="17" t="s">
        <v>122</v>
      </c>
      <c r="H3" s="2" t="s">
        <v>43</v>
      </c>
      <c r="I3" s="22">
        <v>43832</v>
      </c>
      <c r="J3" s="11" t="s">
        <v>162</v>
      </c>
      <c r="K3" s="9">
        <v>100</v>
      </c>
      <c r="L3" s="11" t="s">
        <v>66</v>
      </c>
      <c r="M3" s="2" t="s">
        <v>44</v>
      </c>
      <c r="N3" s="11" t="s">
        <v>67</v>
      </c>
      <c r="O3" s="2" t="b">
        <v>1</v>
      </c>
      <c r="P3" s="2" t="b">
        <v>0</v>
      </c>
      <c r="Q3" s="13" t="s">
        <v>121</v>
      </c>
      <c r="R3" s="13">
        <v>2</v>
      </c>
      <c r="S3" s="13">
        <v>5</v>
      </c>
      <c r="T3" s="18">
        <v>4</v>
      </c>
      <c r="U3" s="2" t="s">
        <v>72</v>
      </c>
      <c r="V3" s="2">
        <v>126</v>
      </c>
      <c r="Z3" s="8">
        <v>5.0999999999999996</v>
      </c>
      <c r="AA3" s="17">
        <v>1.4935810322331959</v>
      </c>
      <c r="AF3" s="2" t="s">
        <v>48</v>
      </c>
      <c r="AG3" s="2" t="s">
        <v>70</v>
      </c>
      <c r="AH3" s="17" t="s">
        <v>136</v>
      </c>
      <c r="AM3" s="3" t="s">
        <v>45</v>
      </c>
      <c r="AN3" s="10">
        <v>43743</v>
      </c>
      <c r="AQ3" s="2" t="s">
        <v>135</v>
      </c>
      <c r="AR3" s="10">
        <v>43832</v>
      </c>
      <c r="AS3" s="2" t="s">
        <v>133</v>
      </c>
      <c r="AT3" s="2" t="s">
        <v>134</v>
      </c>
      <c r="AU3" s="2" t="s">
        <v>165</v>
      </c>
      <c r="AV3" s="2" t="s">
        <v>166</v>
      </c>
    </row>
    <row r="4" spans="1:48" x14ac:dyDescent="0.35">
      <c r="A4" s="8" t="s">
        <v>115</v>
      </c>
      <c r="B4" s="2" t="s">
        <v>63</v>
      </c>
      <c r="C4" s="2" t="s">
        <v>46</v>
      </c>
      <c r="D4" s="2" t="s">
        <v>47</v>
      </c>
      <c r="E4" s="9">
        <v>14</v>
      </c>
      <c r="F4" s="27" t="s">
        <v>168</v>
      </c>
      <c r="G4" s="17" t="s">
        <v>122</v>
      </c>
      <c r="H4" s="2" t="s">
        <v>43</v>
      </c>
      <c r="I4" s="22">
        <v>43832</v>
      </c>
      <c r="J4" s="11" t="s">
        <v>162</v>
      </c>
      <c r="K4" s="9">
        <v>100</v>
      </c>
      <c r="L4" s="11" t="s">
        <v>66</v>
      </c>
      <c r="M4" s="2" t="s">
        <v>44</v>
      </c>
      <c r="N4" s="11" t="s">
        <v>67</v>
      </c>
      <c r="O4" s="2" t="b">
        <v>1</v>
      </c>
      <c r="P4" s="2" t="b">
        <v>0</v>
      </c>
      <c r="Q4" s="13" t="s">
        <v>121</v>
      </c>
      <c r="R4" s="13">
        <v>2</v>
      </c>
      <c r="S4" s="13">
        <v>5</v>
      </c>
      <c r="T4" s="17">
        <v>4</v>
      </c>
      <c r="U4" s="12" t="s">
        <v>71</v>
      </c>
      <c r="V4" s="2">
        <v>87</v>
      </c>
      <c r="Z4" s="8">
        <v>5.0999999999999996</v>
      </c>
      <c r="AA4" s="17">
        <v>2.2410930020564135</v>
      </c>
      <c r="AF4" s="2" t="s">
        <v>48</v>
      </c>
      <c r="AG4" s="2" t="s">
        <v>68</v>
      </c>
      <c r="AH4" s="2" t="s">
        <v>69</v>
      </c>
      <c r="AM4" s="3" t="s">
        <v>45</v>
      </c>
      <c r="AN4" s="10">
        <v>43743</v>
      </c>
      <c r="AQ4" s="2" t="s">
        <v>135</v>
      </c>
      <c r="AR4" s="10">
        <v>43832</v>
      </c>
      <c r="AS4" s="2" t="s">
        <v>133</v>
      </c>
      <c r="AT4" s="2" t="s">
        <v>77</v>
      </c>
      <c r="AU4" s="2" t="s">
        <v>165</v>
      </c>
      <c r="AV4" s="2" t="s">
        <v>166</v>
      </c>
    </row>
    <row r="5" spans="1:48" x14ac:dyDescent="0.35">
      <c r="A5" s="8" t="s">
        <v>114</v>
      </c>
      <c r="B5" s="2" t="s">
        <v>64</v>
      </c>
      <c r="C5" s="2" t="s">
        <v>46</v>
      </c>
      <c r="D5" s="2" t="s">
        <v>47</v>
      </c>
      <c r="E5" s="2">
        <v>14</v>
      </c>
      <c r="F5" s="27" t="s">
        <v>168</v>
      </c>
      <c r="G5" s="17" t="s">
        <v>122</v>
      </c>
      <c r="H5" s="2" t="s">
        <v>43</v>
      </c>
      <c r="I5" s="22">
        <v>43832</v>
      </c>
      <c r="J5" s="11" t="s">
        <v>162</v>
      </c>
      <c r="K5" s="9">
        <v>100</v>
      </c>
      <c r="L5" s="11" t="s">
        <v>66</v>
      </c>
      <c r="M5" s="2" t="s">
        <v>44</v>
      </c>
      <c r="N5" s="11" t="s">
        <v>67</v>
      </c>
      <c r="O5" s="2" t="b">
        <v>1</v>
      </c>
      <c r="P5" s="2" t="b">
        <v>0</v>
      </c>
      <c r="Q5" s="13" t="s">
        <v>121</v>
      </c>
      <c r="R5" s="13">
        <v>2</v>
      </c>
      <c r="S5" s="13">
        <v>5</v>
      </c>
      <c r="T5" s="17">
        <v>4</v>
      </c>
      <c r="U5" s="12" t="s">
        <v>72</v>
      </c>
      <c r="V5" s="12">
        <v>65</v>
      </c>
      <c r="Z5" s="8">
        <v>5.0999999999999996</v>
      </c>
      <c r="AA5" s="17">
        <v>2.42177741257525</v>
      </c>
      <c r="AF5" s="2" t="s">
        <v>48</v>
      </c>
      <c r="AG5" s="2" t="s">
        <v>68</v>
      </c>
      <c r="AH5" s="2" t="s">
        <v>69</v>
      </c>
      <c r="AM5" s="3" t="s">
        <v>45</v>
      </c>
      <c r="AN5" s="10">
        <v>43743</v>
      </c>
      <c r="AQ5" s="2" t="s">
        <v>135</v>
      </c>
      <c r="AR5" s="10">
        <v>43832</v>
      </c>
      <c r="AS5" s="2" t="s">
        <v>133</v>
      </c>
      <c r="AT5" s="2" t="s">
        <v>77</v>
      </c>
      <c r="AU5" s="2" t="s">
        <v>165</v>
      </c>
      <c r="AV5" s="2" t="s">
        <v>166</v>
      </c>
    </row>
    <row r="6" spans="1:48" x14ac:dyDescent="0.35">
      <c r="A6" s="8" t="s">
        <v>160</v>
      </c>
      <c r="B6" s="2" t="s">
        <v>65</v>
      </c>
      <c r="C6" s="2" t="s">
        <v>46</v>
      </c>
      <c r="D6" s="2" t="s">
        <v>47</v>
      </c>
      <c r="E6" s="9">
        <v>14</v>
      </c>
      <c r="F6" s="27" t="s">
        <v>168</v>
      </c>
      <c r="G6" s="17" t="s">
        <v>123</v>
      </c>
      <c r="H6" s="2" t="s">
        <v>43</v>
      </c>
      <c r="I6" s="22">
        <v>43832</v>
      </c>
      <c r="J6" s="2" t="s">
        <v>120</v>
      </c>
      <c r="K6" s="9">
        <v>100</v>
      </c>
      <c r="L6" s="11" t="s">
        <v>66</v>
      </c>
      <c r="M6" s="2" t="s">
        <v>44</v>
      </c>
      <c r="N6" s="11" t="s">
        <v>67</v>
      </c>
      <c r="O6" s="2" t="b">
        <v>1</v>
      </c>
      <c r="P6" s="2" t="b">
        <v>0</v>
      </c>
      <c r="Q6" s="13" t="s">
        <v>121</v>
      </c>
      <c r="R6" s="13">
        <v>2</v>
      </c>
      <c r="S6" s="13">
        <v>5</v>
      </c>
      <c r="T6" s="17">
        <v>3</v>
      </c>
      <c r="U6" s="2" t="s">
        <v>73</v>
      </c>
      <c r="V6" s="2">
        <v>6</v>
      </c>
      <c r="Z6" s="8">
        <v>5.0999999999999996</v>
      </c>
      <c r="AA6" s="17">
        <v>49.971002568477104</v>
      </c>
      <c r="AF6" s="2" t="s">
        <v>48</v>
      </c>
      <c r="AG6" s="2" t="s">
        <v>68</v>
      </c>
      <c r="AH6" s="2" t="s">
        <v>69</v>
      </c>
      <c r="AM6" s="3" t="s">
        <v>45</v>
      </c>
      <c r="AN6" s="10">
        <v>43743</v>
      </c>
      <c r="AQ6" s="2" t="s">
        <v>135</v>
      </c>
      <c r="AR6" s="10">
        <v>43832</v>
      </c>
      <c r="AS6" s="2" t="s">
        <v>133</v>
      </c>
      <c r="AT6" s="2" t="s">
        <v>77</v>
      </c>
      <c r="AU6" s="2" t="s">
        <v>165</v>
      </c>
      <c r="AV6" s="2" t="s">
        <v>166</v>
      </c>
    </row>
    <row r="9" spans="1:48" x14ac:dyDescent="0.35">
      <c r="A9" s="2" t="s">
        <v>137</v>
      </c>
    </row>
    <row r="10" spans="1:48" x14ac:dyDescent="0.35">
      <c r="A10" s="2" t="s">
        <v>150</v>
      </c>
    </row>
    <row r="11" spans="1:48" x14ac:dyDescent="0.35">
      <c r="A11" s="2" t="s">
        <v>151</v>
      </c>
    </row>
    <row r="12" spans="1:48" x14ac:dyDescent="0.35">
      <c r="A12" s="2" t="s">
        <v>152</v>
      </c>
    </row>
    <row r="14" spans="1:48" x14ac:dyDescent="0.35">
      <c r="A14" s="2" t="s">
        <v>153</v>
      </c>
    </row>
    <row r="16" spans="1:48" x14ac:dyDescent="0.35">
      <c r="A16" s="2" t="s">
        <v>143</v>
      </c>
    </row>
    <row r="18" spans="1:1" x14ac:dyDescent="0.35">
      <c r="A18" s="2" t="s">
        <v>154</v>
      </c>
    </row>
    <row r="20" spans="1:1" x14ac:dyDescent="0.35">
      <c r="A20" s="24" t="s">
        <v>155</v>
      </c>
    </row>
    <row r="21" spans="1:1" x14ac:dyDescent="0.35">
      <c r="A21" s="2" t="s">
        <v>156</v>
      </c>
    </row>
    <row r="24" spans="1:1" x14ac:dyDescent="0.35">
      <c r="A24" s="2" t="s">
        <v>135</v>
      </c>
    </row>
    <row r="25" spans="1:1" x14ac:dyDescent="0.35">
      <c r="A25" s="2" t="s">
        <v>157</v>
      </c>
    </row>
    <row r="26" spans="1:1" x14ac:dyDescent="0.35">
      <c r="A26" s="2" t="s">
        <v>158</v>
      </c>
    </row>
    <row r="27" spans="1:1" x14ac:dyDescent="0.35">
      <c r="A27" s="2" t="s">
        <v>159</v>
      </c>
    </row>
    <row r="29" spans="1:1" x14ac:dyDescent="0.35">
      <c r="A29" s="2" t="s">
        <v>137</v>
      </c>
    </row>
    <row r="30" spans="1:1" x14ac:dyDescent="0.35">
      <c r="A30" s="2" t="s">
        <v>138</v>
      </c>
    </row>
    <row r="31" spans="1:1" x14ac:dyDescent="0.35">
      <c r="A31" s="2" t="s">
        <v>139</v>
      </c>
    </row>
    <row r="32" spans="1:1" x14ac:dyDescent="0.35">
      <c r="A32" s="2" t="s">
        <v>140</v>
      </c>
    </row>
    <row r="33" spans="1:1" x14ac:dyDescent="0.35">
      <c r="A33" s="2" t="s">
        <v>141</v>
      </c>
    </row>
    <row r="35" spans="1:1" x14ac:dyDescent="0.35">
      <c r="A35" s="2" t="s">
        <v>142</v>
      </c>
    </row>
    <row r="37" spans="1:1" x14ac:dyDescent="0.35">
      <c r="A37" s="2" t="s">
        <v>143</v>
      </c>
    </row>
    <row r="38" spans="1:1" x14ac:dyDescent="0.35">
      <c r="A38" s="2" t="s">
        <v>144</v>
      </c>
    </row>
    <row r="40" spans="1:1" x14ac:dyDescent="0.35">
      <c r="A40" s="2" t="s">
        <v>145</v>
      </c>
    </row>
    <row r="42" spans="1:1" x14ac:dyDescent="0.35">
      <c r="A42" s="2" t="s">
        <v>146</v>
      </c>
    </row>
    <row r="44" spans="1:1" x14ac:dyDescent="0.35">
      <c r="A44" s="2" t="s">
        <v>147</v>
      </c>
    </row>
    <row r="46" spans="1:1" x14ac:dyDescent="0.35">
      <c r="A46" s="2" t="s">
        <v>148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5"/>
  <sheetViews>
    <sheetView workbookViewId="0">
      <pane ySplit="1" topLeftCell="A2" activePane="bottomLeft" state="frozen"/>
      <selection pane="bottomLeft" activeCell="A4" sqref="A4:XFD4"/>
    </sheetView>
  </sheetViews>
  <sheetFormatPr defaultRowHeight="14.5" x14ac:dyDescent="0.35"/>
  <cols>
    <col min="1" max="1" width="21.81640625" customWidth="1"/>
    <col min="2" max="2" width="14" customWidth="1"/>
    <col min="3" max="3" width="22.1796875" customWidth="1"/>
    <col min="4" max="4" width="16.54296875" customWidth="1"/>
    <col min="5" max="5" width="17.26953125" customWidth="1"/>
    <col min="6" max="6" width="31.453125" customWidth="1"/>
    <col min="7" max="7" width="14" customWidth="1"/>
    <col min="8" max="8" width="29" customWidth="1"/>
    <col min="9" max="9" width="24.453125" customWidth="1"/>
  </cols>
  <sheetData>
    <row r="1" spans="1:9" x14ac:dyDescent="0.35">
      <c r="A1" s="4" t="s">
        <v>0</v>
      </c>
      <c r="B1" s="4" t="s">
        <v>52</v>
      </c>
      <c r="C1" s="4" t="s">
        <v>53</v>
      </c>
      <c r="D1" s="4" t="s">
        <v>54</v>
      </c>
      <c r="E1" s="4" t="s">
        <v>55</v>
      </c>
      <c r="F1" s="4" t="s">
        <v>56</v>
      </c>
      <c r="G1" s="4" t="s">
        <v>57</v>
      </c>
      <c r="H1" s="4" t="s">
        <v>58</v>
      </c>
      <c r="I1" s="4" t="s">
        <v>59</v>
      </c>
    </row>
    <row r="2" spans="1:9" x14ac:dyDescent="0.35">
      <c r="A2" s="8" t="s">
        <v>111</v>
      </c>
      <c r="B2">
        <v>529</v>
      </c>
      <c r="C2">
        <v>5.1060114886313883</v>
      </c>
      <c r="D2" s="7">
        <v>-99</v>
      </c>
      <c r="E2" s="6" t="s">
        <v>60</v>
      </c>
      <c r="F2" s="6" t="s">
        <v>60</v>
      </c>
      <c r="G2" s="6" t="s">
        <v>46</v>
      </c>
    </row>
    <row r="3" spans="1:9" x14ac:dyDescent="0.35">
      <c r="A3" s="8" t="s">
        <v>111</v>
      </c>
      <c r="B3">
        <v>438</v>
      </c>
      <c r="C3">
        <v>22.718946900013304</v>
      </c>
      <c r="D3">
        <v>-99</v>
      </c>
      <c r="E3" t="s">
        <v>60</v>
      </c>
      <c r="F3" t="s">
        <v>60</v>
      </c>
      <c r="G3" t="s">
        <v>46</v>
      </c>
    </row>
    <row r="4" spans="1:9" x14ac:dyDescent="0.35">
      <c r="A4" s="8" t="s">
        <v>111</v>
      </c>
      <c r="B4">
        <v>671</v>
      </c>
      <c r="C4">
        <v>35.364561592990157</v>
      </c>
      <c r="D4">
        <v>-99</v>
      </c>
      <c r="E4" t="s">
        <v>60</v>
      </c>
      <c r="F4" t="s">
        <v>60</v>
      </c>
      <c r="G4" t="s">
        <v>46</v>
      </c>
    </row>
    <row r="5" spans="1:9" x14ac:dyDescent="0.35">
      <c r="A5" s="8" t="s">
        <v>111</v>
      </c>
      <c r="B5">
        <v>491</v>
      </c>
      <c r="C5">
        <v>5.6921849544118102</v>
      </c>
      <c r="D5">
        <v>-99</v>
      </c>
      <c r="E5" t="s">
        <v>60</v>
      </c>
      <c r="F5" t="s">
        <v>60</v>
      </c>
      <c r="G5" t="s">
        <v>46</v>
      </c>
    </row>
    <row r="6" spans="1:9" x14ac:dyDescent="0.35">
      <c r="A6" s="8" t="s">
        <v>111</v>
      </c>
      <c r="B6">
        <v>592</v>
      </c>
      <c r="C6">
        <v>17.940054687047223</v>
      </c>
      <c r="D6">
        <v>-99</v>
      </c>
      <c r="E6" t="s">
        <v>60</v>
      </c>
      <c r="F6" t="s">
        <v>60</v>
      </c>
      <c r="G6" t="s">
        <v>46</v>
      </c>
    </row>
    <row r="7" spans="1:9" x14ac:dyDescent="0.35">
      <c r="A7" s="8" t="s">
        <v>111</v>
      </c>
      <c r="B7">
        <v>508</v>
      </c>
      <c r="C7">
        <v>3.4729519743625947</v>
      </c>
      <c r="D7">
        <v>-99</v>
      </c>
      <c r="E7" t="s">
        <v>60</v>
      </c>
      <c r="F7" t="s">
        <v>60</v>
      </c>
      <c r="G7" t="s">
        <v>46</v>
      </c>
    </row>
    <row r="8" spans="1:9" x14ac:dyDescent="0.35">
      <c r="A8" s="8" t="s">
        <v>111</v>
      </c>
      <c r="B8">
        <v>605</v>
      </c>
      <c r="C8">
        <v>4.7937291777152753</v>
      </c>
      <c r="D8">
        <v>-99</v>
      </c>
      <c r="E8" t="s">
        <v>60</v>
      </c>
      <c r="F8" t="s">
        <v>60</v>
      </c>
      <c r="G8" t="s">
        <v>46</v>
      </c>
    </row>
    <row r="9" spans="1:9" x14ac:dyDescent="0.35">
      <c r="A9" s="8" t="s">
        <v>111</v>
      </c>
      <c r="B9">
        <v>2127</v>
      </c>
      <c r="C9">
        <v>1.5099394967650226</v>
      </c>
      <c r="D9">
        <v>-99</v>
      </c>
      <c r="E9" t="s">
        <v>60</v>
      </c>
      <c r="F9" t="s">
        <v>60</v>
      </c>
      <c r="G9" t="s">
        <v>46</v>
      </c>
    </row>
    <row r="10" spans="1:9" x14ac:dyDescent="0.35">
      <c r="A10" s="8" t="s">
        <v>111</v>
      </c>
      <c r="B10">
        <v>2126</v>
      </c>
      <c r="C10">
        <v>1.3758084736859999</v>
      </c>
      <c r="D10">
        <v>-99</v>
      </c>
      <c r="E10" t="s">
        <v>60</v>
      </c>
      <c r="F10" t="s">
        <v>60</v>
      </c>
      <c r="G10" t="s">
        <v>46</v>
      </c>
    </row>
    <row r="11" spans="1:9" x14ac:dyDescent="0.35">
      <c r="A11" s="8" t="s">
        <v>111</v>
      </c>
      <c r="B11">
        <v>2130</v>
      </c>
      <c r="C11">
        <v>0.69211905075526436</v>
      </c>
      <c r="D11">
        <v>-99</v>
      </c>
      <c r="E11" t="s">
        <v>60</v>
      </c>
      <c r="F11" t="s">
        <v>60</v>
      </c>
      <c r="G11" t="s">
        <v>46</v>
      </c>
    </row>
    <row r="12" spans="1:9" x14ac:dyDescent="0.35">
      <c r="A12" s="8" t="s">
        <v>111</v>
      </c>
      <c r="B12">
        <v>302</v>
      </c>
      <c r="C12">
        <v>0.14827237328625906</v>
      </c>
      <c r="D12">
        <v>-99</v>
      </c>
      <c r="E12" t="s">
        <v>60</v>
      </c>
      <c r="F12" t="s">
        <v>60</v>
      </c>
      <c r="G12" t="s">
        <v>46</v>
      </c>
    </row>
    <row r="13" spans="1:9" x14ac:dyDescent="0.35">
      <c r="A13" s="8" t="s">
        <v>111</v>
      </c>
      <c r="B13">
        <v>717</v>
      </c>
      <c r="C13">
        <v>0.13175627741622875</v>
      </c>
      <c r="D13">
        <v>-99</v>
      </c>
      <c r="E13" t="s">
        <v>60</v>
      </c>
      <c r="F13" t="s">
        <v>60</v>
      </c>
      <c r="G13" t="s">
        <v>46</v>
      </c>
    </row>
    <row r="14" spans="1:9" x14ac:dyDescent="0.35">
      <c r="A14" s="8" t="s">
        <v>111</v>
      </c>
      <c r="B14">
        <v>449</v>
      </c>
      <c r="C14">
        <v>2.3914069013255466E-2</v>
      </c>
      <c r="D14">
        <v>-99</v>
      </c>
      <c r="E14" t="s">
        <v>60</v>
      </c>
      <c r="F14" t="s">
        <v>60</v>
      </c>
      <c r="G14" t="s">
        <v>46</v>
      </c>
    </row>
    <row r="15" spans="1:9" x14ac:dyDescent="0.35">
      <c r="A15" s="8" t="s">
        <v>111</v>
      </c>
      <c r="B15">
        <v>522</v>
      </c>
      <c r="C15">
        <v>6.1800403067963562E-2</v>
      </c>
      <c r="D15">
        <v>-99</v>
      </c>
      <c r="E15" t="s">
        <v>60</v>
      </c>
      <c r="F15" t="s">
        <v>60</v>
      </c>
      <c r="G15" t="s">
        <v>46</v>
      </c>
    </row>
    <row r="16" spans="1:9" x14ac:dyDescent="0.35">
      <c r="A16" s="8" t="s">
        <v>111</v>
      </c>
      <c r="B16">
        <v>601</v>
      </c>
      <c r="C16">
        <v>0.96794908083824482</v>
      </c>
      <c r="D16">
        <v>-99</v>
      </c>
      <c r="E16" t="s">
        <v>60</v>
      </c>
      <c r="F16" t="s">
        <v>60</v>
      </c>
      <c r="G16" t="s">
        <v>46</v>
      </c>
    </row>
    <row r="17" spans="1:7" x14ac:dyDescent="0.35">
      <c r="A17" s="8" t="s">
        <v>110</v>
      </c>
      <c r="B17">
        <v>529</v>
      </c>
      <c r="C17">
        <v>7.3866295251270353</v>
      </c>
      <c r="D17">
        <v>-99</v>
      </c>
      <c r="E17" t="s">
        <v>60</v>
      </c>
      <c r="F17" t="s">
        <v>60</v>
      </c>
      <c r="G17" t="s">
        <v>46</v>
      </c>
    </row>
    <row r="18" spans="1:7" x14ac:dyDescent="0.35">
      <c r="A18" s="8" t="s">
        <v>110</v>
      </c>
      <c r="B18">
        <v>438</v>
      </c>
      <c r="C18">
        <v>25.660190271131071</v>
      </c>
      <c r="D18">
        <v>-99</v>
      </c>
      <c r="E18" t="s">
        <v>60</v>
      </c>
      <c r="F18" t="s">
        <v>60</v>
      </c>
      <c r="G18" t="s">
        <v>46</v>
      </c>
    </row>
    <row r="19" spans="1:7" x14ac:dyDescent="0.35">
      <c r="A19" s="8" t="s">
        <v>110</v>
      </c>
      <c r="B19">
        <v>671</v>
      </c>
      <c r="C19">
        <v>37.575218630488628</v>
      </c>
      <c r="D19">
        <v>-99</v>
      </c>
      <c r="E19" t="s">
        <v>60</v>
      </c>
      <c r="F19" t="s">
        <v>60</v>
      </c>
      <c r="G19" t="s">
        <v>46</v>
      </c>
    </row>
    <row r="20" spans="1:7" x14ac:dyDescent="0.35">
      <c r="A20" s="8" t="s">
        <v>110</v>
      </c>
      <c r="B20">
        <v>491</v>
      </c>
      <c r="C20">
        <v>4.8515739078858537</v>
      </c>
      <c r="D20">
        <v>-99</v>
      </c>
      <c r="E20" t="s">
        <v>60</v>
      </c>
      <c r="F20" t="s">
        <v>60</v>
      </c>
      <c r="G20" t="s">
        <v>46</v>
      </c>
    </row>
    <row r="21" spans="1:7" x14ac:dyDescent="0.35">
      <c r="A21" s="8" t="s">
        <v>110</v>
      </c>
      <c r="B21">
        <v>592</v>
      </c>
      <c r="C21">
        <v>14.303499410553014</v>
      </c>
      <c r="D21">
        <v>-99</v>
      </c>
      <c r="E21" t="s">
        <v>60</v>
      </c>
      <c r="F21" t="s">
        <v>60</v>
      </c>
      <c r="G21" t="s">
        <v>46</v>
      </c>
    </row>
    <row r="22" spans="1:7" x14ac:dyDescent="0.35">
      <c r="A22" s="8" t="s">
        <v>110</v>
      </c>
      <c r="B22">
        <v>508</v>
      </c>
      <c r="C22">
        <v>2.9259286424749962</v>
      </c>
      <c r="D22">
        <v>-99</v>
      </c>
      <c r="E22" t="s">
        <v>60</v>
      </c>
      <c r="F22" t="s">
        <v>60</v>
      </c>
      <c r="G22" t="s">
        <v>46</v>
      </c>
    </row>
    <row r="23" spans="1:7" x14ac:dyDescent="0.35">
      <c r="A23" s="8" t="s">
        <v>110</v>
      </c>
      <c r="B23">
        <v>605</v>
      </c>
      <c r="C23">
        <v>4.0072670456492085</v>
      </c>
      <c r="D23">
        <v>-99</v>
      </c>
      <c r="E23" t="s">
        <v>60</v>
      </c>
      <c r="F23" t="s">
        <v>60</v>
      </c>
      <c r="G23" t="s">
        <v>46</v>
      </c>
    </row>
    <row r="24" spans="1:7" x14ac:dyDescent="0.35">
      <c r="A24" s="8" t="s">
        <v>110</v>
      </c>
      <c r="B24">
        <v>2127</v>
      </c>
      <c r="C24">
        <v>1.983439162186313</v>
      </c>
      <c r="D24">
        <v>-99</v>
      </c>
      <c r="E24" t="s">
        <v>60</v>
      </c>
      <c r="F24" t="s">
        <v>60</v>
      </c>
      <c r="G24" t="s">
        <v>46</v>
      </c>
    </row>
    <row r="25" spans="1:7" x14ac:dyDescent="0.35">
      <c r="A25" s="8" t="s">
        <v>110</v>
      </c>
      <c r="B25">
        <v>302</v>
      </c>
      <c r="C25">
        <v>0.18041770982551233</v>
      </c>
      <c r="D25">
        <v>-99</v>
      </c>
      <c r="E25" t="s">
        <v>60</v>
      </c>
      <c r="F25" t="s">
        <v>60</v>
      </c>
      <c r="G25" t="s">
        <v>46</v>
      </c>
    </row>
    <row r="26" spans="1:7" x14ac:dyDescent="0.35">
      <c r="A26" s="8" t="s">
        <v>110</v>
      </c>
      <c r="B26">
        <v>717</v>
      </c>
      <c r="C26">
        <v>0.13913895951109012</v>
      </c>
      <c r="D26">
        <v>-99</v>
      </c>
      <c r="E26" t="s">
        <v>60</v>
      </c>
      <c r="F26" t="s">
        <v>60</v>
      </c>
      <c r="G26" t="s">
        <v>46</v>
      </c>
    </row>
    <row r="27" spans="1:7" x14ac:dyDescent="0.35">
      <c r="A27" s="8" t="s">
        <v>110</v>
      </c>
      <c r="B27">
        <v>449</v>
      </c>
      <c r="C27">
        <v>1.5773941883339398E-2</v>
      </c>
      <c r="D27">
        <v>-99</v>
      </c>
      <c r="E27" t="s">
        <v>60</v>
      </c>
      <c r="F27" t="s">
        <v>60</v>
      </c>
      <c r="G27" t="s">
        <v>46</v>
      </c>
    </row>
    <row r="28" spans="1:7" x14ac:dyDescent="0.35">
      <c r="A28" s="8" t="s">
        <v>110</v>
      </c>
      <c r="B28">
        <v>522</v>
      </c>
      <c r="C28">
        <v>4.904261931001886E-2</v>
      </c>
      <c r="D28">
        <v>-99</v>
      </c>
      <c r="E28" t="s">
        <v>60</v>
      </c>
      <c r="F28" t="s">
        <v>60</v>
      </c>
      <c r="G28" t="s">
        <v>46</v>
      </c>
    </row>
    <row r="29" spans="1:7" x14ac:dyDescent="0.35">
      <c r="A29" s="8" t="s">
        <v>110</v>
      </c>
      <c r="B29">
        <v>601</v>
      </c>
      <c r="C29">
        <v>0.92188017397392041</v>
      </c>
      <c r="D29">
        <v>-99</v>
      </c>
      <c r="E29" t="s">
        <v>60</v>
      </c>
      <c r="F29" t="s">
        <v>60</v>
      </c>
      <c r="G29" t="s">
        <v>46</v>
      </c>
    </row>
    <row r="30" spans="1:7" x14ac:dyDescent="0.35">
      <c r="A30" s="8" t="s">
        <v>115</v>
      </c>
      <c r="B30">
        <v>529</v>
      </c>
      <c r="C30">
        <v>33.514638801743203</v>
      </c>
      <c r="D30">
        <v>-99</v>
      </c>
      <c r="E30" t="s">
        <v>60</v>
      </c>
      <c r="F30" t="s">
        <v>60</v>
      </c>
      <c r="G30" t="s">
        <v>46</v>
      </c>
    </row>
    <row r="31" spans="1:7" x14ac:dyDescent="0.35">
      <c r="A31" s="8" t="s">
        <v>115</v>
      </c>
      <c r="B31">
        <v>438</v>
      </c>
      <c r="C31">
        <v>21.864276795137162</v>
      </c>
      <c r="D31">
        <v>-99</v>
      </c>
      <c r="E31" t="s">
        <v>60</v>
      </c>
      <c r="F31" t="s">
        <v>60</v>
      </c>
      <c r="G31" t="s">
        <v>46</v>
      </c>
    </row>
    <row r="32" spans="1:7" x14ac:dyDescent="0.35">
      <c r="A32" s="8" t="s">
        <v>115</v>
      </c>
      <c r="B32">
        <v>671</v>
      </c>
      <c r="C32">
        <v>19.162132742192437</v>
      </c>
      <c r="D32">
        <v>-99</v>
      </c>
      <c r="E32" t="s">
        <v>60</v>
      </c>
      <c r="F32" t="s">
        <v>60</v>
      </c>
      <c r="G32" t="s">
        <v>46</v>
      </c>
    </row>
    <row r="33" spans="1:7" x14ac:dyDescent="0.35">
      <c r="A33" s="8" t="s">
        <v>115</v>
      </c>
      <c r="B33">
        <v>491</v>
      </c>
      <c r="C33">
        <v>3.113460583527019</v>
      </c>
      <c r="D33">
        <v>-99</v>
      </c>
      <c r="E33" t="s">
        <v>60</v>
      </c>
      <c r="F33" t="s">
        <v>60</v>
      </c>
      <c r="G33" t="s">
        <v>46</v>
      </c>
    </row>
    <row r="34" spans="1:7" x14ac:dyDescent="0.35">
      <c r="A34" s="8" t="s">
        <v>115</v>
      </c>
      <c r="B34">
        <v>592</v>
      </c>
      <c r="C34">
        <v>9.617075242980837</v>
      </c>
      <c r="D34">
        <v>-99</v>
      </c>
      <c r="E34" t="s">
        <v>60</v>
      </c>
      <c r="F34" t="s">
        <v>60</v>
      </c>
      <c r="G34" t="s">
        <v>46</v>
      </c>
    </row>
    <row r="35" spans="1:7" x14ac:dyDescent="0.35">
      <c r="A35" s="8" t="s">
        <v>115</v>
      </c>
      <c r="B35">
        <v>508</v>
      </c>
      <c r="C35">
        <v>2.5378446159868231</v>
      </c>
      <c r="D35">
        <v>-99</v>
      </c>
      <c r="E35" t="s">
        <v>60</v>
      </c>
      <c r="F35" t="s">
        <v>60</v>
      </c>
      <c r="G35" t="s">
        <v>46</v>
      </c>
    </row>
    <row r="36" spans="1:7" x14ac:dyDescent="0.35">
      <c r="A36" s="8" t="s">
        <v>115</v>
      </c>
      <c r="B36">
        <v>605</v>
      </c>
      <c r="C36">
        <v>3.714902945936458</v>
      </c>
      <c r="D36">
        <v>-99</v>
      </c>
      <c r="E36" t="s">
        <v>60</v>
      </c>
      <c r="F36" t="s">
        <v>60</v>
      </c>
      <c r="G36" t="s">
        <v>46</v>
      </c>
    </row>
    <row r="37" spans="1:7" x14ac:dyDescent="0.35">
      <c r="A37" s="8" t="s">
        <v>115</v>
      </c>
      <c r="B37">
        <v>2127</v>
      </c>
      <c r="C37">
        <v>1.1555146635330866</v>
      </c>
      <c r="D37">
        <v>-99</v>
      </c>
      <c r="E37" t="s">
        <v>60</v>
      </c>
      <c r="F37" t="s">
        <v>60</v>
      </c>
      <c r="G37" t="s">
        <v>46</v>
      </c>
    </row>
    <row r="38" spans="1:7" x14ac:dyDescent="0.35">
      <c r="A38" s="8" t="s">
        <v>115</v>
      </c>
      <c r="B38">
        <v>2126</v>
      </c>
      <c r="C38">
        <v>1.7819958307748449</v>
      </c>
      <c r="D38">
        <v>-99</v>
      </c>
      <c r="E38" t="s">
        <v>60</v>
      </c>
      <c r="F38" t="s">
        <v>60</v>
      </c>
      <c r="G38" t="s">
        <v>46</v>
      </c>
    </row>
    <row r="39" spans="1:7" x14ac:dyDescent="0.35">
      <c r="A39" s="8" t="s">
        <v>115</v>
      </c>
      <c r="B39">
        <v>2130</v>
      </c>
      <c r="C39">
        <v>0.45920069132406377</v>
      </c>
      <c r="D39">
        <v>-99</v>
      </c>
      <c r="E39" t="s">
        <v>60</v>
      </c>
      <c r="F39" t="s">
        <v>60</v>
      </c>
      <c r="G39" t="s">
        <v>46</v>
      </c>
    </row>
    <row r="40" spans="1:7" x14ac:dyDescent="0.35">
      <c r="A40" s="8" t="s">
        <v>115</v>
      </c>
      <c r="B40">
        <v>385</v>
      </c>
      <c r="C40">
        <v>0.52560834563097936</v>
      </c>
      <c r="D40">
        <v>-99</v>
      </c>
      <c r="E40" t="s">
        <v>60</v>
      </c>
      <c r="F40" t="s">
        <v>60</v>
      </c>
      <c r="G40" t="s">
        <v>46</v>
      </c>
    </row>
    <row r="41" spans="1:7" x14ac:dyDescent="0.35">
      <c r="A41" s="8" t="s">
        <v>115</v>
      </c>
      <c r="B41">
        <v>390</v>
      </c>
      <c r="C41">
        <v>0.30339864677730966</v>
      </c>
      <c r="D41">
        <v>-99</v>
      </c>
      <c r="E41" t="s">
        <v>60</v>
      </c>
      <c r="F41" t="s">
        <v>60</v>
      </c>
      <c r="G41" t="s">
        <v>46</v>
      </c>
    </row>
    <row r="42" spans="1:7" x14ac:dyDescent="0.35">
      <c r="A42" s="8" t="s">
        <v>115</v>
      </c>
      <c r="B42">
        <v>550</v>
      </c>
      <c r="C42">
        <v>0.22703227996401648</v>
      </c>
      <c r="D42">
        <v>-99</v>
      </c>
      <c r="E42" t="s">
        <v>60</v>
      </c>
      <c r="F42" t="s">
        <v>60</v>
      </c>
      <c r="G42" t="s">
        <v>46</v>
      </c>
    </row>
    <row r="43" spans="1:7" x14ac:dyDescent="0.35">
      <c r="A43" s="8" t="s">
        <v>115</v>
      </c>
      <c r="B43">
        <v>118</v>
      </c>
      <c r="C43">
        <v>3.4957947365835677E-2</v>
      </c>
      <c r="D43">
        <v>-99</v>
      </c>
      <c r="E43" t="s">
        <v>60</v>
      </c>
      <c r="F43" t="s">
        <v>60</v>
      </c>
      <c r="G43" t="s">
        <v>46</v>
      </c>
    </row>
    <row r="44" spans="1:7" x14ac:dyDescent="0.35">
      <c r="A44" s="8" t="s">
        <v>115</v>
      </c>
      <c r="B44">
        <v>302</v>
      </c>
      <c r="C44">
        <v>0.20599593300150507</v>
      </c>
      <c r="D44">
        <v>-99</v>
      </c>
      <c r="E44" t="s">
        <v>60</v>
      </c>
      <c r="F44" t="s">
        <v>60</v>
      </c>
      <c r="G44" t="s">
        <v>46</v>
      </c>
    </row>
    <row r="45" spans="1:7" x14ac:dyDescent="0.35">
      <c r="A45" s="8" t="s">
        <v>115</v>
      </c>
      <c r="B45">
        <v>717</v>
      </c>
      <c r="C45">
        <v>0.17614796605983268</v>
      </c>
      <c r="D45">
        <v>-99</v>
      </c>
      <c r="E45" t="s">
        <v>60</v>
      </c>
      <c r="F45" t="s">
        <v>60</v>
      </c>
      <c r="G45" t="s">
        <v>46</v>
      </c>
    </row>
    <row r="46" spans="1:7" x14ac:dyDescent="0.35">
      <c r="A46" s="8" t="s">
        <v>115</v>
      </c>
      <c r="B46">
        <v>449</v>
      </c>
      <c r="C46">
        <v>0.1275542223677</v>
      </c>
      <c r="D46">
        <v>-99</v>
      </c>
      <c r="E46" t="s">
        <v>60</v>
      </c>
      <c r="F46" t="s">
        <v>60</v>
      </c>
      <c r="G46" t="s">
        <v>46</v>
      </c>
    </row>
    <row r="47" spans="1:7" x14ac:dyDescent="0.35">
      <c r="A47" s="8" t="s">
        <v>115</v>
      </c>
      <c r="B47">
        <v>522</v>
      </c>
      <c r="C47">
        <v>0.27195522882169998</v>
      </c>
      <c r="D47">
        <v>-99</v>
      </c>
      <c r="E47" t="s">
        <v>60</v>
      </c>
      <c r="F47" t="s">
        <v>60</v>
      </c>
      <c r="G47" t="s">
        <v>46</v>
      </c>
    </row>
    <row r="48" spans="1:7" x14ac:dyDescent="0.35">
      <c r="A48" s="8" t="s">
        <v>115</v>
      </c>
      <c r="B48">
        <v>601</v>
      </c>
      <c r="C48">
        <v>1.2063065168752005</v>
      </c>
      <c r="D48">
        <v>-99</v>
      </c>
      <c r="E48" t="s">
        <v>60</v>
      </c>
      <c r="F48" t="s">
        <v>60</v>
      </c>
      <c r="G48" t="s">
        <v>46</v>
      </c>
    </row>
    <row r="49" spans="1:7" x14ac:dyDescent="0.35">
      <c r="A49" s="8" t="s">
        <v>114</v>
      </c>
      <c r="B49">
        <v>529</v>
      </c>
      <c r="C49">
        <v>35.981105867354259</v>
      </c>
      <c r="D49">
        <v>-99</v>
      </c>
      <c r="E49" t="s">
        <v>60</v>
      </c>
      <c r="F49" t="s">
        <v>60</v>
      </c>
      <c r="G49" t="s">
        <v>46</v>
      </c>
    </row>
    <row r="50" spans="1:7" x14ac:dyDescent="0.35">
      <c r="A50" s="8" t="s">
        <v>114</v>
      </c>
      <c r="B50">
        <v>438</v>
      </c>
      <c r="C50">
        <v>22.726907725991293</v>
      </c>
      <c r="D50">
        <v>-99</v>
      </c>
      <c r="E50" t="s">
        <v>60</v>
      </c>
      <c r="F50" t="s">
        <v>60</v>
      </c>
      <c r="G50" t="s">
        <v>46</v>
      </c>
    </row>
    <row r="51" spans="1:7" x14ac:dyDescent="0.35">
      <c r="A51" s="8" t="s">
        <v>114</v>
      </c>
      <c r="B51">
        <v>671</v>
      </c>
      <c r="C51">
        <v>19.021575340898288</v>
      </c>
      <c r="D51">
        <v>-99</v>
      </c>
      <c r="E51" t="s">
        <v>60</v>
      </c>
      <c r="F51" t="s">
        <v>60</v>
      </c>
      <c r="G51" t="s">
        <v>46</v>
      </c>
    </row>
    <row r="52" spans="1:7" x14ac:dyDescent="0.35">
      <c r="A52" s="8" t="s">
        <v>114</v>
      </c>
      <c r="B52">
        <v>491</v>
      </c>
      <c r="C52">
        <v>2.7948203332058332</v>
      </c>
      <c r="D52">
        <v>-99</v>
      </c>
      <c r="E52" t="s">
        <v>60</v>
      </c>
      <c r="F52" t="s">
        <v>60</v>
      </c>
      <c r="G52" t="s">
        <v>46</v>
      </c>
    </row>
    <row r="53" spans="1:7" x14ac:dyDescent="0.35">
      <c r="A53" s="8" t="s">
        <v>114</v>
      </c>
      <c r="B53">
        <v>592</v>
      </c>
      <c r="C53">
        <v>8.4817907506539498</v>
      </c>
      <c r="D53">
        <v>-99</v>
      </c>
      <c r="E53" t="s">
        <v>60</v>
      </c>
      <c r="F53" t="s">
        <v>60</v>
      </c>
      <c r="G53" t="s">
        <v>46</v>
      </c>
    </row>
    <row r="54" spans="1:7" x14ac:dyDescent="0.35">
      <c r="A54" s="8" t="s">
        <v>114</v>
      </c>
      <c r="B54">
        <v>508</v>
      </c>
      <c r="C54">
        <v>3.1513189093636171</v>
      </c>
      <c r="D54">
        <v>-99</v>
      </c>
      <c r="E54" t="s">
        <v>60</v>
      </c>
      <c r="F54" t="s">
        <v>60</v>
      </c>
      <c r="G54" t="s">
        <v>46</v>
      </c>
    </row>
    <row r="55" spans="1:7" x14ac:dyDescent="0.35">
      <c r="A55" s="8" t="s">
        <v>114</v>
      </c>
      <c r="B55">
        <v>605</v>
      </c>
      <c r="C55">
        <v>3.3524913486190488</v>
      </c>
      <c r="D55">
        <v>-99</v>
      </c>
      <c r="E55" t="s">
        <v>60</v>
      </c>
      <c r="F55" t="s">
        <v>60</v>
      </c>
      <c r="G55" t="s">
        <v>46</v>
      </c>
    </row>
    <row r="56" spans="1:7" x14ac:dyDescent="0.35">
      <c r="A56" s="8" t="s">
        <v>114</v>
      </c>
      <c r="B56">
        <v>2127</v>
      </c>
      <c r="C56">
        <v>0.94947677834842059</v>
      </c>
      <c r="D56">
        <v>-99</v>
      </c>
      <c r="E56" t="s">
        <v>60</v>
      </c>
      <c r="F56" t="s">
        <v>60</v>
      </c>
      <c r="G56" t="s">
        <v>46</v>
      </c>
    </row>
    <row r="57" spans="1:7" x14ac:dyDescent="0.35">
      <c r="A57" s="8" t="s">
        <v>114</v>
      </c>
      <c r="B57">
        <v>2126</v>
      </c>
      <c r="C57">
        <v>1.0474250662747067</v>
      </c>
      <c r="D57">
        <v>-99</v>
      </c>
      <c r="E57" t="s">
        <v>60</v>
      </c>
      <c r="F57" t="s">
        <v>60</v>
      </c>
      <c r="G57" t="s">
        <v>46</v>
      </c>
    </row>
    <row r="58" spans="1:7" x14ac:dyDescent="0.35">
      <c r="A58" s="8" t="s">
        <v>114</v>
      </c>
      <c r="B58">
        <v>2130</v>
      </c>
      <c r="C58">
        <v>0.68471410493889417</v>
      </c>
      <c r="D58">
        <v>-99</v>
      </c>
      <c r="E58" t="s">
        <v>60</v>
      </c>
      <c r="F58" t="s">
        <v>60</v>
      </c>
      <c r="G58" t="s">
        <v>46</v>
      </c>
    </row>
    <row r="59" spans="1:7" x14ac:dyDescent="0.35">
      <c r="A59" s="8" t="s">
        <v>114</v>
      </c>
      <c r="B59">
        <v>385</v>
      </c>
      <c r="C59">
        <v>0.13959201313312686</v>
      </c>
      <c r="D59">
        <v>-99</v>
      </c>
      <c r="E59" t="s">
        <v>60</v>
      </c>
      <c r="F59" t="s">
        <v>60</v>
      </c>
      <c r="G59" t="s">
        <v>46</v>
      </c>
    </row>
    <row r="60" spans="1:7" x14ac:dyDescent="0.35">
      <c r="A60" s="8" t="s">
        <v>114</v>
      </c>
      <c r="B60">
        <v>390</v>
      </c>
      <c r="C60">
        <v>5.2444641225075646E-2</v>
      </c>
      <c r="D60">
        <v>-99</v>
      </c>
      <c r="E60" t="s">
        <v>60</v>
      </c>
      <c r="F60" t="s">
        <v>60</v>
      </c>
      <c r="G60" t="s">
        <v>46</v>
      </c>
    </row>
    <row r="61" spans="1:7" x14ac:dyDescent="0.35">
      <c r="A61" s="8" t="s">
        <v>114</v>
      </c>
      <c r="B61">
        <v>550</v>
      </c>
      <c r="C61">
        <v>0.10466611376408713</v>
      </c>
      <c r="D61">
        <v>-99</v>
      </c>
      <c r="E61" t="s">
        <v>60</v>
      </c>
      <c r="F61" t="s">
        <v>60</v>
      </c>
      <c r="G61" t="s">
        <v>46</v>
      </c>
    </row>
    <row r="62" spans="1:7" x14ac:dyDescent="0.35">
      <c r="A62" s="8" t="s">
        <v>114</v>
      </c>
      <c r="B62">
        <v>118</v>
      </c>
      <c r="C62">
        <v>2.0900364185261533E-2</v>
      </c>
      <c r="D62">
        <v>-99</v>
      </c>
      <c r="E62" t="s">
        <v>60</v>
      </c>
      <c r="F62" t="s">
        <v>60</v>
      </c>
      <c r="G62" t="s">
        <v>46</v>
      </c>
    </row>
    <row r="63" spans="1:7" x14ac:dyDescent="0.35">
      <c r="A63" s="8" t="s">
        <v>114</v>
      </c>
      <c r="B63">
        <v>302</v>
      </c>
      <c r="C63">
        <v>0.20878899955707986</v>
      </c>
      <c r="D63">
        <v>-99</v>
      </c>
      <c r="E63" t="s">
        <v>60</v>
      </c>
      <c r="F63" t="s">
        <v>60</v>
      </c>
      <c r="G63" t="s">
        <v>46</v>
      </c>
    </row>
    <row r="64" spans="1:7" x14ac:dyDescent="0.35">
      <c r="A64" s="8" t="s">
        <v>114</v>
      </c>
      <c r="B64">
        <v>717</v>
      </c>
      <c r="C64">
        <v>0.21109829041359202</v>
      </c>
      <c r="D64">
        <v>-99</v>
      </c>
      <c r="E64" t="s">
        <v>60</v>
      </c>
      <c r="F64" t="s">
        <v>60</v>
      </c>
      <c r="G64" t="s">
        <v>46</v>
      </c>
    </row>
    <row r="65" spans="1:7" x14ac:dyDescent="0.35">
      <c r="A65" s="8" t="s">
        <v>114</v>
      </c>
      <c r="B65">
        <v>449</v>
      </c>
      <c r="C65">
        <v>0.17946996009184496</v>
      </c>
      <c r="D65">
        <v>-99</v>
      </c>
      <c r="E65" t="s">
        <v>60</v>
      </c>
      <c r="F65" t="s">
        <v>60</v>
      </c>
      <c r="G65" t="s">
        <v>46</v>
      </c>
    </row>
    <row r="66" spans="1:7" x14ac:dyDescent="0.35">
      <c r="A66" s="8" t="s">
        <v>114</v>
      </c>
      <c r="B66">
        <v>522</v>
      </c>
      <c r="C66">
        <v>0.21409710533309501</v>
      </c>
      <c r="D66">
        <v>-99</v>
      </c>
      <c r="E66" t="s">
        <v>60</v>
      </c>
      <c r="F66" t="s">
        <v>60</v>
      </c>
      <c r="G66" t="s">
        <v>46</v>
      </c>
    </row>
    <row r="67" spans="1:7" x14ac:dyDescent="0.35">
      <c r="A67" s="8" t="s">
        <v>114</v>
      </c>
      <c r="B67">
        <v>601</v>
      </c>
      <c r="C67">
        <v>0.67731628664854826</v>
      </c>
      <c r="D67">
        <v>-99</v>
      </c>
      <c r="E67" t="s">
        <v>60</v>
      </c>
      <c r="F67" t="s">
        <v>60</v>
      </c>
      <c r="G67" t="s">
        <v>46</v>
      </c>
    </row>
    <row r="68" spans="1:7" x14ac:dyDescent="0.35">
      <c r="A68" s="8" t="s">
        <v>160</v>
      </c>
      <c r="B68">
        <v>529</v>
      </c>
      <c r="C68">
        <v>94.56805593807988</v>
      </c>
      <c r="D68">
        <v>-99</v>
      </c>
      <c r="E68" t="s">
        <v>60</v>
      </c>
      <c r="F68" t="s">
        <v>60</v>
      </c>
      <c r="G68" t="s">
        <v>46</v>
      </c>
    </row>
    <row r="69" spans="1:7" x14ac:dyDescent="0.35">
      <c r="A69" s="8" t="s">
        <v>160</v>
      </c>
      <c r="B69">
        <v>438</v>
      </c>
      <c r="C69">
        <v>3.4307834915880298</v>
      </c>
      <c r="D69">
        <v>-99</v>
      </c>
      <c r="E69" t="s">
        <v>60</v>
      </c>
      <c r="F69" t="s">
        <v>60</v>
      </c>
      <c r="G69" t="s">
        <v>46</v>
      </c>
    </row>
    <row r="70" spans="1:7" x14ac:dyDescent="0.35">
      <c r="A70" s="8" t="s">
        <v>160</v>
      </c>
      <c r="B70">
        <v>671</v>
      </c>
      <c r="C70">
        <v>1.1412341342745902</v>
      </c>
      <c r="D70">
        <v>-99</v>
      </c>
      <c r="E70" t="s">
        <v>60</v>
      </c>
      <c r="F70" t="s">
        <v>60</v>
      </c>
      <c r="G70" t="s">
        <v>46</v>
      </c>
    </row>
    <row r="71" spans="1:7" x14ac:dyDescent="0.35">
      <c r="A71" s="8" t="s">
        <v>160</v>
      </c>
      <c r="B71">
        <v>491</v>
      </c>
      <c r="C71">
        <v>0.23627803738088585</v>
      </c>
      <c r="D71">
        <v>-99</v>
      </c>
      <c r="E71" t="s">
        <v>60</v>
      </c>
      <c r="F71" t="s">
        <v>60</v>
      </c>
      <c r="G71" t="s">
        <v>46</v>
      </c>
    </row>
    <row r="72" spans="1:7" x14ac:dyDescent="0.35">
      <c r="A72" s="8" t="s">
        <v>160</v>
      </c>
      <c r="B72">
        <v>592</v>
      </c>
      <c r="C72">
        <v>0.31002320122181448</v>
      </c>
      <c r="D72">
        <v>-99</v>
      </c>
      <c r="E72" t="s">
        <v>60</v>
      </c>
      <c r="F72" t="s">
        <v>60</v>
      </c>
      <c r="G72" t="s">
        <v>46</v>
      </c>
    </row>
    <row r="73" spans="1:7" x14ac:dyDescent="0.35">
      <c r="A73" s="8" t="s">
        <v>160</v>
      </c>
      <c r="B73">
        <v>508</v>
      </c>
      <c r="C73">
        <v>0.11021477049697147</v>
      </c>
      <c r="D73">
        <v>-99</v>
      </c>
      <c r="E73" t="s">
        <v>60</v>
      </c>
      <c r="F73" t="s">
        <v>60</v>
      </c>
      <c r="G73" t="s">
        <v>46</v>
      </c>
    </row>
    <row r="74" spans="1:7" x14ac:dyDescent="0.35">
      <c r="A74" s="8" t="s">
        <v>160</v>
      </c>
      <c r="B74">
        <v>605</v>
      </c>
      <c r="C74">
        <v>7.013667213443639E-2</v>
      </c>
      <c r="D74">
        <v>-99</v>
      </c>
      <c r="E74" t="s">
        <v>60</v>
      </c>
      <c r="F74" t="s">
        <v>60</v>
      </c>
      <c r="G74" t="s">
        <v>46</v>
      </c>
    </row>
    <row r="75" spans="1:7" x14ac:dyDescent="0.35">
      <c r="A75" s="8" t="s">
        <v>160</v>
      </c>
      <c r="B75">
        <v>2127</v>
      </c>
      <c r="C75">
        <v>0.13327375482336379</v>
      </c>
      <c r="D75">
        <v>-99</v>
      </c>
      <c r="E75" t="s">
        <v>60</v>
      </c>
      <c r="F75" t="s">
        <v>60</v>
      </c>
      <c r="G75"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A6" sqref="A6"/>
    </sheetView>
  </sheetViews>
  <sheetFormatPr defaultRowHeight="14.5" x14ac:dyDescent="0.35"/>
  <cols>
    <col min="1" max="1" width="14.1796875" bestFit="1" customWidth="1"/>
    <col min="2" max="2" width="11.81640625" bestFit="1" customWidth="1"/>
  </cols>
  <sheetData>
    <row r="1" spans="1:2" x14ac:dyDescent="0.35">
      <c r="A1" s="21" t="s">
        <v>0</v>
      </c>
      <c r="B1" s="21" t="s">
        <v>126</v>
      </c>
    </row>
    <row r="2" spans="1:2" x14ac:dyDescent="0.35">
      <c r="A2" t="s">
        <v>111</v>
      </c>
      <c r="B2" t="s">
        <v>127</v>
      </c>
    </row>
    <row r="3" spans="1:2" x14ac:dyDescent="0.35">
      <c r="A3" t="s">
        <v>110</v>
      </c>
      <c r="B3" t="s">
        <v>127</v>
      </c>
    </row>
    <row r="4" spans="1:2" x14ac:dyDescent="0.35">
      <c r="A4" t="s">
        <v>115</v>
      </c>
      <c r="B4" t="s">
        <v>127</v>
      </c>
    </row>
    <row r="5" spans="1:2" x14ac:dyDescent="0.35">
      <c r="A5" t="s">
        <v>114</v>
      </c>
      <c r="B5" t="s">
        <v>127</v>
      </c>
    </row>
    <row r="6" spans="1:2" x14ac:dyDescent="0.35">
      <c r="A6" t="s">
        <v>160</v>
      </c>
      <c r="B6" t="s">
        <v>127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
  <sheetViews>
    <sheetView tabSelected="1" topLeftCell="C1" workbookViewId="0">
      <selection activeCell="C2" sqref="C2"/>
    </sheetView>
  </sheetViews>
  <sheetFormatPr defaultRowHeight="14.5" x14ac:dyDescent="0.35"/>
  <cols>
    <col min="1" max="1" width="12.1796875" bestFit="1" customWidth="1"/>
    <col min="2" max="2" width="56.1796875" customWidth="1"/>
    <col min="3" max="3" width="64.26953125" customWidth="1"/>
    <col min="4" max="4" width="25.7265625" customWidth="1"/>
  </cols>
  <sheetData>
    <row r="1" spans="1:4" x14ac:dyDescent="0.35">
      <c r="A1" s="21" t="s">
        <v>126</v>
      </c>
      <c r="B1" s="21" t="s">
        <v>128</v>
      </c>
      <c r="C1" s="21" t="s">
        <v>50</v>
      </c>
      <c r="D1" s="21" t="s">
        <v>129</v>
      </c>
    </row>
    <row r="2" spans="1:4" x14ac:dyDescent="0.35">
      <c r="A2" t="s">
        <v>127</v>
      </c>
      <c r="B2" t="s">
        <v>149</v>
      </c>
      <c r="C2" t="s">
        <v>75</v>
      </c>
      <c r="D2" s="23" t="s">
        <v>130</v>
      </c>
    </row>
  </sheetData>
  <hyperlinks>
    <hyperlink ref="D2"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3"/>
  <sheetViews>
    <sheetView workbookViewId="0">
      <selection activeCell="D18" sqref="D18"/>
    </sheetView>
  </sheetViews>
  <sheetFormatPr defaultColWidth="9.1796875" defaultRowHeight="14.5" x14ac:dyDescent="0.35"/>
  <cols>
    <col min="1" max="1" width="15.26953125" style="2" bestFit="1" customWidth="1"/>
    <col min="2" max="2" width="19.453125" style="2" customWidth="1"/>
    <col min="3" max="3" width="10.453125" style="2" customWidth="1"/>
    <col min="4" max="4" width="40.26953125" style="2" customWidth="1"/>
    <col min="5" max="5" width="56.453125" style="2" customWidth="1"/>
    <col min="6" max="6" width="36.453125" style="2" customWidth="1"/>
    <col min="7" max="16384" width="9.1796875" style="2"/>
  </cols>
  <sheetData>
    <row r="1" spans="1:6" x14ac:dyDescent="0.35">
      <c r="A1" s="4" t="s">
        <v>0</v>
      </c>
      <c r="B1" s="4" t="s">
        <v>62</v>
      </c>
      <c r="C1" s="4" t="s">
        <v>49</v>
      </c>
      <c r="D1" s="4" t="s">
        <v>50</v>
      </c>
      <c r="E1" s="4" t="s">
        <v>61</v>
      </c>
      <c r="F1" s="4" t="s">
        <v>51</v>
      </c>
    </row>
    <row r="2" spans="1:6" x14ac:dyDescent="0.35">
      <c r="A2" s="8" t="s">
        <v>111</v>
      </c>
      <c r="B2" s="14" t="s">
        <v>74</v>
      </c>
      <c r="C2" s="5" t="b">
        <v>1</v>
      </c>
      <c r="D2" s="14" t="s">
        <v>75</v>
      </c>
      <c r="E2" s="2" t="s">
        <v>125</v>
      </c>
      <c r="F2" s="2" t="s">
        <v>76</v>
      </c>
    </row>
    <row r="3" spans="1:6" x14ac:dyDescent="0.35">
      <c r="A3" s="8" t="s">
        <v>110</v>
      </c>
      <c r="B3" s="14" t="s">
        <v>74</v>
      </c>
      <c r="C3" s="5" t="b">
        <v>1</v>
      </c>
      <c r="D3" s="14" t="s">
        <v>75</v>
      </c>
      <c r="E3" s="2" t="s">
        <v>125</v>
      </c>
      <c r="F3" s="2" t="s">
        <v>76</v>
      </c>
    </row>
    <row r="4" spans="1:6" x14ac:dyDescent="0.35">
      <c r="A4" s="8" t="s">
        <v>115</v>
      </c>
      <c r="B4" s="14" t="s">
        <v>74</v>
      </c>
      <c r="C4" s="5" t="b">
        <v>1</v>
      </c>
      <c r="D4" s="14" t="s">
        <v>75</v>
      </c>
      <c r="E4" s="2" t="s">
        <v>125</v>
      </c>
      <c r="F4" s="2" t="s">
        <v>77</v>
      </c>
    </row>
    <row r="5" spans="1:6" x14ac:dyDescent="0.35">
      <c r="A5" s="8" t="s">
        <v>114</v>
      </c>
      <c r="B5" s="14" t="s">
        <v>74</v>
      </c>
      <c r="C5" s="5" t="b">
        <v>1</v>
      </c>
      <c r="D5" s="14" t="s">
        <v>75</v>
      </c>
      <c r="E5" s="2" t="s">
        <v>125</v>
      </c>
      <c r="F5" s="2" t="s">
        <v>77</v>
      </c>
    </row>
    <row r="6" spans="1:6" x14ac:dyDescent="0.35">
      <c r="A6" s="8" t="s">
        <v>117</v>
      </c>
      <c r="B6" s="14" t="s">
        <v>74</v>
      </c>
      <c r="C6" s="5" t="b">
        <v>1</v>
      </c>
      <c r="D6" s="14" t="s">
        <v>75</v>
      </c>
      <c r="E6" s="2" t="s">
        <v>125</v>
      </c>
      <c r="F6" s="2" t="s">
        <v>77</v>
      </c>
    </row>
    <row r="9" spans="1:6" x14ac:dyDescent="0.35">
      <c r="A9" s="19" t="s">
        <v>116</v>
      </c>
    </row>
    <row r="10" spans="1:6" x14ac:dyDescent="0.35">
      <c r="A10" s="19" t="s">
        <v>118</v>
      </c>
    </row>
    <row r="11" spans="1:6" x14ac:dyDescent="0.35">
      <c r="A11" s="19" t="s">
        <v>119</v>
      </c>
    </row>
    <row r="12" spans="1:6" x14ac:dyDescent="0.35">
      <c r="A12" s="19"/>
    </row>
    <row r="13" spans="1:6" x14ac:dyDescent="0.35">
      <c r="A13" s="19" t="s">
        <v>124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41"/>
  <sheetViews>
    <sheetView workbookViewId="0">
      <selection activeCell="A26" sqref="A26:A41"/>
    </sheetView>
  </sheetViews>
  <sheetFormatPr defaultRowHeight="14.5" x14ac:dyDescent="0.35"/>
  <cols>
    <col min="1" max="1" width="7.453125" customWidth="1"/>
    <col min="2" max="2" width="12.1796875" bestFit="1" customWidth="1"/>
    <col min="3" max="3" width="8.1796875" customWidth="1"/>
    <col min="4" max="4" width="4.54296875" bestFit="1" customWidth="1"/>
    <col min="5" max="5" width="5" bestFit="1" customWidth="1"/>
    <col min="6" max="6" width="5.81640625" customWidth="1"/>
    <col min="7" max="7" width="3.26953125" customWidth="1"/>
    <col min="8" max="8" width="8.26953125" customWidth="1"/>
    <col min="9" max="9" width="12.1796875" bestFit="1" customWidth="1"/>
    <col min="10" max="10" width="8" customWidth="1"/>
    <col min="11" max="11" width="4.54296875" bestFit="1" customWidth="1"/>
    <col min="12" max="12" width="5" customWidth="1"/>
    <col min="13" max="13" width="5.1796875" bestFit="1" customWidth="1"/>
    <col min="14" max="14" width="3.26953125" customWidth="1"/>
    <col min="15" max="15" width="7.453125" customWidth="1"/>
    <col min="16" max="16" width="12.1796875" bestFit="1" customWidth="1"/>
    <col min="17" max="17" width="9" customWidth="1"/>
    <col min="18" max="18" width="4.54296875" bestFit="1" customWidth="1"/>
    <col min="19" max="19" width="5.453125" customWidth="1"/>
    <col min="20" max="20" width="5.1796875" bestFit="1" customWidth="1"/>
    <col min="21" max="21" width="3.453125" customWidth="1"/>
    <col min="22" max="22" width="7.7265625" customWidth="1"/>
    <col min="23" max="23" width="12.1796875" bestFit="1" customWidth="1"/>
    <col min="24" max="24" width="8.7265625" customWidth="1"/>
    <col min="25" max="25" width="4.54296875" bestFit="1" customWidth="1"/>
    <col min="26" max="26" width="4.81640625" customWidth="1"/>
    <col min="27" max="27" width="5.1796875" bestFit="1" customWidth="1"/>
    <col min="28" max="28" width="3.7265625" customWidth="1"/>
    <col min="29" max="29" width="7.81640625" customWidth="1"/>
    <col min="30" max="30" width="12.1796875" bestFit="1" customWidth="1"/>
    <col min="31" max="31" width="8.54296875" customWidth="1"/>
    <col min="32" max="32" width="4.54296875" bestFit="1" customWidth="1"/>
    <col min="33" max="33" width="6.54296875" customWidth="1"/>
    <col min="34" max="34" width="5.1796875" bestFit="1" customWidth="1"/>
  </cols>
  <sheetData>
    <row r="1" spans="1:34" x14ac:dyDescent="0.35">
      <c r="A1" t="s">
        <v>111</v>
      </c>
      <c r="B1" t="s">
        <v>78</v>
      </c>
      <c r="C1" t="s">
        <v>79</v>
      </c>
      <c r="H1" t="s">
        <v>110</v>
      </c>
      <c r="I1" t="s">
        <v>78</v>
      </c>
      <c r="J1" t="s">
        <v>80</v>
      </c>
      <c r="O1" t="s">
        <v>115</v>
      </c>
      <c r="P1" t="s">
        <v>78</v>
      </c>
      <c r="Q1" t="s">
        <v>79</v>
      </c>
      <c r="V1" t="s">
        <v>114</v>
      </c>
      <c r="W1" t="s">
        <v>78</v>
      </c>
      <c r="X1" t="s">
        <v>80</v>
      </c>
      <c r="AC1" t="s">
        <v>117</v>
      </c>
      <c r="AD1" t="s">
        <v>78</v>
      </c>
      <c r="AE1" t="s">
        <v>81</v>
      </c>
    </row>
    <row r="2" spans="1:34" s="15" customFormat="1" ht="29" x14ac:dyDescent="0.35">
      <c r="A2" s="15" t="s">
        <v>105</v>
      </c>
      <c r="B2" s="15" t="s">
        <v>82</v>
      </c>
      <c r="C2" s="15" t="s">
        <v>83</v>
      </c>
      <c r="D2" s="15" t="s">
        <v>106</v>
      </c>
      <c r="E2" s="15" t="s">
        <v>107</v>
      </c>
      <c r="F2" s="16" t="s">
        <v>108</v>
      </c>
      <c r="H2" s="15" t="s">
        <v>105</v>
      </c>
      <c r="I2" s="15" t="s">
        <v>82</v>
      </c>
      <c r="J2" s="15" t="s">
        <v>83</v>
      </c>
      <c r="K2" s="15" t="s">
        <v>106</v>
      </c>
      <c r="L2" s="15" t="s">
        <v>107</v>
      </c>
      <c r="M2" s="16" t="s">
        <v>108</v>
      </c>
      <c r="O2" s="15" t="s">
        <v>105</v>
      </c>
      <c r="P2" s="15" t="s">
        <v>82</v>
      </c>
      <c r="Q2" s="15" t="s">
        <v>83</v>
      </c>
      <c r="R2" s="15" t="s">
        <v>106</v>
      </c>
      <c r="S2" s="15" t="s">
        <v>107</v>
      </c>
      <c r="T2" s="16" t="s">
        <v>108</v>
      </c>
      <c r="V2" s="15" t="s">
        <v>105</v>
      </c>
      <c r="W2" s="15" t="s">
        <v>82</v>
      </c>
      <c r="X2" s="15" t="s">
        <v>83</v>
      </c>
      <c r="Y2" s="15" t="s">
        <v>106</v>
      </c>
      <c r="Z2" s="15" t="s">
        <v>107</v>
      </c>
      <c r="AA2" s="16" t="s">
        <v>108</v>
      </c>
      <c r="AC2" s="15" t="s">
        <v>105</v>
      </c>
      <c r="AD2" s="15" t="s">
        <v>82</v>
      </c>
      <c r="AE2" s="15" t="s">
        <v>83</v>
      </c>
      <c r="AF2" s="15" t="s">
        <v>106</v>
      </c>
      <c r="AG2" s="15" t="s">
        <v>107</v>
      </c>
      <c r="AH2" s="16" t="s">
        <v>108</v>
      </c>
    </row>
    <row r="3" spans="1:34" x14ac:dyDescent="0.35">
      <c r="A3">
        <v>529</v>
      </c>
      <c r="B3" t="s">
        <v>84</v>
      </c>
      <c r="C3">
        <v>12.5756</v>
      </c>
      <c r="D3">
        <v>16.042459999999998</v>
      </c>
      <c r="E3">
        <f>C3*D3</f>
        <v>201.74355997599997</v>
      </c>
      <c r="F3">
        <f>E3/$E$18*100</f>
        <v>5.1060114886313883</v>
      </c>
      <c r="H3">
        <v>529</v>
      </c>
      <c r="I3" t="s">
        <v>84</v>
      </c>
      <c r="J3">
        <v>17.0443</v>
      </c>
      <c r="K3">
        <v>16.042459999999998</v>
      </c>
      <c r="L3">
        <f>J3*K3</f>
        <v>273.43250097799995</v>
      </c>
      <c r="M3">
        <f>L3/$L$16*100</f>
        <v>7.3866295251270353</v>
      </c>
      <c r="O3">
        <v>529</v>
      </c>
      <c r="P3" t="s">
        <v>84</v>
      </c>
      <c r="Q3">
        <v>55.293900000000001</v>
      </c>
      <c r="R3">
        <v>16.042459999999998</v>
      </c>
      <c r="S3">
        <f>Q3*R3</f>
        <v>887.05017899399991</v>
      </c>
      <c r="T3">
        <f>S3/$S$22*100</f>
        <v>33.514638801743203</v>
      </c>
      <c r="V3">
        <v>529</v>
      </c>
      <c r="W3" t="s">
        <v>84</v>
      </c>
      <c r="X3">
        <v>56.3874</v>
      </c>
      <c r="Y3">
        <v>16.042459999999998</v>
      </c>
      <c r="Z3">
        <f>X3*Y3</f>
        <v>904.59260900399988</v>
      </c>
      <c r="AA3">
        <f>Z3/$Z$22*100</f>
        <v>35.981105867354259</v>
      </c>
      <c r="AC3">
        <v>529</v>
      </c>
      <c r="AD3" t="s">
        <v>84</v>
      </c>
      <c r="AE3">
        <v>93.385199999999998</v>
      </c>
      <c r="AF3">
        <v>16.042459999999998</v>
      </c>
      <c r="AG3">
        <f>AE3*AF3</f>
        <v>1498.1283355919998</v>
      </c>
      <c r="AH3">
        <f>AG3/$AG$11*100</f>
        <v>94.56805593807988</v>
      </c>
    </row>
    <row r="4" spans="1:34" x14ac:dyDescent="0.35">
      <c r="A4">
        <v>438</v>
      </c>
      <c r="B4" t="s">
        <v>85</v>
      </c>
      <c r="C4">
        <v>29.852900000000002</v>
      </c>
      <c r="D4">
        <v>30.069040000000001</v>
      </c>
      <c r="E4">
        <f t="shared" ref="E4:E17" si="0">C4*D4</f>
        <v>897.64804421600013</v>
      </c>
      <c r="F4">
        <f t="shared" ref="F4:F17" si="1">E4/$E$18*100</f>
        <v>22.718946900013304</v>
      </c>
      <c r="H4">
        <v>438</v>
      </c>
      <c r="I4" t="s">
        <v>85</v>
      </c>
      <c r="J4">
        <v>31.589600000000001</v>
      </c>
      <c r="K4">
        <v>30.069040000000001</v>
      </c>
      <c r="L4">
        <f t="shared" ref="L4:L15" si="2">J4*K4</f>
        <v>949.86894598400011</v>
      </c>
      <c r="M4">
        <f t="shared" ref="M4:M15" si="3">L4/$L$16*100</f>
        <v>25.660190271131071</v>
      </c>
      <c r="O4">
        <v>438</v>
      </c>
      <c r="P4" t="s">
        <v>85</v>
      </c>
      <c r="Q4">
        <v>19.2455</v>
      </c>
      <c r="R4">
        <v>30.069040000000001</v>
      </c>
      <c r="S4">
        <f t="shared" ref="S4:S21" si="4">Q4*R4</f>
        <v>578.69370932000004</v>
      </c>
      <c r="T4">
        <f t="shared" ref="T4:T21" si="5">S4/$S$22*100</f>
        <v>21.864276795137162</v>
      </c>
      <c r="V4">
        <v>438</v>
      </c>
      <c r="W4" t="s">
        <v>85</v>
      </c>
      <c r="X4">
        <v>19.001999999999999</v>
      </c>
      <c r="Y4">
        <v>30.069040000000001</v>
      </c>
      <c r="Z4">
        <f t="shared" ref="Z4:Z21" si="6">X4*Y4</f>
        <v>571.37189807999994</v>
      </c>
      <c r="AA4">
        <f t="shared" ref="AA4:AA21" si="7">Z4/$Z$22*100</f>
        <v>22.726907725991293</v>
      </c>
      <c r="AC4">
        <v>438</v>
      </c>
      <c r="AD4" t="s">
        <v>85</v>
      </c>
      <c r="AE4">
        <v>1.8075000000000001</v>
      </c>
      <c r="AF4">
        <v>30.069040000000001</v>
      </c>
      <c r="AG4">
        <f t="shared" ref="AG4:AG10" si="8">AE4*AF4</f>
        <v>54.349789800000003</v>
      </c>
      <c r="AH4">
        <f t="shared" ref="AH4:AH10" si="9">AG4/$AG$11*100</f>
        <v>3.4307834915880298</v>
      </c>
    </row>
    <row r="5" spans="1:34" x14ac:dyDescent="0.35">
      <c r="A5">
        <v>671</v>
      </c>
      <c r="B5" t="s">
        <v>86</v>
      </c>
      <c r="C5">
        <v>31.6877</v>
      </c>
      <c r="D5">
        <v>44.095619999999997</v>
      </c>
      <c r="E5">
        <f t="shared" si="0"/>
        <v>1397.2887778739998</v>
      </c>
      <c r="F5">
        <f t="shared" si="1"/>
        <v>35.364561592990157</v>
      </c>
      <c r="H5">
        <v>671</v>
      </c>
      <c r="I5" t="s">
        <v>86</v>
      </c>
      <c r="J5">
        <v>31.543500000000002</v>
      </c>
      <c r="K5">
        <v>44.095619999999997</v>
      </c>
      <c r="L5">
        <f t="shared" si="2"/>
        <v>1390.93018947</v>
      </c>
      <c r="M5">
        <f t="shared" si="3"/>
        <v>37.575218630488628</v>
      </c>
      <c r="O5">
        <v>671</v>
      </c>
      <c r="P5" t="s">
        <v>86</v>
      </c>
      <c r="Q5">
        <v>11.5017</v>
      </c>
      <c r="R5">
        <v>44.095619999999997</v>
      </c>
      <c r="S5">
        <f t="shared" si="4"/>
        <v>507.17459255399996</v>
      </c>
      <c r="T5">
        <f t="shared" si="5"/>
        <v>19.162132742192437</v>
      </c>
      <c r="V5">
        <v>671</v>
      </c>
      <c r="W5" t="s">
        <v>86</v>
      </c>
      <c r="X5">
        <v>10.845000000000001</v>
      </c>
      <c r="Y5">
        <v>44.095619999999997</v>
      </c>
      <c r="Z5">
        <f t="shared" si="6"/>
        <v>478.21699889999996</v>
      </c>
      <c r="AA5">
        <f t="shared" si="7"/>
        <v>19.021575340898288</v>
      </c>
      <c r="AC5">
        <v>671</v>
      </c>
      <c r="AD5" t="s">
        <v>86</v>
      </c>
      <c r="AE5">
        <v>0.41</v>
      </c>
      <c r="AF5">
        <v>44.095619999999997</v>
      </c>
      <c r="AG5">
        <f t="shared" si="8"/>
        <v>18.079204199999996</v>
      </c>
      <c r="AH5">
        <f t="shared" si="9"/>
        <v>1.1412341342745902</v>
      </c>
    </row>
    <row r="6" spans="1:34" x14ac:dyDescent="0.35">
      <c r="A6">
        <v>491</v>
      </c>
      <c r="B6" t="s">
        <v>87</v>
      </c>
      <c r="C6">
        <v>3.8694999999999999</v>
      </c>
      <c r="D6">
        <v>58.122199999999999</v>
      </c>
      <c r="E6">
        <f t="shared" si="0"/>
        <v>224.9038529</v>
      </c>
      <c r="F6">
        <f t="shared" si="1"/>
        <v>5.6921849544118102</v>
      </c>
      <c r="H6">
        <v>491</v>
      </c>
      <c r="I6" t="s">
        <v>87</v>
      </c>
      <c r="J6">
        <v>3.0899000000000001</v>
      </c>
      <c r="K6">
        <v>58.122199999999999</v>
      </c>
      <c r="L6">
        <f t="shared" si="2"/>
        <v>179.59178578000001</v>
      </c>
      <c r="M6">
        <f t="shared" si="3"/>
        <v>4.8515739078858537</v>
      </c>
      <c r="O6">
        <v>491</v>
      </c>
      <c r="P6" t="s">
        <v>87</v>
      </c>
      <c r="Q6">
        <v>1.4177999999999999</v>
      </c>
      <c r="R6">
        <v>58.122199999999999</v>
      </c>
      <c r="S6">
        <f t="shared" si="4"/>
        <v>82.405655159999995</v>
      </c>
      <c r="T6">
        <f t="shared" si="5"/>
        <v>3.113460583527019</v>
      </c>
      <c r="V6">
        <v>491</v>
      </c>
      <c r="W6" t="s">
        <v>87</v>
      </c>
      <c r="X6">
        <v>1.2089000000000001</v>
      </c>
      <c r="Y6">
        <v>58.122199999999999</v>
      </c>
      <c r="Z6">
        <f t="shared" si="6"/>
        <v>70.263927580000001</v>
      </c>
      <c r="AA6">
        <f t="shared" si="7"/>
        <v>2.7948203332058332</v>
      </c>
      <c r="AC6">
        <v>491</v>
      </c>
      <c r="AD6" t="s">
        <v>87</v>
      </c>
      <c r="AE6">
        <v>6.4399999999999999E-2</v>
      </c>
      <c r="AF6">
        <v>58.122199999999999</v>
      </c>
      <c r="AG6">
        <f t="shared" si="8"/>
        <v>3.7430696800000001</v>
      </c>
      <c r="AH6">
        <f t="shared" si="9"/>
        <v>0.23627803738088585</v>
      </c>
    </row>
    <row r="7" spans="1:34" x14ac:dyDescent="0.35">
      <c r="A7">
        <v>592</v>
      </c>
      <c r="B7" t="s">
        <v>88</v>
      </c>
      <c r="C7">
        <v>12.195499999999999</v>
      </c>
      <c r="D7">
        <v>58.122199999999999</v>
      </c>
      <c r="E7">
        <f t="shared" si="0"/>
        <v>708.82929009999998</v>
      </c>
      <c r="F7">
        <f t="shared" si="1"/>
        <v>17.940054687047223</v>
      </c>
      <c r="H7">
        <v>592</v>
      </c>
      <c r="I7" t="s">
        <v>88</v>
      </c>
      <c r="J7">
        <v>9.1097000000000001</v>
      </c>
      <c r="K7">
        <v>58.122199999999999</v>
      </c>
      <c r="L7">
        <f t="shared" si="2"/>
        <v>529.47580533999997</v>
      </c>
      <c r="M7">
        <f t="shared" si="3"/>
        <v>14.303499410553014</v>
      </c>
      <c r="O7">
        <v>592</v>
      </c>
      <c r="P7" t="s">
        <v>88</v>
      </c>
      <c r="Q7">
        <v>4.3794000000000004</v>
      </c>
      <c r="R7">
        <v>58.122199999999999</v>
      </c>
      <c r="S7">
        <f t="shared" si="4"/>
        <v>254.54036268000002</v>
      </c>
      <c r="T7">
        <f t="shared" si="5"/>
        <v>9.617075242980837</v>
      </c>
      <c r="V7">
        <v>592</v>
      </c>
      <c r="W7" t="s">
        <v>88</v>
      </c>
      <c r="X7">
        <v>3.6688000000000001</v>
      </c>
      <c r="Y7">
        <v>58.122199999999999</v>
      </c>
      <c r="Z7">
        <f t="shared" si="6"/>
        <v>213.23872736000001</v>
      </c>
      <c r="AA7">
        <f t="shared" si="7"/>
        <v>8.4817907506539498</v>
      </c>
      <c r="AC7">
        <v>592</v>
      </c>
      <c r="AD7" t="s">
        <v>88</v>
      </c>
      <c r="AE7">
        <v>8.4500000000000006E-2</v>
      </c>
      <c r="AF7">
        <v>58.122199999999999</v>
      </c>
      <c r="AG7">
        <f t="shared" si="8"/>
        <v>4.9113259000000005</v>
      </c>
      <c r="AH7">
        <f t="shared" si="9"/>
        <v>0.31002320122181448</v>
      </c>
    </row>
    <row r="8" spans="1:34" x14ac:dyDescent="0.35">
      <c r="A8">
        <v>508</v>
      </c>
      <c r="B8" t="s">
        <v>89</v>
      </c>
      <c r="C8">
        <v>1.9018999999999999</v>
      </c>
      <c r="D8">
        <v>72.148780000000002</v>
      </c>
      <c r="E8">
        <f t="shared" si="0"/>
        <v>137.219764682</v>
      </c>
      <c r="F8">
        <f t="shared" si="1"/>
        <v>3.4729519743625947</v>
      </c>
      <c r="H8">
        <v>508</v>
      </c>
      <c r="I8" t="s">
        <v>89</v>
      </c>
      <c r="J8">
        <v>1.5012000000000001</v>
      </c>
      <c r="K8">
        <v>72.148780000000002</v>
      </c>
      <c r="L8">
        <f t="shared" si="2"/>
        <v>108.30974853600001</v>
      </c>
      <c r="M8">
        <f t="shared" si="3"/>
        <v>2.9259286424749962</v>
      </c>
      <c r="O8">
        <v>508</v>
      </c>
      <c r="P8" t="s">
        <v>89</v>
      </c>
      <c r="Q8">
        <v>0.93100000000000005</v>
      </c>
      <c r="R8">
        <v>72.148780000000002</v>
      </c>
      <c r="S8">
        <f t="shared" si="4"/>
        <v>67.170514180000012</v>
      </c>
      <c r="T8">
        <f t="shared" si="5"/>
        <v>2.5378446159868231</v>
      </c>
      <c r="V8">
        <v>508</v>
      </c>
      <c r="W8" t="s">
        <v>89</v>
      </c>
      <c r="X8">
        <v>1.0981000000000001</v>
      </c>
      <c r="Y8">
        <v>72.148780000000002</v>
      </c>
      <c r="Z8">
        <f t="shared" si="6"/>
        <v>79.226575318000002</v>
      </c>
      <c r="AA8">
        <f t="shared" si="7"/>
        <v>3.1513189093636171</v>
      </c>
      <c r="AC8">
        <v>508</v>
      </c>
      <c r="AD8" t="s">
        <v>89</v>
      </c>
      <c r="AE8">
        <v>2.4199999999999999E-2</v>
      </c>
      <c r="AF8">
        <v>72.148780000000002</v>
      </c>
      <c r="AG8">
        <f t="shared" si="8"/>
        <v>1.7460004760000001</v>
      </c>
      <c r="AH8">
        <f t="shared" si="9"/>
        <v>0.11021477049697147</v>
      </c>
    </row>
    <row r="9" spans="1:34" x14ac:dyDescent="0.35">
      <c r="A9">
        <v>605</v>
      </c>
      <c r="B9" t="s">
        <v>90</v>
      </c>
      <c r="C9">
        <v>2.6252</v>
      </c>
      <c r="D9">
        <v>72.148780000000002</v>
      </c>
      <c r="E9">
        <f t="shared" si="0"/>
        <v>189.404977256</v>
      </c>
      <c r="F9">
        <f t="shared" si="1"/>
        <v>4.7937291777152753</v>
      </c>
      <c r="H9">
        <v>605</v>
      </c>
      <c r="I9" t="s">
        <v>90</v>
      </c>
      <c r="J9">
        <v>2.056</v>
      </c>
      <c r="K9">
        <v>72.148780000000002</v>
      </c>
      <c r="L9">
        <f t="shared" si="2"/>
        <v>148.33789168000001</v>
      </c>
      <c r="M9">
        <f t="shared" si="3"/>
        <v>4.0072670456492085</v>
      </c>
      <c r="O9">
        <v>605</v>
      </c>
      <c r="P9" t="s">
        <v>90</v>
      </c>
      <c r="Q9">
        <v>1.3628</v>
      </c>
      <c r="R9">
        <v>72.148780000000002</v>
      </c>
      <c r="S9">
        <f t="shared" si="4"/>
        <v>98.32435738400001</v>
      </c>
      <c r="T9">
        <f t="shared" si="5"/>
        <v>3.714902945936458</v>
      </c>
      <c r="V9">
        <v>605</v>
      </c>
      <c r="W9" t="s">
        <v>90</v>
      </c>
      <c r="X9">
        <v>1.1681999999999999</v>
      </c>
      <c r="Y9">
        <v>72.148780000000002</v>
      </c>
      <c r="Z9">
        <f t="shared" si="6"/>
        <v>84.284204795999997</v>
      </c>
      <c r="AA9">
        <f t="shared" si="7"/>
        <v>3.3524913486190488</v>
      </c>
      <c r="AC9">
        <v>605</v>
      </c>
      <c r="AD9" t="s">
        <v>90</v>
      </c>
      <c r="AE9">
        <v>1.54E-2</v>
      </c>
      <c r="AF9">
        <v>72.148780000000002</v>
      </c>
      <c r="AG9">
        <f t="shared" si="8"/>
        <v>1.1110912120000001</v>
      </c>
      <c r="AH9">
        <f t="shared" si="9"/>
        <v>7.013667213443639E-2</v>
      </c>
    </row>
    <row r="10" spans="1:34" x14ac:dyDescent="0.35">
      <c r="A10">
        <v>2127</v>
      </c>
      <c r="B10" t="s">
        <v>91</v>
      </c>
      <c r="C10">
        <v>0.69230000000000003</v>
      </c>
      <c r="D10">
        <v>86.175359999999998</v>
      </c>
      <c r="E10">
        <f t="shared" si="0"/>
        <v>59.659201727999999</v>
      </c>
      <c r="F10">
        <f t="shared" si="1"/>
        <v>1.5099394967650226</v>
      </c>
      <c r="H10">
        <v>2127</v>
      </c>
      <c r="I10" t="s">
        <v>92</v>
      </c>
      <c r="J10">
        <v>0.85199999999999998</v>
      </c>
      <c r="K10">
        <v>86.175359999999998</v>
      </c>
      <c r="L10">
        <f t="shared" si="2"/>
        <v>73.421406719999993</v>
      </c>
      <c r="M10">
        <f t="shared" si="3"/>
        <v>1.983439162186313</v>
      </c>
      <c r="O10">
        <v>2127</v>
      </c>
      <c r="P10" t="s">
        <v>91</v>
      </c>
      <c r="Q10">
        <v>0.35489999999999999</v>
      </c>
      <c r="R10">
        <v>86.175359999999998</v>
      </c>
      <c r="S10">
        <f t="shared" si="4"/>
        <v>30.583635263999998</v>
      </c>
      <c r="T10">
        <f t="shared" si="5"/>
        <v>1.1555146635330866</v>
      </c>
      <c r="V10">
        <v>2127</v>
      </c>
      <c r="W10" t="s">
        <v>91</v>
      </c>
      <c r="X10">
        <v>0.27700000000000002</v>
      </c>
      <c r="Y10">
        <v>86.175359999999998</v>
      </c>
      <c r="Z10">
        <f t="shared" si="6"/>
        <v>23.87057472</v>
      </c>
      <c r="AA10">
        <f t="shared" si="7"/>
        <v>0.94947677834842059</v>
      </c>
      <c r="AC10">
        <v>2127</v>
      </c>
      <c r="AD10" t="s">
        <v>93</v>
      </c>
      <c r="AE10">
        <v>2.4500000000000001E-2</v>
      </c>
      <c r="AF10">
        <v>86.175359999999998</v>
      </c>
      <c r="AG10">
        <f t="shared" si="8"/>
        <v>2.1112963200000001</v>
      </c>
      <c r="AH10">
        <f t="shared" si="9"/>
        <v>0.13327375482336379</v>
      </c>
    </row>
    <row r="11" spans="1:34" x14ac:dyDescent="0.35">
      <c r="A11">
        <v>2126</v>
      </c>
      <c r="B11" t="s">
        <v>94</v>
      </c>
      <c r="C11">
        <v>0.54249999999999998</v>
      </c>
      <c r="D11">
        <v>100.20193999999999</v>
      </c>
      <c r="E11">
        <f t="shared" si="0"/>
        <v>54.359552449999995</v>
      </c>
      <c r="F11">
        <f t="shared" si="1"/>
        <v>1.3758084736859999</v>
      </c>
      <c r="H11">
        <v>302</v>
      </c>
      <c r="I11" t="s">
        <v>95</v>
      </c>
      <c r="J11">
        <v>8.5500000000000007E-2</v>
      </c>
      <c r="K11">
        <v>78.111840000000001</v>
      </c>
      <c r="L11">
        <f t="shared" si="2"/>
        <v>6.6785623200000002</v>
      </c>
      <c r="M11">
        <f t="shared" si="3"/>
        <v>0.18041770982551233</v>
      </c>
      <c r="O11">
        <v>2126</v>
      </c>
      <c r="P11" t="s">
        <v>94</v>
      </c>
      <c r="Q11">
        <v>0.47070000000000001</v>
      </c>
      <c r="R11">
        <v>100.20193999999999</v>
      </c>
      <c r="S11">
        <f t="shared" si="4"/>
        <v>47.165053157999999</v>
      </c>
      <c r="T11">
        <f t="shared" si="5"/>
        <v>1.7819958307748449</v>
      </c>
      <c r="V11">
        <v>2126</v>
      </c>
      <c r="W11" t="s">
        <v>94</v>
      </c>
      <c r="X11">
        <v>0.26279999999999998</v>
      </c>
      <c r="Y11">
        <v>100.20193999999999</v>
      </c>
      <c r="Z11">
        <f t="shared" si="6"/>
        <v>26.333069831999996</v>
      </c>
      <c r="AA11">
        <f t="shared" si="7"/>
        <v>1.0474250662747067</v>
      </c>
      <c r="AF11" t="s">
        <v>109</v>
      </c>
      <c r="AG11">
        <f>SUM(AG3:AG10)</f>
        <v>1584.18011318</v>
      </c>
    </row>
    <row r="12" spans="1:34" x14ac:dyDescent="0.35">
      <c r="A12">
        <v>2130</v>
      </c>
      <c r="B12" t="s">
        <v>96</v>
      </c>
      <c r="C12">
        <v>0.2394</v>
      </c>
      <c r="D12">
        <v>114.22852</v>
      </c>
      <c r="E12">
        <f t="shared" si="0"/>
        <v>27.346307688</v>
      </c>
      <c r="F12">
        <f t="shared" si="1"/>
        <v>0.69211905075526436</v>
      </c>
      <c r="H12">
        <v>717</v>
      </c>
      <c r="I12" t="s">
        <v>97</v>
      </c>
      <c r="J12">
        <v>5.5899999999999998E-2</v>
      </c>
      <c r="K12">
        <v>92.138419999999996</v>
      </c>
      <c r="L12">
        <f t="shared" si="2"/>
        <v>5.1505376780000001</v>
      </c>
      <c r="M12">
        <f t="shared" si="3"/>
        <v>0.13913895951109012</v>
      </c>
      <c r="O12">
        <v>2130</v>
      </c>
      <c r="P12" t="s">
        <v>96</v>
      </c>
      <c r="Q12">
        <v>0.10639999999999999</v>
      </c>
      <c r="R12">
        <v>114.22852</v>
      </c>
      <c r="S12">
        <f t="shared" si="4"/>
        <v>12.153914528</v>
      </c>
      <c r="T12">
        <f t="shared" si="5"/>
        <v>0.45920069132406377</v>
      </c>
      <c r="V12">
        <v>2130</v>
      </c>
      <c r="W12" t="s">
        <v>96</v>
      </c>
      <c r="X12">
        <v>0.1507</v>
      </c>
      <c r="Y12">
        <v>114.22852</v>
      </c>
      <c r="Z12">
        <f t="shared" si="6"/>
        <v>17.214237964000002</v>
      </c>
      <c r="AA12">
        <f t="shared" si="7"/>
        <v>0.68471410493889417</v>
      </c>
      <c r="AD12" t="s">
        <v>25</v>
      </c>
      <c r="AG12">
        <f>100/(100-AH3-AH4)</f>
        <v>49.971002568477104</v>
      </c>
    </row>
    <row r="13" spans="1:34" x14ac:dyDescent="0.35">
      <c r="A13">
        <v>302</v>
      </c>
      <c r="B13" t="s">
        <v>95</v>
      </c>
      <c r="C13">
        <v>7.4999999999999997E-2</v>
      </c>
      <c r="D13">
        <v>78.111840000000001</v>
      </c>
      <c r="E13">
        <f t="shared" si="0"/>
        <v>5.8583879999999997</v>
      </c>
      <c r="F13">
        <f t="shared" si="1"/>
        <v>0.14827237328625906</v>
      </c>
      <c r="H13">
        <v>449</v>
      </c>
      <c r="I13" t="s">
        <v>98</v>
      </c>
      <c r="J13">
        <v>5.4999999999999997E-3</v>
      </c>
      <c r="K13">
        <v>106.16500000000001</v>
      </c>
      <c r="L13">
        <f t="shared" si="2"/>
        <v>0.58390750000000002</v>
      </c>
      <c r="M13">
        <f t="shared" si="3"/>
        <v>1.5773941883339398E-2</v>
      </c>
      <c r="O13">
        <v>385</v>
      </c>
      <c r="P13" t="s">
        <v>99</v>
      </c>
      <c r="Q13">
        <v>0.1653</v>
      </c>
      <c r="R13">
        <v>84.159480000000002</v>
      </c>
      <c r="S13">
        <f t="shared" si="4"/>
        <v>13.911562044</v>
      </c>
      <c r="T13">
        <f t="shared" si="5"/>
        <v>0.52560834563097936</v>
      </c>
      <c r="V13">
        <v>385</v>
      </c>
      <c r="W13" t="s">
        <v>99</v>
      </c>
      <c r="X13">
        <v>4.1700000000000001E-2</v>
      </c>
      <c r="Y13">
        <v>84.159480000000002</v>
      </c>
      <c r="Z13">
        <f t="shared" si="6"/>
        <v>3.5094503160000001</v>
      </c>
      <c r="AA13">
        <f t="shared" si="7"/>
        <v>0.13959201313312686</v>
      </c>
    </row>
    <row r="14" spans="1:34" x14ac:dyDescent="0.35">
      <c r="A14">
        <v>717</v>
      </c>
      <c r="B14" t="s">
        <v>97</v>
      </c>
      <c r="C14">
        <v>5.6500000000000002E-2</v>
      </c>
      <c r="D14">
        <v>92.138419999999996</v>
      </c>
      <c r="E14">
        <f t="shared" si="0"/>
        <v>5.2058207300000001</v>
      </c>
      <c r="F14">
        <f t="shared" si="1"/>
        <v>0.13175627741622875</v>
      </c>
      <c r="H14" t="s">
        <v>161</v>
      </c>
      <c r="I14" t="s">
        <v>100</v>
      </c>
      <c r="J14">
        <v>1.7100000000000001E-2</v>
      </c>
      <c r="K14">
        <v>106.16500000000001</v>
      </c>
      <c r="L14">
        <f t="shared" si="2"/>
        <v>1.8154215000000002</v>
      </c>
      <c r="M14">
        <f t="shared" si="3"/>
        <v>4.904261931001886E-2</v>
      </c>
      <c r="O14">
        <v>390</v>
      </c>
      <c r="P14" t="s">
        <v>101</v>
      </c>
      <c r="Q14">
        <v>0.1145</v>
      </c>
      <c r="R14">
        <v>70.132900000000006</v>
      </c>
      <c r="S14">
        <f t="shared" si="4"/>
        <v>8.030217050000001</v>
      </c>
      <c r="T14">
        <f t="shared" si="5"/>
        <v>0.30339864677730966</v>
      </c>
      <c r="V14">
        <v>390</v>
      </c>
      <c r="W14" t="s">
        <v>101</v>
      </c>
      <c r="X14">
        <v>1.8800000000000001E-2</v>
      </c>
      <c r="Y14">
        <v>70.132900000000006</v>
      </c>
      <c r="Z14">
        <f t="shared" si="6"/>
        <v>1.3184985200000001</v>
      </c>
      <c r="AA14">
        <f t="shared" si="7"/>
        <v>5.2444641225075646E-2</v>
      </c>
    </row>
    <row r="15" spans="1:34" x14ac:dyDescent="0.35">
      <c r="A15">
        <v>449</v>
      </c>
      <c r="B15" t="s">
        <v>98</v>
      </c>
      <c r="C15">
        <v>8.8999999999999999E-3</v>
      </c>
      <c r="D15">
        <v>106.16500000000001</v>
      </c>
      <c r="E15">
        <f t="shared" si="0"/>
        <v>0.9448685</v>
      </c>
      <c r="F15">
        <f t="shared" si="1"/>
        <v>2.3914069013255466E-2</v>
      </c>
      <c r="H15">
        <v>601</v>
      </c>
      <c r="I15" t="s">
        <v>102</v>
      </c>
      <c r="J15">
        <v>0.39600000000000002</v>
      </c>
      <c r="K15">
        <v>86.175359999999998</v>
      </c>
      <c r="L15">
        <f t="shared" si="2"/>
        <v>34.125442560000003</v>
      </c>
      <c r="M15">
        <f t="shared" si="3"/>
        <v>0.92188017397392041</v>
      </c>
      <c r="O15">
        <v>550</v>
      </c>
      <c r="P15" t="s">
        <v>103</v>
      </c>
      <c r="Q15">
        <v>6.1199999999999997E-2</v>
      </c>
      <c r="R15">
        <v>98.186059999999998</v>
      </c>
      <c r="S15">
        <f t="shared" si="4"/>
        <v>6.0089868719999995</v>
      </c>
      <c r="T15">
        <f t="shared" si="5"/>
        <v>0.22703227996401648</v>
      </c>
      <c r="V15">
        <v>550</v>
      </c>
      <c r="W15" t="s">
        <v>103</v>
      </c>
      <c r="X15">
        <v>2.6800000000000001E-2</v>
      </c>
      <c r="Y15">
        <v>98.186059999999998</v>
      </c>
      <c r="Z15">
        <f t="shared" si="6"/>
        <v>2.631386408</v>
      </c>
      <c r="AA15">
        <f t="shared" si="7"/>
        <v>0.10466611376408713</v>
      </c>
    </row>
    <row r="16" spans="1:34" x14ac:dyDescent="0.35">
      <c r="A16" t="s">
        <v>161</v>
      </c>
      <c r="B16" t="s">
        <v>100</v>
      </c>
      <c r="C16">
        <v>2.3E-2</v>
      </c>
      <c r="D16">
        <v>106.16500000000001</v>
      </c>
      <c r="E16">
        <f t="shared" si="0"/>
        <v>2.4417949999999999</v>
      </c>
      <c r="F16">
        <f t="shared" si="1"/>
        <v>6.1800403067963562E-2</v>
      </c>
      <c r="K16" t="s">
        <v>109</v>
      </c>
      <c r="L16">
        <f>SUM(L3:L15)</f>
        <v>3701.722146046</v>
      </c>
      <c r="O16">
        <v>118</v>
      </c>
      <c r="P16" t="s">
        <v>104</v>
      </c>
      <c r="Q16">
        <v>8.0999999999999996E-3</v>
      </c>
      <c r="R16">
        <v>114.22852</v>
      </c>
      <c r="S16">
        <f t="shared" si="4"/>
        <v>0.92525101199999993</v>
      </c>
      <c r="T16">
        <f t="shared" si="5"/>
        <v>3.4957947365835677E-2</v>
      </c>
      <c r="V16">
        <v>118</v>
      </c>
      <c r="W16" t="s">
        <v>104</v>
      </c>
      <c r="X16">
        <v>4.5999999999999999E-3</v>
      </c>
      <c r="Y16">
        <v>114.22852</v>
      </c>
      <c r="Z16">
        <f t="shared" si="6"/>
        <v>0.52545119200000001</v>
      </c>
      <c r="AA16">
        <f t="shared" si="7"/>
        <v>2.0900364185261533E-2</v>
      </c>
    </row>
    <row r="17" spans="1:27" x14ac:dyDescent="0.35">
      <c r="A17">
        <v>601</v>
      </c>
      <c r="B17" t="s">
        <v>102</v>
      </c>
      <c r="C17">
        <v>0.44379999999999997</v>
      </c>
      <c r="D17">
        <v>86.175359999999998</v>
      </c>
      <c r="E17">
        <f t="shared" si="0"/>
        <v>38.244624767999994</v>
      </c>
      <c r="F17">
        <f t="shared" si="1"/>
        <v>0.96794908083824482</v>
      </c>
      <c r="I17" t="s">
        <v>25</v>
      </c>
      <c r="L17">
        <f>100/(100-M3-M4)</f>
        <v>1.4935810322331959</v>
      </c>
      <c r="O17">
        <v>302</v>
      </c>
      <c r="P17" t="s">
        <v>95</v>
      </c>
      <c r="Q17">
        <v>6.9800000000000001E-2</v>
      </c>
      <c r="R17">
        <v>78.111840000000001</v>
      </c>
      <c r="S17">
        <f t="shared" si="4"/>
        <v>5.4522064320000005</v>
      </c>
      <c r="T17">
        <f t="shared" si="5"/>
        <v>0.20599593300150507</v>
      </c>
      <c r="V17">
        <v>302</v>
      </c>
      <c r="W17" t="s">
        <v>95</v>
      </c>
      <c r="X17">
        <v>6.7199999999999996E-2</v>
      </c>
      <c r="Y17">
        <v>78.111840000000001</v>
      </c>
      <c r="Z17">
        <f t="shared" si="6"/>
        <v>5.2491156480000001</v>
      </c>
      <c r="AA17">
        <f t="shared" si="7"/>
        <v>0.20878899955707986</v>
      </c>
    </row>
    <row r="18" spans="1:27" x14ac:dyDescent="0.35">
      <c r="D18" t="s">
        <v>109</v>
      </c>
      <c r="E18">
        <f>SUM(E3:E17)</f>
        <v>3951.0988258680004</v>
      </c>
      <c r="O18">
        <v>717</v>
      </c>
      <c r="P18" t="s">
        <v>97</v>
      </c>
      <c r="Q18">
        <v>5.0599999999999999E-2</v>
      </c>
      <c r="R18">
        <v>92.138419999999996</v>
      </c>
      <c r="S18">
        <f t="shared" si="4"/>
        <v>4.6622040519999999</v>
      </c>
      <c r="T18">
        <f t="shared" si="5"/>
        <v>0.17614796605983268</v>
      </c>
      <c r="V18">
        <v>717</v>
      </c>
      <c r="W18" t="s">
        <v>97</v>
      </c>
      <c r="X18">
        <v>5.7599999999999998E-2</v>
      </c>
      <c r="Y18">
        <v>92.138419999999996</v>
      </c>
      <c r="Z18">
        <f t="shared" si="6"/>
        <v>5.3071729919999999</v>
      </c>
      <c r="AA18">
        <f t="shared" si="7"/>
        <v>0.21109829041359202</v>
      </c>
    </row>
    <row r="19" spans="1:27" x14ac:dyDescent="0.35">
      <c r="B19" t="s">
        <v>25</v>
      </c>
      <c r="E19">
        <f>100/(100-F3-F4)</f>
        <v>1.3855205035900804</v>
      </c>
      <c r="O19">
        <v>449</v>
      </c>
      <c r="P19" t="s">
        <v>98</v>
      </c>
      <c r="Q19">
        <v>3.1800000000000002E-2</v>
      </c>
      <c r="R19">
        <v>106.16500000000001</v>
      </c>
      <c r="S19">
        <f t="shared" si="4"/>
        <v>3.3760470000000002</v>
      </c>
      <c r="T19">
        <f t="shared" si="5"/>
        <v>0.1275542223677</v>
      </c>
      <c r="V19">
        <v>449</v>
      </c>
      <c r="W19" t="s">
        <v>98</v>
      </c>
      <c r="X19">
        <v>4.2500000000000003E-2</v>
      </c>
      <c r="Y19">
        <v>106.16500000000001</v>
      </c>
      <c r="Z19">
        <f t="shared" si="6"/>
        <v>4.5120125000000009</v>
      </c>
      <c r="AA19">
        <f t="shared" si="7"/>
        <v>0.17946996009184496</v>
      </c>
    </row>
    <row r="20" spans="1:27" x14ac:dyDescent="0.35">
      <c r="O20" t="s">
        <v>161</v>
      </c>
      <c r="P20" t="s">
        <v>100</v>
      </c>
      <c r="Q20">
        <v>6.7799999999999999E-2</v>
      </c>
      <c r="R20">
        <v>106.16500000000001</v>
      </c>
      <c r="S20">
        <f t="shared" si="4"/>
        <v>7.1979870000000004</v>
      </c>
      <c r="T20">
        <f t="shared" si="5"/>
        <v>0.27195522882169998</v>
      </c>
      <c r="V20" t="s">
        <v>161</v>
      </c>
      <c r="W20" t="s">
        <v>100</v>
      </c>
      <c r="X20">
        <v>5.0700000000000002E-2</v>
      </c>
      <c r="Y20">
        <v>106.16500000000001</v>
      </c>
      <c r="Z20">
        <f t="shared" si="6"/>
        <v>5.3825655000000001</v>
      </c>
      <c r="AA20">
        <f t="shared" si="7"/>
        <v>0.21409710533309501</v>
      </c>
    </row>
    <row r="21" spans="1:27" x14ac:dyDescent="0.35">
      <c r="O21">
        <v>601</v>
      </c>
      <c r="P21" t="s">
        <v>102</v>
      </c>
      <c r="Q21">
        <v>0.3705</v>
      </c>
      <c r="R21">
        <v>86.175359999999998</v>
      </c>
      <c r="S21">
        <f t="shared" si="4"/>
        <v>31.92797088</v>
      </c>
      <c r="T21">
        <f t="shared" si="5"/>
        <v>1.2063065168752005</v>
      </c>
      <c r="V21">
        <v>601</v>
      </c>
      <c r="W21" t="s">
        <v>102</v>
      </c>
      <c r="X21">
        <v>0.1976</v>
      </c>
      <c r="Y21">
        <v>86.175359999999998</v>
      </c>
      <c r="Z21">
        <f t="shared" si="6"/>
        <v>17.028251135999998</v>
      </c>
      <c r="AA21">
        <f t="shared" si="7"/>
        <v>0.67731628664854826</v>
      </c>
    </row>
    <row r="22" spans="1:27" x14ac:dyDescent="0.35">
      <c r="R22" t="s">
        <v>109</v>
      </c>
      <c r="S22">
        <f>SUM(S3:S21)</f>
        <v>2646.7544055639996</v>
      </c>
      <c r="Y22" t="s">
        <v>109</v>
      </c>
      <c r="Z22">
        <f>SUM(Z3:Z21)</f>
        <v>2514.0767277659993</v>
      </c>
    </row>
    <row r="23" spans="1:27" x14ac:dyDescent="0.35">
      <c r="P23" t="s">
        <v>25</v>
      </c>
      <c r="S23">
        <f>100/(100-T3-T4)</f>
        <v>2.2410930020564135</v>
      </c>
      <c r="W23" t="s">
        <v>25</v>
      </c>
      <c r="Z23">
        <f>100/(100-AA3-AA4)</f>
        <v>2.42177741257525</v>
      </c>
    </row>
    <row r="26" spans="1:27" x14ac:dyDescent="0.35">
      <c r="A26" s="2" t="s">
        <v>137</v>
      </c>
    </row>
    <row r="27" spans="1:27" x14ac:dyDescent="0.35">
      <c r="A27" s="2" t="s">
        <v>150</v>
      </c>
    </row>
    <row r="28" spans="1:27" x14ac:dyDescent="0.35">
      <c r="A28" s="2" t="s">
        <v>151</v>
      </c>
    </row>
    <row r="29" spans="1:27" x14ac:dyDescent="0.35">
      <c r="A29" s="2" t="s">
        <v>152</v>
      </c>
    </row>
    <row r="30" spans="1:27" x14ac:dyDescent="0.35">
      <c r="A30" s="2"/>
    </row>
    <row r="31" spans="1:27" x14ac:dyDescent="0.35">
      <c r="A31" s="2" t="s">
        <v>153</v>
      </c>
    </row>
    <row r="32" spans="1:27" x14ac:dyDescent="0.35">
      <c r="A32" s="2"/>
    </row>
    <row r="33" spans="1:1" x14ac:dyDescent="0.35">
      <c r="A33" s="2" t="s">
        <v>143</v>
      </c>
    </row>
    <row r="34" spans="1:1" x14ac:dyDescent="0.35">
      <c r="A34" s="2"/>
    </row>
    <row r="35" spans="1:1" x14ac:dyDescent="0.35">
      <c r="A35" s="2" t="s">
        <v>154</v>
      </c>
    </row>
    <row r="36" spans="1:1" x14ac:dyDescent="0.35">
      <c r="A36" s="2"/>
    </row>
    <row r="37" spans="1:1" x14ac:dyDescent="0.35">
      <c r="A37" s="24" t="s">
        <v>155</v>
      </c>
    </row>
    <row r="38" spans="1:1" x14ac:dyDescent="0.35">
      <c r="A38" s="2" t="s">
        <v>156</v>
      </c>
    </row>
    <row r="39" spans="1:1" x14ac:dyDescent="0.35">
      <c r="A39" s="2"/>
    </row>
    <row r="40" spans="1:1" x14ac:dyDescent="0.35">
      <c r="A40" s="2"/>
    </row>
    <row r="41" spans="1:1" x14ac:dyDescent="0.35">
      <c r="A41" s="2" t="s">
        <v>135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31" ma:contentTypeDescription="Create a new document." ma:contentTypeScope="" ma:versionID="dec8bbe52569fa27a0d62c85a8ea2785">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a5dfdc47bed80e5a102f3fe89057ad25"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element ref="ns6:MediaServiceAutoKeyPoints" minOccurs="0"/>
                <xsd:element ref="ns6: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element name="MediaServiceAutoKeyPoints" ma:index="42" nillable="true" ma:displayName="MediaServiceAutoKeyPoints" ma:hidden="true" ma:internalName="MediaServiceAutoKeyPoints" ma:readOnly="true">
      <xsd:simpleType>
        <xsd:restriction base="dms:Note"/>
      </xsd:simpleType>
    </xsd:element>
    <xsd:element name="MediaServiceKeyPoints" ma:index="4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Reviewer xmlns="8f75adca-0fe3-4657-b07a-186b256b984e" xsi:nil="true"/>
    <External_x0020_Contributor xmlns="4ffa91fb-a0ff-4ac5-b2db-65c790d184a4" xsi:nil="true"/>
    <TaxKeywordTaxHTField xmlns="4ffa91fb-a0ff-4ac5-b2db-65c790d184a4">
      <Terms xmlns="http://schemas.microsoft.com/office/infopath/2007/PartnerControls"/>
    </TaxKeywordTaxHTField>
    <Instructions xmlns="8f75adca-0fe3-4657-b07a-186b256b984e" xsi:nil="true"/>
    <Status xmlns="8f75adca-0fe3-4657-b07a-186b256b984e" xsi:nil="true"/>
    <Record xmlns="4ffa91fb-a0ff-4ac5-b2db-65c790d184a4">Shared</Record>
    <Rights xmlns="4ffa91fb-a0ff-4ac5-b2db-65c790d184a4" xsi:nil="true"/>
    <Document_x0020_Creation_x0020_Date xmlns="4ffa91fb-a0ff-4ac5-b2db-65c790d184a4">2020-06-18T05:21:40+00:00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ference_x0020_No xmlns="8f75adca-0fe3-4657-b07a-186b256b984e" xsi:nil="true"/>
    <EPA_x0020_Contributor xmlns="4ffa91fb-a0ff-4ac5-b2db-65c790d184a4">
      <UserInfo>
        <DisplayName/>
        <AccountId xsi:nil="true"/>
        <AccountType/>
      </UserInfo>
    </EPA_x0020_Contributor>
    <TaxCatchAll xmlns="4ffa91fb-a0ff-4ac5-b2db-65c790d184a4"/>
    <Ref_x0020_No xmlns="8f75adca-0fe3-4657-b07a-186b256b984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235CD036-CCFF-4E8E-9E0A-43E8EF99C8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7d7b659b-c050-4388-b6f3-49109a48db57"/>
    <ds:schemaRef ds:uri="8f75adca-0fe3-4657-b07a-186b256b98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1198A8-A89B-43CF-8C96-A451E4864B4F}">
  <ds:schemaRefs>
    <ds:schemaRef ds:uri="4ffa91fb-a0ff-4ac5-b2db-65c790d184a4"/>
    <ds:schemaRef ds:uri="http://schemas.microsoft.com/office/2006/documentManagement/types"/>
    <ds:schemaRef ds:uri="http://schemas.microsoft.com/office/2006/metadata/properties"/>
    <ds:schemaRef ds:uri="8f75adca-0fe3-4657-b07a-186b256b984e"/>
    <ds:schemaRef ds:uri="http://purl.org/dc/elements/1.1/"/>
    <ds:schemaRef ds:uri="http://schemas.microsoft.com/sharepoint/v3/fields"/>
    <ds:schemaRef ds:uri="http://schemas.microsoft.com/office/infopath/2007/PartnerControls"/>
    <ds:schemaRef ds:uri="http://schemas.openxmlformats.org/package/2006/metadata/core-properties"/>
    <ds:schemaRef ds:uri="7d7b659b-c050-4388-b6f3-49109a48db57"/>
    <ds:schemaRef ds:uri="http://schemas.microsoft.com/sharepoint.v3"/>
    <ds:schemaRef ds:uri="http://purl.org/dc/terms/"/>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C49C5468-96A6-467A-A2FE-D8C2C08F9BE1}">
  <ds:schemaRefs>
    <ds:schemaRef ds:uri="http://schemas.microsoft.com/sharepoint/v3/contenttype/forms"/>
  </ds:schemaRefs>
</ds:datastoreItem>
</file>

<file path=customXml/itemProps4.xml><?xml version="1.0" encoding="utf-8"?>
<ds:datastoreItem xmlns:ds="http://schemas.openxmlformats.org/officeDocument/2006/customXml" ds:itemID="{4C865600-066E-427A-A733-9DFE0302A73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PROFILES</vt:lpstr>
      <vt:lpstr>SPECIES</vt:lpstr>
      <vt:lpstr>PROFILE_REFERENCE_CROSSWALK</vt:lpstr>
      <vt:lpstr>REFERENCES</vt:lpstr>
      <vt:lpstr>Old- KEYWORD_REFERENCE</vt:lpstr>
      <vt:lpstr>Calculations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Ying Hsu</dc:creator>
  <cp:lastModifiedBy>Bray, Casey</cp:lastModifiedBy>
  <dcterms:created xsi:type="dcterms:W3CDTF">2019-02-21T23:07:16Z</dcterms:created>
  <dcterms:modified xsi:type="dcterms:W3CDTF">2020-07-07T19:25:43Z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