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2\"/>
    </mc:Choice>
  </mc:AlternateContent>
  <xr:revisionPtr revIDLastSave="0" documentId="13_ncr:1_{0BF4DB1D-3403-4CD6-AE1A-A4E529D18CDA}" xr6:coauthVersionLast="47" xr6:coauthVersionMax="47" xr10:uidLastSave="{00000000-0000-0000-0000-000000000000}"/>
  <bookViews>
    <workbookView xWindow="2595" yWindow="3555" windowWidth="21600" windowHeight="11325" activeTab="1" xr2:uid="{40F37756-551D-4DE7-BD88-B18185B59970}"/>
  </bookViews>
  <sheets>
    <sheet name="Composite" sheetId="1" r:id="rId1"/>
    <sheet name="Profiles" sheetId="2" r:id="rId2"/>
    <sheet name="Profile Ref Crosswalk" sheetId="3" r:id="rId3"/>
    <sheet name="References" sheetId="4" r:id="rId4"/>
    <sheet name="Spec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L4" i="1" l="1"/>
  <c r="BL5" i="1"/>
  <c r="BL6" i="1"/>
  <c r="BL7" i="1"/>
  <c r="BL8" i="1"/>
  <c r="BL9" i="1"/>
  <c r="BL10"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3" i="1"/>
  <c r="BK48" i="1"/>
  <c r="BH65" i="1"/>
  <c r="BH64" i="1"/>
  <c r="BH63" i="1"/>
  <c r="BH62" i="1"/>
  <c r="BH61" i="1"/>
  <c r="BH60" i="1"/>
  <c r="BH59" i="1"/>
  <c r="BH56" i="1"/>
  <c r="BH54" i="1"/>
  <c r="BH51" i="1"/>
  <c r="BH48" i="1"/>
  <c r="BH36" i="1"/>
  <c r="BH35" i="1"/>
  <c r="BH34" i="1"/>
  <c r="BH33" i="1"/>
  <c r="BH32" i="1"/>
  <c r="BH31" i="1"/>
  <c r="BH30" i="1"/>
  <c r="BH29" i="1"/>
  <c r="BH28" i="1"/>
  <c r="BH27" i="1"/>
  <c r="BH26" i="1"/>
  <c r="BH25" i="1"/>
  <c r="BH24" i="1"/>
  <c r="BH23" i="1"/>
  <c r="BH22" i="1"/>
  <c r="BH21" i="1"/>
  <c r="BH20" i="1"/>
  <c r="BH19" i="1"/>
  <c r="BH18" i="1"/>
  <c r="BH17" i="1"/>
  <c r="BH16" i="1"/>
  <c r="BH15" i="1"/>
  <c r="BH14" i="1"/>
  <c r="BH13" i="1"/>
  <c r="BH12" i="1"/>
  <c r="BH11" i="1"/>
  <c r="BH10" i="1"/>
  <c r="BH9" i="1"/>
  <c r="BH8" i="1"/>
  <c r="BH7" i="1"/>
  <c r="BH6" i="1"/>
  <c r="BH5" i="1"/>
  <c r="BH4" i="1"/>
  <c r="BH3" i="1"/>
  <c r="BG59" i="1"/>
  <c r="BG58" i="1"/>
  <c r="BG57" i="1"/>
  <c r="BG56" i="1"/>
  <c r="BG55" i="1"/>
  <c r="BG54" i="1"/>
  <c r="BG53" i="1"/>
  <c r="BG52" i="1"/>
  <c r="BG51" i="1"/>
  <c r="BG50" i="1"/>
  <c r="BG49" i="1"/>
  <c r="BG48" i="1"/>
  <c r="BG47" i="1"/>
  <c r="BH66" i="1" l="1"/>
  <c r="BI31" i="1" s="1"/>
  <c r="BI52" i="1" l="1"/>
  <c r="BI43" i="1"/>
  <c r="BI55" i="1"/>
  <c r="BI16" i="1"/>
  <c r="BI44" i="1"/>
  <c r="BI51" i="1"/>
  <c r="BI8" i="1"/>
  <c r="BI28" i="1"/>
  <c r="BI29" i="1"/>
  <c r="BI34" i="1"/>
  <c r="BI57" i="1"/>
  <c r="BI45" i="1"/>
  <c r="BI26" i="1"/>
  <c r="BI60" i="1"/>
  <c r="BI11" i="1"/>
  <c r="BI49" i="1"/>
  <c r="BI10" i="1"/>
  <c r="BI35" i="1"/>
  <c r="BI13" i="1"/>
  <c r="BI6" i="1"/>
  <c r="BI32" i="1"/>
  <c r="BI65" i="1"/>
  <c r="BI39" i="1"/>
  <c r="BI46" i="1"/>
  <c r="BI56" i="1"/>
  <c r="BI27" i="1"/>
  <c r="BI41" i="1"/>
  <c r="BI23" i="1"/>
  <c r="BI59" i="1"/>
  <c r="BI58" i="1"/>
  <c r="BI21" i="1"/>
  <c r="BI14" i="1"/>
  <c r="BI33" i="1"/>
  <c r="BI54" i="1"/>
  <c r="BI61" i="1"/>
  <c r="BI37" i="1"/>
  <c r="BI20" i="1"/>
  <c r="BI30" i="1"/>
  <c r="BI53" i="1"/>
  <c r="BI63" i="1"/>
  <c r="BI25" i="1"/>
  <c r="BI15" i="1"/>
  <c r="BI48" i="1"/>
  <c r="BI12" i="1"/>
  <c r="BI42" i="1"/>
  <c r="BI24" i="1"/>
  <c r="BI50" i="1"/>
  <c r="BI19" i="1"/>
  <c r="BI22" i="1"/>
  <c r="BI36" i="1"/>
  <c r="BI38" i="1"/>
  <c r="BI3" i="1"/>
  <c r="BI7" i="1"/>
  <c r="BI17" i="1"/>
  <c r="BI9" i="1"/>
  <c r="BI64" i="1"/>
  <c r="BI4" i="1"/>
  <c r="BI47" i="1"/>
  <c r="BI5" i="1"/>
  <c r="BI40" i="1"/>
  <c r="BI62" i="1"/>
  <c r="BI18" i="1"/>
  <c r="BG46" i="1"/>
  <c r="BG45" i="1"/>
  <c r="BG44" i="1"/>
  <c r="BG43" i="1"/>
  <c r="BG42" i="1"/>
  <c r="BG41" i="1"/>
  <c r="BG40" i="1"/>
  <c r="BG39" i="1"/>
  <c r="BG38" i="1"/>
  <c r="BG37" i="1"/>
  <c r="BG36" i="1"/>
  <c r="BG35" i="1"/>
  <c r="BG34" i="1"/>
  <c r="BG33" i="1"/>
  <c r="BG32" i="1"/>
  <c r="BG31" i="1"/>
  <c r="BG30" i="1"/>
  <c r="BG29" i="1"/>
  <c r="BG28" i="1"/>
  <c r="BG27" i="1"/>
  <c r="BG26" i="1"/>
  <c r="BG24" i="1"/>
  <c r="BG25" i="1"/>
  <c r="BG23" i="1"/>
  <c r="BG22" i="1"/>
  <c r="BG21" i="1"/>
  <c r="BG20" i="1"/>
  <c r="BG19" i="1"/>
  <c r="BG18" i="1"/>
  <c r="BG17" i="1"/>
  <c r="BG16" i="1"/>
  <c r="BG15" i="1"/>
  <c r="BG14" i="1"/>
  <c r="BG13" i="1"/>
  <c r="BG12" i="1"/>
  <c r="BG11" i="1"/>
  <c r="BG10" i="1"/>
  <c r="BG9" i="1"/>
  <c r="BG8" i="1"/>
  <c r="BG7" i="1"/>
  <c r="BG6" i="1"/>
  <c r="BG5" i="1"/>
  <c r="BG4" i="1"/>
  <c r="BG3" i="1"/>
  <c r="BF65" i="1"/>
  <c r="BF64" i="1"/>
  <c r="BF63" i="1"/>
  <c r="BF62" i="1"/>
  <c r="BF61" i="1"/>
  <c r="BF60" i="1"/>
  <c r="BF58" i="1"/>
  <c r="BF59" i="1"/>
  <c r="BF57" i="1"/>
  <c r="BF56" i="1"/>
  <c r="BF55" i="1"/>
  <c r="BF54" i="1"/>
  <c r="BF53" i="1"/>
  <c r="BF52" i="1"/>
  <c r="BF51" i="1"/>
  <c r="BF50" i="1"/>
  <c r="BF49" i="1"/>
  <c r="BF48" i="1"/>
  <c r="BF47" i="1"/>
  <c r="BF46" i="1"/>
  <c r="BF45" i="1"/>
  <c r="BF44" i="1"/>
  <c r="BF43" i="1"/>
  <c r="BF42" i="1"/>
  <c r="BF41" i="1"/>
  <c r="BF40" i="1"/>
  <c r="BF39" i="1"/>
  <c r="BF38" i="1"/>
  <c r="BF37" i="1"/>
  <c r="BF36" i="1"/>
  <c r="BF35" i="1"/>
  <c r="BF34" i="1"/>
  <c r="BF33" i="1"/>
  <c r="BF32" i="1"/>
  <c r="BF31" i="1"/>
  <c r="BF30" i="1"/>
  <c r="BF29" i="1"/>
  <c r="BF28" i="1"/>
  <c r="BF27" i="1"/>
  <c r="BF26" i="1"/>
  <c r="BF25" i="1"/>
  <c r="BF24" i="1"/>
  <c r="BF23" i="1"/>
  <c r="BF22" i="1"/>
  <c r="BF21" i="1"/>
  <c r="BF20" i="1"/>
  <c r="BF19" i="1"/>
  <c r="BF18" i="1"/>
  <c r="BF17" i="1"/>
  <c r="BF16" i="1"/>
  <c r="BF15" i="1"/>
  <c r="BF14" i="1"/>
  <c r="BF13" i="1"/>
  <c r="BF12" i="1"/>
  <c r="BF11" i="1"/>
  <c r="BF10" i="1"/>
  <c r="BF9" i="1"/>
  <c r="BF8" i="1"/>
  <c r="BF7" i="1"/>
  <c r="BF6" i="1"/>
  <c r="BF5" i="1"/>
  <c r="BF4" i="1"/>
  <c r="BF3" i="1"/>
  <c r="BI66" i="1" l="1"/>
  <c r="BG66" i="1"/>
  <c r="BF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tc={D50DA6F8-8931-4489-8181-303365FFB472}</author>
    <author>tc={D27B0EE1-87C8-4353-9A0F-437304449FF1}</author>
  </authors>
  <commentList>
    <comment ref="BH3" authorId="0" shapeId="0" xr:uid="{D50DA6F8-8931-4489-8181-303365FFB472}">
      <text>
        <t>[Threaded comment]
Your version of Excel allows you to read this threaded comment; however, any edits to it will get removed if the file is opened in a newer version of Excel. Learn more: https://go.microsoft.com/fwlink/?linkid=870924
Comment:
    Average of 8890 and 8893. When one compound is not reported, use wt% from the other profile.</t>
      </text>
    </comment>
    <comment ref="BI37" authorId="1" shapeId="0" xr:uid="{D27B0EE1-87C8-4353-9A0F-437304449FF1}">
      <text>
        <t>[Threaded comment]
Your version of Excel allows you to read this threaded comment; however, any edits to it will get removed if the file is opened in a newer version of Excel. Learn more: https://go.microsoft.com/fwlink/?linkid=870924
Comment:
    Neither 8890 nor 8893 reported this compound, exclude from Columns BJ and BK.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tc={BAD23F86-9508-4CF9-9884-0E5AF4C3BADB}</author>
  </authors>
  <commentList>
    <comment ref="B2" authorId="0" shapeId="0" xr:uid="{BAD23F86-9508-4CF9-9884-0E5AF4C3BADB}">
      <text>
        <t>[Threaded comment]
Your version of Excel allows you to read this threaded comment; however, any edits to it will get removed if the file is opened in a newer version of Excel. Learn more: https://go.microsoft.com/fwlink/?linkid=870924
Comment:
    Will this be published in the future or posted on EPA website?</t>
      </text>
    </comment>
  </commentList>
</comments>
</file>

<file path=xl/sharedStrings.xml><?xml version="1.0" encoding="utf-8"?>
<sst xmlns="http://schemas.openxmlformats.org/spreadsheetml/2006/main" count="1089" uniqueCount="229">
  <si>
    <t>8890</t>
  </si>
  <si>
    <t>1-hexanol</t>
  </si>
  <si>
    <t>Acetone</t>
  </si>
  <si>
    <t>C10 internal alkenes</t>
  </si>
  <si>
    <t>Cyclohexanone</t>
  </si>
  <si>
    <t>Dichlorobenzene (mixed isomers)</t>
  </si>
  <si>
    <t>Ethyl alcohol (or ethanol)</t>
  </si>
  <si>
    <t>Ethylbenzene</t>
  </si>
  <si>
    <t>Isobutyl acetate</t>
  </si>
  <si>
    <t>Isobutyl alcohol</t>
  </si>
  <si>
    <t>Isobutylene</t>
  </si>
  <si>
    <t>Isopropyl alcohol (or 2-Propanol)</t>
  </si>
  <si>
    <t>M &amp; p-xylene (or m,p-xylene)</t>
  </si>
  <si>
    <t>Methyl isobutyl ketone (or 4-Methyl-2-pentanone || Hexone)</t>
  </si>
  <si>
    <t>Misc. alcohols</t>
  </si>
  <si>
    <t>Misc. trimethylbenzenes</t>
  </si>
  <si>
    <t>N-hexane</t>
  </si>
  <si>
    <t>O-xylene</t>
  </si>
  <si>
    <t>Propyl acetate</t>
  </si>
  <si>
    <t>Toluene</t>
  </si>
  <si>
    <t>Alpha-pinene</t>
  </si>
  <si>
    <t>2-Butene</t>
  </si>
  <si>
    <t>C13-Branched alkane</t>
  </si>
  <si>
    <t>Ethylhexanoate</t>
  </si>
  <si>
    <t>Isoamyl alcohol (or 3-Methyl-1-butanol)</t>
  </si>
  <si>
    <t>Methyl acetate</t>
  </si>
  <si>
    <t>Isobutylene -duplicate</t>
  </si>
  <si>
    <t>1,4-Hexadiene</t>
  </si>
  <si>
    <t>2-Methyl-3-hexyne</t>
  </si>
  <si>
    <t>Formic acid, 2-propenyl ester (or Allyl formate)</t>
  </si>
  <si>
    <t>Ethyl propionate</t>
  </si>
  <si>
    <t>Ethyl butyrate</t>
  </si>
  <si>
    <t>Propanoic acid, propyl ester</t>
  </si>
  <si>
    <t>Butanoic acid, propyl ester</t>
  </si>
  <si>
    <t>8891</t>
  </si>
  <si>
    <t>Isopentane (or 2-Methylbutane)</t>
  </si>
  <si>
    <t>Methyl propyl ketone (or 2-pentanone)</t>
  </si>
  <si>
    <t>Phenol (or carbolic acid)</t>
  </si>
  <si>
    <t>Hexyl acetate</t>
  </si>
  <si>
    <t>Octanone</t>
  </si>
  <si>
    <t>Limonene oxide</t>
  </si>
  <si>
    <t>3-Pentanone</t>
  </si>
  <si>
    <t>Hexanoic acid, methyl ester</t>
  </si>
  <si>
    <t>Propyl hexanoate</t>
  </si>
  <si>
    <t>Methyl benzoate (Benzoic acid, methyl ester)</t>
  </si>
  <si>
    <t>Ethyl benzoate (Benzoic acid, ethyl ester)</t>
  </si>
  <si>
    <t>8892</t>
  </si>
  <si>
    <t>N-heptane</t>
  </si>
  <si>
    <t>N-octane</t>
  </si>
  <si>
    <t>Nonadiene</t>
  </si>
  <si>
    <t>2-pentylfuran</t>
  </si>
  <si>
    <t>Dl-limonene -duplicate</t>
  </si>
  <si>
    <t>Pentadiene</t>
  </si>
  <si>
    <t>Trichlorobenzenes</t>
  </si>
  <si>
    <t>2,5,5-Trimethyl-3-hexyn-1-ol</t>
  </si>
  <si>
    <t>Methallyl alcohol (or 2-methyl-2-Propen-1-ol)</t>
  </si>
  <si>
    <t>Heptanol</t>
  </si>
  <si>
    <t>Isopropyl ether</t>
  </si>
  <si>
    <t>2,4-dimethyl-1,3-Dioxane</t>
  </si>
  <si>
    <t>8893</t>
  </si>
  <si>
    <t>2,3-dimethylhexane</t>
  </si>
  <si>
    <t>N-pentane</t>
  </si>
  <si>
    <t>Ethyl isobutyrate</t>
  </si>
  <si>
    <t>2-Butyl furan</t>
  </si>
  <si>
    <t>N-Pentane</t>
  </si>
  <si>
    <t>Compositing Process</t>
  </si>
  <si>
    <t>Combining all 4</t>
  </si>
  <si>
    <t>Using just 8890, 8891, 8893</t>
  </si>
  <si>
    <t>Using just 8890, 8893</t>
  </si>
  <si>
    <t>Normalizing BH column</t>
  </si>
  <si>
    <t>Sum/Chk</t>
  </si>
  <si>
    <t>Normalized Composite of Profiles 8890 and 8893.  Both are corn-based feed. Final suggestion of VOC speciation for Ag silage emissions in 2020 NEI</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</si>
  <si>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</si>
  <si>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</si>
  <si>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</si>
  <si>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</si>
  <si>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</si>
  <si>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</si>
  <si>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</si>
  <si>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</si>
  <si>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</si>
  <si>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</si>
  <si>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</si>
  <si>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</si>
  <si>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</si>
  <si>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</si>
  <si>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</si>
  <si>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</si>
  <si>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</si>
  <si>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</si>
  <si>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</si>
  <si>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</si>
  <si>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</si>
  <si>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</si>
  <si>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</si>
  <si>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</si>
  <si>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</si>
  <si>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</si>
  <si>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</si>
  <si>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</si>
  <si>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</si>
  <si>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</si>
  <si>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</si>
  <si>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</si>
  <si>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</si>
  <si>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</si>
  <si>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</si>
  <si>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</si>
  <si>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</si>
  <si>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</si>
  <si>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</si>
  <si>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</si>
  <si>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</si>
  <si>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</si>
  <si>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</si>
  <si>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</si>
  <si>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</si>
  <si>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</si>
  <si>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</si>
  <si>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</si>
  <si>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GAS</t>
  </si>
  <si>
    <t/>
  </si>
  <si>
    <t>None</t>
  </si>
  <si>
    <t>United States</t>
  </si>
  <si>
    <t>Microbial</t>
  </si>
  <si>
    <t>Agriculture; Silage</t>
  </si>
  <si>
    <t>Corn</t>
  </si>
  <si>
    <t>Literature</t>
  </si>
  <si>
    <t>REF_Code</t>
  </si>
  <si>
    <t>REFERENCE</t>
  </si>
  <si>
    <t>REF_DESCRIPTION</t>
  </si>
  <si>
    <t>LINK</t>
  </si>
  <si>
    <t>SPECIES_ID</t>
  </si>
  <si>
    <t>WEIGHT_PERCENT</t>
  </si>
  <si>
    <t>INCLUDE_IN_SUM</t>
  </si>
  <si>
    <t>UNCERTAINTY_PERCENT</t>
  </si>
  <si>
    <t>UNCERTAINTY_METHOD</t>
  </si>
  <si>
    <t>ANALYTICAL_METHOD</t>
  </si>
  <si>
    <t>PHASE</t>
  </si>
  <si>
    <t>SPECIES_EMISSION_RATE</t>
  </si>
  <si>
    <t>SPECIES_EMISSION_RATE_UNIT</t>
  </si>
  <si>
    <t>Yes</t>
  </si>
  <si>
    <t>Species ID</t>
  </si>
  <si>
    <t>Wt%</t>
  </si>
  <si>
    <t>N/A</t>
  </si>
  <si>
    <t>SC</t>
  </si>
  <si>
    <t>Venkatesh Rao</t>
  </si>
  <si>
    <t>Dairies; Silage; Corn</t>
  </si>
  <si>
    <t>NMHC</t>
  </si>
  <si>
    <t>Group</t>
  </si>
  <si>
    <t>Compound</t>
  </si>
  <si>
    <t>Alcohol</t>
  </si>
  <si>
    <t>Ethanol</t>
  </si>
  <si>
    <t>64-17-5</t>
  </si>
  <si>
    <t>Ester</t>
  </si>
  <si>
    <t>109-60-4</t>
  </si>
  <si>
    <t>97-64-3</t>
  </si>
  <si>
    <t>Acid</t>
  </si>
  <si>
    <t>64-19-7</t>
  </si>
  <si>
    <t>79-20-9</t>
  </si>
  <si>
    <t>616-09-1</t>
  </si>
  <si>
    <t>1-Propanol</t>
  </si>
  <si>
    <t>71-23-8</t>
  </si>
  <si>
    <t>141-78-6</t>
  </si>
  <si>
    <t>Methanol</t>
  </si>
  <si>
    <t>67-56-1</t>
  </si>
  <si>
    <t>Aldehyde</t>
  </si>
  <si>
    <t>Hexanal</t>
  </si>
  <si>
    <t>66-25-1</t>
  </si>
  <si>
    <t>Valeraldehyde</t>
  </si>
  <si>
    <t>110-62-3</t>
  </si>
  <si>
    <t>3-Methylbutanal</t>
  </si>
  <si>
    <t>590-86-3</t>
  </si>
  <si>
    <t>2-Propanol</t>
  </si>
  <si>
    <t>67-63-0</t>
  </si>
  <si>
    <t>Acetaldehyde</t>
  </si>
  <si>
    <t>75-07-0</t>
  </si>
  <si>
    <t>79-09-4</t>
  </si>
  <si>
    <t>2-Butanol</t>
  </si>
  <si>
    <t>78-92-2</t>
  </si>
  <si>
    <t>79-31-2</t>
  </si>
  <si>
    <t>Butyraldehyde</t>
  </si>
  <si>
    <t>123-72-8</t>
  </si>
  <si>
    <t>107-92-6</t>
  </si>
  <si>
    <t>105-54-4</t>
  </si>
  <si>
    <t>2-Methylpropanal</t>
  </si>
  <si>
    <t>78-84-2</t>
  </si>
  <si>
    <t>Heptanal</t>
  </si>
  <si>
    <t>111-71-7</t>
  </si>
  <si>
    <t>Propionaldehyde</t>
  </si>
  <si>
    <t>123-38-6</t>
  </si>
  <si>
    <t>3-Methyl-1-butanol</t>
  </si>
  <si>
    <t>123-51-3</t>
  </si>
  <si>
    <t>2-Methyl-1-propanol</t>
  </si>
  <si>
    <t>78-83-1</t>
  </si>
  <si>
    <t>1-Butanol</t>
  </si>
  <si>
    <t>71-36-3</t>
  </si>
  <si>
    <t>2-Phenylethanol</t>
  </si>
  <si>
    <t>60-12-8</t>
  </si>
  <si>
    <t>1-Hexanol</t>
  </si>
  <si>
    <t>111-27-3</t>
  </si>
  <si>
    <t>2-Propenol</t>
  </si>
  <si>
    <t>107-18-6</t>
  </si>
  <si>
    <t>503-74-2</t>
  </si>
  <si>
    <t>CAS number</t>
  </si>
  <si>
    <t>Isovaleric acid</t>
  </si>
  <si>
    <t>Butyric acid</t>
  </si>
  <si>
    <t>Isobutyric acid</t>
  </si>
  <si>
    <t>Propionic acid</t>
  </si>
  <si>
    <t>Ethyl acetate</t>
  </si>
  <si>
    <t>Propyl lactate</t>
  </si>
  <si>
    <t>Acetic acid</t>
  </si>
  <si>
    <t>Ethyl lactate</t>
  </si>
  <si>
    <t>wt %</t>
  </si>
  <si>
    <t>VOC emission (mg VOC per kg silage dry matter (DM)) was estimated for all significant silage VOC as the product of VOC production and fractional loss. The data used for production were from measurements of VOC within silage compiled from the scientific literature, presented in a review paper (Hafner et al. 2013), supplemented with measurements from haylage (grass silage) and legume silage. Production estimates were made as the weighted mean concentration (by number of silages in each study) of each compound (mg VOC per kg silage DM). Weighted mean concentrations were calculated separately for corn, grass (haylage), and legume silage. The mass transfer model from Hafner et al. (2012) was used to estimate fractional loss of VOC (kg VOC lost per kg VOC produced or available) from silage storage and feeding. Four chemical groups of compounds: acids, alcohols, esters, and aldehydes, which cover nearly all groups of VOC found in silage. Fractional VOC loss estimates were not made for individual compounds because of expected similarity in volatility within groups as well as a lack of available measurements of Henry’s law constant for some compounds. Instead, “representative” compounds were used.</t>
  </si>
  <si>
    <t>Mass transfer model</t>
  </si>
  <si>
    <t>D</t>
  </si>
  <si>
    <t>Hafner2021</t>
  </si>
  <si>
    <t>Silage VOC emissions speciation calculations</t>
  </si>
  <si>
    <t>This document describes the calculation of a silage VOC speciation profile based on model estimates that reflect actual VOC production and on-farm conditions. The mass transfer model from Hafner et al. (2012) was used to estimate fractional loss of VOC (kg VOC lost per kg VOC produced or available) from silage storage and feeding.</t>
  </si>
  <si>
    <t>Source: Hafner2021, Silage VOC emissions speciation calculations</t>
  </si>
  <si>
    <t>Sum of species</t>
  </si>
  <si>
    <r>
      <rPr>
        <b/>
        <sz val="11"/>
        <color rgb="FFFF0000"/>
        <rFont val="Calibri"/>
        <family val="2"/>
        <scheme val="minor"/>
      </rPr>
      <t xml:space="preserve">No aldehydes in this composite. </t>
    </r>
    <r>
      <rPr>
        <b/>
        <sz val="11"/>
        <color theme="1"/>
        <rFont val="Calibri"/>
        <family val="2"/>
        <scheme val="minor"/>
      </rPr>
      <t>Composite of 8890 and 8893</t>
    </r>
  </si>
  <si>
    <t>95838</t>
  </si>
  <si>
    <t>Profile #95838</t>
  </si>
  <si>
    <t>Dairies-Silage-Hafner-mass transfer model</t>
  </si>
  <si>
    <t>Good</t>
  </si>
  <si>
    <t>https://gaftp.epa.gov/air/emismod/SPECIATE_supportingdata/v5_2/Dairy Silage_Rao2022.xlsx</t>
  </si>
  <si>
    <t>https://gaftp.epa.gov/air/emismod/SPECIATE_supportingdata/v5_2/QSCORE CRITERIA_Dairy_Silage_Rao2022.docx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</si>
</sst>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6" x14ac:knownFonts="1">
    <font>
      <sz val="11"/>
      <color theme="1"/>
      <name val="Calibri"/>
      <family val="2"/>
      <scheme val="minor"/>
    </font>
    <font>
      <sz val="11"/>
      <color rgb="FFC00000"/>
      <name val="Calibri"/>
      <family val="2"/>
      <scheme val="minor"/>
    </font>
    <font>
      <sz val="11"/>
      <color indexed="8"/>
      <name val="Calibri"/>
    </font>
    <font>
      <sz val="10"/>
      <color indexed="8"/>
      <name val="Arial"/>
    </font>
    <font>
      <sz val="10"/>
      <color indexed="8"/>
      <name val="Arial"/>
      <family val="2"/>
    </font>
    <font>
      <sz val="11"/>
      <color indexed="8"/>
      <name val="Calibri"/>
      <family val="2"/>
    </font>
    <font>
      <sz val="8"/>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s>
  <fills count="35">
    <fill>
      <patternFill patternType="none"/>
    </fill>
    <fill>
      <patternFill patternType="gray125"/>
    </fill>
    <fill>
      <patternFill patternType="solid">
        <fgColor rgb="FFFFFF00"/>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0" fontId="3" fillId="0" borderId="0"/>
    <xf numFmtId="0" fontId="4" fillId="0" borderId="0"/>
    <xf numFmtId="0" fontId="4" fillId="0" borderId="0"/>
    <xf numFmtId="0" fontId="4" fillId="0" borderId="0"/>
    <xf numFmtId="0" fontId="10" fillId="0" borderId="0" applyNumberFormat="0" applyFill="0" applyBorder="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7" applyNumberFormat="0" applyAlignment="0" applyProtection="0"/>
    <xf numFmtId="0" fontId="20" fillId="8" borderId="8" applyNumberFormat="0" applyAlignment="0" applyProtection="0"/>
    <xf numFmtId="0" fontId="21" fillId="8" borderId="7" applyNumberFormat="0" applyAlignment="0" applyProtection="0"/>
    <xf numFmtId="0" fontId="22" fillId="0" borderId="9" applyNumberFormat="0" applyFill="0" applyAlignment="0" applyProtection="0"/>
    <xf numFmtId="0" fontId="23" fillId="9" borderId="10" applyNumberFormat="0" applyAlignment="0" applyProtection="0"/>
    <xf numFmtId="0" fontId="7" fillId="0" borderId="0" applyNumberFormat="0" applyFill="0" applyBorder="0" applyAlignment="0" applyProtection="0"/>
    <xf numFmtId="0" fontId="11" fillId="10" borderId="11" applyNumberFormat="0" applyFont="0" applyAlignment="0" applyProtection="0"/>
    <xf numFmtId="0" fontId="24" fillId="0" borderId="0" applyNumberFormat="0" applyFill="0" applyBorder="0" applyAlignment="0" applyProtection="0"/>
    <xf numFmtId="0" fontId="8" fillId="0" borderId="12" applyNumberFormat="0" applyFill="0" applyAlignment="0" applyProtection="0"/>
    <xf numFmtId="0" fontId="25"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25"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25"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25"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25"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25"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cellStyleXfs>
  <cellXfs count="32">
    <xf numFmtId="0" fontId="0" fillId="0" borderId="0" xfId="0"/>
    <xf numFmtId="0" fontId="0" fillId="0" borderId="0" xfId="0" applyAlignment="1">
      <alignment wrapText="1"/>
    </xf>
    <xf numFmtId="164" fontId="0" fillId="0" borderId="0" xfId="0" applyNumberFormat="1"/>
    <xf numFmtId="0" fontId="0" fillId="2" borderId="0" xfId="0" applyFill="1"/>
    <xf numFmtId="164" fontId="1" fillId="2" borderId="0" xfId="0" applyNumberFormat="1" applyFont="1" applyFill="1"/>
    <xf numFmtId="0" fontId="0" fillId="0" borderId="0" xfId="0" applyAlignment="1"/>
    <xf numFmtId="0" fontId="2" fillId="3" borderId="1" xfId="1" applyFont="1" applyFill="1" applyBorder="1" applyAlignment="1">
      <alignment horizontal="center"/>
    </xf>
    <xf numFmtId="0" fontId="2" fillId="0" borderId="2" xfId="1" applyFont="1" applyFill="1" applyBorder="1" applyAlignment="1"/>
    <xf numFmtId="0" fontId="2" fillId="0" borderId="2" xfId="1" applyFont="1" applyFill="1" applyBorder="1" applyAlignment="1">
      <alignment horizontal="right"/>
    </xf>
    <xf numFmtId="0" fontId="5" fillId="3" borderId="1" xfId="2" applyFont="1" applyFill="1" applyBorder="1" applyAlignment="1">
      <alignment horizontal="center"/>
    </xf>
    <xf numFmtId="0" fontId="5" fillId="3" borderId="1" xfId="3" applyFont="1" applyFill="1" applyBorder="1" applyAlignment="1">
      <alignment horizontal="center"/>
    </xf>
    <xf numFmtId="0" fontId="4" fillId="3" borderId="1" xfId="4" applyFont="1" applyFill="1" applyBorder="1" applyAlignment="1">
      <alignment horizontal="center"/>
    </xf>
    <xf numFmtId="0" fontId="4" fillId="0" borderId="2" xfId="4" applyFont="1" applyFill="1" applyBorder="1" applyAlignment="1"/>
    <xf numFmtId="0" fontId="0" fillId="2" borderId="0" xfId="0" applyFill="1" applyAlignment="1"/>
    <xf numFmtId="49" fontId="0" fillId="0" borderId="0" xfId="0" applyNumberFormat="1"/>
    <xf numFmtId="49" fontId="2" fillId="0" borderId="2" xfId="1" applyNumberFormat="1" applyFont="1" applyFill="1" applyBorder="1" applyAlignment="1"/>
    <xf numFmtId="0" fontId="5" fillId="0" borderId="2" xfId="1" applyFont="1" applyFill="1" applyBorder="1" applyAlignment="1"/>
    <xf numFmtId="2" fontId="0" fillId="0" borderId="0" xfId="0" applyNumberFormat="1"/>
    <xf numFmtId="2" fontId="0" fillId="0" borderId="0" xfId="0" applyNumberFormat="1" applyAlignment="1">
      <alignment wrapText="1"/>
    </xf>
    <xf numFmtId="0" fontId="7" fillId="0" borderId="0" xfId="0" applyFont="1"/>
    <xf numFmtId="0" fontId="5" fillId="0" borderId="3" xfId="1" applyFont="1" applyFill="1" applyBorder="1" applyAlignment="1"/>
    <xf numFmtId="0" fontId="8" fillId="0" borderId="0" xfId="0" applyFont="1" applyAlignment="1">
      <alignment wrapText="1"/>
    </xf>
    <xf numFmtId="0" fontId="9" fillId="2" borderId="0" xfId="0" applyFont="1" applyFill="1"/>
    <xf numFmtId="0" fontId="0" fillId="0" borderId="0" xfId="0"/>
    <xf numFmtId="49" fontId="0" fillId="0" borderId="0" xfId="0" applyNumberFormat="1"/>
    <xf numFmtId="0" fontId="8" fillId="2" borderId="0" xfId="0" applyFont="1" applyFill="1"/>
    <xf numFmtId="0" fontId="3" fillId="0" borderId="0" xfId="1" applyFill="1" applyAlignment="1"/>
    <xf numFmtId="14" fontId="0" fillId="0" borderId="0" xfId="0" applyNumberFormat="1" applyFill="1"/>
    <xf numFmtId="0" fontId="0" fillId="0" borderId="0" xfId="0" applyFill="1"/>
    <xf numFmtId="49" fontId="0" fillId="0" borderId="0" xfId="0" applyNumberFormat="1" applyFill="1"/>
    <xf numFmtId="14" fontId="3" fillId="0" borderId="0" xfId="1" applyNumberFormat="1" applyFill="1" applyAlignment="1"/>
    <xf numFmtId="0" fontId="10" fillId="0" borderId="0" xfId="5" applyFill="1"/>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 builtinId="8"/>
    <cellStyle name="Input" xfId="14" builtinId="20" customBuiltin="1"/>
    <cellStyle name="Linked Cell" xfId="17" builtinId="24" customBuiltin="1"/>
    <cellStyle name="Neutral" xfId="13" builtinId="28" customBuiltin="1"/>
    <cellStyle name="Normal" xfId="0" builtinId="0"/>
    <cellStyle name="Normal_Sheet2" xfId="1" xr:uid="{2A217CFC-0D1D-4DBC-9088-B18CA6D881FE}"/>
    <cellStyle name="Normal_Sheet3" xfId="2" xr:uid="{7A1F294F-4994-4E3D-BF8F-B0C7CD7ACF8E}"/>
    <cellStyle name="Normal_Sheet4" xfId="3" xr:uid="{0B7619C0-240C-43CF-AF6F-B4D8A5448D34}"/>
    <cellStyle name="Normal_Sheet5" xfId="4" xr:uid="{2FE51E90-3863-4B5F-8486-8DCA423F46DC}"/>
    <cellStyle name="Note" xfId="20" builtinId="10" customBuiltin="1"/>
    <cellStyle name="Output" xfId="15" builtinId="21" customBuiltin="1"/>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Ying Hsu" id="{D160C3CF-4DDE-4560-AD84-1C5F6B7FDD3E}" userId="S::Ying_Hsu@abtassoc.com::2808362e-b9e2-46e6-916d-887100f4113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H3" dT="2021-07-25T00:28:24.21" personId="{D160C3CF-4DDE-4560-AD84-1C5F6B7FDD3E}" id="{D50DA6F8-8931-4489-8181-303365FFB472}">
    <text>Average of 8890 and 8893. When one compound is not reported, use wt% from the other profile.</text>
  </threadedComment>
  <threadedComment ref="BI37" dT="2021-07-25T01:25:00.19" personId="{D160C3CF-4DDE-4560-AD84-1C5F6B7FDD3E}" id="{D27B0EE1-87C8-4353-9A0F-437304449FF1}">
    <text>Neither 8890 nor 8893 reported this compound, exclude from Columns BJ and BK.</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1-11-14T16:44:40.34" personId="{D160C3CF-4DDE-4560-AD84-1C5F6B7FDD3E}" id="{BAD23F86-9508-4CF9-9884-0E5AF4C3BADB}">
    <text>Will this be published in the future or posted on EPA website?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aftp.epa.gov/air/emismod/SPECIATE_supportingdata/v5_2/QSCORE%20CRITERIA_Dairy_Silage_Rao2022.docx" TargetMode="External"/><Relationship Id="rId1" Type="http://schemas.openxmlformats.org/officeDocument/2006/relationships/hyperlink" Target="https://gaftp.epa.gov/air/emismod/SPECIATE_supportingdata/v5_2/Dairy%20Silage_Rao2022.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8CA-A28F-4641-A3C4-7E077489AD6F}">
  <dimension ref="A1:BY146"/>
  <sheetViews>
    <sheetView topLeftCell="BU1" workbookViewId="0">
      <selection activeCell="BV2" sqref="BV2:BY32"/>
    </sheetView>
  </sheetViews>
  <sheetFormatPr defaultRowHeight="15" x14ac:dyDescent="0.25"/>
  <cols>
    <col min="1" max="1" width="18.5703125" customWidth="1"/>
    <col min="2" max="2" width="16.5703125" customWidth="1"/>
    <col min="3" max="3" width="17" customWidth="1"/>
    <col min="4" max="4" width="22.5703125" customWidth="1"/>
    <col min="9" max="9" width="23.140625" customWidth="1"/>
    <col min="40" max="40" width="27.7109375" customWidth="1"/>
    <col min="52" max="52" width="30.7109375" customWidth="1"/>
    <col min="57" max="57" width="13.7109375" customWidth="1"/>
    <col min="58" max="58" width="20.140625" customWidth="1"/>
    <col min="61" max="61" width="23.140625" customWidth="1"/>
    <col min="62" max="62" width="30.5703125" customWidth="1"/>
    <col min="63" max="63" width="23.42578125" customWidth="1"/>
    <col min="68" max="68" width="34.85546875" customWidth="1"/>
    <col min="69" max="69" width="9.140625" style="17"/>
    <col min="74" max="74" width="12.140625" customWidth="1"/>
    <col min="76" max="76" width="21.7109375" customWidth="1"/>
    <col min="77" max="77" width="10.28515625" customWidth="1"/>
  </cols>
  <sheetData>
    <row r="1" spans="1:77" x14ac:dyDescent="0.25">
      <c r="A1" t="s">
        <v>0</v>
      </c>
      <c r="B1">
        <v>77</v>
      </c>
      <c r="C1" t="s">
        <v>1</v>
      </c>
      <c r="D1">
        <v>0.33115628737006703</v>
      </c>
      <c r="H1" t="s">
        <v>0</v>
      </c>
      <c r="I1" t="s">
        <v>0</v>
      </c>
      <c r="J1" t="s">
        <v>0</v>
      </c>
      <c r="K1" t="s">
        <v>0</v>
      </c>
      <c r="L1" t="s">
        <v>0</v>
      </c>
      <c r="M1" t="s">
        <v>0</v>
      </c>
      <c r="N1" t="s">
        <v>0</v>
      </c>
      <c r="O1" t="s">
        <v>0</v>
      </c>
      <c r="P1" t="s">
        <v>0</v>
      </c>
      <c r="Q1" t="s">
        <v>0</v>
      </c>
      <c r="R1" t="s">
        <v>0</v>
      </c>
      <c r="S1" t="s">
        <v>0</v>
      </c>
      <c r="T1" t="s">
        <v>0</v>
      </c>
      <c r="U1" t="s">
        <v>0</v>
      </c>
      <c r="V1" t="s">
        <v>0</v>
      </c>
      <c r="W1" t="s">
        <v>0</v>
      </c>
      <c r="X1" t="s">
        <v>0</v>
      </c>
      <c r="Y1" t="s">
        <v>0</v>
      </c>
      <c r="Z1" t="s">
        <v>0</v>
      </c>
      <c r="AA1" t="s">
        <v>0</v>
      </c>
      <c r="AB1" t="s">
        <v>0</v>
      </c>
      <c r="AC1" t="s">
        <v>0</v>
      </c>
      <c r="AD1" t="s">
        <v>0</v>
      </c>
      <c r="AE1" t="s">
        <v>0</v>
      </c>
      <c r="AF1" t="s">
        <v>0</v>
      </c>
      <c r="AG1" t="s">
        <v>0</v>
      </c>
      <c r="AH1" t="s">
        <v>0</v>
      </c>
      <c r="AI1" t="s">
        <v>0</v>
      </c>
      <c r="AJ1" t="s">
        <v>0</v>
      </c>
      <c r="AK1" t="s">
        <v>0</v>
      </c>
      <c r="AL1" t="s">
        <v>0</v>
      </c>
      <c r="AM1" t="s">
        <v>0</v>
      </c>
      <c r="AN1" t="s">
        <v>0</v>
      </c>
      <c r="BF1" t="s">
        <v>65</v>
      </c>
      <c r="BK1" s="5" t="s">
        <v>71</v>
      </c>
      <c r="BU1" s="22" t="s">
        <v>224</v>
      </c>
      <c r="BW1" s="25" t="s">
        <v>220</v>
      </c>
    </row>
    <row r="2" spans="1:77" ht="75" x14ac:dyDescent="0.25">
      <c r="A2" t="s">
        <v>0</v>
      </c>
      <c r="B2">
        <v>281</v>
      </c>
      <c r="C2" t="s">
        <v>2</v>
      </c>
      <c r="D2">
        <v>0.188268481893723</v>
      </c>
      <c r="H2">
        <v>77</v>
      </c>
      <c r="I2">
        <v>281</v>
      </c>
      <c r="J2">
        <v>316</v>
      </c>
      <c r="K2">
        <v>387</v>
      </c>
      <c r="L2">
        <v>399</v>
      </c>
      <c r="M2">
        <v>442</v>
      </c>
      <c r="N2">
        <v>449</v>
      </c>
      <c r="O2">
        <v>492</v>
      </c>
      <c r="P2">
        <v>493</v>
      </c>
      <c r="Q2">
        <v>497</v>
      </c>
      <c r="R2">
        <v>513</v>
      </c>
      <c r="S2">
        <v>522</v>
      </c>
      <c r="T2">
        <v>539</v>
      </c>
      <c r="U2">
        <v>563</v>
      </c>
      <c r="V2">
        <v>580</v>
      </c>
      <c r="W2">
        <v>601</v>
      </c>
      <c r="X2">
        <v>620</v>
      </c>
      <c r="Y2">
        <v>674</v>
      </c>
      <c r="Z2">
        <v>717</v>
      </c>
      <c r="AA2">
        <v>1083</v>
      </c>
      <c r="AB2">
        <v>1651</v>
      </c>
      <c r="AC2">
        <v>1934</v>
      </c>
      <c r="AD2">
        <v>2095</v>
      </c>
      <c r="AE2">
        <v>2117</v>
      </c>
      <c r="AF2">
        <v>2160</v>
      </c>
      <c r="AG2">
        <v>2196</v>
      </c>
      <c r="AH2">
        <v>2718</v>
      </c>
      <c r="AI2">
        <v>2719</v>
      </c>
      <c r="AJ2">
        <v>2725</v>
      </c>
      <c r="AK2">
        <v>2726</v>
      </c>
      <c r="AL2">
        <v>2728</v>
      </c>
      <c r="AM2">
        <v>2729</v>
      </c>
      <c r="AN2">
        <v>2730</v>
      </c>
      <c r="BA2">
        <v>8890</v>
      </c>
      <c r="BB2">
        <v>8891</v>
      </c>
      <c r="BC2">
        <v>8892</v>
      </c>
      <c r="BD2">
        <v>8893</v>
      </c>
      <c r="BF2" t="s">
        <v>66</v>
      </c>
      <c r="BG2" s="1" t="s">
        <v>67</v>
      </c>
      <c r="BH2" s="1" t="s">
        <v>68</v>
      </c>
      <c r="BI2" t="s">
        <v>69</v>
      </c>
      <c r="BL2" s="13" t="s">
        <v>143</v>
      </c>
      <c r="BM2" s="3" t="s">
        <v>142</v>
      </c>
      <c r="BO2" s="1"/>
      <c r="BP2" s="21" t="s">
        <v>222</v>
      </c>
      <c r="BQ2" s="18" t="s">
        <v>143</v>
      </c>
      <c r="BR2" s="1" t="s">
        <v>142</v>
      </c>
      <c r="BS2" s="19"/>
      <c r="BU2" s="1" t="s">
        <v>149</v>
      </c>
      <c r="BV2" s="1" t="s">
        <v>132</v>
      </c>
      <c r="BW2" s="1" t="s">
        <v>204</v>
      </c>
      <c r="BX2" s="1" t="s">
        <v>150</v>
      </c>
      <c r="BY2" s="1" t="s">
        <v>213</v>
      </c>
    </row>
    <row r="3" spans="1:77" x14ac:dyDescent="0.25">
      <c r="A3" t="s">
        <v>0</v>
      </c>
      <c r="B3">
        <v>316</v>
      </c>
      <c r="C3" t="s">
        <v>3</v>
      </c>
      <c r="D3">
        <v>0.36120565418698097</v>
      </c>
      <c r="H3" t="s">
        <v>1</v>
      </c>
      <c r="I3" t="s">
        <v>2</v>
      </c>
      <c r="J3" t="s">
        <v>3</v>
      </c>
      <c r="K3" t="s">
        <v>4</v>
      </c>
      <c r="L3" t="s">
        <v>5</v>
      </c>
      <c r="M3" t="s">
        <v>6</v>
      </c>
      <c r="N3" t="s">
        <v>7</v>
      </c>
      <c r="O3" t="s">
        <v>8</v>
      </c>
      <c r="P3" t="s">
        <v>9</v>
      </c>
      <c r="Q3" t="s">
        <v>10</v>
      </c>
      <c r="R3" t="s">
        <v>11</v>
      </c>
      <c r="S3" t="s">
        <v>12</v>
      </c>
      <c r="T3" t="s">
        <v>13</v>
      </c>
      <c r="U3" t="s">
        <v>14</v>
      </c>
      <c r="V3" t="s">
        <v>15</v>
      </c>
      <c r="W3" t="s">
        <v>16</v>
      </c>
      <c r="X3" t="s">
        <v>17</v>
      </c>
      <c r="Y3" t="s">
        <v>18</v>
      </c>
      <c r="Z3" t="s">
        <v>19</v>
      </c>
      <c r="AA3" t="s">
        <v>20</v>
      </c>
      <c r="AB3" t="s">
        <v>21</v>
      </c>
      <c r="AC3" t="s">
        <v>22</v>
      </c>
      <c r="AD3" t="s">
        <v>23</v>
      </c>
      <c r="AE3" t="s">
        <v>24</v>
      </c>
      <c r="AF3" t="s">
        <v>25</v>
      </c>
      <c r="AG3" t="s">
        <v>26</v>
      </c>
      <c r="AH3" t="s">
        <v>27</v>
      </c>
      <c r="AI3" t="s">
        <v>28</v>
      </c>
      <c r="AJ3" t="s">
        <v>29</v>
      </c>
      <c r="AK3" t="s">
        <v>30</v>
      </c>
      <c r="AL3" t="s">
        <v>31</v>
      </c>
      <c r="AM3" t="s">
        <v>32</v>
      </c>
      <c r="AN3" t="s">
        <v>33</v>
      </c>
      <c r="AZ3" t="s">
        <v>1</v>
      </c>
      <c r="BA3">
        <v>0.33115628737006703</v>
      </c>
      <c r="BC3">
        <v>0.202563287559059</v>
      </c>
      <c r="BF3">
        <f>SUM(BA3,BC3)/2</f>
        <v>0.26685978746456301</v>
      </c>
      <c r="BG3">
        <f>AVERAGE(BA3)</f>
        <v>0.33115628737006703</v>
      </c>
      <c r="BH3">
        <f>AVERAGE(BA3)</f>
        <v>0.33115628737006703</v>
      </c>
      <c r="BI3">
        <f>+BH3/$BH$66</f>
        <v>3.235401606837841E-3</v>
      </c>
      <c r="BJ3" s="3" t="s">
        <v>1</v>
      </c>
      <c r="BK3" s="4">
        <v>3.235401606837841E-3</v>
      </c>
      <c r="BL3">
        <f>BK3*100</f>
        <v>0.32354016068378411</v>
      </c>
      <c r="BM3">
        <v>77</v>
      </c>
      <c r="BP3" t="s">
        <v>6</v>
      </c>
      <c r="BQ3" s="17">
        <v>67.362763340225158</v>
      </c>
      <c r="BR3">
        <v>442</v>
      </c>
      <c r="BU3" t="s">
        <v>151</v>
      </c>
      <c r="BV3">
        <v>442</v>
      </c>
      <c r="BW3" t="s">
        <v>153</v>
      </c>
      <c r="BX3" t="s">
        <v>152</v>
      </c>
      <c r="BY3">
        <v>36.81</v>
      </c>
    </row>
    <row r="4" spans="1:77" x14ac:dyDescent="0.25">
      <c r="A4" t="s">
        <v>0</v>
      </c>
      <c r="B4">
        <v>387</v>
      </c>
      <c r="C4" t="s">
        <v>4</v>
      </c>
      <c r="D4">
        <v>2.8822862048876199E-2</v>
      </c>
      <c r="H4">
        <v>0.33115628737006703</v>
      </c>
      <c r="I4">
        <v>0.188268481893723</v>
      </c>
      <c r="J4">
        <v>0.36120565418698097</v>
      </c>
      <c r="K4">
        <v>2.8822862048876199E-2</v>
      </c>
      <c r="L4">
        <v>1.8397571520559299E-3</v>
      </c>
      <c r="M4">
        <v>64.006377824793802</v>
      </c>
      <c r="N4">
        <v>1.22650476803729E-3</v>
      </c>
      <c r="O4">
        <v>0.190108239045779</v>
      </c>
      <c r="P4">
        <v>8.7063440959126694</v>
      </c>
      <c r="Q4">
        <v>0.33115628737006703</v>
      </c>
      <c r="R4">
        <v>15.7654922883513</v>
      </c>
      <c r="S4">
        <v>3.6795143041118597E-2</v>
      </c>
      <c r="T4">
        <v>4.9060190721491401E-3</v>
      </c>
      <c r="U4">
        <v>0.65250053659583596</v>
      </c>
      <c r="V4">
        <v>6.1325238401864299E-3</v>
      </c>
      <c r="W4">
        <v>2.0850581056633899E-2</v>
      </c>
      <c r="X4">
        <v>3.0662619200932102E-3</v>
      </c>
      <c r="Y4">
        <v>2.6247202035997899</v>
      </c>
      <c r="Z4">
        <v>1.22650476803729E-2</v>
      </c>
      <c r="AA4">
        <v>1.5944561984484702E-2</v>
      </c>
      <c r="AB4">
        <v>1.4331708214515699</v>
      </c>
      <c r="AC4">
        <v>3.6795143041118599E-3</v>
      </c>
      <c r="AD4">
        <v>5.1513200257565998E-2</v>
      </c>
      <c r="AE4">
        <v>0.54640787416061098</v>
      </c>
      <c r="AF4">
        <v>0.192561248581854</v>
      </c>
      <c r="AG4">
        <v>1.4926563027013799</v>
      </c>
      <c r="AH4">
        <v>0.20053352957409601</v>
      </c>
      <c r="AI4">
        <v>0.190721491429798</v>
      </c>
      <c r="AJ4">
        <v>2.2077085824671099E-2</v>
      </c>
      <c r="AK4">
        <v>0.44215496887744199</v>
      </c>
      <c r="AL4">
        <v>0.14595406739643699</v>
      </c>
      <c r="AM4">
        <v>1.8471161806641501</v>
      </c>
      <c r="AN4">
        <v>0.14227455309232501</v>
      </c>
      <c r="AZ4" t="s">
        <v>2</v>
      </c>
      <c r="BA4">
        <v>0.188268481893723</v>
      </c>
      <c r="BB4">
        <v>0.54985684761381104</v>
      </c>
      <c r="BC4">
        <v>0.105052768813873</v>
      </c>
      <c r="BD4">
        <v>0.108979947689625</v>
      </c>
      <c r="BF4">
        <f>AVERAGE(BA4:BD4)</f>
        <v>0.23803951150275804</v>
      </c>
      <c r="BG4">
        <f>AVERAGE(BA4, BB4,BD4)</f>
        <v>0.28236842573238635</v>
      </c>
      <c r="BH4">
        <f>AVERAGE(BA4,BD4)</f>
        <v>0.14862421479167401</v>
      </c>
      <c r="BI4">
        <f t="shared" ref="BI4:BI65" si="0">+BH4/$BH$66</f>
        <v>1.4520606785720929E-3</v>
      </c>
      <c r="BJ4" s="3" t="s">
        <v>2</v>
      </c>
      <c r="BK4" s="4">
        <v>1.4520606785720929E-3</v>
      </c>
      <c r="BL4">
        <f t="shared" ref="BL4:BL47" si="1">BK4*100</f>
        <v>0.1452060678572093</v>
      </c>
      <c r="BM4">
        <v>281</v>
      </c>
      <c r="BP4" t="s">
        <v>11</v>
      </c>
      <c r="BQ4" s="17">
        <v>13.564953229034863</v>
      </c>
      <c r="BR4">
        <v>513</v>
      </c>
      <c r="BU4" t="s">
        <v>154</v>
      </c>
      <c r="BV4">
        <v>674</v>
      </c>
      <c r="BW4" t="s">
        <v>155</v>
      </c>
      <c r="BX4" t="s">
        <v>18</v>
      </c>
      <c r="BY4">
        <v>8.3049999999999997</v>
      </c>
    </row>
    <row r="5" spans="1:77" x14ac:dyDescent="0.25">
      <c r="A5" t="s">
        <v>0</v>
      </c>
      <c r="B5">
        <v>399</v>
      </c>
      <c r="C5" t="s">
        <v>5</v>
      </c>
      <c r="D5">
        <v>1.8397571520559299E-3</v>
      </c>
      <c r="AZ5" t="s">
        <v>3</v>
      </c>
      <c r="BA5">
        <v>0.36120565418698097</v>
      </c>
      <c r="BB5">
        <v>1.7709182609355101</v>
      </c>
      <c r="BD5">
        <v>8.0645161290322606E-2</v>
      </c>
      <c r="BF5">
        <f>SUM(BA5,BB5,BD5)/3</f>
        <v>0.7375896921376045</v>
      </c>
      <c r="BG5">
        <f t="shared" ref="BG5:BG14" si="2">AVERAGE(BA5, BB5,BD5)</f>
        <v>0.7375896921376045</v>
      </c>
      <c r="BH5">
        <f t="shared" ref="BH5:BH14" si="3">AVERAGE(BA5,BD5)</f>
        <v>0.2209254077386518</v>
      </c>
      <c r="BI5">
        <f t="shared" si="0"/>
        <v>2.1584443552786002E-3</v>
      </c>
      <c r="BJ5" s="3" t="s">
        <v>3</v>
      </c>
      <c r="BK5" s="4">
        <v>2.1584443552786002E-3</v>
      </c>
      <c r="BL5">
        <f t="shared" si="1"/>
        <v>0.21584443552786001</v>
      </c>
      <c r="BM5">
        <v>316</v>
      </c>
      <c r="BP5" t="s">
        <v>9</v>
      </c>
      <c r="BQ5" s="17">
        <v>7.9444936669697457</v>
      </c>
      <c r="BR5">
        <v>493</v>
      </c>
      <c r="BU5" t="s">
        <v>154</v>
      </c>
      <c r="BV5">
        <v>3168</v>
      </c>
      <c r="BW5" t="s">
        <v>156</v>
      </c>
      <c r="BX5" t="s">
        <v>212</v>
      </c>
      <c r="BY5">
        <v>8.2970000000000006</v>
      </c>
    </row>
    <row r="6" spans="1:77" x14ac:dyDescent="0.25">
      <c r="A6" t="s">
        <v>0</v>
      </c>
      <c r="B6">
        <v>442</v>
      </c>
      <c r="C6" t="s">
        <v>6</v>
      </c>
      <c r="D6">
        <v>64.006377824793802</v>
      </c>
      <c r="H6" t="s">
        <v>34</v>
      </c>
      <c r="I6" t="s">
        <v>34</v>
      </c>
      <c r="J6" t="s">
        <v>34</v>
      </c>
      <c r="K6" t="s">
        <v>34</v>
      </c>
      <c r="L6" t="s">
        <v>34</v>
      </c>
      <c r="M6" t="s">
        <v>34</v>
      </c>
      <c r="N6" t="s">
        <v>34</v>
      </c>
      <c r="O6" t="s">
        <v>34</v>
      </c>
      <c r="P6" t="s">
        <v>34</v>
      </c>
      <c r="Q6" t="s">
        <v>34</v>
      </c>
      <c r="R6" t="s">
        <v>34</v>
      </c>
      <c r="S6" t="s">
        <v>34</v>
      </c>
      <c r="T6" t="s">
        <v>34</v>
      </c>
      <c r="U6" t="s">
        <v>34</v>
      </c>
      <c r="V6" t="s">
        <v>34</v>
      </c>
      <c r="W6" t="s">
        <v>34</v>
      </c>
      <c r="X6" t="s">
        <v>34</v>
      </c>
      <c r="Y6" t="s">
        <v>34</v>
      </c>
      <c r="Z6" t="s">
        <v>34</v>
      </c>
      <c r="AA6" t="s">
        <v>34</v>
      </c>
      <c r="AB6" t="s">
        <v>34</v>
      </c>
      <c r="AC6" t="s">
        <v>34</v>
      </c>
      <c r="AD6" t="s">
        <v>34</v>
      </c>
      <c r="AE6" t="s">
        <v>34</v>
      </c>
      <c r="AF6" t="s">
        <v>34</v>
      </c>
      <c r="AG6" t="s">
        <v>34</v>
      </c>
      <c r="AH6" t="s">
        <v>34</v>
      </c>
      <c r="AI6" t="s">
        <v>34</v>
      </c>
      <c r="AJ6" t="s">
        <v>34</v>
      </c>
      <c r="AK6" t="s">
        <v>34</v>
      </c>
      <c r="AL6" t="s">
        <v>34</v>
      </c>
      <c r="AM6" t="s">
        <v>34</v>
      </c>
      <c r="AN6" t="s">
        <v>34</v>
      </c>
      <c r="AO6" t="s">
        <v>34</v>
      </c>
      <c r="AP6" t="s">
        <v>34</v>
      </c>
      <c r="AQ6" t="s">
        <v>34</v>
      </c>
      <c r="AR6" t="s">
        <v>34</v>
      </c>
      <c r="AS6" t="s">
        <v>34</v>
      </c>
      <c r="AT6" t="s">
        <v>34</v>
      </c>
      <c r="AZ6" t="s">
        <v>4</v>
      </c>
      <c r="BA6">
        <v>2.8822862048876199E-2</v>
      </c>
      <c r="BB6">
        <v>3.2232987618740598E-2</v>
      </c>
      <c r="BC6">
        <v>6.4647857731614401E-3</v>
      </c>
      <c r="BD6">
        <v>6.5387968613774994E-2</v>
      </c>
      <c r="BF6">
        <f>AVERAGE(BA6:BD6)</f>
        <v>3.3227151013638309E-2</v>
      </c>
      <c r="BG6">
        <f t="shared" si="2"/>
        <v>4.2147939427130597E-2</v>
      </c>
      <c r="BH6">
        <f t="shared" si="3"/>
        <v>4.7105415331325597E-2</v>
      </c>
      <c r="BI6">
        <f t="shared" si="0"/>
        <v>4.602205733857085E-4</v>
      </c>
      <c r="BJ6" s="3" t="s">
        <v>4</v>
      </c>
      <c r="BK6" s="4">
        <v>4.602205733857085E-4</v>
      </c>
      <c r="BL6">
        <f t="shared" si="1"/>
        <v>4.602205733857085E-2</v>
      </c>
      <c r="BM6">
        <v>387</v>
      </c>
      <c r="BP6" t="s">
        <v>18</v>
      </c>
      <c r="BQ6" s="17">
        <v>1.5185489834172534</v>
      </c>
      <c r="BR6">
        <v>674</v>
      </c>
      <c r="BU6" t="s">
        <v>157</v>
      </c>
      <c r="BV6">
        <v>280</v>
      </c>
      <c r="BW6" t="s">
        <v>158</v>
      </c>
      <c r="BX6" t="s">
        <v>211</v>
      </c>
      <c r="BY6">
        <v>7.6429999999999998</v>
      </c>
    </row>
    <row r="7" spans="1:77" x14ac:dyDescent="0.25">
      <c r="A7" t="s">
        <v>0</v>
      </c>
      <c r="B7">
        <v>449</v>
      </c>
      <c r="C7" t="s">
        <v>7</v>
      </c>
      <c r="D7">
        <v>1.22650476803729E-3</v>
      </c>
      <c r="H7">
        <v>281</v>
      </c>
      <c r="I7">
        <v>316</v>
      </c>
      <c r="J7">
        <v>387</v>
      </c>
      <c r="K7">
        <v>442</v>
      </c>
      <c r="L7">
        <v>449</v>
      </c>
      <c r="M7">
        <v>493</v>
      </c>
      <c r="N7">
        <v>497</v>
      </c>
      <c r="O7">
        <v>508</v>
      </c>
      <c r="P7">
        <v>513</v>
      </c>
      <c r="Q7">
        <v>522</v>
      </c>
      <c r="R7">
        <v>539</v>
      </c>
      <c r="S7">
        <v>544</v>
      </c>
      <c r="T7">
        <v>563</v>
      </c>
      <c r="U7">
        <v>580</v>
      </c>
      <c r="V7">
        <v>601</v>
      </c>
      <c r="W7">
        <v>620</v>
      </c>
      <c r="X7">
        <v>663</v>
      </c>
      <c r="Y7">
        <v>674</v>
      </c>
      <c r="Z7">
        <v>717</v>
      </c>
      <c r="AA7">
        <v>1020</v>
      </c>
      <c r="AB7">
        <v>1083</v>
      </c>
      <c r="AC7">
        <v>1651</v>
      </c>
      <c r="AD7">
        <v>2095</v>
      </c>
      <c r="AE7">
        <v>2117</v>
      </c>
      <c r="AF7">
        <v>2160</v>
      </c>
      <c r="AG7">
        <v>2196</v>
      </c>
      <c r="AH7">
        <v>2639</v>
      </c>
      <c r="AI7">
        <v>2718</v>
      </c>
      <c r="AJ7">
        <v>2719</v>
      </c>
      <c r="AK7">
        <v>2721</v>
      </c>
      <c r="AL7">
        <v>2724</v>
      </c>
      <c r="AM7">
        <v>2725</v>
      </c>
      <c r="AN7">
        <v>2726</v>
      </c>
      <c r="AO7">
        <v>2728</v>
      </c>
      <c r="AP7">
        <v>2729</v>
      </c>
      <c r="AQ7">
        <v>2731</v>
      </c>
      <c r="AR7">
        <v>2732</v>
      </c>
      <c r="AS7">
        <v>2733</v>
      </c>
      <c r="AT7">
        <v>2734</v>
      </c>
      <c r="AZ7" t="s">
        <v>5</v>
      </c>
      <c r="BA7">
        <v>1.8397571520559299E-3</v>
      </c>
      <c r="BC7">
        <v>1.07746429552691E-3</v>
      </c>
      <c r="BD7">
        <v>3.2693984306887497E-2</v>
      </c>
      <c r="BF7">
        <f>SUM(BA7,BC7,BD7)/3</f>
        <v>1.1870401918156781E-2</v>
      </c>
      <c r="BG7">
        <f>AVERAGE(BA7, BD7)</f>
        <v>1.7266870729471712E-2</v>
      </c>
      <c r="BH7">
        <f t="shared" si="3"/>
        <v>1.7266870729471712E-2</v>
      </c>
      <c r="BI7">
        <f t="shared" si="0"/>
        <v>1.6869757100750635E-4</v>
      </c>
      <c r="BJ7" s="3" t="s">
        <v>5</v>
      </c>
      <c r="BK7" s="4">
        <v>1.6869757100750635E-4</v>
      </c>
      <c r="BL7">
        <f t="shared" si="1"/>
        <v>1.6869757100750636E-2</v>
      </c>
      <c r="BM7">
        <v>399</v>
      </c>
      <c r="BP7" t="s">
        <v>55</v>
      </c>
      <c r="BQ7" s="17">
        <v>1.284071168347642</v>
      </c>
      <c r="BR7">
        <v>2722</v>
      </c>
      <c r="BU7" t="s">
        <v>154</v>
      </c>
      <c r="BV7">
        <v>2160</v>
      </c>
      <c r="BW7" t="s">
        <v>159</v>
      </c>
      <c r="BX7" t="s">
        <v>25</v>
      </c>
      <c r="BY7">
        <v>7.5640000000000001</v>
      </c>
    </row>
    <row r="8" spans="1:77" x14ac:dyDescent="0.25">
      <c r="A8" t="s">
        <v>0</v>
      </c>
      <c r="B8">
        <v>492</v>
      </c>
      <c r="C8" t="s">
        <v>8</v>
      </c>
      <c r="D8">
        <v>0.190108239045779</v>
      </c>
      <c r="H8" t="s">
        <v>2</v>
      </c>
      <c r="I8" t="s">
        <v>3</v>
      </c>
      <c r="J8" t="s">
        <v>4</v>
      </c>
      <c r="K8" t="s">
        <v>6</v>
      </c>
      <c r="L8" t="s">
        <v>7</v>
      </c>
      <c r="M8" t="s">
        <v>9</v>
      </c>
      <c r="N8" t="s">
        <v>10</v>
      </c>
      <c r="O8" t="s">
        <v>35</v>
      </c>
      <c r="P8" t="s">
        <v>11</v>
      </c>
      <c r="Q8" t="s">
        <v>12</v>
      </c>
      <c r="R8" t="s">
        <v>13</v>
      </c>
      <c r="S8" t="s">
        <v>36</v>
      </c>
      <c r="T8" t="s">
        <v>14</v>
      </c>
      <c r="U8" t="s">
        <v>15</v>
      </c>
      <c r="V8" t="s">
        <v>16</v>
      </c>
      <c r="W8" t="s">
        <v>17</v>
      </c>
      <c r="X8" t="s">
        <v>37</v>
      </c>
      <c r="Y8" t="s">
        <v>18</v>
      </c>
      <c r="Z8" t="s">
        <v>19</v>
      </c>
      <c r="AA8" t="s">
        <v>38</v>
      </c>
      <c r="AB8" t="s">
        <v>20</v>
      </c>
      <c r="AC8" t="s">
        <v>21</v>
      </c>
      <c r="AD8" t="s">
        <v>23</v>
      </c>
      <c r="AE8" t="s">
        <v>24</v>
      </c>
      <c r="AF8" t="s">
        <v>25</v>
      </c>
      <c r="AG8" t="s">
        <v>26</v>
      </c>
      <c r="AH8" t="s">
        <v>39</v>
      </c>
      <c r="AI8" t="s">
        <v>27</v>
      </c>
      <c r="AJ8" t="s">
        <v>28</v>
      </c>
      <c r="AK8" t="s">
        <v>40</v>
      </c>
      <c r="AL8" t="s">
        <v>41</v>
      </c>
      <c r="AM8" t="s">
        <v>29</v>
      </c>
      <c r="AN8" t="s">
        <v>30</v>
      </c>
      <c r="AO8" t="s">
        <v>31</v>
      </c>
      <c r="AP8" t="s">
        <v>32</v>
      </c>
      <c r="AQ8" t="s">
        <v>42</v>
      </c>
      <c r="AR8" t="s">
        <v>43</v>
      </c>
      <c r="AS8" t="s">
        <v>44</v>
      </c>
      <c r="AT8" t="s">
        <v>45</v>
      </c>
      <c r="AZ8" t="s">
        <v>6</v>
      </c>
      <c r="BA8">
        <v>64.006377824793802</v>
      </c>
      <c r="BB8">
        <v>65.704101173660007</v>
      </c>
      <c r="BC8">
        <v>87.035410864072503</v>
      </c>
      <c r="BD8">
        <v>73.890584132519606</v>
      </c>
      <c r="BF8">
        <f t="shared" ref="BF8:BF14" si="4">AVERAGE(BA8:BD8)</f>
        <v>72.659118498761487</v>
      </c>
      <c r="BG8">
        <f t="shared" si="2"/>
        <v>67.867021043657815</v>
      </c>
      <c r="BH8">
        <f t="shared" si="3"/>
        <v>68.948480978656704</v>
      </c>
      <c r="BI8">
        <f t="shared" si="0"/>
        <v>0.67362763340225162</v>
      </c>
      <c r="BJ8" s="3" t="s">
        <v>6</v>
      </c>
      <c r="BK8" s="4">
        <v>0.67362763340225162</v>
      </c>
      <c r="BL8">
        <f t="shared" si="1"/>
        <v>67.362763340225158</v>
      </c>
      <c r="BM8">
        <v>442</v>
      </c>
      <c r="BP8" t="s">
        <v>21</v>
      </c>
      <c r="BQ8" s="17">
        <v>1.1664591642327571</v>
      </c>
      <c r="BR8">
        <v>1651</v>
      </c>
      <c r="BU8" t="s">
        <v>154</v>
      </c>
      <c r="BV8">
        <v>3415</v>
      </c>
      <c r="BW8" t="s">
        <v>160</v>
      </c>
      <c r="BX8" s="3" t="s">
        <v>210</v>
      </c>
      <c r="BY8">
        <v>5.4109999999999996</v>
      </c>
    </row>
    <row r="9" spans="1:77" x14ac:dyDescent="0.25">
      <c r="A9" t="s">
        <v>0</v>
      </c>
      <c r="B9">
        <v>493</v>
      </c>
      <c r="C9" t="s">
        <v>9</v>
      </c>
      <c r="D9">
        <v>8.7063440959126694</v>
      </c>
      <c r="H9">
        <v>0.54985684761381104</v>
      </c>
      <c r="I9">
        <v>1.7709182609355101</v>
      </c>
      <c r="J9">
        <v>3.2232987618740598E-2</v>
      </c>
      <c r="K9">
        <v>65.704101173660007</v>
      </c>
      <c r="L9">
        <v>7.5842323808801501E-3</v>
      </c>
      <c r="M9">
        <v>7.4704688951669498</v>
      </c>
      <c r="N9">
        <v>0.242695436188165</v>
      </c>
      <c r="O9">
        <v>7.2050207618361395E-2</v>
      </c>
      <c r="P9">
        <v>10.5193303122808</v>
      </c>
      <c r="Q9">
        <v>0.102387137141882</v>
      </c>
      <c r="R9">
        <v>2.8440871428300599E-2</v>
      </c>
      <c r="S9">
        <v>1.51684647617603E-2</v>
      </c>
      <c r="T9">
        <v>4.0822130790087403</v>
      </c>
      <c r="U9">
        <v>0.117555601903642</v>
      </c>
      <c r="V9">
        <v>2.8440871428300599E-2</v>
      </c>
      <c r="W9">
        <v>3.6025103809180697E-2</v>
      </c>
      <c r="X9">
        <v>0.18960580952200401</v>
      </c>
      <c r="Y9">
        <v>1.1016097533228399</v>
      </c>
      <c r="Z9">
        <v>5.6881742856601102E-2</v>
      </c>
      <c r="AA9">
        <v>0.161164938093703</v>
      </c>
      <c r="AB9">
        <v>0.210462448569424</v>
      </c>
      <c r="AC9">
        <v>0.534688382852051</v>
      </c>
      <c r="AD9">
        <v>0.149788589522383</v>
      </c>
      <c r="AE9">
        <v>3.2801805047306698</v>
      </c>
      <c r="AF9">
        <v>1.16607572856032</v>
      </c>
      <c r="AG9">
        <v>0.62190705523217205</v>
      </c>
      <c r="AH9">
        <v>6.6362033332701298E-2</v>
      </c>
      <c r="AI9">
        <v>0.26544813333080503</v>
      </c>
      <c r="AJ9">
        <v>0.31095352761608602</v>
      </c>
      <c r="AK9">
        <v>1.89605809522004E-2</v>
      </c>
      <c r="AL9">
        <v>0.27492842380690502</v>
      </c>
      <c r="AM9">
        <v>2.6544813333080501E-2</v>
      </c>
      <c r="AN9">
        <v>7.7738381904021506E-2</v>
      </c>
      <c r="AO9">
        <v>0.121347718094082</v>
      </c>
      <c r="AP9">
        <v>0.18202157714112399</v>
      </c>
      <c r="AQ9">
        <v>0.13082800857018301</v>
      </c>
      <c r="AR9">
        <v>8.5322614284901704E-2</v>
      </c>
      <c r="AS9">
        <v>0.115659543808422</v>
      </c>
      <c r="AT9">
        <v>7.2050207618361395E-2</v>
      </c>
      <c r="AZ9" t="s">
        <v>7</v>
      </c>
      <c r="BA9">
        <v>1.22650476803729E-3</v>
      </c>
      <c r="BB9">
        <v>7.5842323808801501E-3</v>
      </c>
      <c r="BC9">
        <v>7.0035179209248996E-3</v>
      </c>
      <c r="BD9">
        <v>2.3975588491717499E-2</v>
      </c>
      <c r="BF9">
        <f t="shared" si="4"/>
        <v>9.9474608903899597E-3</v>
      </c>
      <c r="BG9">
        <f t="shared" si="2"/>
        <v>1.092877521354498E-2</v>
      </c>
      <c r="BH9">
        <f t="shared" si="3"/>
        <v>1.2601046629877394E-2</v>
      </c>
      <c r="BI9">
        <f t="shared" si="0"/>
        <v>1.2311240362646063E-4</v>
      </c>
      <c r="BJ9" s="3" t="s">
        <v>7</v>
      </c>
      <c r="BK9" s="4">
        <v>1.2311240362646063E-4</v>
      </c>
      <c r="BL9">
        <f t="shared" si="1"/>
        <v>1.2311240362646064E-2</v>
      </c>
      <c r="BM9">
        <v>449</v>
      </c>
      <c r="BP9" t="s">
        <v>32</v>
      </c>
      <c r="BQ9" s="17">
        <v>0.92787121433182584</v>
      </c>
      <c r="BR9">
        <v>2729</v>
      </c>
      <c r="BU9" t="s">
        <v>151</v>
      </c>
      <c r="BV9">
        <v>607</v>
      </c>
      <c r="BW9" t="s">
        <v>162</v>
      </c>
      <c r="BX9" t="s">
        <v>161</v>
      </c>
      <c r="BY9">
        <v>5.165</v>
      </c>
    </row>
    <row r="10" spans="1:77" x14ac:dyDescent="0.25">
      <c r="A10" t="s">
        <v>0</v>
      </c>
      <c r="B10">
        <v>497</v>
      </c>
      <c r="C10" t="s">
        <v>10</v>
      </c>
      <c r="D10">
        <v>0.33115628737006703</v>
      </c>
      <c r="AZ10" t="s">
        <v>8</v>
      </c>
      <c r="BA10">
        <v>0.190108239045779</v>
      </c>
      <c r="BD10">
        <v>6.1028770706189998E-2</v>
      </c>
      <c r="BF10">
        <f>SUM(BA10,BD10)/2</f>
        <v>0.1255685048759845</v>
      </c>
      <c r="BG10">
        <f>AVERAGE(BA10,BD10)</f>
        <v>0.1255685048759845</v>
      </c>
      <c r="BH10">
        <f t="shared" si="3"/>
        <v>0.1255685048759845</v>
      </c>
      <c r="BI10">
        <f t="shared" si="0"/>
        <v>1.2268060669190467E-3</v>
      </c>
      <c r="BJ10" s="3" t="s">
        <v>8</v>
      </c>
      <c r="BK10" s="4">
        <v>1.2268060669190467E-3</v>
      </c>
      <c r="BL10">
        <f t="shared" si="1"/>
        <v>0.12268060669190467</v>
      </c>
      <c r="BM10">
        <v>492</v>
      </c>
      <c r="BP10" t="s">
        <v>10</v>
      </c>
      <c r="BQ10" s="17">
        <v>0.77601202609767894</v>
      </c>
      <c r="BR10">
        <v>497</v>
      </c>
      <c r="BU10" t="s">
        <v>154</v>
      </c>
      <c r="BV10">
        <v>440</v>
      </c>
      <c r="BW10" t="s">
        <v>163</v>
      </c>
      <c r="BX10" t="s">
        <v>209</v>
      </c>
      <c r="BY10">
        <v>3.08</v>
      </c>
    </row>
    <row r="11" spans="1:77" x14ac:dyDescent="0.25">
      <c r="A11" t="s">
        <v>0</v>
      </c>
      <c r="B11">
        <v>513</v>
      </c>
      <c r="C11" t="s">
        <v>11</v>
      </c>
      <c r="D11">
        <v>15.7654922883513</v>
      </c>
      <c r="H11" t="s">
        <v>46</v>
      </c>
      <c r="I11" t="s">
        <v>46</v>
      </c>
      <c r="J11" t="s">
        <v>46</v>
      </c>
      <c r="K11" t="s">
        <v>46</v>
      </c>
      <c r="L11" t="s">
        <v>46</v>
      </c>
      <c r="M11" t="s">
        <v>46</v>
      </c>
      <c r="N11" t="s">
        <v>46</v>
      </c>
      <c r="O11" t="s">
        <v>46</v>
      </c>
      <c r="P11" t="s">
        <v>46</v>
      </c>
      <c r="Q11" t="s">
        <v>46</v>
      </c>
      <c r="R11" t="s">
        <v>46</v>
      </c>
      <c r="S11" t="s">
        <v>46</v>
      </c>
      <c r="T11" t="s">
        <v>46</v>
      </c>
      <c r="U11" t="s">
        <v>46</v>
      </c>
      <c r="V11" t="s">
        <v>46</v>
      </c>
      <c r="W11" t="s">
        <v>46</v>
      </c>
      <c r="X11" t="s">
        <v>46</v>
      </c>
      <c r="Y11" t="s">
        <v>46</v>
      </c>
      <c r="Z11" t="s">
        <v>46</v>
      </c>
      <c r="AA11" t="s">
        <v>46</v>
      </c>
      <c r="AB11" t="s">
        <v>46</v>
      </c>
      <c r="AC11" t="s">
        <v>46</v>
      </c>
      <c r="AD11" t="s">
        <v>46</v>
      </c>
      <c r="AE11" t="s">
        <v>46</v>
      </c>
      <c r="AF11" t="s">
        <v>46</v>
      </c>
      <c r="AG11" t="s">
        <v>46</v>
      </c>
      <c r="AH11" t="s">
        <v>46</v>
      </c>
      <c r="AI11" t="s">
        <v>46</v>
      </c>
      <c r="AJ11" t="s">
        <v>46</v>
      </c>
      <c r="AK11" t="s">
        <v>46</v>
      </c>
      <c r="AL11" t="s">
        <v>46</v>
      </c>
      <c r="AM11" t="s">
        <v>46</v>
      </c>
      <c r="AN11" t="s">
        <v>46</v>
      </c>
      <c r="AO11" t="s">
        <v>46</v>
      </c>
      <c r="AP11" t="s">
        <v>46</v>
      </c>
      <c r="AQ11" t="s">
        <v>46</v>
      </c>
      <c r="AZ11" t="s">
        <v>9</v>
      </c>
      <c r="BA11">
        <v>8.7063440959126694</v>
      </c>
      <c r="BB11">
        <v>7.4704688951669498</v>
      </c>
      <c r="BC11">
        <v>8.3864433442336797</v>
      </c>
      <c r="BD11">
        <v>7.5566695727986</v>
      </c>
      <c r="BF11">
        <f t="shared" si="4"/>
        <v>8.0299814770279738</v>
      </c>
      <c r="BG11">
        <f t="shared" si="2"/>
        <v>7.9111608546260728</v>
      </c>
      <c r="BH11">
        <f t="shared" si="3"/>
        <v>8.1315068343556351</v>
      </c>
      <c r="BI11">
        <f t="shared" si="0"/>
        <v>7.9444936669697458E-2</v>
      </c>
      <c r="BJ11" s="3" t="s">
        <v>9</v>
      </c>
      <c r="BK11" s="4">
        <v>7.9444936669697458E-2</v>
      </c>
      <c r="BL11">
        <f t="shared" si="1"/>
        <v>7.9444936669697457</v>
      </c>
      <c r="BM11">
        <v>493</v>
      </c>
      <c r="BP11" t="s">
        <v>14</v>
      </c>
      <c r="BQ11" s="17">
        <v>0.63749394623619693</v>
      </c>
      <c r="BR11">
        <v>563</v>
      </c>
      <c r="BU11" t="s">
        <v>151</v>
      </c>
      <c r="BV11">
        <v>531</v>
      </c>
      <c r="BW11" t="s">
        <v>165</v>
      </c>
      <c r="BX11" t="s">
        <v>164</v>
      </c>
      <c r="BY11">
        <v>2.61</v>
      </c>
    </row>
    <row r="12" spans="1:77" x14ac:dyDescent="0.25">
      <c r="A12" t="s">
        <v>0</v>
      </c>
      <c r="B12">
        <v>522</v>
      </c>
      <c r="C12" t="s">
        <v>12</v>
      </c>
      <c r="D12">
        <v>3.6795143041118597E-2</v>
      </c>
      <c r="H12">
        <v>77</v>
      </c>
      <c r="I12">
        <v>281</v>
      </c>
      <c r="J12">
        <v>387</v>
      </c>
      <c r="K12">
        <v>399</v>
      </c>
      <c r="L12">
        <v>442</v>
      </c>
      <c r="M12">
        <v>449</v>
      </c>
      <c r="N12">
        <v>493</v>
      </c>
      <c r="O12">
        <v>508</v>
      </c>
      <c r="P12">
        <v>513</v>
      </c>
      <c r="Q12">
        <v>522</v>
      </c>
      <c r="R12">
        <v>580</v>
      </c>
      <c r="S12">
        <v>600</v>
      </c>
      <c r="T12">
        <v>604</v>
      </c>
      <c r="U12">
        <v>616</v>
      </c>
      <c r="V12">
        <v>620</v>
      </c>
      <c r="W12">
        <v>663</v>
      </c>
      <c r="X12">
        <v>717</v>
      </c>
      <c r="Y12">
        <v>1014</v>
      </c>
      <c r="Z12">
        <v>1030</v>
      </c>
      <c r="AA12">
        <v>1083</v>
      </c>
      <c r="AB12">
        <v>2095</v>
      </c>
      <c r="AC12">
        <v>2117</v>
      </c>
      <c r="AD12">
        <v>2160</v>
      </c>
      <c r="AE12">
        <v>2220</v>
      </c>
      <c r="AF12">
        <v>2259</v>
      </c>
      <c r="AG12">
        <v>2718</v>
      </c>
      <c r="AH12">
        <v>2719</v>
      </c>
      <c r="AI12">
        <v>2720</v>
      </c>
      <c r="AJ12">
        <v>2721</v>
      </c>
      <c r="AK12">
        <v>2722</v>
      </c>
      <c r="AL12">
        <v>2723</v>
      </c>
      <c r="AM12">
        <v>2725</v>
      </c>
      <c r="AN12">
        <v>2726</v>
      </c>
      <c r="AO12">
        <v>2728</v>
      </c>
      <c r="AP12">
        <v>2735</v>
      </c>
      <c r="AQ12">
        <v>2736</v>
      </c>
      <c r="AZ12" t="s">
        <v>10</v>
      </c>
      <c r="BA12">
        <v>0.33115628737006703</v>
      </c>
      <c r="BB12">
        <v>0.242695436188165</v>
      </c>
      <c r="BD12">
        <v>0.211421098517873</v>
      </c>
      <c r="BF12">
        <f>SUM(BA12,BB12,BD12)/3</f>
        <v>0.26175760735870163</v>
      </c>
      <c r="BG12">
        <f t="shared" si="2"/>
        <v>0.26175760735870163</v>
      </c>
      <c r="BH12">
        <f t="shared" si="3"/>
        <v>0.27128869294397001</v>
      </c>
      <c r="BI12">
        <f t="shared" si="0"/>
        <v>2.6504943633668585E-3</v>
      </c>
      <c r="BJ12" s="3" t="s">
        <v>10</v>
      </c>
      <c r="BK12" s="4">
        <v>2.6504943633668585E-3</v>
      </c>
      <c r="BL12">
        <f t="shared" si="1"/>
        <v>0.26504943633668587</v>
      </c>
      <c r="BM12">
        <v>497</v>
      </c>
      <c r="BP12" t="s">
        <v>24</v>
      </c>
      <c r="BQ12" s="17">
        <v>0.53384126512824415</v>
      </c>
      <c r="BR12">
        <v>2117</v>
      </c>
      <c r="BU12" s="19" t="s">
        <v>166</v>
      </c>
      <c r="BV12" s="19">
        <v>840</v>
      </c>
      <c r="BW12" s="19" t="s">
        <v>168</v>
      </c>
      <c r="BX12" s="19" t="s">
        <v>167</v>
      </c>
      <c r="BY12">
        <v>2.57</v>
      </c>
    </row>
    <row r="13" spans="1:77" x14ac:dyDescent="0.25">
      <c r="A13" t="s">
        <v>0</v>
      </c>
      <c r="B13">
        <v>539</v>
      </c>
      <c r="C13" t="s">
        <v>13</v>
      </c>
      <c r="D13">
        <v>4.9060190721491401E-3</v>
      </c>
      <c r="H13" t="s">
        <v>1</v>
      </c>
      <c r="I13" t="s">
        <v>2</v>
      </c>
      <c r="J13" t="s">
        <v>4</v>
      </c>
      <c r="K13" t="s">
        <v>5</v>
      </c>
      <c r="L13" t="s">
        <v>6</v>
      </c>
      <c r="M13" t="s">
        <v>7</v>
      </c>
      <c r="N13" t="s">
        <v>9</v>
      </c>
      <c r="O13" t="s">
        <v>35</v>
      </c>
      <c r="P13" t="s">
        <v>11</v>
      </c>
      <c r="Q13" t="s">
        <v>12</v>
      </c>
      <c r="R13" t="s">
        <v>15</v>
      </c>
      <c r="S13" t="s">
        <v>47</v>
      </c>
      <c r="T13" t="s">
        <v>48</v>
      </c>
      <c r="U13" t="s">
        <v>49</v>
      </c>
      <c r="V13" t="s">
        <v>17</v>
      </c>
      <c r="W13" t="s">
        <v>37</v>
      </c>
      <c r="X13" t="s">
        <v>19</v>
      </c>
      <c r="Y13" t="s">
        <v>50</v>
      </c>
      <c r="Z13" t="s">
        <v>51</v>
      </c>
      <c r="AA13" t="s">
        <v>20</v>
      </c>
      <c r="AB13" t="s">
        <v>23</v>
      </c>
      <c r="AC13" t="s">
        <v>24</v>
      </c>
      <c r="AD13" t="s">
        <v>25</v>
      </c>
      <c r="AE13" t="s">
        <v>52</v>
      </c>
      <c r="AF13" t="s">
        <v>53</v>
      </c>
      <c r="AG13" t="s">
        <v>27</v>
      </c>
      <c r="AH13" t="s">
        <v>28</v>
      </c>
      <c r="AI13" t="s">
        <v>54</v>
      </c>
      <c r="AJ13" t="s">
        <v>40</v>
      </c>
      <c r="AK13" t="s">
        <v>55</v>
      </c>
      <c r="AL13" t="s">
        <v>56</v>
      </c>
      <c r="AM13" t="s">
        <v>29</v>
      </c>
      <c r="AN13" t="s">
        <v>30</v>
      </c>
      <c r="AO13" t="s">
        <v>31</v>
      </c>
      <c r="AP13" t="s">
        <v>57</v>
      </c>
      <c r="AQ13" t="s">
        <v>58</v>
      </c>
      <c r="AZ13" t="s">
        <v>11</v>
      </c>
      <c r="BA13">
        <v>15.7654922883513</v>
      </c>
      <c r="BB13">
        <v>10.5193303122808</v>
      </c>
      <c r="BC13">
        <v>0.122292197542304</v>
      </c>
      <c r="BD13">
        <v>12.0030514385353</v>
      </c>
      <c r="BF13">
        <f t="shared" si="4"/>
        <v>9.6025415591774266</v>
      </c>
      <c r="BG13">
        <f t="shared" si="2"/>
        <v>12.762624679722466</v>
      </c>
      <c r="BH13">
        <f t="shared" si="3"/>
        <v>13.884271863443299</v>
      </c>
      <c r="BI13">
        <f t="shared" si="0"/>
        <v>0.13564953229034862</v>
      </c>
      <c r="BJ13" s="3" t="s">
        <v>11</v>
      </c>
      <c r="BK13" s="4">
        <v>0.13564953229034862</v>
      </c>
      <c r="BL13">
        <f t="shared" si="1"/>
        <v>13.564953229034863</v>
      </c>
      <c r="BM13">
        <v>513</v>
      </c>
      <c r="BP13" t="s">
        <v>50</v>
      </c>
      <c r="BQ13" s="17">
        <v>0.42376478026729775</v>
      </c>
      <c r="BR13">
        <v>1014</v>
      </c>
      <c r="BU13" s="19" t="s">
        <v>166</v>
      </c>
      <c r="BV13" s="19">
        <v>845</v>
      </c>
      <c r="BW13" s="19" t="s">
        <v>170</v>
      </c>
      <c r="BX13" s="19" t="s">
        <v>169</v>
      </c>
      <c r="BY13">
        <v>1.804</v>
      </c>
    </row>
    <row r="14" spans="1:77" x14ac:dyDescent="0.25">
      <c r="A14" t="s">
        <v>0</v>
      </c>
      <c r="B14">
        <v>563</v>
      </c>
      <c r="C14" t="s">
        <v>14</v>
      </c>
      <c r="D14">
        <v>0.65250053659583596</v>
      </c>
      <c r="H14">
        <v>0.202563287559059</v>
      </c>
      <c r="I14">
        <v>0.105052768813873</v>
      </c>
      <c r="J14">
        <v>6.4647857731614401E-3</v>
      </c>
      <c r="K14">
        <v>1.07746429552691E-3</v>
      </c>
      <c r="L14">
        <v>87.035410864072503</v>
      </c>
      <c r="M14">
        <v>7.0035179209248996E-3</v>
      </c>
      <c r="N14">
        <v>8.3864433442336797</v>
      </c>
      <c r="O14">
        <v>5.38732147763454E-3</v>
      </c>
      <c r="P14">
        <v>0.122292197542304</v>
      </c>
      <c r="Q14">
        <v>7.9732357868991105E-2</v>
      </c>
      <c r="R14">
        <v>4.2021107525549398E-2</v>
      </c>
      <c r="S14">
        <v>1.4007035841849799E-2</v>
      </c>
      <c r="T14">
        <v>8.6197143642152592E-3</v>
      </c>
      <c r="U14">
        <v>0.10774642955269099</v>
      </c>
      <c r="V14">
        <v>1.0774642955269099E-2</v>
      </c>
      <c r="W14">
        <v>0.122292197542304</v>
      </c>
      <c r="X14">
        <v>1.7778160876194E-2</v>
      </c>
      <c r="Y14">
        <v>7.0035179209248996E-3</v>
      </c>
      <c r="Z14">
        <v>3.34013931613341E-2</v>
      </c>
      <c r="AA14">
        <v>8.0809822164518E-2</v>
      </c>
      <c r="AB14">
        <v>3.17851967180438E-2</v>
      </c>
      <c r="AC14">
        <v>2.2088018058301602</v>
      </c>
      <c r="AD14">
        <v>1.56232322851402E-2</v>
      </c>
      <c r="AE14">
        <v>3.77112503434417E-2</v>
      </c>
      <c r="AF14">
        <v>7.5422500686883496E-3</v>
      </c>
      <c r="AG14">
        <v>0.29037662764450101</v>
      </c>
      <c r="AH14">
        <v>6.6802786322668201E-2</v>
      </c>
      <c r="AI14">
        <v>1.9933089467247801E-2</v>
      </c>
      <c r="AJ14">
        <v>0.272059734620544</v>
      </c>
      <c r="AK14">
        <v>7.21901078003028E-2</v>
      </c>
      <c r="AL14">
        <v>0.14384148345284201</v>
      </c>
      <c r="AM14">
        <v>1.8855625171720899E-2</v>
      </c>
      <c r="AN14">
        <v>2.47816787971189E-2</v>
      </c>
      <c r="AO14">
        <v>2.69366073881727E-2</v>
      </c>
      <c r="AP14">
        <v>1.7778160876194E-2</v>
      </c>
      <c r="AQ14">
        <v>0.34909843175071797</v>
      </c>
      <c r="AZ14" t="s">
        <v>12</v>
      </c>
      <c r="BA14">
        <v>3.6795143041118597E-2</v>
      </c>
      <c r="BB14">
        <v>0.102387137141882</v>
      </c>
      <c r="BC14">
        <v>7.9732357868991105E-2</v>
      </c>
      <c r="BD14">
        <v>6.32083696599825E-2</v>
      </c>
      <c r="BF14">
        <f t="shared" si="4"/>
        <v>7.0530751927993546E-2</v>
      </c>
      <c r="BG14">
        <f t="shared" si="2"/>
        <v>6.7463549947661031E-2</v>
      </c>
      <c r="BH14">
        <f t="shared" si="3"/>
        <v>5.0001756350550548E-2</v>
      </c>
      <c r="BI14">
        <f t="shared" si="0"/>
        <v>4.8851786606878196E-4</v>
      </c>
      <c r="BJ14" s="3" t="s">
        <v>12</v>
      </c>
      <c r="BK14" s="4">
        <v>4.8851786606878196E-4</v>
      </c>
      <c r="BL14">
        <f t="shared" si="1"/>
        <v>4.8851786606878195E-2</v>
      </c>
      <c r="BM14">
        <v>522</v>
      </c>
      <c r="BP14" t="s">
        <v>25</v>
      </c>
      <c r="BQ14" s="17">
        <v>0.3293728799441013</v>
      </c>
      <c r="BR14">
        <v>2160</v>
      </c>
      <c r="BU14" s="19" t="s">
        <v>166</v>
      </c>
      <c r="BV14" s="19">
        <v>517</v>
      </c>
      <c r="BW14" s="19" t="s">
        <v>172</v>
      </c>
      <c r="BX14" s="19" t="s">
        <v>171</v>
      </c>
      <c r="BY14">
        <v>1.67</v>
      </c>
    </row>
    <row r="15" spans="1:77" x14ac:dyDescent="0.25">
      <c r="A15" t="s">
        <v>0</v>
      </c>
      <c r="B15">
        <v>580</v>
      </c>
      <c r="C15" t="s">
        <v>15</v>
      </c>
      <c r="D15">
        <v>6.1325238401864299E-3</v>
      </c>
      <c r="AZ15" t="s">
        <v>13</v>
      </c>
      <c r="BA15">
        <v>4.9060190721491401E-3</v>
      </c>
      <c r="BB15">
        <v>2.8440871428300599E-2</v>
      </c>
      <c r="BF15">
        <f>AVERAGE(BA15, BB15)</f>
        <v>1.6673445250224871E-2</v>
      </c>
      <c r="BG15">
        <f>AVERAGE(BA15:BB15)</f>
        <v>1.6673445250224871E-2</v>
      </c>
      <c r="BH15">
        <f>AVERAGE(BA15)</f>
        <v>4.9060190721491401E-3</v>
      </c>
      <c r="BI15">
        <f t="shared" si="0"/>
        <v>4.7931875656856892E-5</v>
      </c>
      <c r="BJ15" s="3" t="s">
        <v>13</v>
      </c>
      <c r="BK15" s="4">
        <v>4.7931875656856892E-5</v>
      </c>
      <c r="BL15">
        <f t="shared" si="1"/>
        <v>4.7931875656856892E-3</v>
      </c>
      <c r="BM15">
        <v>539</v>
      </c>
      <c r="BP15" t="s">
        <v>1</v>
      </c>
      <c r="BQ15" s="17">
        <v>0.32354016068378411</v>
      </c>
      <c r="BR15">
        <v>77</v>
      </c>
      <c r="BU15" t="s">
        <v>151</v>
      </c>
      <c r="BV15">
        <v>513</v>
      </c>
      <c r="BW15" t="s">
        <v>174</v>
      </c>
      <c r="BX15" t="s">
        <v>173</v>
      </c>
      <c r="BY15">
        <v>1.5109999999999999</v>
      </c>
    </row>
    <row r="16" spans="1:77" x14ac:dyDescent="0.25">
      <c r="A16" t="s">
        <v>0</v>
      </c>
      <c r="B16">
        <v>601</v>
      </c>
      <c r="C16" t="s">
        <v>16</v>
      </c>
      <c r="D16">
        <v>2.0850581056633899E-2</v>
      </c>
      <c r="H16" t="s">
        <v>59</v>
      </c>
      <c r="I16" t="s">
        <v>59</v>
      </c>
      <c r="J16" t="s">
        <v>59</v>
      </c>
      <c r="K16" t="s">
        <v>59</v>
      </c>
      <c r="L16" t="s">
        <v>59</v>
      </c>
      <c r="M16" t="s">
        <v>59</v>
      </c>
      <c r="N16" t="s">
        <v>59</v>
      </c>
      <c r="O16" t="s">
        <v>59</v>
      </c>
      <c r="P16" t="s">
        <v>59</v>
      </c>
      <c r="Q16" t="s">
        <v>59</v>
      </c>
      <c r="R16" t="s">
        <v>59</v>
      </c>
      <c r="S16" t="s">
        <v>59</v>
      </c>
      <c r="T16" t="s">
        <v>59</v>
      </c>
      <c r="U16" t="s">
        <v>59</v>
      </c>
      <c r="V16" t="s">
        <v>59</v>
      </c>
      <c r="W16" t="s">
        <v>59</v>
      </c>
      <c r="X16" t="s">
        <v>59</v>
      </c>
      <c r="Y16" t="s">
        <v>59</v>
      </c>
      <c r="Z16" t="s">
        <v>59</v>
      </c>
      <c r="AA16" t="s">
        <v>59</v>
      </c>
      <c r="AB16" t="s">
        <v>59</v>
      </c>
      <c r="AC16" t="s">
        <v>59</v>
      </c>
      <c r="AD16" t="s">
        <v>59</v>
      </c>
      <c r="AE16" t="s">
        <v>59</v>
      </c>
      <c r="AF16" t="s">
        <v>59</v>
      </c>
      <c r="AG16" t="s">
        <v>59</v>
      </c>
      <c r="AH16" t="s">
        <v>59</v>
      </c>
      <c r="AI16" t="s">
        <v>59</v>
      </c>
      <c r="AJ16" t="s">
        <v>59</v>
      </c>
      <c r="AK16" t="s">
        <v>59</v>
      </c>
      <c r="AL16" t="s">
        <v>59</v>
      </c>
      <c r="AM16" t="s">
        <v>59</v>
      </c>
      <c r="AN16" t="s">
        <v>59</v>
      </c>
      <c r="AO16" t="s">
        <v>59</v>
      </c>
      <c r="AP16" t="s">
        <v>59</v>
      </c>
      <c r="AQ16" t="s">
        <v>59</v>
      </c>
      <c r="AR16" t="s">
        <v>59</v>
      </c>
      <c r="AS16" t="s">
        <v>59</v>
      </c>
      <c r="AZ16" t="s">
        <v>14</v>
      </c>
      <c r="BA16">
        <v>0.65250053659583596</v>
      </c>
      <c r="BB16">
        <v>4.0822130790087403</v>
      </c>
      <c r="BF16">
        <f>AVERAGE(BA16, BB16)</f>
        <v>2.3673568078022882</v>
      </c>
      <c r="BG16">
        <f>AVERAGE(BA16:BB16)</f>
        <v>2.3673568078022882</v>
      </c>
      <c r="BH16">
        <f>AVERAGE(BA16)</f>
        <v>0.65250053659583596</v>
      </c>
      <c r="BI16">
        <f t="shared" si="0"/>
        <v>6.3749394623619695E-3</v>
      </c>
      <c r="BJ16" s="3" t="s">
        <v>14</v>
      </c>
      <c r="BK16" s="4">
        <v>6.3749394623619695E-3</v>
      </c>
      <c r="BL16">
        <f t="shared" si="1"/>
        <v>0.63749394623619693</v>
      </c>
      <c r="BM16">
        <v>563</v>
      </c>
      <c r="BP16" t="s">
        <v>10</v>
      </c>
      <c r="BQ16" s="17">
        <v>0.26504943633668587</v>
      </c>
      <c r="BR16">
        <v>497</v>
      </c>
      <c r="BU16" s="19" t="s">
        <v>166</v>
      </c>
      <c r="BV16" s="19">
        <v>279</v>
      </c>
      <c r="BW16" s="19" t="s">
        <v>176</v>
      </c>
      <c r="BX16" s="19" t="s">
        <v>175</v>
      </c>
      <c r="BY16">
        <v>1.4079999999999999</v>
      </c>
    </row>
    <row r="17" spans="1:77" x14ac:dyDescent="0.25">
      <c r="A17" t="s">
        <v>0</v>
      </c>
      <c r="B17">
        <v>620</v>
      </c>
      <c r="C17" t="s">
        <v>17</v>
      </c>
      <c r="D17">
        <v>3.0662619200932102E-3</v>
      </c>
      <c r="H17">
        <v>138</v>
      </c>
      <c r="I17">
        <v>281</v>
      </c>
      <c r="J17">
        <v>316</v>
      </c>
      <c r="K17">
        <v>387</v>
      </c>
      <c r="L17">
        <v>399</v>
      </c>
      <c r="M17">
        <v>442</v>
      </c>
      <c r="N17">
        <v>449</v>
      </c>
      <c r="O17">
        <v>492</v>
      </c>
      <c r="P17">
        <v>493</v>
      </c>
      <c r="Q17">
        <v>497</v>
      </c>
      <c r="R17">
        <v>508</v>
      </c>
      <c r="S17">
        <v>513</v>
      </c>
      <c r="T17">
        <v>522</v>
      </c>
      <c r="U17">
        <v>580</v>
      </c>
      <c r="V17">
        <v>601</v>
      </c>
      <c r="W17">
        <v>604</v>
      </c>
      <c r="X17">
        <v>605</v>
      </c>
      <c r="Y17">
        <v>620</v>
      </c>
      <c r="Z17">
        <v>663</v>
      </c>
      <c r="AA17">
        <v>674</v>
      </c>
      <c r="AB17">
        <v>717</v>
      </c>
      <c r="AC17">
        <v>1014</v>
      </c>
      <c r="AD17">
        <v>1030</v>
      </c>
      <c r="AE17">
        <v>1083</v>
      </c>
      <c r="AF17">
        <v>1651</v>
      </c>
      <c r="AG17">
        <v>1934</v>
      </c>
      <c r="AH17">
        <v>2095</v>
      </c>
      <c r="AI17">
        <v>2160</v>
      </c>
      <c r="AJ17">
        <v>2196</v>
      </c>
      <c r="AK17">
        <v>2259</v>
      </c>
      <c r="AL17">
        <v>2722</v>
      </c>
      <c r="AM17">
        <v>2725</v>
      </c>
      <c r="AN17">
        <v>2726</v>
      </c>
      <c r="AO17">
        <v>2727</v>
      </c>
      <c r="AP17">
        <v>2728</v>
      </c>
      <c r="AQ17">
        <v>2729</v>
      </c>
      <c r="AR17">
        <v>2736</v>
      </c>
      <c r="AS17">
        <v>2737</v>
      </c>
      <c r="AZ17" t="s">
        <v>15</v>
      </c>
      <c r="BA17">
        <v>6.1325238401864299E-3</v>
      </c>
      <c r="BB17">
        <v>0.117555601903642</v>
      </c>
      <c r="BC17">
        <v>4.2021107525549398E-2</v>
      </c>
      <c r="BD17">
        <v>0.106800348735833</v>
      </c>
      <c r="BF17">
        <f t="shared" ref="BF17:BF22" si="5">AVERAGE(BA17:BD17)</f>
        <v>6.8127395501302701E-2</v>
      </c>
      <c r="BG17">
        <f t="shared" ref="BG17:BG23" si="6">AVERAGE(BA17, BB17,BD17)</f>
        <v>7.6829491493220478E-2</v>
      </c>
      <c r="BH17">
        <f t="shared" ref="BH17:BH28" si="7">AVERAGE(BA17,BD17)</f>
        <v>5.6466436288009715E-2</v>
      </c>
      <c r="BI17">
        <f t="shared" si="0"/>
        <v>5.5167788040356731E-4</v>
      </c>
      <c r="BJ17" s="3" t="s">
        <v>15</v>
      </c>
      <c r="BK17" s="4">
        <v>5.5167788040356731E-4</v>
      </c>
      <c r="BL17">
        <f t="shared" si="1"/>
        <v>5.5167788040356727E-2</v>
      </c>
      <c r="BM17">
        <v>580</v>
      </c>
      <c r="BP17" t="s">
        <v>37</v>
      </c>
      <c r="BQ17" s="17">
        <v>0.26192496468782744</v>
      </c>
      <c r="BR17">
        <v>663</v>
      </c>
      <c r="BU17" t="s">
        <v>157</v>
      </c>
      <c r="BV17">
        <v>2233</v>
      </c>
      <c r="BW17" t="s">
        <v>177</v>
      </c>
      <c r="BX17" t="s">
        <v>208</v>
      </c>
      <c r="BY17">
        <v>1.0369999999999999</v>
      </c>
    </row>
    <row r="18" spans="1:77" x14ac:dyDescent="0.25">
      <c r="A18" t="s">
        <v>0</v>
      </c>
      <c r="B18">
        <v>674</v>
      </c>
      <c r="C18" t="s">
        <v>18</v>
      </c>
      <c r="D18">
        <v>2.6247202035997899</v>
      </c>
      <c r="H18" t="s">
        <v>60</v>
      </c>
      <c r="I18" t="s">
        <v>2</v>
      </c>
      <c r="J18" t="s">
        <v>3</v>
      </c>
      <c r="K18" t="s">
        <v>4</v>
      </c>
      <c r="L18" t="s">
        <v>5</v>
      </c>
      <c r="M18" t="s">
        <v>6</v>
      </c>
      <c r="N18" t="s">
        <v>7</v>
      </c>
      <c r="O18" t="s">
        <v>8</v>
      </c>
      <c r="P18" t="s">
        <v>9</v>
      </c>
      <c r="Q18" t="s">
        <v>10</v>
      </c>
      <c r="R18" t="s">
        <v>35</v>
      </c>
      <c r="S18" t="s">
        <v>11</v>
      </c>
      <c r="T18" t="s">
        <v>12</v>
      </c>
      <c r="U18" t="s">
        <v>15</v>
      </c>
      <c r="V18" t="s">
        <v>16</v>
      </c>
      <c r="W18" t="s">
        <v>48</v>
      </c>
      <c r="X18" t="s">
        <v>61</v>
      </c>
      <c r="Y18" t="s">
        <v>17</v>
      </c>
      <c r="Z18" t="s">
        <v>37</v>
      </c>
      <c r="AA18" t="s">
        <v>18</v>
      </c>
      <c r="AB18" t="s">
        <v>19</v>
      </c>
      <c r="AC18" t="s">
        <v>50</v>
      </c>
      <c r="AD18" t="s">
        <v>51</v>
      </c>
      <c r="AE18" t="s">
        <v>20</v>
      </c>
      <c r="AF18" t="s">
        <v>21</v>
      </c>
      <c r="AG18" t="s">
        <v>22</v>
      </c>
      <c r="AH18" t="s">
        <v>23</v>
      </c>
      <c r="AI18" t="s">
        <v>25</v>
      </c>
      <c r="AJ18" t="s">
        <v>26</v>
      </c>
      <c r="AK18" t="s">
        <v>53</v>
      </c>
      <c r="AL18" t="s">
        <v>55</v>
      </c>
      <c r="AM18" t="s">
        <v>29</v>
      </c>
      <c r="AN18" t="s">
        <v>30</v>
      </c>
      <c r="AO18" t="s">
        <v>62</v>
      </c>
      <c r="AP18" t="s">
        <v>31</v>
      </c>
      <c r="AQ18" t="s">
        <v>32</v>
      </c>
      <c r="AR18" t="s">
        <v>58</v>
      </c>
      <c r="AS18" t="s">
        <v>63</v>
      </c>
      <c r="AZ18" t="s">
        <v>16</v>
      </c>
      <c r="BA18">
        <v>2.0850581056633899E-2</v>
      </c>
      <c r="BB18">
        <v>2.8440871428300599E-2</v>
      </c>
      <c r="BD18">
        <v>8.9363557105492597E-2</v>
      </c>
      <c r="BF18">
        <f>AVERAGE(BA18,BB18,BD18)</f>
        <v>4.6218336530142366E-2</v>
      </c>
      <c r="BG18">
        <f t="shared" si="6"/>
        <v>4.6218336530142366E-2</v>
      </c>
      <c r="BH18">
        <f t="shared" si="7"/>
        <v>5.5107069081063248E-2</v>
      </c>
      <c r="BI18">
        <f t="shared" si="0"/>
        <v>5.3839684358386651E-4</v>
      </c>
      <c r="BJ18" s="3" t="s">
        <v>16</v>
      </c>
      <c r="BK18" s="4">
        <v>5.3839684358386651E-4</v>
      </c>
      <c r="BL18">
        <f t="shared" si="1"/>
        <v>5.3839684358386652E-2</v>
      </c>
      <c r="BM18">
        <v>601</v>
      </c>
      <c r="BP18" t="s">
        <v>30</v>
      </c>
      <c r="BQ18" s="17">
        <v>0.25538823294476704</v>
      </c>
      <c r="BR18">
        <v>2726</v>
      </c>
      <c r="BU18" t="s">
        <v>151</v>
      </c>
      <c r="BV18">
        <v>692</v>
      </c>
      <c r="BW18" t="s">
        <v>179</v>
      </c>
      <c r="BX18" t="s">
        <v>178</v>
      </c>
      <c r="BY18">
        <v>0.87519999999999998</v>
      </c>
    </row>
    <row r="19" spans="1:77" x14ac:dyDescent="0.25">
      <c r="A19" t="s">
        <v>0</v>
      </c>
      <c r="B19">
        <v>717</v>
      </c>
      <c r="C19" t="s">
        <v>19</v>
      </c>
      <c r="D19">
        <v>1.22650476803729E-2</v>
      </c>
      <c r="H19">
        <v>3.2693984306887497E-2</v>
      </c>
      <c r="I19">
        <v>0.108979947689625</v>
      </c>
      <c r="J19">
        <v>8.0645161290322606E-2</v>
      </c>
      <c r="K19">
        <v>6.5387968613774994E-2</v>
      </c>
      <c r="L19">
        <v>3.2693984306887497E-2</v>
      </c>
      <c r="M19">
        <v>73.890584132519606</v>
      </c>
      <c r="N19">
        <v>2.3975588491717499E-2</v>
      </c>
      <c r="O19">
        <v>6.1028770706189998E-2</v>
      </c>
      <c r="P19">
        <v>7.5566695727986</v>
      </c>
      <c r="Q19">
        <v>0.211421098517873</v>
      </c>
      <c r="R19">
        <v>7.4106364428945096E-2</v>
      </c>
      <c r="S19">
        <v>12.0030514385353</v>
      </c>
      <c r="T19">
        <v>6.32083696599825E-2</v>
      </c>
      <c r="U19">
        <v>0.106800348735833</v>
      </c>
      <c r="V19">
        <v>8.9363557105492597E-2</v>
      </c>
      <c r="W19">
        <v>5.4489973844812502E-2</v>
      </c>
      <c r="X19">
        <v>3.9232781168265E-2</v>
      </c>
      <c r="Y19">
        <v>3.7053182214472499E-2</v>
      </c>
      <c r="Z19">
        <v>0.26809067131647801</v>
      </c>
      <c r="AA19">
        <v>0.483870967741935</v>
      </c>
      <c r="AB19">
        <v>6.7567567567567502E-2</v>
      </c>
      <c r="AC19">
        <v>0.43374019180470802</v>
      </c>
      <c r="AD19">
        <v>4.5771578029642497E-2</v>
      </c>
      <c r="AE19">
        <v>0.28116826503923298</v>
      </c>
      <c r="AF19">
        <v>0.95466434176111603</v>
      </c>
      <c r="AG19">
        <v>3.7053182214472499E-2</v>
      </c>
      <c r="AH19">
        <v>8.9363557105492597E-2</v>
      </c>
      <c r="AI19">
        <v>0.481691368788143</v>
      </c>
      <c r="AJ19">
        <v>9.5902353966870094E-2</v>
      </c>
      <c r="AK19">
        <v>7.8465562336530098E-2</v>
      </c>
      <c r="AL19">
        <v>1.31429816913688</v>
      </c>
      <c r="AM19">
        <v>0.31386224934612</v>
      </c>
      <c r="AN19">
        <v>8.0645161290322606E-2</v>
      </c>
      <c r="AO19">
        <v>0.17654751525719301</v>
      </c>
      <c r="AP19">
        <v>9.1543156059285105E-2</v>
      </c>
      <c r="AQ19">
        <v>5.2310374891020001E-2</v>
      </c>
      <c r="AR19">
        <v>2.3975588491717499E-2</v>
      </c>
      <c r="AS19">
        <v>9.8081952920662602E-2</v>
      </c>
      <c r="AZ19" t="s">
        <v>17</v>
      </c>
      <c r="BA19">
        <v>3.0662619200932102E-3</v>
      </c>
      <c r="BB19">
        <v>3.6025103809180697E-2</v>
      </c>
      <c r="BC19">
        <v>1.0774642955269099E-2</v>
      </c>
      <c r="BD19">
        <v>3.7053182214472499E-2</v>
      </c>
      <c r="BF19">
        <f t="shared" si="5"/>
        <v>2.1729797724753877E-2</v>
      </c>
      <c r="BG19">
        <f t="shared" si="6"/>
        <v>2.5381515981248801E-2</v>
      </c>
      <c r="BH19">
        <f t="shared" si="7"/>
        <v>2.0059722067282855E-2</v>
      </c>
      <c r="BI19">
        <f t="shared" si="0"/>
        <v>1.9598376804085956E-4</v>
      </c>
      <c r="BJ19" s="3" t="s">
        <v>17</v>
      </c>
      <c r="BK19" s="4">
        <v>1.9598376804085956E-4</v>
      </c>
      <c r="BL19">
        <f t="shared" si="1"/>
        <v>1.9598376804085955E-2</v>
      </c>
      <c r="BM19">
        <v>620</v>
      </c>
      <c r="BP19" t="s">
        <v>3</v>
      </c>
      <c r="BQ19" s="17">
        <v>0.21584443552786001</v>
      </c>
      <c r="BR19">
        <v>316</v>
      </c>
      <c r="BU19" t="s">
        <v>157</v>
      </c>
      <c r="BV19">
        <v>2761</v>
      </c>
      <c r="BW19" t="s">
        <v>180</v>
      </c>
      <c r="BX19" t="s">
        <v>207</v>
      </c>
      <c r="BY19">
        <v>0.75090000000000001</v>
      </c>
    </row>
    <row r="20" spans="1:77" x14ac:dyDescent="0.25">
      <c r="A20" t="s">
        <v>0</v>
      </c>
      <c r="B20">
        <v>1083</v>
      </c>
      <c r="C20" t="s">
        <v>20</v>
      </c>
      <c r="D20">
        <v>1.5944561984484702E-2</v>
      </c>
      <c r="AZ20" t="s">
        <v>18</v>
      </c>
      <c r="BA20">
        <v>2.6247202035997899</v>
      </c>
      <c r="BB20">
        <v>1.1016097533228399</v>
      </c>
      <c r="BD20">
        <v>0.483870967741935</v>
      </c>
      <c r="BF20">
        <f>AVERAGE(BA20,BB20,BD20)</f>
        <v>1.4034003082215216</v>
      </c>
      <c r="BG20">
        <f t="shared" si="6"/>
        <v>1.4034003082215216</v>
      </c>
      <c r="BH20">
        <f t="shared" si="7"/>
        <v>1.5542955856708625</v>
      </c>
      <c r="BI20">
        <f t="shared" si="0"/>
        <v>1.5185489834172535E-2</v>
      </c>
      <c r="BJ20" s="3" t="s">
        <v>18</v>
      </c>
      <c r="BK20" s="4">
        <v>1.5185489834172535E-2</v>
      </c>
      <c r="BL20">
        <f t="shared" si="1"/>
        <v>1.5185489834172534</v>
      </c>
      <c r="BM20">
        <v>674</v>
      </c>
      <c r="BP20" t="s">
        <v>27</v>
      </c>
      <c r="BQ20" s="17">
        <v>0.19592154174740245</v>
      </c>
      <c r="BR20">
        <v>2718</v>
      </c>
      <c r="BU20" s="19" t="s">
        <v>166</v>
      </c>
      <c r="BV20" s="19">
        <v>313</v>
      </c>
      <c r="BW20" s="19" t="s">
        <v>182</v>
      </c>
      <c r="BX20" s="19" t="s">
        <v>181</v>
      </c>
      <c r="BY20">
        <v>0.65339999999999998</v>
      </c>
    </row>
    <row r="21" spans="1:77" x14ac:dyDescent="0.25">
      <c r="A21" t="s">
        <v>0</v>
      </c>
      <c r="B21">
        <v>1651</v>
      </c>
      <c r="C21" t="s">
        <v>21</v>
      </c>
      <c r="D21">
        <v>1.4331708214515699</v>
      </c>
      <c r="AZ21" t="s">
        <v>19</v>
      </c>
      <c r="BA21">
        <v>1.22650476803729E-2</v>
      </c>
      <c r="BB21">
        <v>5.6881742856601102E-2</v>
      </c>
      <c r="BC21">
        <v>1.7778160876194E-2</v>
      </c>
      <c r="BD21">
        <v>6.7567567567567502E-2</v>
      </c>
      <c r="BF21">
        <f t="shared" si="5"/>
        <v>3.8623129745183879E-2</v>
      </c>
      <c r="BG21">
        <f t="shared" si="6"/>
        <v>4.5571452701513838E-2</v>
      </c>
      <c r="BH21">
        <f t="shared" si="7"/>
        <v>3.99163076239702E-2</v>
      </c>
      <c r="BI21">
        <f t="shared" si="0"/>
        <v>3.8998288950288577E-4</v>
      </c>
      <c r="BJ21" s="3" t="s">
        <v>19</v>
      </c>
      <c r="BK21" s="4">
        <v>3.8998288950288577E-4</v>
      </c>
      <c r="BL21">
        <f t="shared" si="1"/>
        <v>3.8998288950288576E-2</v>
      </c>
      <c r="BM21">
        <v>717</v>
      </c>
      <c r="BP21" t="s">
        <v>28</v>
      </c>
      <c r="BQ21" s="17">
        <v>0.18633516661603133</v>
      </c>
      <c r="BR21">
        <v>2719</v>
      </c>
      <c r="BU21" t="s">
        <v>157</v>
      </c>
      <c r="BV21">
        <v>2754</v>
      </c>
      <c r="BW21" t="s">
        <v>183</v>
      </c>
      <c r="BX21" t="s">
        <v>206</v>
      </c>
      <c r="BY21">
        <v>0.64659999999999995</v>
      </c>
    </row>
    <row r="22" spans="1:77" x14ac:dyDescent="0.25">
      <c r="A22" t="s">
        <v>0</v>
      </c>
      <c r="B22">
        <v>1934</v>
      </c>
      <c r="C22" t="s">
        <v>22</v>
      </c>
      <c r="D22">
        <v>3.6795143041118599E-3</v>
      </c>
      <c r="AZ22" t="s">
        <v>20</v>
      </c>
      <c r="BA22">
        <v>1.5944561984484702E-2</v>
      </c>
      <c r="BB22">
        <v>0.210462448569424</v>
      </c>
      <c r="BC22">
        <v>8.0809822164518E-2</v>
      </c>
      <c r="BD22">
        <v>0.28116826503923298</v>
      </c>
      <c r="BF22">
        <f t="shared" si="5"/>
        <v>0.14709627443941492</v>
      </c>
      <c r="BG22">
        <f t="shared" si="6"/>
        <v>0.16919175853104726</v>
      </c>
      <c r="BH22">
        <f t="shared" si="7"/>
        <v>0.14855641351185883</v>
      </c>
      <c r="BI22">
        <f t="shared" si="0"/>
        <v>1.4513982591102675E-3</v>
      </c>
      <c r="BJ22" s="3" t="s">
        <v>20</v>
      </c>
      <c r="BK22" s="4">
        <v>1.4513982591102675E-3</v>
      </c>
      <c r="BL22">
        <f t="shared" si="1"/>
        <v>0.14513982591102675</v>
      </c>
      <c r="BM22">
        <v>1083</v>
      </c>
      <c r="BP22" t="s">
        <v>62</v>
      </c>
      <c r="BQ22" s="17">
        <v>0.17248717186759385</v>
      </c>
      <c r="BR22">
        <v>2727</v>
      </c>
      <c r="BU22" t="s">
        <v>154</v>
      </c>
      <c r="BV22">
        <v>2728</v>
      </c>
      <c r="BW22" t="s">
        <v>184</v>
      </c>
      <c r="BX22" t="s">
        <v>31</v>
      </c>
      <c r="BY22">
        <v>0.48270000000000002</v>
      </c>
    </row>
    <row r="23" spans="1:77" x14ac:dyDescent="0.25">
      <c r="A23" t="s">
        <v>0</v>
      </c>
      <c r="B23">
        <v>2095</v>
      </c>
      <c r="C23" t="s">
        <v>23</v>
      </c>
      <c r="D23">
        <v>5.1513200257565998E-2</v>
      </c>
      <c r="AZ23" t="s">
        <v>21</v>
      </c>
      <c r="BA23">
        <v>1.4331708214515699</v>
      </c>
      <c r="BB23">
        <v>0.534688382852051</v>
      </c>
      <c r="BD23">
        <v>0.95466434176111603</v>
      </c>
      <c r="BF23">
        <f>AVERAGE(BA23,BB23&lt;BD23)</f>
        <v>1.216585410725785</v>
      </c>
      <c r="BG23">
        <f t="shared" si="6"/>
        <v>0.97417451535491228</v>
      </c>
      <c r="BH23">
        <f t="shared" si="7"/>
        <v>1.193917581606343</v>
      </c>
      <c r="BI23">
        <f t="shared" si="0"/>
        <v>1.166459164232757E-2</v>
      </c>
      <c r="BJ23" s="3" t="s">
        <v>21</v>
      </c>
      <c r="BK23" s="4">
        <v>1.166459164232757E-2</v>
      </c>
      <c r="BL23">
        <f t="shared" si="1"/>
        <v>1.1664591642327571</v>
      </c>
      <c r="BM23">
        <v>1651</v>
      </c>
      <c r="BP23" t="s">
        <v>29</v>
      </c>
      <c r="BQ23" s="17">
        <v>0.16410660257176465</v>
      </c>
      <c r="BR23">
        <v>2725</v>
      </c>
      <c r="BU23" s="19" t="s">
        <v>166</v>
      </c>
      <c r="BV23" s="19">
        <v>2119</v>
      </c>
      <c r="BW23" s="19" t="s">
        <v>186</v>
      </c>
      <c r="BX23" s="19" t="s">
        <v>185</v>
      </c>
      <c r="BY23">
        <v>0.44390000000000002</v>
      </c>
    </row>
    <row r="24" spans="1:77" x14ac:dyDescent="0.25">
      <c r="A24" t="s">
        <v>0</v>
      </c>
      <c r="B24">
        <v>2117</v>
      </c>
      <c r="C24" t="s">
        <v>24</v>
      </c>
      <c r="D24">
        <v>0.54640787416061098</v>
      </c>
      <c r="AZ24" t="s">
        <v>22</v>
      </c>
      <c r="BA24">
        <v>3.6795143041118599E-3</v>
      </c>
      <c r="BD24">
        <v>3.7053182214472499E-2</v>
      </c>
      <c r="BF24">
        <f>AVERAGE(BA24,BD24)</f>
        <v>2.0366348259292181E-2</v>
      </c>
      <c r="BG24">
        <f>AVERAGE(BA24:BD24)</f>
        <v>2.0366348259292181E-2</v>
      </c>
      <c r="BH24">
        <f t="shared" si="7"/>
        <v>2.0366348259292181E-2</v>
      </c>
      <c r="BI24">
        <f t="shared" si="0"/>
        <v>1.9897951026941316E-4</v>
      </c>
      <c r="BJ24" s="3" t="s">
        <v>22</v>
      </c>
      <c r="BK24" s="4">
        <v>1.9897951026941316E-4</v>
      </c>
      <c r="BL24">
        <f t="shared" si="1"/>
        <v>1.9897951026941314E-2</v>
      </c>
      <c r="BM24">
        <v>1934</v>
      </c>
      <c r="BP24" t="s">
        <v>2</v>
      </c>
      <c r="BQ24" s="17">
        <v>0.1452060678572093</v>
      </c>
      <c r="BR24">
        <v>281</v>
      </c>
      <c r="BU24" s="19" t="s">
        <v>166</v>
      </c>
      <c r="BV24" s="19">
        <v>1018</v>
      </c>
      <c r="BW24" s="19" t="s">
        <v>188</v>
      </c>
      <c r="BX24" s="19" t="s">
        <v>187</v>
      </c>
      <c r="BY24">
        <v>0.40179999999999999</v>
      </c>
    </row>
    <row r="25" spans="1:77" x14ac:dyDescent="0.25">
      <c r="A25" t="s">
        <v>0</v>
      </c>
      <c r="B25">
        <v>2160</v>
      </c>
      <c r="C25" t="s">
        <v>25</v>
      </c>
      <c r="D25">
        <v>0.192561248581854</v>
      </c>
      <c r="AZ25" t="s">
        <v>23</v>
      </c>
      <c r="BA25">
        <v>5.1513200257565998E-2</v>
      </c>
      <c r="BB25">
        <v>0.149788589522383</v>
      </c>
      <c r="BD25">
        <v>8.9363557105492597E-2</v>
      </c>
      <c r="BF25">
        <f>AVERAGE(BA25,BB25,BD25)</f>
        <v>9.6888448961813867E-2</v>
      </c>
      <c r="BG25">
        <f t="shared" ref="BG25" si="8">AVERAGE(BA25, BB25,BD25)</f>
        <v>9.6888448961813867E-2</v>
      </c>
      <c r="BH25">
        <f t="shared" si="7"/>
        <v>7.0438378681529301E-2</v>
      </c>
      <c r="BI25">
        <f t="shared" si="0"/>
        <v>6.8818395501154422E-4</v>
      </c>
      <c r="BJ25" s="3" t="s">
        <v>23</v>
      </c>
      <c r="BK25" s="4">
        <v>6.8818395501154422E-4</v>
      </c>
      <c r="BL25">
        <f t="shared" si="1"/>
        <v>6.8818395501154428E-2</v>
      </c>
      <c r="BM25">
        <v>2095</v>
      </c>
      <c r="BP25" t="s">
        <v>20</v>
      </c>
      <c r="BQ25" s="17">
        <v>0.14513982591102675</v>
      </c>
      <c r="BR25">
        <v>1083</v>
      </c>
      <c r="BU25" s="19" t="s">
        <v>166</v>
      </c>
      <c r="BV25" s="19">
        <v>673</v>
      </c>
      <c r="BW25" s="19" t="s">
        <v>190</v>
      </c>
      <c r="BX25" s="19" t="s">
        <v>189</v>
      </c>
      <c r="BY25">
        <v>0.3337</v>
      </c>
    </row>
    <row r="26" spans="1:77" x14ac:dyDescent="0.25">
      <c r="A26" t="s">
        <v>0</v>
      </c>
      <c r="B26">
        <v>2196</v>
      </c>
      <c r="C26" t="s">
        <v>26</v>
      </c>
      <c r="D26">
        <v>1.4926563027013799</v>
      </c>
      <c r="AZ26" t="s">
        <v>24</v>
      </c>
      <c r="BA26">
        <v>0.54640787416061098</v>
      </c>
      <c r="BB26">
        <v>3.2801805047306698</v>
      </c>
      <c r="BC26">
        <v>2.2088018058301602</v>
      </c>
      <c r="BF26">
        <f>AVERAGE(BA26,BB26,BC26)</f>
        <v>2.0117967282404803</v>
      </c>
      <c r="BG26">
        <f>AVERAGE(BA26,BB26)</f>
        <v>1.9132941894456403</v>
      </c>
      <c r="BH26">
        <f>AVERAGE(BA26)</f>
        <v>0.54640787416061098</v>
      </c>
      <c r="BI26">
        <f t="shared" si="0"/>
        <v>5.338412651282441E-3</v>
      </c>
      <c r="BJ26" s="3" t="s">
        <v>24</v>
      </c>
      <c r="BK26" s="4">
        <v>5.338412651282441E-3</v>
      </c>
      <c r="BL26">
        <f t="shared" si="1"/>
        <v>0.53384126512824415</v>
      </c>
      <c r="BM26">
        <v>2117</v>
      </c>
      <c r="BP26" t="s">
        <v>33</v>
      </c>
      <c r="BQ26" s="17">
        <v>0.13900243940488494</v>
      </c>
      <c r="BR26">
        <v>2730</v>
      </c>
      <c r="BU26" t="s">
        <v>151</v>
      </c>
      <c r="BV26">
        <v>2117</v>
      </c>
      <c r="BW26" t="s">
        <v>192</v>
      </c>
      <c r="BX26" t="s">
        <v>191</v>
      </c>
      <c r="BY26">
        <v>0.15870000000000001</v>
      </c>
    </row>
    <row r="27" spans="1:77" x14ac:dyDescent="0.25">
      <c r="A27" t="s">
        <v>0</v>
      </c>
      <c r="B27">
        <v>2718</v>
      </c>
      <c r="C27" t="s">
        <v>27</v>
      </c>
      <c r="D27">
        <v>0.20053352957409601</v>
      </c>
      <c r="AZ27" t="s">
        <v>25</v>
      </c>
      <c r="BA27">
        <v>0.192561248581854</v>
      </c>
      <c r="BB27">
        <v>1.16607572856032</v>
      </c>
      <c r="BC27">
        <v>1.56232322851402E-2</v>
      </c>
      <c r="BD27">
        <v>0.481691368788143</v>
      </c>
      <c r="BF27">
        <f t="shared" ref="BF27" si="9">AVERAGE(BA27:BD27)</f>
        <v>0.4639878945538643</v>
      </c>
      <c r="BG27">
        <f t="shared" ref="BG27:BG28" si="10">AVERAGE(BA27, BB27,BD27)</f>
        <v>0.61344278197677238</v>
      </c>
      <c r="BH27">
        <f t="shared" si="7"/>
        <v>0.33712630868499849</v>
      </c>
      <c r="BI27">
        <f t="shared" si="0"/>
        <v>3.2937287994410131E-3</v>
      </c>
      <c r="BJ27" s="3" t="s">
        <v>25</v>
      </c>
      <c r="BK27" s="4">
        <v>3.2937287994410131E-3</v>
      </c>
      <c r="BL27">
        <f t="shared" si="1"/>
        <v>0.3293728799441013</v>
      </c>
      <c r="BM27">
        <v>2160</v>
      </c>
      <c r="BP27" t="s">
        <v>8</v>
      </c>
      <c r="BQ27" s="17">
        <v>0.12268060669190467</v>
      </c>
      <c r="BR27">
        <v>492</v>
      </c>
      <c r="BU27" t="s">
        <v>151</v>
      </c>
      <c r="BV27">
        <v>493</v>
      </c>
      <c r="BW27" t="s">
        <v>194</v>
      </c>
      <c r="BX27" t="s">
        <v>193</v>
      </c>
      <c r="BY27">
        <v>7.4270000000000003E-2</v>
      </c>
    </row>
    <row r="28" spans="1:77" x14ac:dyDescent="0.25">
      <c r="A28" t="s">
        <v>0</v>
      </c>
      <c r="B28">
        <v>2719</v>
      </c>
      <c r="C28" t="s">
        <v>28</v>
      </c>
      <c r="D28">
        <v>0.190721491429798</v>
      </c>
      <c r="AZ28" t="s">
        <v>26</v>
      </c>
      <c r="BA28">
        <v>1.4926563027013799</v>
      </c>
      <c r="BB28">
        <v>0.62190705523217205</v>
      </c>
      <c r="BD28">
        <v>9.5902353966870094E-2</v>
      </c>
      <c r="BF28">
        <f>AVERAGE(BA28,BB28,BD28)</f>
        <v>0.73682190396680747</v>
      </c>
      <c r="BG28">
        <f t="shared" si="10"/>
        <v>0.73682190396680747</v>
      </c>
      <c r="BH28">
        <f t="shared" si="7"/>
        <v>0.79427932833412507</v>
      </c>
      <c r="BI28">
        <f t="shared" si="0"/>
        <v>7.7601202609767893E-3</v>
      </c>
      <c r="BJ28" s="3" t="s">
        <v>26</v>
      </c>
      <c r="BK28" s="4">
        <v>7.7601202609767893E-3</v>
      </c>
      <c r="BL28">
        <f t="shared" si="1"/>
        <v>0.77601202609767894</v>
      </c>
      <c r="BM28">
        <v>2196</v>
      </c>
      <c r="BP28" t="s">
        <v>31</v>
      </c>
      <c r="BQ28" s="17">
        <v>0.11601756144969153</v>
      </c>
      <c r="BR28">
        <v>2728</v>
      </c>
      <c r="BU28" t="s">
        <v>151</v>
      </c>
      <c r="BV28">
        <v>595</v>
      </c>
      <c r="BW28" t="s">
        <v>196</v>
      </c>
      <c r="BX28" t="s">
        <v>195</v>
      </c>
      <c r="BY28">
        <v>7.4270000000000003E-2</v>
      </c>
    </row>
    <row r="29" spans="1:77" x14ac:dyDescent="0.25">
      <c r="A29" t="s">
        <v>0</v>
      </c>
      <c r="B29">
        <v>2725</v>
      </c>
      <c r="C29" t="s">
        <v>29</v>
      </c>
      <c r="D29">
        <v>2.2077085824671099E-2</v>
      </c>
      <c r="AZ29" t="s">
        <v>27</v>
      </c>
      <c r="BA29">
        <v>0.20053352957409601</v>
      </c>
      <c r="BB29">
        <v>0.26544813333080503</v>
      </c>
      <c r="BC29">
        <v>0.29037662764450101</v>
      </c>
      <c r="BF29">
        <f>AVERAGE(BA29:BC29)</f>
        <v>0.25211943018313404</v>
      </c>
      <c r="BG29">
        <f>AVERAGE(BA29,BB29)</f>
        <v>0.23299083145245053</v>
      </c>
      <c r="BH29">
        <f>AVERAGE(BA29)</f>
        <v>0.20053352957409601</v>
      </c>
      <c r="BI29">
        <f t="shared" si="0"/>
        <v>1.9592154174740244E-3</v>
      </c>
      <c r="BJ29" s="3" t="s">
        <v>27</v>
      </c>
      <c r="BK29" s="4">
        <v>1.9592154174740244E-3</v>
      </c>
      <c r="BL29">
        <f t="shared" si="1"/>
        <v>0.19592154174740245</v>
      </c>
      <c r="BM29">
        <v>2718</v>
      </c>
      <c r="BP29" t="s">
        <v>63</v>
      </c>
      <c r="BQ29" s="17">
        <v>9.5826206593107519E-2</v>
      </c>
      <c r="BR29">
        <v>2737</v>
      </c>
      <c r="BU29" t="s">
        <v>151</v>
      </c>
      <c r="BV29">
        <v>3416</v>
      </c>
      <c r="BW29" t="s">
        <v>198</v>
      </c>
      <c r="BX29" s="3" t="s">
        <v>197</v>
      </c>
      <c r="BY29">
        <v>6.2140000000000001E-2</v>
      </c>
    </row>
    <row r="30" spans="1:77" x14ac:dyDescent="0.25">
      <c r="A30" t="s">
        <v>0</v>
      </c>
      <c r="B30">
        <v>2726</v>
      </c>
      <c r="C30" t="s">
        <v>30</v>
      </c>
      <c r="D30">
        <v>0.44215496887744199</v>
      </c>
      <c r="AZ30" t="s">
        <v>28</v>
      </c>
      <c r="BA30">
        <v>0.190721491429798</v>
      </c>
      <c r="BB30">
        <v>0.31095352761608602</v>
      </c>
      <c r="BC30">
        <v>6.6802786322668201E-2</v>
      </c>
      <c r="BF30">
        <f>AVERAGE(BA30:BC30)</f>
        <v>0.18949260178951743</v>
      </c>
      <c r="BG30">
        <f>AVERAGE(BA30,BB30)</f>
        <v>0.25083750952294204</v>
      </c>
      <c r="BH30">
        <f>AVERAGE(BA30)</f>
        <v>0.190721491429798</v>
      </c>
      <c r="BI30">
        <f t="shared" si="0"/>
        <v>1.8633516661603134E-3</v>
      </c>
      <c r="BJ30" s="3" t="s">
        <v>28</v>
      </c>
      <c r="BK30" s="4">
        <v>1.8633516661603134E-3</v>
      </c>
      <c r="BL30">
        <f t="shared" si="1"/>
        <v>0.18633516661603133</v>
      </c>
      <c r="BM30">
        <v>2719</v>
      </c>
      <c r="BP30" t="s">
        <v>53</v>
      </c>
      <c r="BQ30" s="17">
        <v>7.6660965274486029E-2</v>
      </c>
      <c r="BR30">
        <v>2259</v>
      </c>
      <c r="BU30" t="s">
        <v>151</v>
      </c>
      <c r="BV30">
        <v>77</v>
      </c>
      <c r="BW30" t="s">
        <v>200</v>
      </c>
      <c r="BX30" t="s">
        <v>199</v>
      </c>
      <c r="BY30">
        <v>5.7259999999999998E-2</v>
      </c>
    </row>
    <row r="31" spans="1:77" x14ac:dyDescent="0.25">
      <c r="A31" t="s">
        <v>0</v>
      </c>
      <c r="B31">
        <v>2728</v>
      </c>
      <c r="C31" t="s">
        <v>31</v>
      </c>
      <c r="D31">
        <v>0.14595406739643699</v>
      </c>
      <c r="AZ31" t="s">
        <v>29</v>
      </c>
      <c r="BA31">
        <v>2.2077085824671099E-2</v>
      </c>
      <c r="BB31">
        <v>2.6544813333080501E-2</v>
      </c>
      <c r="BC31">
        <v>1.8855625171720899E-2</v>
      </c>
      <c r="BD31">
        <v>0.31386224934612</v>
      </c>
      <c r="BF31">
        <f>AVERAGE(BA31:BD31)</f>
        <v>9.533494341889813E-2</v>
      </c>
      <c r="BG31">
        <f t="shared" ref="BG31:BG34" si="11">AVERAGE(BA31, BB31,BD31)</f>
        <v>0.12082804950129054</v>
      </c>
      <c r="BH31">
        <f t="shared" ref="BH31:BH34" si="12">AVERAGE(BA31,BD31)</f>
        <v>0.16796966758539555</v>
      </c>
      <c r="BI31">
        <f t="shared" si="0"/>
        <v>1.6410660257176466E-3</v>
      </c>
      <c r="BJ31" s="3" t="s">
        <v>29</v>
      </c>
      <c r="BK31" s="4">
        <v>1.6410660257176466E-3</v>
      </c>
      <c r="BL31">
        <f t="shared" si="1"/>
        <v>0.16410660257176465</v>
      </c>
      <c r="BM31">
        <v>2725</v>
      </c>
      <c r="BP31" t="s">
        <v>35</v>
      </c>
      <c r="BQ31" s="17">
        <v>7.2402022759236809E-2</v>
      </c>
      <c r="BR31">
        <v>508</v>
      </c>
      <c r="BU31" t="s">
        <v>151</v>
      </c>
      <c r="BV31">
        <v>2951</v>
      </c>
      <c r="BW31" t="s">
        <v>202</v>
      </c>
      <c r="BX31" t="s">
        <v>201</v>
      </c>
      <c r="BY31">
        <v>5.0990000000000001E-2</v>
      </c>
    </row>
    <row r="32" spans="1:77" x14ac:dyDescent="0.25">
      <c r="A32" t="s">
        <v>0</v>
      </c>
      <c r="B32">
        <v>2729</v>
      </c>
      <c r="C32" t="s">
        <v>32</v>
      </c>
      <c r="D32">
        <v>1.8471161806641501</v>
      </c>
      <c r="AZ32" t="s">
        <v>30</v>
      </c>
      <c r="BA32">
        <v>0.44215496887744199</v>
      </c>
      <c r="BB32">
        <v>7.7738381904021506E-2</v>
      </c>
      <c r="BC32">
        <v>2.47816787971189E-2</v>
      </c>
      <c r="BD32">
        <v>8.0645161290322606E-2</v>
      </c>
      <c r="BF32">
        <f t="shared" ref="BF32:BF33" si="13">AVERAGE(BA32:BD32)</f>
        <v>0.15633004771722625</v>
      </c>
      <c r="BG32">
        <f t="shared" si="11"/>
        <v>0.2001795040239287</v>
      </c>
      <c r="BH32">
        <f t="shared" si="12"/>
        <v>0.2614000650838823</v>
      </c>
      <c r="BI32">
        <f t="shared" si="0"/>
        <v>2.5538823294476705E-3</v>
      </c>
      <c r="BJ32" s="3" t="s">
        <v>30</v>
      </c>
      <c r="BK32" s="4">
        <v>2.5538823294476705E-3</v>
      </c>
      <c r="BL32">
        <f t="shared" si="1"/>
        <v>0.25538823294476704</v>
      </c>
      <c r="BM32">
        <v>2726</v>
      </c>
      <c r="BP32" t="s">
        <v>23</v>
      </c>
      <c r="BQ32" s="17">
        <v>6.8818395501154428E-2</v>
      </c>
      <c r="BR32">
        <v>2095</v>
      </c>
      <c r="BU32" t="s">
        <v>157</v>
      </c>
      <c r="BV32">
        <v>2760</v>
      </c>
      <c r="BW32" t="s">
        <v>203</v>
      </c>
      <c r="BX32" t="s">
        <v>205</v>
      </c>
      <c r="BY32">
        <v>4.5179999999999998E-2</v>
      </c>
    </row>
    <row r="33" spans="1:70" x14ac:dyDescent="0.25">
      <c r="A33" t="s">
        <v>0</v>
      </c>
      <c r="B33">
        <v>2730</v>
      </c>
      <c r="C33" t="s">
        <v>33</v>
      </c>
      <c r="D33">
        <v>0.14227455309232501</v>
      </c>
      <c r="AZ33" t="s">
        <v>31</v>
      </c>
      <c r="BA33">
        <v>0.14595406739643699</v>
      </c>
      <c r="BB33">
        <v>0.121347718094082</v>
      </c>
      <c r="BC33">
        <v>2.69366073881727E-2</v>
      </c>
      <c r="BD33">
        <v>9.1543156059285105E-2</v>
      </c>
      <c r="BF33">
        <f t="shared" si="13"/>
        <v>9.6445387234494195E-2</v>
      </c>
      <c r="BG33">
        <f t="shared" si="11"/>
        <v>0.11961498051660135</v>
      </c>
      <c r="BH33">
        <f t="shared" si="12"/>
        <v>0.11874861172786105</v>
      </c>
      <c r="BI33">
        <f t="shared" si="0"/>
        <v>1.1601756144969152E-3</v>
      </c>
      <c r="BJ33" s="3" t="s">
        <v>31</v>
      </c>
      <c r="BK33" s="4">
        <v>1.1601756144969152E-3</v>
      </c>
      <c r="BL33">
        <f t="shared" si="1"/>
        <v>0.11601756144969153</v>
      </c>
      <c r="BM33">
        <v>2728</v>
      </c>
      <c r="BP33" t="s">
        <v>15</v>
      </c>
      <c r="BQ33" s="17">
        <v>5.5167788040356727E-2</v>
      </c>
      <c r="BR33">
        <v>580</v>
      </c>
    </row>
    <row r="34" spans="1:70" x14ac:dyDescent="0.25">
      <c r="A34" t="s">
        <v>34</v>
      </c>
      <c r="B34">
        <v>281</v>
      </c>
      <c r="C34" t="s">
        <v>2</v>
      </c>
      <c r="D34">
        <v>0.54985684761381104</v>
      </c>
      <c r="AZ34" t="s">
        <v>32</v>
      </c>
      <c r="BA34">
        <v>1.8471161806641501</v>
      </c>
      <c r="BB34">
        <v>0.18202157714112399</v>
      </c>
      <c r="BD34">
        <v>5.2310374891020001E-2</v>
      </c>
      <c r="BF34">
        <f>AVERAGE(BA34, BB34,BD34)</f>
        <v>0.69381604423209797</v>
      </c>
      <c r="BG34">
        <f t="shared" si="11"/>
        <v>0.69381604423209797</v>
      </c>
      <c r="BH34">
        <f t="shared" si="12"/>
        <v>0.94971327777758507</v>
      </c>
      <c r="BI34">
        <f t="shared" si="0"/>
        <v>9.278712143318258E-3</v>
      </c>
      <c r="BJ34" s="3" t="s">
        <v>32</v>
      </c>
      <c r="BK34" s="4">
        <v>9.278712143318258E-3</v>
      </c>
      <c r="BL34">
        <f t="shared" si="1"/>
        <v>0.92787121433182584</v>
      </c>
      <c r="BM34">
        <v>2729</v>
      </c>
      <c r="BP34" t="s">
        <v>16</v>
      </c>
      <c r="BQ34" s="17">
        <v>5.3839684358386652E-2</v>
      </c>
      <c r="BR34">
        <v>601</v>
      </c>
    </row>
    <row r="35" spans="1:70" x14ac:dyDescent="0.25">
      <c r="A35" t="s">
        <v>34</v>
      </c>
      <c r="B35">
        <v>316</v>
      </c>
      <c r="C35" t="s">
        <v>3</v>
      </c>
      <c r="D35">
        <v>1.7709182609355101</v>
      </c>
      <c r="AZ35" t="s">
        <v>33</v>
      </c>
      <c r="BA35">
        <v>0.14227455309232501</v>
      </c>
      <c r="BF35">
        <f>AVERAGE(BA35)</f>
        <v>0.14227455309232501</v>
      </c>
      <c r="BG35">
        <f>AVERAGE(BA35)</f>
        <v>0.14227455309232501</v>
      </c>
      <c r="BH35">
        <f>AVERAGE(BA35)</f>
        <v>0.14227455309232501</v>
      </c>
      <c r="BI35">
        <f t="shared" si="0"/>
        <v>1.3900243940488492E-3</v>
      </c>
      <c r="BJ35" s="3" t="s">
        <v>33</v>
      </c>
      <c r="BK35" s="4">
        <v>1.3900243940488492E-3</v>
      </c>
      <c r="BL35">
        <f t="shared" si="1"/>
        <v>0.13900243940488494</v>
      </c>
      <c r="BM35">
        <v>2730</v>
      </c>
      <c r="BP35" t="s">
        <v>48</v>
      </c>
      <c r="BQ35" s="17">
        <v>5.3236781440615229E-2</v>
      </c>
      <c r="BR35">
        <v>604</v>
      </c>
    </row>
    <row r="36" spans="1:70" x14ac:dyDescent="0.25">
      <c r="A36" t="s">
        <v>34</v>
      </c>
      <c r="B36">
        <v>387</v>
      </c>
      <c r="C36" t="s">
        <v>4</v>
      </c>
      <c r="D36">
        <v>3.2232987618740598E-2</v>
      </c>
      <c r="AZ36" t="s">
        <v>35</v>
      </c>
      <c r="BB36">
        <v>7.2050207618361395E-2</v>
      </c>
      <c r="BC36">
        <v>5.38732147763454E-3</v>
      </c>
      <c r="BD36">
        <v>7.4106364428945096E-2</v>
      </c>
      <c r="BF36">
        <f>AVERAGE(BB36:BD36)</f>
        <v>5.051463117498034E-2</v>
      </c>
      <c r="BG36">
        <f>AVERAGE(BB36,BD36)</f>
        <v>7.3078286023653238E-2</v>
      </c>
      <c r="BH36">
        <f>AVERAGE(BD36)</f>
        <v>7.4106364428945096E-2</v>
      </c>
      <c r="BI36">
        <f t="shared" si="0"/>
        <v>7.2402022759236804E-4</v>
      </c>
      <c r="BJ36" s="3" t="s">
        <v>35</v>
      </c>
      <c r="BK36" s="4">
        <v>7.2402022759236804E-4</v>
      </c>
      <c r="BL36">
        <f t="shared" si="1"/>
        <v>7.2402022759236809E-2</v>
      </c>
      <c r="BM36">
        <v>508</v>
      </c>
      <c r="BP36" t="s">
        <v>12</v>
      </c>
      <c r="BQ36" s="17">
        <v>4.8851786606878195E-2</v>
      </c>
      <c r="BR36">
        <v>522</v>
      </c>
    </row>
    <row r="37" spans="1:70" x14ac:dyDescent="0.25">
      <c r="A37" t="s">
        <v>34</v>
      </c>
      <c r="B37">
        <v>442</v>
      </c>
      <c r="C37" t="s">
        <v>6</v>
      </c>
      <c r="D37">
        <v>65.704101173660007</v>
      </c>
      <c r="AZ37" t="s">
        <v>36</v>
      </c>
      <c r="BB37">
        <v>1.51684647617603E-2</v>
      </c>
      <c r="BF37">
        <f>AVERAGE(BB37)</f>
        <v>1.51684647617603E-2</v>
      </c>
      <c r="BG37">
        <f>AVERAGE(BB37)</f>
        <v>1.51684647617603E-2</v>
      </c>
      <c r="BI37">
        <f t="shared" si="0"/>
        <v>0</v>
      </c>
      <c r="BJ37" s="3" t="s">
        <v>48</v>
      </c>
      <c r="BK37" s="4">
        <v>5.3236781440615228E-4</v>
      </c>
      <c r="BL37">
        <f t="shared" si="1"/>
        <v>5.3236781440615229E-2</v>
      </c>
      <c r="BM37">
        <v>604</v>
      </c>
      <c r="BP37" t="s">
        <v>4</v>
      </c>
      <c r="BQ37" s="17">
        <v>4.602205733857085E-2</v>
      </c>
      <c r="BR37">
        <v>387</v>
      </c>
    </row>
    <row r="38" spans="1:70" x14ac:dyDescent="0.25">
      <c r="A38" t="s">
        <v>34</v>
      </c>
      <c r="B38">
        <v>449</v>
      </c>
      <c r="C38" t="s">
        <v>7</v>
      </c>
      <c r="D38">
        <v>7.5842323808801501E-3</v>
      </c>
      <c r="AZ38" t="s">
        <v>37</v>
      </c>
      <c r="BB38">
        <v>0.18960580952200401</v>
      </c>
      <c r="BC38">
        <v>0.122292197542304</v>
      </c>
      <c r="BF38">
        <f>AVERAGE(BB38,BC38)</f>
        <v>0.15594900353215402</v>
      </c>
      <c r="BG38">
        <f>AVERAGE(BB38)</f>
        <v>0.18960580952200401</v>
      </c>
      <c r="BI38">
        <f t="shared" si="0"/>
        <v>0</v>
      </c>
      <c r="BJ38" s="3" t="s">
        <v>51</v>
      </c>
      <c r="BK38" s="4">
        <v>4.4718896410116793E-4</v>
      </c>
      <c r="BL38">
        <f t="shared" si="1"/>
        <v>4.4718896410116796E-2</v>
      </c>
      <c r="BM38">
        <v>1030</v>
      </c>
      <c r="BP38" t="s">
        <v>51</v>
      </c>
      <c r="BQ38" s="17">
        <v>4.4718896410116796E-2</v>
      </c>
      <c r="BR38">
        <v>1030</v>
      </c>
    </row>
    <row r="39" spans="1:70" x14ac:dyDescent="0.25">
      <c r="A39" t="s">
        <v>34</v>
      </c>
      <c r="B39">
        <v>493</v>
      </c>
      <c r="C39" t="s">
        <v>9</v>
      </c>
      <c r="D39">
        <v>7.4704688951669498</v>
      </c>
      <c r="AZ39" t="s">
        <v>38</v>
      </c>
      <c r="BB39">
        <v>0.161164938093703</v>
      </c>
      <c r="BF39">
        <f>AVERAGE(BB39)</f>
        <v>0.161164938093703</v>
      </c>
      <c r="BG39">
        <f t="shared" ref="BG39:BG46" si="14">AVERAGE(BB39)</f>
        <v>0.161164938093703</v>
      </c>
      <c r="BI39">
        <f t="shared" si="0"/>
        <v>0</v>
      </c>
      <c r="BJ39" s="3" t="s">
        <v>53</v>
      </c>
      <c r="BK39" s="4">
        <v>7.6660965274486024E-4</v>
      </c>
      <c r="BL39">
        <f t="shared" si="1"/>
        <v>7.6660965274486029E-2</v>
      </c>
      <c r="BM39">
        <v>2259</v>
      </c>
      <c r="BP39" t="s">
        <v>19</v>
      </c>
      <c r="BQ39" s="17">
        <v>3.8998288950288576E-2</v>
      </c>
      <c r="BR39">
        <v>717</v>
      </c>
    </row>
    <row r="40" spans="1:70" x14ac:dyDescent="0.25">
      <c r="A40" t="s">
        <v>34</v>
      </c>
      <c r="B40">
        <v>497</v>
      </c>
      <c r="C40" t="s">
        <v>10</v>
      </c>
      <c r="D40">
        <v>0.242695436188165</v>
      </c>
      <c r="AZ40" t="s">
        <v>39</v>
      </c>
      <c r="BB40">
        <v>6.6362033332701298E-2</v>
      </c>
      <c r="BF40">
        <f>AVERAGE(BB40)</f>
        <v>6.6362033332701298E-2</v>
      </c>
      <c r="BG40">
        <f t="shared" si="14"/>
        <v>6.6362033332701298E-2</v>
      </c>
      <c r="BI40">
        <f t="shared" si="0"/>
        <v>0</v>
      </c>
      <c r="BJ40" s="3" t="s">
        <v>55</v>
      </c>
      <c r="BK40" s="4">
        <v>1.2840711683476419E-2</v>
      </c>
      <c r="BL40">
        <f t="shared" si="1"/>
        <v>1.284071168347642</v>
      </c>
      <c r="BM40">
        <v>2722</v>
      </c>
      <c r="BP40" t="s">
        <v>64</v>
      </c>
      <c r="BQ40" s="17">
        <v>3.8330482637242966E-2</v>
      </c>
      <c r="BR40">
        <v>605</v>
      </c>
    </row>
    <row r="41" spans="1:70" x14ac:dyDescent="0.25">
      <c r="A41" t="s">
        <v>34</v>
      </c>
      <c r="B41">
        <v>508</v>
      </c>
      <c r="C41" t="s">
        <v>35</v>
      </c>
      <c r="D41">
        <v>7.2050207618361395E-2</v>
      </c>
      <c r="AZ41" t="s">
        <v>40</v>
      </c>
      <c r="BB41">
        <v>1.89605809522004E-2</v>
      </c>
      <c r="BC41">
        <v>0.272059734620544</v>
      </c>
      <c r="BF41">
        <f>AVERAGE(BB41,BC41)</f>
        <v>0.14551015778637219</v>
      </c>
      <c r="BG41">
        <f t="shared" si="14"/>
        <v>1.89605809522004E-2</v>
      </c>
      <c r="BI41">
        <f t="shared" si="0"/>
        <v>0</v>
      </c>
      <c r="BJ41" s="3" t="s">
        <v>58</v>
      </c>
      <c r="BK41" s="4">
        <v>2.3424183833870702E-4</v>
      </c>
      <c r="BL41">
        <f t="shared" si="1"/>
        <v>2.3424183833870703E-2</v>
      </c>
      <c r="BM41">
        <v>2736</v>
      </c>
      <c r="BP41" t="s">
        <v>60</v>
      </c>
      <c r="BQ41" s="17">
        <v>3.1942068864369136E-2</v>
      </c>
      <c r="BR41">
        <v>138</v>
      </c>
    </row>
    <row r="42" spans="1:70" x14ac:dyDescent="0.25">
      <c r="A42" t="s">
        <v>34</v>
      </c>
      <c r="B42">
        <v>513</v>
      </c>
      <c r="C42" t="s">
        <v>11</v>
      </c>
      <c r="D42">
        <v>10.5193303122808</v>
      </c>
      <c r="AZ42" t="s">
        <v>41</v>
      </c>
      <c r="BB42">
        <v>0.27492842380690502</v>
      </c>
      <c r="BF42">
        <f>AVERAGE(BB42)</f>
        <v>0.27492842380690502</v>
      </c>
      <c r="BG42">
        <f t="shared" si="14"/>
        <v>0.27492842380690502</v>
      </c>
      <c r="BI42">
        <f t="shared" si="0"/>
        <v>0</v>
      </c>
      <c r="BJ42" s="3" t="s">
        <v>60</v>
      </c>
      <c r="BK42" s="4">
        <v>3.1942068864369133E-4</v>
      </c>
      <c r="BL42">
        <f t="shared" si="1"/>
        <v>3.1942068864369136E-2</v>
      </c>
      <c r="BM42">
        <v>138</v>
      </c>
      <c r="BP42" t="s">
        <v>58</v>
      </c>
      <c r="BQ42" s="17">
        <v>2.3424183833870703E-2</v>
      </c>
      <c r="BR42">
        <v>2736</v>
      </c>
    </row>
    <row r="43" spans="1:70" x14ac:dyDescent="0.25">
      <c r="A43" t="s">
        <v>34</v>
      </c>
      <c r="B43">
        <v>522</v>
      </c>
      <c r="C43" t="s">
        <v>12</v>
      </c>
      <c r="D43">
        <v>0.102387137141882</v>
      </c>
      <c r="AZ43" t="s">
        <v>42</v>
      </c>
      <c r="BB43">
        <v>0.13082800857018301</v>
      </c>
      <c r="BF43">
        <f t="shared" ref="BF43:BF46" si="15">AVERAGE(BB43)</f>
        <v>0.13082800857018301</v>
      </c>
      <c r="BG43">
        <f t="shared" si="14"/>
        <v>0.13082800857018301</v>
      </c>
      <c r="BI43">
        <f t="shared" si="0"/>
        <v>0</v>
      </c>
      <c r="BJ43" s="3" t="s">
        <v>64</v>
      </c>
      <c r="BK43" s="4">
        <v>3.8330482637242969E-4</v>
      </c>
      <c r="BL43">
        <f t="shared" si="1"/>
        <v>3.8330482637242966E-2</v>
      </c>
      <c r="BM43">
        <v>605</v>
      </c>
      <c r="BP43" t="s">
        <v>22</v>
      </c>
      <c r="BQ43" s="17">
        <v>1.9897951026941314E-2</v>
      </c>
      <c r="BR43">
        <v>1934</v>
      </c>
    </row>
    <row r="44" spans="1:70" x14ac:dyDescent="0.25">
      <c r="A44" t="s">
        <v>34</v>
      </c>
      <c r="B44">
        <v>539</v>
      </c>
      <c r="C44" t="s">
        <v>13</v>
      </c>
      <c r="D44">
        <v>2.8440871428300599E-2</v>
      </c>
      <c r="AZ44" t="s">
        <v>43</v>
      </c>
      <c r="BB44">
        <v>8.5322614284901704E-2</v>
      </c>
      <c r="BF44">
        <f t="shared" si="15"/>
        <v>8.5322614284901704E-2</v>
      </c>
      <c r="BG44">
        <f t="shared" si="14"/>
        <v>8.5322614284901704E-2</v>
      </c>
      <c r="BI44">
        <f t="shared" si="0"/>
        <v>0</v>
      </c>
      <c r="BJ44" s="3" t="s">
        <v>37</v>
      </c>
      <c r="BK44" s="4">
        <v>2.6192496468782742E-3</v>
      </c>
      <c r="BL44">
        <f t="shared" si="1"/>
        <v>0.26192496468782744</v>
      </c>
      <c r="BM44">
        <v>663</v>
      </c>
      <c r="BP44" t="s">
        <v>17</v>
      </c>
      <c r="BQ44" s="17">
        <v>1.9598376804085955E-2</v>
      </c>
      <c r="BR44">
        <v>620</v>
      </c>
    </row>
    <row r="45" spans="1:70" x14ac:dyDescent="0.25">
      <c r="A45" t="s">
        <v>34</v>
      </c>
      <c r="B45">
        <v>544</v>
      </c>
      <c r="C45" t="s">
        <v>36</v>
      </c>
      <c r="D45">
        <v>1.51684647617603E-2</v>
      </c>
      <c r="AZ45" t="s">
        <v>44</v>
      </c>
      <c r="BB45">
        <v>0.115659543808422</v>
      </c>
      <c r="BF45">
        <f t="shared" si="15"/>
        <v>0.115659543808422</v>
      </c>
      <c r="BG45">
        <f t="shared" si="14"/>
        <v>0.115659543808422</v>
      </c>
      <c r="BI45">
        <f t="shared" si="0"/>
        <v>0</v>
      </c>
      <c r="BJ45" s="3" t="s">
        <v>50</v>
      </c>
      <c r="BK45" s="4">
        <v>4.2376478026729773E-3</v>
      </c>
      <c r="BL45">
        <f t="shared" si="1"/>
        <v>0.42376478026729775</v>
      </c>
      <c r="BM45">
        <v>1014</v>
      </c>
      <c r="BP45" t="s">
        <v>5</v>
      </c>
      <c r="BQ45" s="17">
        <v>1.6869757100750636E-2</v>
      </c>
      <c r="BR45">
        <v>399</v>
      </c>
    </row>
    <row r="46" spans="1:70" x14ac:dyDescent="0.25">
      <c r="A46" t="s">
        <v>34</v>
      </c>
      <c r="B46">
        <v>563</v>
      </c>
      <c r="C46" t="s">
        <v>14</v>
      </c>
      <c r="D46">
        <v>4.0822130790087403</v>
      </c>
      <c r="AZ46" t="s">
        <v>45</v>
      </c>
      <c r="BB46">
        <v>7.2050207618361395E-2</v>
      </c>
      <c r="BF46">
        <f t="shared" si="15"/>
        <v>7.2050207618361395E-2</v>
      </c>
      <c r="BG46">
        <f t="shared" si="14"/>
        <v>7.2050207618361395E-2</v>
      </c>
      <c r="BI46">
        <f t="shared" si="0"/>
        <v>0</v>
      </c>
      <c r="BJ46" s="3" t="s">
        <v>62</v>
      </c>
      <c r="BK46" s="4">
        <v>1.7248717186759384E-3</v>
      </c>
      <c r="BL46">
        <f t="shared" si="1"/>
        <v>0.17248717186759385</v>
      </c>
      <c r="BM46">
        <v>2727</v>
      </c>
      <c r="BP46" t="s">
        <v>7</v>
      </c>
      <c r="BQ46" s="17">
        <v>1.2311240362646064E-2</v>
      </c>
      <c r="BR46">
        <v>449</v>
      </c>
    </row>
    <row r="47" spans="1:70" x14ac:dyDescent="0.25">
      <c r="A47" t="s">
        <v>34</v>
      </c>
      <c r="B47">
        <v>580</v>
      </c>
      <c r="C47" t="s">
        <v>15</v>
      </c>
      <c r="D47">
        <v>0.117555601903642</v>
      </c>
      <c r="AZ47" t="s">
        <v>47</v>
      </c>
      <c r="BC47">
        <v>1.4007035841849799E-2</v>
      </c>
      <c r="BF47">
        <f>AVERAGE(BC47)</f>
        <v>1.4007035841849799E-2</v>
      </c>
      <c r="BG47">
        <f>AVERAGE(BC47)</f>
        <v>1.4007035841849799E-2</v>
      </c>
      <c r="BI47">
        <f t="shared" si="0"/>
        <v>0</v>
      </c>
      <c r="BJ47" s="3" t="s">
        <v>63</v>
      </c>
      <c r="BK47" s="4">
        <v>9.5826206593107514E-4</v>
      </c>
      <c r="BL47">
        <f t="shared" si="1"/>
        <v>9.5826206593107519E-2</v>
      </c>
      <c r="BM47">
        <v>2737</v>
      </c>
      <c r="BP47" t="s">
        <v>13</v>
      </c>
      <c r="BQ47" s="17">
        <v>4.7931875656856892E-3</v>
      </c>
      <c r="BR47">
        <v>539</v>
      </c>
    </row>
    <row r="48" spans="1:70" x14ac:dyDescent="0.25">
      <c r="A48" t="s">
        <v>34</v>
      </c>
      <c r="B48">
        <v>601</v>
      </c>
      <c r="C48" t="s">
        <v>16</v>
      </c>
      <c r="D48">
        <v>2.8440871428300599E-2</v>
      </c>
      <c r="AZ48" t="s">
        <v>48</v>
      </c>
      <c r="BC48">
        <v>8.6197143642152592E-3</v>
      </c>
      <c r="BD48">
        <v>5.4489973844812502E-2</v>
      </c>
      <c r="BF48">
        <f>AVERAGE(BC48:BD48)</f>
        <v>3.1554844104513882E-2</v>
      </c>
      <c r="BG48">
        <f t="shared" ref="BG48:BG59" si="16">AVERAGE(BC48)</f>
        <v>8.6197143642152592E-3</v>
      </c>
      <c r="BH48">
        <f>AVERAGE(BD48)</f>
        <v>5.4489973844812502E-2</v>
      </c>
      <c r="BI48">
        <f t="shared" si="0"/>
        <v>5.3236781440615228E-4</v>
      </c>
      <c r="BK48">
        <f>SUM(BK1:BK47)</f>
        <v>1</v>
      </c>
      <c r="BL48" t="s">
        <v>70</v>
      </c>
    </row>
    <row r="49" spans="1:63" x14ac:dyDescent="0.25">
      <c r="A49" t="s">
        <v>34</v>
      </c>
      <c r="B49">
        <v>620</v>
      </c>
      <c r="C49" t="s">
        <v>17</v>
      </c>
      <c r="D49">
        <v>3.6025103809180697E-2</v>
      </c>
      <c r="AZ49" t="s">
        <v>49</v>
      </c>
      <c r="BC49">
        <v>0.10774642955269099</v>
      </c>
      <c r="BF49">
        <f>AVERAGE(BC49)</f>
        <v>0.10774642955269099</v>
      </c>
      <c r="BG49">
        <f t="shared" si="16"/>
        <v>0.10774642955269099</v>
      </c>
      <c r="BI49">
        <f t="shared" si="0"/>
        <v>0</v>
      </c>
      <c r="BK49" s="2"/>
    </row>
    <row r="50" spans="1:63" x14ac:dyDescent="0.25">
      <c r="A50" t="s">
        <v>34</v>
      </c>
      <c r="B50">
        <v>663</v>
      </c>
      <c r="C50" t="s">
        <v>37</v>
      </c>
      <c r="D50">
        <v>0.18960580952200401</v>
      </c>
      <c r="AZ50" t="s">
        <v>50</v>
      </c>
      <c r="BC50">
        <v>7.0035179209248996E-3</v>
      </c>
      <c r="BF50">
        <f>AVERAGE(BC50)</f>
        <v>7.0035179209248996E-3</v>
      </c>
      <c r="BG50">
        <f t="shared" si="16"/>
        <v>7.0035179209248996E-3</v>
      </c>
      <c r="BI50">
        <f t="shared" si="0"/>
        <v>0</v>
      </c>
      <c r="BK50" s="2"/>
    </row>
    <row r="51" spans="1:63" x14ac:dyDescent="0.25">
      <c r="A51" t="s">
        <v>34</v>
      </c>
      <c r="B51">
        <v>674</v>
      </c>
      <c r="C51" t="s">
        <v>18</v>
      </c>
      <c r="D51">
        <v>1.1016097533228399</v>
      </c>
      <c r="AZ51" t="s">
        <v>51</v>
      </c>
      <c r="BC51">
        <v>3.34013931613341E-2</v>
      </c>
      <c r="BD51">
        <v>4.5771578029642497E-2</v>
      </c>
      <c r="BF51">
        <f>AVERAGE(BC51:BD51)</f>
        <v>3.9586485595488302E-2</v>
      </c>
      <c r="BG51">
        <f t="shared" si="16"/>
        <v>3.34013931613341E-2</v>
      </c>
      <c r="BH51">
        <f>AVERAGE(BD51)</f>
        <v>4.5771578029642497E-2</v>
      </c>
      <c r="BI51">
        <f t="shared" si="0"/>
        <v>4.4718896410116793E-4</v>
      </c>
    </row>
    <row r="52" spans="1:63" x14ac:dyDescent="0.25">
      <c r="A52" t="s">
        <v>34</v>
      </c>
      <c r="B52">
        <v>717</v>
      </c>
      <c r="C52" t="s">
        <v>19</v>
      </c>
      <c r="D52">
        <v>5.6881742856601102E-2</v>
      </c>
      <c r="AZ52" t="s">
        <v>23</v>
      </c>
      <c r="BC52">
        <v>3.17851967180438E-2</v>
      </c>
      <c r="BF52">
        <f>AVERAGE(BC52)</f>
        <v>3.17851967180438E-2</v>
      </c>
      <c r="BG52">
        <f t="shared" si="16"/>
        <v>3.17851967180438E-2</v>
      </c>
      <c r="BI52">
        <f t="shared" si="0"/>
        <v>0</v>
      </c>
      <c r="BK52" s="2"/>
    </row>
    <row r="53" spans="1:63" x14ac:dyDescent="0.25">
      <c r="A53" t="s">
        <v>34</v>
      </c>
      <c r="B53">
        <v>1020</v>
      </c>
      <c r="C53" t="s">
        <v>38</v>
      </c>
      <c r="D53">
        <v>0.161164938093703</v>
      </c>
      <c r="AZ53" t="s">
        <v>52</v>
      </c>
      <c r="BC53">
        <v>3.77112503434417E-2</v>
      </c>
      <c r="BF53">
        <f>AVERAGE(BC53)</f>
        <v>3.77112503434417E-2</v>
      </c>
      <c r="BG53">
        <f t="shared" si="16"/>
        <v>3.77112503434417E-2</v>
      </c>
      <c r="BI53">
        <f t="shared" si="0"/>
        <v>0</v>
      </c>
      <c r="BK53" s="2"/>
    </row>
    <row r="54" spans="1:63" x14ac:dyDescent="0.25">
      <c r="A54" t="s">
        <v>34</v>
      </c>
      <c r="B54">
        <v>1083</v>
      </c>
      <c r="C54" t="s">
        <v>20</v>
      </c>
      <c r="D54">
        <v>0.210462448569424</v>
      </c>
      <c r="AZ54" t="s">
        <v>53</v>
      </c>
      <c r="BC54">
        <v>7.5422500686883496E-3</v>
      </c>
      <c r="BD54">
        <v>7.8465562336530098E-2</v>
      </c>
      <c r="BF54">
        <f>AVERAGE(BC54:BD54)</f>
        <v>4.3003906202609223E-2</v>
      </c>
      <c r="BG54">
        <f t="shared" si="16"/>
        <v>7.5422500686883496E-3</v>
      </c>
      <c r="BH54">
        <f>AVERAGE(BD54)</f>
        <v>7.8465562336530098E-2</v>
      </c>
      <c r="BI54">
        <f t="shared" si="0"/>
        <v>7.6660965274486024E-4</v>
      </c>
    </row>
    <row r="55" spans="1:63" x14ac:dyDescent="0.25">
      <c r="A55" t="s">
        <v>34</v>
      </c>
      <c r="B55">
        <v>1651</v>
      </c>
      <c r="C55" t="s">
        <v>21</v>
      </c>
      <c r="D55">
        <v>0.534688382852051</v>
      </c>
      <c r="AZ55" t="s">
        <v>54</v>
      </c>
      <c r="BC55">
        <v>1.9933089467247801E-2</v>
      </c>
      <c r="BF55">
        <f>AVERAGE(BC55)</f>
        <v>1.9933089467247801E-2</v>
      </c>
      <c r="BG55">
        <f t="shared" si="16"/>
        <v>1.9933089467247801E-2</v>
      </c>
      <c r="BI55">
        <f t="shared" si="0"/>
        <v>0</v>
      </c>
      <c r="BK55" s="2"/>
    </row>
    <row r="56" spans="1:63" x14ac:dyDescent="0.25">
      <c r="A56" t="s">
        <v>34</v>
      </c>
      <c r="B56">
        <v>2095</v>
      </c>
      <c r="C56" t="s">
        <v>23</v>
      </c>
      <c r="D56">
        <v>0.149788589522383</v>
      </c>
      <c r="AZ56" t="s">
        <v>55</v>
      </c>
      <c r="BC56">
        <v>7.21901078003028E-2</v>
      </c>
      <c r="BD56">
        <v>1.31429816913688</v>
      </c>
      <c r="BF56">
        <f>AVERAGE(BC56:BD56)</f>
        <v>0.69324413846859145</v>
      </c>
      <c r="BG56">
        <f t="shared" si="16"/>
        <v>7.21901078003028E-2</v>
      </c>
      <c r="BH56">
        <f>AVERAGE(BD56)</f>
        <v>1.31429816913688</v>
      </c>
      <c r="BI56">
        <f t="shared" si="0"/>
        <v>1.2840711683476419E-2</v>
      </c>
    </row>
    <row r="57" spans="1:63" x14ac:dyDescent="0.25">
      <c r="A57" t="s">
        <v>34</v>
      </c>
      <c r="B57">
        <v>2117</v>
      </c>
      <c r="C57" t="s">
        <v>24</v>
      </c>
      <c r="D57">
        <v>3.2801805047306698</v>
      </c>
      <c r="AZ57" t="s">
        <v>56</v>
      </c>
      <c r="BC57">
        <v>0.14384148345284201</v>
      </c>
      <c r="BF57">
        <f>AVERAGE(BC57)</f>
        <v>0.14384148345284201</v>
      </c>
      <c r="BG57">
        <f t="shared" si="16"/>
        <v>0.14384148345284201</v>
      </c>
      <c r="BI57">
        <f t="shared" si="0"/>
        <v>0</v>
      </c>
      <c r="BK57" s="2"/>
    </row>
    <row r="58" spans="1:63" x14ac:dyDescent="0.25">
      <c r="A58" t="s">
        <v>34</v>
      </c>
      <c r="B58">
        <v>2160</v>
      </c>
      <c r="C58" t="s">
        <v>25</v>
      </c>
      <c r="D58">
        <v>1.16607572856032</v>
      </c>
      <c r="AZ58" t="s">
        <v>57</v>
      </c>
      <c r="BC58">
        <v>1.7778160876194E-2</v>
      </c>
      <c r="BF58">
        <f>AVERAGE(BC58)</f>
        <v>1.7778160876194E-2</v>
      </c>
      <c r="BG58">
        <f t="shared" si="16"/>
        <v>1.7778160876194E-2</v>
      </c>
      <c r="BI58">
        <f t="shared" si="0"/>
        <v>0</v>
      </c>
      <c r="BK58" s="2"/>
    </row>
    <row r="59" spans="1:63" x14ac:dyDescent="0.25">
      <c r="A59" t="s">
        <v>34</v>
      </c>
      <c r="B59">
        <v>2196</v>
      </c>
      <c r="C59" t="s">
        <v>26</v>
      </c>
      <c r="D59">
        <v>0.62190705523217205</v>
      </c>
      <c r="AZ59" t="s">
        <v>58</v>
      </c>
      <c r="BC59">
        <v>0.34909843175071797</v>
      </c>
      <c r="BD59">
        <v>2.3975588491717499E-2</v>
      </c>
      <c r="BF59">
        <f>AVERAGE(BC59:BD59)</f>
        <v>0.18653701012121773</v>
      </c>
      <c r="BG59">
        <f t="shared" si="16"/>
        <v>0.34909843175071797</v>
      </c>
      <c r="BH59">
        <f>AVERAGE(BD59)</f>
        <v>2.3975588491717499E-2</v>
      </c>
      <c r="BI59">
        <f t="shared" si="0"/>
        <v>2.3424183833870702E-4</v>
      </c>
    </row>
    <row r="60" spans="1:63" x14ac:dyDescent="0.25">
      <c r="A60" t="s">
        <v>34</v>
      </c>
      <c r="B60">
        <v>2639</v>
      </c>
      <c r="C60" t="s">
        <v>39</v>
      </c>
      <c r="D60">
        <v>6.6362033332701298E-2</v>
      </c>
      <c r="AZ60" t="s">
        <v>60</v>
      </c>
      <c r="BD60">
        <v>3.2693984306887497E-2</v>
      </c>
      <c r="BF60">
        <f>AVERAGE(BD60)</f>
        <v>3.2693984306887497E-2</v>
      </c>
      <c r="BH60">
        <f t="shared" ref="BH60:BH65" si="17">AVERAGE(BD60)</f>
        <v>3.2693984306887497E-2</v>
      </c>
      <c r="BI60">
        <f t="shared" si="0"/>
        <v>3.1942068864369133E-4</v>
      </c>
    </row>
    <row r="61" spans="1:63" x14ac:dyDescent="0.25">
      <c r="A61" t="s">
        <v>34</v>
      </c>
      <c r="B61">
        <v>2718</v>
      </c>
      <c r="C61" t="s">
        <v>27</v>
      </c>
      <c r="D61">
        <v>0.26544813333080503</v>
      </c>
      <c r="AZ61" t="s">
        <v>64</v>
      </c>
      <c r="BD61">
        <v>3.9232781168265E-2</v>
      </c>
      <c r="BF61">
        <f t="shared" ref="BF61:BF65" si="18">AVERAGE(BD61)</f>
        <v>3.9232781168265E-2</v>
      </c>
      <c r="BH61">
        <f t="shared" si="17"/>
        <v>3.9232781168265E-2</v>
      </c>
      <c r="BI61">
        <f t="shared" si="0"/>
        <v>3.8330482637242969E-4</v>
      </c>
    </row>
    <row r="62" spans="1:63" x14ac:dyDescent="0.25">
      <c r="A62" t="s">
        <v>34</v>
      </c>
      <c r="B62">
        <v>2719</v>
      </c>
      <c r="C62" t="s">
        <v>28</v>
      </c>
      <c r="D62">
        <v>0.31095352761608602</v>
      </c>
      <c r="AZ62" t="s">
        <v>37</v>
      </c>
      <c r="BD62">
        <v>0.26809067131647801</v>
      </c>
      <c r="BF62">
        <f t="shared" si="18"/>
        <v>0.26809067131647801</v>
      </c>
      <c r="BH62">
        <f t="shared" si="17"/>
        <v>0.26809067131647801</v>
      </c>
      <c r="BI62">
        <f t="shared" si="0"/>
        <v>2.6192496468782742E-3</v>
      </c>
    </row>
    <row r="63" spans="1:63" x14ac:dyDescent="0.25">
      <c r="A63" t="s">
        <v>34</v>
      </c>
      <c r="B63">
        <v>2721</v>
      </c>
      <c r="C63" t="s">
        <v>40</v>
      </c>
      <c r="D63">
        <v>1.89605809522004E-2</v>
      </c>
      <c r="AZ63" t="s">
        <v>50</v>
      </c>
      <c r="BD63">
        <v>0.43374019180470802</v>
      </c>
      <c r="BF63">
        <f t="shared" si="18"/>
        <v>0.43374019180470802</v>
      </c>
      <c r="BH63">
        <f t="shared" si="17"/>
        <v>0.43374019180470802</v>
      </c>
      <c r="BI63">
        <f t="shared" si="0"/>
        <v>4.2376478026729773E-3</v>
      </c>
    </row>
    <row r="64" spans="1:63" x14ac:dyDescent="0.25">
      <c r="A64" t="s">
        <v>34</v>
      </c>
      <c r="B64">
        <v>2724</v>
      </c>
      <c r="C64" t="s">
        <v>41</v>
      </c>
      <c r="D64">
        <v>0.27492842380690502</v>
      </c>
      <c r="AZ64" t="s">
        <v>62</v>
      </c>
      <c r="BD64">
        <v>0.17654751525719301</v>
      </c>
      <c r="BF64">
        <f t="shared" si="18"/>
        <v>0.17654751525719301</v>
      </c>
      <c r="BH64">
        <f t="shared" si="17"/>
        <v>0.17654751525719301</v>
      </c>
      <c r="BI64">
        <f t="shared" si="0"/>
        <v>1.7248717186759384E-3</v>
      </c>
    </row>
    <row r="65" spans="1:61" x14ac:dyDescent="0.25">
      <c r="A65" t="s">
        <v>34</v>
      </c>
      <c r="B65">
        <v>2725</v>
      </c>
      <c r="C65" t="s">
        <v>29</v>
      </c>
      <c r="D65">
        <v>2.6544813333080501E-2</v>
      </c>
      <c r="AZ65" t="s">
        <v>63</v>
      </c>
      <c r="BD65">
        <v>9.8081952920662602E-2</v>
      </c>
      <c r="BF65">
        <f t="shared" si="18"/>
        <v>9.8081952920662602E-2</v>
      </c>
      <c r="BH65">
        <f t="shared" si="17"/>
        <v>9.8081952920662602E-2</v>
      </c>
      <c r="BI65">
        <f t="shared" si="0"/>
        <v>9.5826206593107514E-4</v>
      </c>
    </row>
    <row r="66" spans="1:61" x14ac:dyDescent="0.25">
      <c r="A66" t="s">
        <v>34</v>
      </c>
      <c r="B66">
        <v>2726</v>
      </c>
      <c r="C66" t="s">
        <v>30</v>
      </c>
      <c r="D66">
        <v>7.7738381904021506E-2</v>
      </c>
      <c r="BF66">
        <f t="shared" ref="BF66:BG66" si="19">SUM(BF2:BF55)</f>
        <v>103.9343074241645</v>
      </c>
      <c r="BG66">
        <f t="shared" si="19"/>
        <v>102.15408579583014</v>
      </c>
      <c r="BH66">
        <f>SUM(BH2:BH65)</f>
        <v>102.35399731216881</v>
      </c>
      <c r="BI66">
        <f>SUM(BI2:BI65)</f>
        <v>1</v>
      </c>
    </row>
    <row r="67" spans="1:61" x14ac:dyDescent="0.25">
      <c r="A67" t="s">
        <v>34</v>
      </c>
      <c r="B67">
        <v>2728</v>
      </c>
      <c r="C67" t="s">
        <v>31</v>
      </c>
      <c r="D67">
        <v>0.121347718094082</v>
      </c>
    </row>
    <row r="68" spans="1:61" x14ac:dyDescent="0.25">
      <c r="A68" t="s">
        <v>34</v>
      </c>
      <c r="B68">
        <v>2729</v>
      </c>
      <c r="C68" t="s">
        <v>32</v>
      </c>
      <c r="D68">
        <v>0.18202157714112399</v>
      </c>
    </row>
    <row r="69" spans="1:61" x14ac:dyDescent="0.25">
      <c r="A69" t="s">
        <v>34</v>
      </c>
      <c r="B69">
        <v>2731</v>
      </c>
      <c r="C69" t="s">
        <v>42</v>
      </c>
      <c r="D69">
        <v>0.13082800857018301</v>
      </c>
    </row>
    <row r="70" spans="1:61" x14ac:dyDescent="0.25">
      <c r="A70" t="s">
        <v>34</v>
      </c>
      <c r="B70">
        <v>2732</v>
      </c>
      <c r="C70" t="s">
        <v>43</v>
      </c>
      <c r="D70">
        <v>8.5322614284901704E-2</v>
      </c>
    </row>
    <row r="71" spans="1:61" x14ac:dyDescent="0.25">
      <c r="A71" t="s">
        <v>34</v>
      </c>
      <c r="B71">
        <v>2733</v>
      </c>
      <c r="C71" t="s">
        <v>44</v>
      </c>
      <c r="D71">
        <v>0.115659543808422</v>
      </c>
    </row>
    <row r="72" spans="1:61" x14ac:dyDescent="0.25">
      <c r="A72" t="s">
        <v>34</v>
      </c>
      <c r="B72">
        <v>2734</v>
      </c>
      <c r="C72" t="s">
        <v>45</v>
      </c>
      <c r="D72">
        <v>7.2050207618361395E-2</v>
      </c>
    </row>
    <row r="73" spans="1:61" x14ac:dyDescent="0.25">
      <c r="A73" t="s">
        <v>46</v>
      </c>
      <c r="B73">
        <v>77</v>
      </c>
      <c r="C73" t="s">
        <v>1</v>
      </c>
      <c r="D73">
        <v>0.202563287559059</v>
      </c>
    </row>
    <row r="74" spans="1:61" x14ac:dyDescent="0.25">
      <c r="A74" t="s">
        <v>46</v>
      </c>
      <c r="B74">
        <v>281</v>
      </c>
      <c r="C74" t="s">
        <v>2</v>
      </c>
      <c r="D74">
        <v>0.105052768813873</v>
      </c>
    </row>
    <row r="75" spans="1:61" x14ac:dyDescent="0.25">
      <c r="A75" t="s">
        <v>46</v>
      </c>
      <c r="B75">
        <v>387</v>
      </c>
      <c r="C75" t="s">
        <v>4</v>
      </c>
      <c r="D75">
        <v>6.4647857731614401E-3</v>
      </c>
    </row>
    <row r="76" spans="1:61" x14ac:dyDescent="0.25">
      <c r="A76" t="s">
        <v>46</v>
      </c>
      <c r="B76">
        <v>399</v>
      </c>
      <c r="C76" t="s">
        <v>5</v>
      </c>
      <c r="D76">
        <v>1.07746429552691E-3</v>
      </c>
    </row>
    <row r="77" spans="1:61" x14ac:dyDescent="0.25">
      <c r="A77" t="s">
        <v>46</v>
      </c>
      <c r="B77">
        <v>442</v>
      </c>
      <c r="C77" t="s">
        <v>6</v>
      </c>
      <c r="D77">
        <v>87.035410864072503</v>
      </c>
    </row>
    <row r="78" spans="1:61" x14ac:dyDescent="0.25">
      <c r="A78" t="s">
        <v>46</v>
      </c>
      <c r="B78">
        <v>449</v>
      </c>
      <c r="C78" t="s">
        <v>7</v>
      </c>
      <c r="D78">
        <v>7.0035179209248996E-3</v>
      </c>
    </row>
    <row r="79" spans="1:61" x14ac:dyDescent="0.25">
      <c r="A79" t="s">
        <v>46</v>
      </c>
      <c r="B79">
        <v>493</v>
      </c>
      <c r="C79" t="s">
        <v>9</v>
      </c>
      <c r="D79">
        <v>8.3864433442336797</v>
      </c>
    </row>
    <row r="80" spans="1:61" x14ac:dyDescent="0.25">
      <c r="A80" t="s">
        <v>46</v>
      </c>
      <c r="B80">
        <v>508</v>
      </c>
      <c r="C80" t="s">
        <v>35</v>
      </c>
      <c r="D80">
        <v>5.38732147763454E-3</v>
      </c>
    </row>
    <row r="81" spans="1:4" x14ac:dyDescent="0.25">
      <c r="A81" t="s">
        <v>46</v>
      </c>
      <c r="B81">
        <v>513</v>
      </c>
      <c r="C81" t="s">
        <v>11</v>
      </c>
      <c r="D81">
        <v>0.122292197542304</v>
      </c>
    </row>
    <row r="82" spans="1:4" x14ac:dyDescent="0.25">
      <c r="A82" t="s">
        <v>46</v>
      </c>
      <c r="B82">
        <v>522</v>
      </c>
      <c r="C82" t="s">
        <v>12</v>
      </c>
      <c r="D82">
        <v>7.9732357868991105E-2</v>
      </c>
    </row>
    <row r="83" spans="1:4" x14ac:dyDescent="0.25">
      <c r="A83" t="s">
        <v>46</v>
      </c>
      <c r="B83">
        <v>580</v>
      </c>
      <c r="C83" t="s">
        <v>15</v>
      </c>
      <c r="D83">
        <v>4.2021107525549398E-2</v>
      </c>
    </row>
    <row r="84" spans="1:4" x14ac:dyDescent="0.25">
      <c r="A84" t="s">
        <v>46</v>
      </c>
      <c r="B84">
        <v>600</v>
      </c>
      <c r="C84" t="s">
        <v>47</v>
      </c>
      <c r="D84">
        <v>1.4007035841849799E-2</v>
      </c>
    </row>
    <row r="85" spans="1:4" x14ac:dyDescent="0.25">
      <c r="A85" t="s">
        <v>46</v>
      </c>
      <c r="B85">
        <v>604</v>
      </c>
      <c r="C85" t="s">
        <v>48</v>
      </c>
      <c r="D85">
        <v>8.6197143642152592E-3</v>
      </c>
    </row>
    <row r="86" spans="1:4" x14ac:dyDescent="0.25">
      <c r="A86" t="s">
        <v>46</v>
      </c>
      <c r="B86">
        <v>616</v>
      </c>
      <c r="C86" t="s">
        <v>49</v>
      </c>
      <c r="D86">
        <v>0.10774642955269099</v>
      </c>
    </row>
    <row r="87" spans="1:4" x14ac:dyDescent="0.25">
      <c r="A87" t="s">
        <v>46</v>
      </c>
      <c r="B87">
        <v>620</v>
      </c>
      <c r="C87" t="s">
        <v>17</v>
      </c>
      <c r="D87">
        <v>1.0774642955269099E-2</v>
      </c>
    </row>
    <row r="88" spans="1:4" x14ac:dyDescent="0.25">
      <c r="A88" t="s">
        <v>46</v>
      </c>
      <c r="B88">
        <v>663</v>
      </c>
      <c r="C88" t="s">
        <v>37</v>
      </c>
      <c r="D88">
        <v>0.122292197542304</v>
      </c>
    </row>
    <row r="89" spans="1:4" x14ac:dyDescent="0.25">
      <c r="A89" t="s">
        <v>46</v>
      </c>
      <c r="B89">
        <v>717</v>
      </c>
      <c r="C89" t="s">
        <v>19</v>
      </c>
      <c r="D89">
        <v>1.7778160876194E-2</v>
      </c>
    </row>
    <row r="90" spans="1:4" x14ac:dyDescent="0.25">
      <c r="A90" t="s">
        <v>46</v>
      </c>
      <c r="B90">
        <v>1014</v>
      </c>
      <c r="C90" t="s">
        <v>50</v>
      </c>
      <c r="D90">
        <v>7.0035179209248996E-3</v>
      </c>
    </row>
    <row r="91" spans="1:4" x14ac:dyDescent="0.25">
      <c r="A91" t="s">
        <v>46</v>
      </c>
      <c r="B91">
        <v>1030</v>
      </c>
      <c r="C91" t="s">
        <v>51</v>
      </c>
      <c r="D91">
        <v>3.34013931613341E-2</v>
      </c>
    </row>
    <row r="92" spans="1:4" x14ac:dyDescent="0.25">
      <c r="A92" t="s">
        <v>46</v>
      </c>
      <c r="B92">
        <v>1083</v>
      </c>
      <c r="C92" t="s">
        <v>20</v>
      </c>
      <c r="D92">
        <v>8.0809822164518E-2</v>
      </c>
    </row>
    <row r="93" spans="1:4" x14ac:dyDescent="0.25">
      <c r="A93" t="s">
        <v>46</v>
      </c>
      <c r="B93">
        <v>2095</v>
      </c>
      <c r="C93" t="s">
        <v>23</v>
      </c>
      <c r="D93">
        <v>3.17851967180438E-2</v>
      </c>
    </row>
    <row r="94" spans="1:4" x14ac:dyDescent="0.25">
      <c r="A94" t="s">
        <v>46</v>
      </c>
      <c r="B94">
        <v>2117</v>
      </c>
      <c r="C94" t="s">
        <v>24</v>
      </c>
      <c r="D94">
        <v>2.2088018058301602</v>
      </c>
    </row>
    <row r="95" spans="1:4" x14ac:dyDescent="0.25">
      <c r="A95" t="s">
        <v>46</v>
      </c>
      <c r="B95">
        <v>2160</v>
      </c>
      <c r="C95" t="s">
        <v>25</v>
      </c>
      <c r="D95">
        <v>1.56232322851402E-2</v>
      </c>
    </row>
    <row r="96" spans="1:4" x14ac:dyDescent="0.25">
      <c r="A96" t="s">
        <v>46</v>
      </c>
      <c r="B96">
        <v>2220</v>
      </c>
      <c r="C96" t="s">
        <v>52</v>
      </c>
      <c r="D96">
        <v>3.77112503434417E-2</v>
      </c>
    </row>
    <row r="97" spans="1:4" x14ac:dyDescent="0.25">
      <c r="A97" t="s">
        <v>46</v>
      </c>
      <c r="B97">
        <v>2259</v>
      </c>
      <c r="C97" t="s">
        <v>53</v>
      </c>
      <c r="D97">
        <v>7.5422500686883496E-3</v>
      </c>
    </row>
    <row r="98" spans="1:4" x14ac:dyDescent="0.25">
      <c r="A98" t="s">
        <v>46</v>
      </c>
      <c r="B98">
        <v>2718</v>
      </c>
      <c r="C98" t="s">
        <v>27</v>
      </c>
      <c r="D98">
        <v>0.29037662764450101</v>
      </c>
    </row>
    <row r="99" spans="1:4" x14ac:dyDescent="0.25">
      <c r="A99" t="s">
        <v>46</v>
      </c>
      <c r="B99">
        <v>2719</v>
      </c>
      <c r="C99" t="s">
        <v>28</v>
      </c>
      <c r="D99">
        <v>6.6802786322668201E-2</v>
      </c>
    </row>
    <row r="100" spans="1:4" x14ac:dyDescent="0.25">
      <c r="A100" t="s">
        <v>46</v>
      </c>
      <c r="B100">
        <v>2720</v>
      </c>
      <c r="C100" t="s">
        <v>54</v>
      </c>
      <c r="D100">
        <v>1.9933089467247801E-2</v>
      </c>
    </row>
    <row r="101" spans="1:4" x14ac:dyDescent="0.25">
      <c r="A101" t="s">
        <v>46</v>
      </c>
      <c r="B101">
        <v>2721</v>
      </c>
      <c r="C101" t="s">
        <v>40</v>
      </c>
      <c r="D101">
        <v>0.272059734620544</v>
      </c>
    </row>
    <row r="102" spans="1:4" x14ac:dyDescent="0.25">
      <c r="A102" t="s">
        <v>46</v>
      </c>
      <c r="B102">
        <v>2722</v>
      </c>
      <c r="C102" t="s">
        <v>55</v>
      </c>
      <c r="D102">
        <v>7.21901078003028E-2</v>
      </c>
    </row>
    <row r="103" spans="1:4" x14ac:dyDescent="0.25">
      <c r="A103" t="s">
        <v>46</v>
      </c>
      <c r="B103">
        <v>2723</v>
      </c>
      <c r="C103" t="s">
        <v>56</v>
      </c>
      <c r="D103">
        <v>0.14384148345284201</v>
      </c>
    </row>
    <row r="104" spans="1:4" x14ac:dyDescent="0.25">
      <c r="A104" t="s">
        <v>46</v>
      </c>
      <c r="B104">
        <v>2725</v>
      </c>
      <c r="C104" t="s">
        <v>29</v>
      </c>
      <c r="D104">
        <v>1.8855625171720899E-2</v>
      </c>
    </row>
    <row r="105" spans="1:4" x14ac:dyDescent="0.25">
      <c r="A105" t="s">
        <v>46</v>
      </c>
      <c r="B105">
        <v>2726</v>
      </c>
      <c r="C105" t="s">
        <v>30</v>
      </c>
      <c r="D105">
        <v>2.47816787971189E-2</v>
      </c>
    </row>
    <row r="106" spans="1:4" x14ac:dyDescent="0.25">
      <c r="A106" t="s">
        <v>46</v>
      </c>
      <c r="B106">
        <v>2728</v>
      </c>
      <c r="C106" t="s">
        <v>31</v>
      </c>
      <c r="D106">
        <v>2.69366073881727E-2</v>
      </c>
    </row>
    <row r="107" spans="1:4" x14ac:dyDescent="0.25">
      <c r="A107" t="s">
        <v>46</v>
      </c>
      <c r="B107">
        <v>2735</v>
      </c>
      <c r="C107" t="s">
        <v>57</v>
      </c>
      <c r="D107">
        <v>1.7778160876194E-2</v>
      </c>
    </row>
    <row r="108" spans="1:4" x14ac:dyDescent="0.25">
      <c r="A108" t="s">
        <v>46</v>
      </c>
      <c r="B108">
        <v>2736</v>
      </c>
      <c r="C108" t="s">
        <v>58</v>
      </c>
      <c r="D108">
        <v>0.34909843175071797</v>
      </c>
    </row>
    <row r="109" spans="1:4" x14ac:dyDescent="0.25">
      <c r="A109" t="s">
        <v>59</v>
      </c>
      <c r="B109">
        <v>138</v>
      </c>
      <c r="C109" t="s">
        <v>60</v>
      </c>
      <c r="D109">
        <v>3.2693984306887497E-2</v>
      </c>
    </row>
    <row r="110" spans="1:4" x14ac:dyDescent="0.25">
      <c r="A110" t="s">
        <v>59</v>
      </c>
      <c r="B110">
        <v>281</v>
      </c>
      <c r="C110" t="s">
        <v>2</v>
      </c>
      <c r="D110">
        <v>0.108979947689625</v>
      </c>
    </row>
    <row r="111" spans="1:4" x14ac:dyDescent="0.25">
      <c r="A111" t="s">
        <v>59</v>
      </c>
      <c r="B111">
        <v>316</v>
      </c>
      <c r="C111" t="s">
        <v>3</v>
      </c>
      <c r="D111">
        <v>8.0645161290322606E-2</v>
      </c>
    </row>
    <row r="112" spans="1:4" x14ac:dyDescent="0.25">
      <c r="A112" t="s">
        <v>59</v>
      </c>
      <c r="B112">
        <v>387</v>
      </c>
      <c r="C112" t="s">
        <v>4</v>
      </c>
      <c r="D112">
        <v>6.5387968613774994E-2</v>
      </c>
    </row>
    <row r="113" spans="1:4" x14ac:dyDescent="0.25">
      <c r="A113" t="s">
        <v>59</v>
      </c>
      <c r="B113">
        <v>399</v>
      </c>
      <c r="C113" t="s">
        <v>5</v>
      </c>
      <c r="D113">
        <v>3.2693984306887497E-2</v>
      </c>
    </row>
    <row r="114" spans="1:4" x14ac:dyDescent="0.25">
      <c r="A114" t="s">
        <v>59</v>
      </c>
      <c r="B114">
        <v>442</v>
      </c>
      <c r="C114" t="s">
        <v>6</v>
      </c>
      <c r="D114">
        <v>73.890584132519606</v>
      </c>
    </row>
    <row r="115" spans="1:4" x14ac:dyDescent="0.25">
      <c r="A115" t="s">
        <v>59</v>
      </c>
      <c r="B115">
        <v>449</v>
      </c>
      <c r="C115" t="s">
        <v>7</v>
      </c>
      <c r="D115">
        <v>2.3975588491717499E-2</v>
      </c>
    </row>
    <row r="116" spans="1:4" x14ac:dyDescent="0.25">
      <c r="A116" t="s">
        <v>59</v>
      </c>
      <c r="B116">
        <v>492</v>
      </c>
      <c r="C116" t="s">
        <v>8</v>
      </c>
      <c r="D116">
        <v>6.1028770706189998E-2</v>
      </c>
    </row>
    <row r="117" spans="1:4" x14ac:dyDescent="0.25">
      <c r="A117" t="s">
        <v>59</v>
      </c>
      <c r="B117">
        <v>493</v>
      </c>
      <c r="C117" t="s">
        <v>9</v>
      </c>
      <c r="D117">
        <v>7.5566695727986</v>
      </c>
    </row>
    <row r="118" spans="1:4" x14ac:dyDescent="0.25">
      <c r="A118" t="s">
        <v>59</v>
      </c>
      <c r="B118">
        <v>497</v>
      </c>
      <c r="C118" t="s">
        <v>10</v>
      </c>
      <c r="D118">
        <v>0.211421098517873</v>
      </c>
    </row>
    <row r="119" spans="1:4" x14ac:dyDescent="0.25">
      <c r="A119" t="s">
        <v>59</v>
      </c>
      <c r="B119">
        <v>508</v>
      </c>
      <c r="C119" t="s">
        <v>35</v>
      </c>
      <c r="D119">
        <v>7.4106364428945096E-2</v>
      </c>
    </row>
    <row r="120" spans="1:4" x14ac:dyDescent="0.25">
      <c r="A120" t="s">
        <v>59</v>
      </c>
      <c r="B120">
        <v>513</v>
      </c>
      <c r="C120" t="s">
        <v>11</v>
      </c>
      <c r="D120">
        <v>12.0030514385353</v>
      </c>
    </row>
    <row r="121" spans="1:4" x14ac:dyDescent="0.25">
      <c r="A121" t="s">
        <v>59</v>
      </c>
      <c r="B121">
        <v>522</v>
      </c>
      <c r="C121" t="s">
        <v>12</v>
      </c>
      <c r="D121">
        <v>6.32083696599825E-2</v>
      </c>
    </row>
    <row r="122" spans="1:4" x14ac:dyDescent="0.25">
      <c r="A122" t="s">
        <v>59</v>
      </c>
      <c r="B122">
        <v>580</v>
      </c>
      <c r="C122" t="s">
        <v>15</v>
      </c>
      <c r="D122">
        <v>0.106800348735833</v>
      </c>
    </row>
    <row r="123" spans="1:4" x14ac:dyDescent="0.25">
      <c r="A123" t="s">
        <v>59</v>
      </c>
      <c r="B123">
        <v>601</v>
      </c>
      <c r="C123" t="s">
        <v>16</v>
      </c>
      <c r="D123">
        <v>8.9363557105492597E-2</v>
      </c>
    </row>
    <row r="124" spans="1:4" x14ac:dyDescent="0.25">
      <c r="A124" t="s">
        <v>59</v>
      </c>
      <c r="B124">
        <v>604</v>
      </c>
      <c r="C124" t="s">
        <v>48</v>
      </c>
      <c r="D124">
        <v>5.4489973844812502E-2</v>
      </c>
    </row>
    <row r="125" spans="1:4" x14ac:dyDescent="0.25">
      <c r="A125" t="s">
        <v>59</v>
      </c>
      <c r="B125">
        <v>605</v>
      </c>
      <c r="C125" t="s">
        <v>61</v>
      </c>
      <c r="D125">
        <v>3.9232781168265E-2</v>
      </c>
    </row>
    <row r="126" spans="1:4" x14ac:dyDescent="0.25">
      <c r="A126" t="s">
        <v>59</v>
      </c>
      <c r="B126">
        <v>620</v>
      </c>
      <c r="C126" t="s">
        <v>17</v>
      </c>
      <c r="D126">
        <v>3.7053182214472499E-2</v>
      </c>
    </row>
    <row r="127" spans="1:4" x14ac:dyDescent="0.25">
      <c r="A127" t="s">
        <v>59</v>
      </c>
      <c r="B127">
        <v>663</v>
      </c>
      <c r="C127" t="s">
        <v>37</v>
      </c>
      <c r="D127">
        <v>0.26809067131647801</v>
      </c>
    </row>
    <row r="128" spans="1:4" x14ac:dyDescent="0.25">
      <c r="A128" t="s">
        <v>59</v>
      </c>
      <c r="B128">
        <v>674</v>
      </c>
      <c r="C128" t="s">
        <v>18</v>
      </c>
      <c r="D128">
        <v>0.483870967741935</v>
      </c>
    </row>
    <row r="129" spans="1:4" x14ac:dyDescent="0.25">
      <c r="A129" t="s">
        <v>59</v>
      </c>
      <c r="B129">
        <v>717</v>
      </c>
      <c r="C129" t="s">
        <v>19</v>
      </c>
      <c r="D129">
        <v>6.7567567567567502E-2</v>
      </c>
    </row>
    <row r="130" spans="1:4" x14ac:dyDescent="0.25">
      <c r="A130" t="s">
        <v>59</v>
      </c>
      <c r="B130">
        <v>1014</v>
      </c>
      <c r="C130" t="s">
        <v>50</v>
      </c>
      <c r="D130">
        <v>0.43374019180470802</v>
      </c>
    </row>
    <row r="131" spans="1:4" x14ac:dyDescent="0.25">
      <c r="A131" t="s">
        <v>59</v>
      </c>
      <c r="B131">
        <v>1030</v>
      </c>
      <c r="C131" t="s">
        <v>51</v>
      </c>
      <c r="D131">
        <v>4.5771578029642497E-2</v>
      </c>
    </row>
    <row r="132" spans="1:4" x14ac:dyDescent="0.25">
      <c r="A132" t="s">
        <v>59</v>
      </c>
      <c r="B132">
        <v>1083</v>
      </c>
      <c r="C132" t="s">
        <v>20</v>
      </c>
      <c r="D132">
        <v>0.28116826503923298</v>
      </c>
    </row>
    <row r="133" spans="1:4" x14ac:dyDescent="0.25">
      <c r="A133" t="s">
        <v>59</v>
      </c>
      <c r="B133">
        <v>1651</v>
      </c>
      <c r="C133" t="s">
        <v>21</v>
      </c>
      <c r="D133">
        <v>0.95466434176111603</v>
      </c>
    </row>
    <row r="134" spans="1:4" x14ac:dyDescent="0.25">
      <c r="A134" t="s">
        <v>59</v>
      </c>
      <c r="B134">
        <v>1934</v>
      </c>
      <c r="C134" t="s">
        <v>22</v>
      </c>
      <c r="D134">
        <v>3.7053182214472499E-2</v>
      </c>
    </row>
    <row r="135" spans="1:4" x14ac:dyDescent="0.25">
      <c r="A135" t="s">
        <v>59</v>
      </c>
      <c r="B135">
        <v>2095</v>
      </c>
      <c r="C135" t="s">
        <v>23</v>
      </c>
      <c r="D135">
        <v>8.9363557105492597E-2</v>
      </c>
    </row>
    <row r="136" spans="1:4" x14ac:dyDescent="0.25">
      <c r="A136" t="s">
        <v>59</v>
      </c>
      <c r="B136">
        <v>2160</v>
      </c>
      <c r="C136" t="s">
        <v>25</v>
      </c>
      <c r="D136">
        <v>0.481691368788143</v>
      </c>
    </row>
    <row r="137" spans="1:4" x14ac:dyDescent="0.25">
      <c r="A137" t="s">
        <v>59</v>
      </c>
      <c r="B137">
        <v>2196</v>
      </c>
      <c r="C137" t="s">
        <v>26</v>
      </c>
      <c r="D137">
        <v>9.5902353966870094E-2</v>
      </c>
    </row>
    <row r="138" spans="1:4" x14ac:dyDescent="0.25">
      <c r="A138" t="s">
        <v>59</v>
      </c>
      <c r="B138">
        <v>2259</v>
      </c>
      <c r="C138" t="s">
        <v>53</v>
      </c>
      <c r="D138">
        <v>7.8465562336530098E-2</v>
      </c>
    </row>
    <row r="139" spans="1:4" x14ac:dyDescent="0.25">
      <c r="A139" t="s">
        <v>59</v>
      </c>
      <c r="B139">
        <v>2722</v>
      </c>
      <c r="C139" t="s">
        <v>55</v>
      </c>
      <c r="D139">
        <v>1.31429816913688</v>
      </c>
    </row>
    <row r="140" spans="1:4" x14ac:dyDescent="0.25">
      <c r="A140" t="s">
        <v>59</v>
      </c>
      <c r="B140">
        <v>2725</v>
      </c>
      <c r="C140" t="s">
        <v>29</v>
      </c>
      <c r="D140">
        <v>0.31386224934612</v>
      </c>
    </row>
    <row r="141" spans="1:4" x14ac:dyDescent="0.25">
      <c r="A141" t="s">
        <v>59</v>
      </c>
      <c r="B141">
        <v>2726</v>
      </c>
      <c r="C141" t="s">
        <v>30</v>
      </c>
      <c r="D141">
        <v>8.0645161290322606E-2</v>
      </c>
    </row>
    <row r="142" spans="1:4" x14ac:dyDescent="0.25">
      <c r="A142" t="s">
        <v>59</v>
      </c>
      <c r="B142">
        <v>2727</v>
      </c>
      <c r="C142" t="s">
        <v>62</v>
      </c>
      <c r="D142">
        <v>0.17654751525719301</v>
      </c>
    </row>
    <row r="143" spans="1:4" x14ac:dyDescent="0.25">
      <c r="A143" t="s">
        <v>59</v>
      </c>
      <c r="B143">
        <v>2728</v>
      </c>
      <c r="C143" t="s">
        <v>31</v>
      </c>
      <c r="D143">
        <v>9.1543156059285105E-2</v>
      </c>
    </row>
    <row r="144" spans="1:4" x14ac:dyDescent="0.25">
      <c r="A144" t="s">
        <v>59</v>
      </c>
      <c r="B144">
        <v>2729</v>
      </c>
      <c r="C144" t="s">
        <v>32</v>
      </c>
      <c r="D144">
        <v>5.2310374891020001E-2</v>
      </c>
    </row>
    <row r="145" spans="1:4" x14ac:dyDescent="0.25">
      <c r="A145" t="s">
        <v>59</v>
      </c>
      <c r="B145">
        <v>2736</v>
      </c>
      <c r="C145" t="s">
        <v>58</v>
      </c>
      <c r="D145">
        <v>2.3975588491717499E-2</v>
      </c>
    </row>
    <row r="146" spans="1:4" x14ac:dyDescent="0.25">
      <c r="A146" t="s">
        <v>59</v>
      </c>
      <c r="B146">
        <v>2737</v>
      </c>
      <c r="C146" t="s">
        <v>63</v>
      </c>
      <c r="D146">
        <v>9.8081952920662602E-2</v>
      </c>
    </row>
  </sheetData>
  <sortState xmlns:xlrd2="http://schemas.microsoft.com/office/spreadsheetml/2017/richdata2" ref="BP3:BR47">
    <sortCondition descending="1" ref="BQ3:BQ47"/>
  </sortState>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A4369-22AD-4540-A9DE-802029CEA64A}">
  <dimension ref="A1:AV3"/>
  <sheetViews>
    <sheetView tabSelected="1" workbookViewId="0">
      <selection activeCell="AV2" sqref="AV2"/>
    </sheetView>
  </sheetViews>
  <sheetFormatPr defaultRowHeight="15" x14ac:dyDescent="0.25"/>
  <cols>
    <col min="2" max="2" width="37.5703125" customWidth="1"/>
    <col min="40" max="40" width="10.140625" bestFit="1" customWidth="1"/>
  </cols>
  <sheetData>
    <row r="1" spans="1:48" x14ac:dyDescent="0.25">
      <c r="A1" s="6" t="s">
        <v>72</v>
      </c>
      <c r="B1" s="6" t="s">
        <v>73</v>
      </c>
      <c r="C1" s="6" t="s">
        <v>74</v>
      </c>
      <c r="D1" s="6" t="s">
        <v>75</v>
      </c>
      <c r="E1" s="6" t="s">
        <v>76</v>
      </c>
      <c r="F1" s="6" t="s">
        <v>77</v>
      </c>
      <c r="G1" s="6" t="s">
        <v>78</v>
      </c>
      <c r="H1" s="6" t="s">
        <v>79</v>
      </c>
      <c r="I1" s="6" t="s">
        <v>80</v>
      </c>
      <c r="J1" s="6" t="s">
        <v>81</v>
      </c>
      <c r="K1" s="6" t="s">
        <v>82</v>
      </c>
      <c r="L1" s="6" t="s">
        <v>83</v>
      </c>
      <c r="M1" s="6" t="s">
        <v>84</v>
      </c>
      <c r="N1" s="6" t="s">
        <v>85</v>
      </c>
      <c r="O1" s="6" t="s">
        <v>86</v>
      </c>
      <c r="P1" s="6" t="s">
        <v>87</v>
      </c>
      <c r="Q1" s="6" t="s">
        <v>88</v>
      </c>
      <c r="R1" s="6" t="s">
        <v>89</v>
      </c>
      <c r="S1" s="6" t="s">
        <v>90</v>
      </c>
      <c r="T1" s="6" t="s">
        <v>91</v>
      </c>
      <c r="U1" s="6" t="s">
        <v>92</v>
      </c>
      <c r="V1" s="6" t="s">
        <v>93</v>
      </c>
      <c r="W1" s="6" t="s">
        <v>94</v>
      </c>
      <c r="X1" s="6" t="s">
        <v>95</v>
      </c>
      <c r="Y1" s="6" t="s">
        <v>96</v>
      </c>
      <c r="Z1" s="6" t="s">
        <v>97</v>
      </c>
      <c r="AA1" s="6" t="s">
        <v>98</v>
      </c>
      <c r="AB1" s="6" t="s">
        <v>99</v>
      </c>
      <c r="AC1" s="6" t="s">
        <v>100</v>
      </c>
      <c r="AD1" s="6" t="s">
        <v>101</v>
      </c>
      <c r="AE1" s="6" t="s">
        <v>102</v>
      </c>
      <c r="AF1" s="6" t="s">
        <v>103</v>
      </c>
      <c r="AG1" s="6" t="s">
        <v>104</v>
      </c>
      <c r="AH1" s="6" t="s">
        <v>105</v>
      </c>
      <c r="AI1" s="6" t="s">
        <v>106</v>
      </c>
      <c r="AJ1" s="6" t="s">
        <v>107</v>
      </c>
      <c r="AK1" s="6" t="s">
        <v>108</v>
      </c>
      <c r="AL1" s="6" t="s">
        <v>109</v>
      </c>
      <c r="AM1" s="6" t="s">
        <v>110</v>
      </c>
      <c r="AN1" s="6" t="s">
        <v>111</v>
      </c>
      <c r="AO1" s="6" t="s">
        <v>112</v>
      </c>
      <c r="AP1" s="6" t="s">
        <v>113</v>
      </c>
      <c r="AQ1" s="6" t="s">
        <v>114</v>
      </c>
      <c r="AR1" s="6" t="s">
        <v>115</v>
      </c>
      <c r="AS1" s="6" t="s">
        <v>116</v>
      </c>
      <c r="AT1" s="6" t="s">
        <v>117</v>
      </c>
      <c r="AU1" s="6" t="s">
        <v>118</v>
      </c>
      <c r="AV1" s="6" t="s">
        <v>119</v>
      </c>
    </row>
    <row r="2" spans="1:48" s="28" customFormat="1" x14ac:dyDescent="0.25">
      <c r="A2" s="15" t="s">
        <v>223</v>
      </c>
      <c r="B2" s="16" t="s">
        <v>225</v>
      </c>
      <c r="C2" s="7" t="s">
        <v>120</v>
      </c>
      <c r="D2" s="7" t="s">
        <v>148</v>
      </c>
      <c r="E2" s="26">
        <v>16.5</v>
      </c>
      <c r="F2" s="7" t="s">
        <v>226</v>
      </c>
      <c r="G2" s="20" t="s">
        <v>216</v>
      </c>
      <c r="H2" s="7" t="s">
        <v>122</v>
      </c>
      <c r="I2" s="27">
        <v>44656</v>
      </c>
      <c r="J2" s="28" t="s">
        <v>214</v>
      </c>
      <c r="K2" s="28">
        <v>100</v>
      </c>
      <c r="L2" s="28" t="s">
        <v>215</v>
      </c>
      <c r="M2" s="28" t="s">
        <v>221</v>
      </c>
      <c r="N2" s="28" t="s">
        <v>145</v>
      </c>
      <c r="O2" s="8" t="b">
        <v>1</v>
      </c>
      <c r="P2" s="8" t="b">
        <v>0</v>
      </c>
      <c r="Q2" s="29">
        <v>2021</v>
      </c>
      <c r="R2" s="28">
        <v>5</v>
      </c>
      <c r="S2" s="28">
        <v>5</v>
      </c>
      <c r="T2" s="28">
        <v>1</v>
      </c>
      <c r="U2" s="7" t="s">
        <v>123</v>
      </c>
      <c r="W2" s="8">
        <v>0</v>
      </c>
      <c r="X2" s="8">
        <v>0</v>
      </c>
      <c r="Y2" s="7" t="s">
        <v>121</v>
      </c>
      <c r="Z2" s="15">
        <v>5.2</v>
      </c>
      <c r="AA2" s="26">
        <v>1.081833</v>
      </c>
      <c r="AB2" s="26"/>
      <c r="AC2" s="26"/>
      <c r="AD2" s="26"/>
      <c r="AE2" s="26"/>
      <c r="AF2" s="7" t="s">
        <v>124</v>
      </c>
      <c r="AG2" s="7" t="s">
        <v>125</v>
      </c>
      <c r="AH2" s="7" t="s">
        <v>126</v>
      </c>
      <c r="AI2" s="26"/>
      <c r="AJ2" s="7" t="s">
        <v>121</v>
      </c>
      <c r="AK2" s="26"/>
      <c r="AL2" s="26"/>
      <c r="AM2" s="16" t="s">
        <v>146</v>
      </c>
      <c r="AN2" s="30">
        <v>44514</v>
      </c>
      <c r="AO2" s="7" t="s">
        <v>121</v>
      </c>
      <c r="AP2" s="26"/>
      <c r="AQ2" s="7" t="s">
        <v>121</v>
      </c>
      <c r="AR2" s="26"/>
      <c r="AS2" s="7" t="s">
        <v>127</v>
      </c>
      <c r="AT2" s="16" t="s">
        <v>147</v>
      </c>
      <c r="AU2" s="31" t="s">
        <v>227</v>
      </c>
      <c r="AV2" s="31" t="s">
        <v>228</v>
      </c>
    </row>
    <row r="3" spans="1:48" x14ac:dyDescent="0.25">
      <c r="AU3" s="23"/>
      <c r="AV3" s="23"/>
    </row>
  </sheetData>
  <phoneticPr fontId="6" type="noConversion"/>
  <hyperlinks>
    <hyperlink ref="AU2" r:id="rId1" xr:uid="{E2A1FB9A-92F3-4CD6-A5B7-12C2F6F4CBB1}"/>
    <hyperlink ref="AV2" r:id="rId2" xr:uid="{3D9E5D6C-EDCE-4BBB-BC63-AA095DB17814}"/>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D9C8B-FF5A-42EC-A9CC-5676FD40D205}">
  <dimension ref="A1:B2"/>
  <sheetViews>
    <sheetView workbookViewId="0">
      <selection activeCell="E17" sqref="E17"/>
    </sheetView>
  </sheetViews>
  <sheetFormatPr defaultRowHeight="15" x14ac:dyDescent="0.25"/>
  <cols>
    <col min="1" max="1" width="14.140625" bestFit="1" customWidth="1"/>
    <col min="2" max="2" width="12" bestFit="1" customWidth="1"/>
  </cols>
  <sheetData>
    <row r="1" spans="1:2" x14ac:dyDescent="0.25">
      <c r="A1" s="9" t="s">
        <v>72</v>
      </c>
      <c r="B1" s="9" t="s">
        <v>128</v>
      </c>
    </row>
    <row r="2" spans="1:2" x14ac:dyDescent="0.25">
      <c r="A2" s="14" t="s">
        <v>223</v>
      </c>
      <c r="B2" t="s">
        <v>217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6DBB-84F9-4DAD-8153-E85129D260F7}">
  <dimension ref="A1:D2"/>
  <sheetViews>
    <sheetView workbookViewId="0">
      <selection activeCell="A2" sqref="A2:XFD2"/>
    </sheetView>
  </sheetViews>
  <sheetFormatPr defaultRowHeight="15" x14ac:dyDescent="0.25"/>
  <cols>
    <col min="1" max="1" width="14.42578125" customWidth="1"/>
    <col min="2" max="2" width="43.140625" customWidth="1"/>
    <col min="3" max="3" width="74.85546875" customWidth="1"/>
    <col min="4" max="4" width="38.28515625" customWidth="1"/>
  </cols>
  <sheetData>
    <row r="1" spans="1:4" x14ac:dyDescent="0.25">
      <c r="A1" s="10" t="s">
        <v>128</v>
      </c>
      <c r="B1" s="10" t="s">
        <v>129</v>
      </c>
      <c r="C1" s="10" t="s">
        <v>130</v>
      </c>
      <c r="D1" s="10" t="s">
        <v>131</v>
      </c>
    </row>
    <row r="2" spans="1:4" ht="75" x14ac:dyDescent="0.25">
      <c r="A2" t="s">
        <v>217</v>
      </c>
      <c r="B2" s="3" t="s">
        <v>218</v>
      </c>
      <c r="C2" s="1" t="s">
        <v>219</v>
      </c>
      <c r="D2" s="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7238-A3E9-4C8A-8871-7AB4023C789C}">
  <dimension ref="A1:J31"/>
  <sheetViews>
    <sheetView workbookViewId="0">
      <pane ySplit="1" topLeftCell="A2" activePane="bottomLeft" state="frozen"/>
      <selection pane="bottomLeft" activeCell="Y22" sqref="Y22"/>
    </sheetView>
  </sheetViews>
  <sheetFormatPr defaultRowHeight="15" x14ac:dyDescent="0.25"/>
  <sheetData>
    <row r="1" spans="1:10" x14ac:dyDescent="0.25">
      <c r="A1" s="11" t="s">
        <v>72</v>
      </c>
      <c r="B1" s="11" t="s">
        <v>132</v>
      </c>
      <c r="C1" s="11" t="s">
        <v>133</v>
      </c>
      <c r="D1" s="11" t="s">
        <v>134</v>
      </c>
      <c r="E1" s="11" t="s">
        <v>135</v>
      </c>
      <c r="F1" s="11" t="s">
        <v>136</v>
      </c>
      <c r="G1" s="11" t="s">
        <v>137</v>
      </c>
      <c r="H1" s="11" t="s">
        <v>138</v>
      </c>
      <c r="I1" s="11" t="s">
        <v>139</v>
      </c>
      <c r="J1" s="11" t="s">
        <v>140</v>
      </c>
    </row>
    <row r="2" spans="1:10" x14ac:dyDescent="0.25">
      <c r="A2" s="14" t="s">
        <v>223</v>
      </c>
      <c r="B2">
        <v>442</v>
      </c>
      <c r="C2">
        <v>36.81</v>
      </c>
      <c r="D2" s="12" t="s">
        <v>141</v>
      </c>
      <c r="E2">
        <v>-99</v>
      </c>
      <c r="F2" t="s">
        <v>144</v>
      </c>
      <c r="G2" t="s">
        <v>144</v>
      </c>
      <c r="H2" t="s">
        <v>120</v>
      </c>
    </row>
    <row r="3" spans="1:10" x14ac:dyDescent="0.25">
      <c r="A3" s="24" t="s">
        <v>223</v>
      </c>
      <c r="B3">
        <v>674</v>
      </c>
      <c r="C3">
        <v>8.3049999999999997</v>
      </c>
      <c r="D3" s="12" t="s">
        <v>141</v>
      </c>
      <c r="E3">
        <v>-99</v>
      </c>
      <c r="F3" t="s">
        <v>144</v>
      </c>
      <c r="G3" t="s">
        <v>144</v>
      </c>
      <c r="H3" t="s">
        <v>120</v>
      </c>
    </row>
    <row r="4" spans="1:10" x14ac:dyDescent="0.25">
      <c r="A4" s="24" t="s">
        <v>223</v>
      </c>
      <c r="B4">
        <v>3168</v>
      </c>
      <c r="C4">
        <v>8.2970000000000006</v>
      </c>
      <c r="D4" s="12" t="s">
        <v>141</v>
      </c>
      <c r="E4">
        <v>-99</v>
      </c>
      <c r="F4" t="s">
        <v>144</v>
      </c>
      <c r="G4" t="s">
        <v>144</v>
      </c>
      <c r="H4" t="s">
        <v>120</v>
      </c>
    </row>
    <row r="5" spans="1:10" x14ac:dyDescent="0.25">
      <c r="A5" s="24" t="s">
        <v>223</v>
      </c>
      <c r="B5">
        <v>280</v>
      </c>
      <c r="C5">
        <v>7.6429999999999998</v>
      </c>
      <c r="D5" s="12" t="s">
        <v>141</v>
      </c>
      <c r="E5">
        <v>-99</v>
      </c>
      <c r="F5" t="s">
        <v>144</v>
      </c>
      <c r="G5" t="s">
        <v>144</v>
      </c>
      <c r="H5" t="s">
        <v>120</v>
      </c>
    </row>
    <row r="6" spans="1:10" x14ac:dyDescent="0.25">
      <c r="A6" s="24" t="s">
        <v>223</v>
      </c>
      <c r="B6">
        <v>2160</v>
      </c>
      <c r="C6">
        <v>7.5640000000000001</v>
      </c>
      <c r="D6" s="12" t="s">
        <v>141</v>
      </c>
      <c r="E6">
        <v>-99</v>
      </c>
      <c r="F6" t="s">
        <v>144</v>
      </c>
      <c r="G6" t="s">
        <v>144</v>
      </c>
      <c r="H6" t="s">
        <v>120</v>
      </c>
    </row>
    <row r="7" spans="1:10" x14ac:dyDescent="0.25">
      <c r="A7" s="24" t="s">
        <v>223</v>
      </c>
      <c r="B7">
        <v>3415</v>
      </c>
      <c r="C7">
        <v>5.4109999999999996</v>
      </c>
      <c r="D7" s="12" t="s">
        <v>141</v>
      </c>
      <c r="E7">
        <v>-99</v>
      </c>
      <c r="F7" t="s">
        <v>144</v>
      </c>
      <c r="G7" t="s">
        <v>144</v>
      </c>
      <c r="H7" t="s">
        <v>120</v>
      </c>
    </row>
    <row r="8" spans="1:10" x14ac:dyDescent="0.25">
      <c r="A8" s="24" t="s">
        <v>223</v>
      </c>
      <c r="B8">
        <v>607</v>
      </c>
      <c r="C8">
        <v>5.165</v>
      </c>
      <c r="D8" s="12" t="s">
        <v>141</v>
      </c>
      <c r="E8">
        <v>-99</v>
      </c>
      <c r="F8" t="s">
        <v>144</v>
      </c>
      <c r="G8" t="s">
        <v>144</v>
      </c>
      <c r="H8" t="s">
        <v>120</v>
      </c>
    </row>
    <row r="9" spans="1:10" x14ac:dyDescent="0.25">
      <c r="A9" s="24" t="s">
        <v>223</v>
      </c>
      <c r="B9">
        <v>440</v>
      </c>
      <c r="C9">
        <v>3.08</v>
      </c>
      <c r="D9" s="12" t="s">
        <v>141</v>
      </c>
      <c r="E9">
        <v>-99</v>
      </c>
      <c r="F9" t="s">
        <v>144</v>
      </c>
      <c r="G9" t="s">
        <v>144</v>
      </c>
      <c r="H9" t="s">
        <v>120</v>
      </c>
    </row>
    <row r="10" spans="1:10" x14ac:dyDescent="0.25">
      <c r="A10" s="24" t="s">
        <v>223</v>
      </c>
      <c r="B10">
        <v>531</v>
      </c>
      <c r="C10">
        <v>2.61</v>
      </c>
      <c r="D10" s="12" t="s">
        <v>141</v>
      </c>
      <c r="E10">
        <v>-99</v>
      </c>
      <c r="F10" t="s">
        <v>144</v>
      </c>
      <c r="G10" t="s">
        <v>144</v>
      </c>
      <c r="H10" t="s">
        <v>120</v>
      </c>
    </row>
    <row r="11" spans="1:10" x14ac:dyDescent="0.25">
      <c r="A11" s="24" t="s">
        <v>223</v>
      </c>
      <c r="B11">
        <v>840</v>
      </c>
      <c r="C11">
        <v>2.57</v>
      </c>
      <c r="D11" s="12" t="s">
        <v>141</v>
      </c>
      <c r="E11">
        <v>-99</v>
      </c>
      <c r="F11" t="s">
        <v>144</v>
      </c>
      <c r="G11" t="s">
        <v>144</v>
      </c>
      <c r="H11" t="s">
        <v>120</v>
      </c>
    </row>
    <row r="12" spans="1:10" x14ac:dyDescent="0.25">
      <c r="A12" s="24" t="s">
        <v>223</v>
      </c>
      <c r="B12">
        <v>845</v>
      </c>
      <c r="C12">
        <v>1.804</v>
      </c>
      <c r="D12" s="12" t="s">
        <v>141</v>
      </c>
      <c r="E12">
        <v>-99</v>
      </c>
      <c r="F12" t="s">
        <v>144</v>
      </c>
      <c r="G12" t="s">
        <v>144</v>
      </c>
      <c r="H12" t="s">
        <v>120</v>
      </c>
    </row>
    <row r="13" spans="1:10" x14ac:dyDescent="0.25">
      <c r="A13" s="24" t="s">
        <v>223</v>
      </c>
      <c r="B13">
        <v>517</v>
      </c>
      <c r="C13">
        <v>1.67</v>
      </c>
      <c r="D13" s="12" t="s">
        <v>141</v>
      </c>
      <c r="E13">
        <v>-99</v>
      </c>
      <c r="F13" t="s">
        <v>144</v>
      </c>
      <c r="G13" t="s">
        <v>144</v>
      </c>
      <c r="H13" t="s">
        <v>120</v>
      </c>
    </row>
    <row r="14" spans="1:10" x14ac:dyDescent="0.25">
      <c r="A14" s="24" t="s">
        <v>223</v>
      </c>
      <c r="B14">
        <v>513</v>
      </c>
      <c r="C14">
        <v>1.5109999999999999</v>
      </c>
      <c r="D14" s="12" t="s">
        <v>141</v>
      </c>
      <c r="E14">
        <v>-99</v>
      </c>
      <c r="F14" t="s">
        <v>144</v>
      </c>
      <c r="G14" t="s">
        <v>144</v>
      </c>
      <c r="H14" t="s">
        <v>120</v>
      </c>
    </row>
    <row r="15" spans="1:10" x14ac:dyDescent="0.25">
      <c r="A15" s="24" t="s">
        <v>223</v>
      </c>
      <c r="B15">
        <v>279</v>
      </c>
      <c r="C15">
        <v>1.4079999999999999</v>
      </c>
      <c r="D15" s="12" t="s">
        <v>141</v>
      </c>
      <c r="E15">
        <v>-99</v>
      </c>
      <c r="F15" t="s">
        <v>144</v>
      </c>
      <c r="G15" t="s">
        <v>144</v>
      </c>
      <c r="H15" t="s">
        <v>120</v>
      </c>
    </row>
    <row r="16" spans="1:10" x14ac:dyDescent="0.25">
      <c r="A16" s="24" t="s">
        <v>223</v>
      </c>
      <c r="B16">
        <v>2233</v>
      </c>
      <c r="C16">
        <v>1.0369999999999999</v>
      </c>
      <c r="D16" s="12" t="s">
        <v>141</v>
      </c>
      <c r="E16">
        <v>-99</v>
      </c>
      <c r="F16" t="s">
        <v>144</v>
      </c>
      <c r="G16" t="s">
        <v>144</v>
      </c>
      <c r="H16" t="s">
        <v>120</v>
      </c>
    </row>
    <row r="17" spans="1:8" x14ac:dyDescent="0.25">
      <c r="A17" s="24" t="s">
        <v>223</v>
      </c>
      <c r="B17">
        <v>692</v>
      </c>
      <c r="C17">
        <v>0.87519999999999998</v>
      </c>
      <c r="D17" s="12" t="s">
        <v>141</v>
      </c>
      <c r="E17">
        <v>-99</v>
      </c>
      <c r="F17" t="s">
        <v>144</v>
      </c>
      <c r="G17" t="s">
        <v>144</v>
      </c>
      <c r="H17" t="s">
        <v>120</v>
      </c>
    </row>
    <row r="18" spans="1:8" x14ac:dyDescent="0.25">
      <c r="A18" s="24" t="s">
        <v>223</v>
      </c>
      <c r="B18">
        <v>2761</v>
      </c>
      <c r="C18">
        <v>0.75090000000000001</v>
      </c>
      <c r="D18" s="12" t="s">
        <v>141</v>
      </c>
      <c r="E18">
        <v>-99</v>
      </c>
      <c r="F18" t="s">
        <v>144</v>
      </c>
      <c r="G18" t="s">
        <v>144</v>
      </c>
      <c r="H18" t="s">
        <v>120</v>
      </c>
    </row>
    <row r="19" spans="1:8" x14ac:dyDescent="0.25">
      <c r="A19" s="24" t="s">
        <v>223</v>
      </c>
      <c r="B19">
        <v>313</v>
      </c>
      <c r="C19">
        <v>0.65339999999999998</v>
      </c>
      <c r="D19" s="12" t="s">
        <v>141</v>
      </c>
      <c r="E19">
        <v>-99</v>
      </c>
      <c r="F19" t="s">
        <v>144</v>
      </c>
      <c r="G19" t="s">
        <v>144</v>
      </c>
      <c r="H19" t="s">
        <v>120</v>
      </c>
    </row>
    <row r="20" spans="1:8" x14ac:dyDescent="0.25">
      <c r="A20" s="24" t="s">
        <v>223</v>
      </c>
      <c r="B20">
        <v>2754</v>
      </c>
      <c r="C20">
        <v>0.64659999999999995</v>
      </c>
      <c r="D20" s="12" t="s">
        <v>141</v>
      </c>
      <c r="E20">
        <v>-99</v>
      </c>
      <c r="F20" t="s">
        <v>144</v>
      </c>
      <c r="G20" t="s">
        <v>144</v>
      </c>
      <c r="H20" t="s">
        <v>120</v>
      </c>
    </row>
    <row r="21" spans="1:8" x14ac:dyDescent="0.25">
      <c r="A21" s="24" t="s">
        <v>223</v>
      </c>
      <c r="B21">
        <v>2728</v>
      </c>
      <c r="C21">
        <v>0.48270000000000002</v>
      </c>
      <c r="D21" s="12" t="s">
        <v>141</v>
      </c>
      <c r="E21">
        <v>-99</v>
      </c>
      <c r="F21" t="s">
        <v>144</v>
      </c>
      <c r="G21" t="s">
        <v>144</v>
      </c>
      <c r="H21" t="s">
        <v>120</v>
      </c>
    </row>
    <row r="22" spans="1:8" x14ac:dyDescent="0.25">
      <c r="A22" s="24" t="s">
        <v>223</v>
      </c>
      <c r="B22">
        <v>2119</v>
      </c>
      <c r="C22">
        <v>0.44390000000000002</v>
      </c>
      <c r="D22" s="12" t="s">
        <v>141</v>
      </c>
      <c r="E22">
        <v>-99</v>
      </c>
      <c r="F22" t="s">
        <v>144</v>
      </c>
      <c r="G22" t="s">
        <v>144</v>
      </c>
      <c r="H22" t="s">
        <v>120</v>
      </c>
    </row>
    <row r="23" spans="1:8" x14ac:dyDescent="0.25">
      <c r="A23" s="24" t="s">
        <v>223</v>
      </c>
      <c r="B23">
        <v>1018</v>
      </c>
      <c r="C23">
        <v>0.40179999999999999</v>
      </c>
      <c r="D23" s="12" t="s">
        <v>141</v>
      </c>
      <c r="E23">
        <v>-99</v>
      </c>
      <c r="F23" t="s">
        <v>144</v>
      </c>
      <c r="G23" t="s">
        <v>144</v>
      </c>
      <c r="H23" t="s">
        <v>120</v>
      </c>
    </row>
    <row r="24" spans="1:8" x14ac:dyDescent="0.25">
      <c r="A24" s="24" t="s">
        <v>223</v>
      </c>
      <c r="B24">
        <v>673</v>
      </c>
      <c r="C24">
        <v>0.3337</v>
      </c>
      <c r="D24" s="12" t="s">
        <v>141</v>
      </c>
      <c r="E24">
        <v>-99</v>
      </c>
      <c r="F24" t="s">
        <v>144</v>
      </c>
      <c r="G24" t="s">
        <v>144</v>
      </c>
      <c r="H24" t="s">
        <v>120</v>
      </c>
    </row>
    <row r="25" spans="1:8" x14ac:dyDescent="0.25">
      <c r="A25" s="24" t="s">
        <v>223</v>
      </c>
      <c r="B25">
        <v>2117</v>
      </c>
      <c r="C25">
        <v>0.15870000000000001</v>
      </c>
      <c r="D25" s="12" t="s">
        <v>141</v>
      </c>
      <c r="E25">
        <v>-99</v>
      </c>
      <c r="F25" t="s">
        <v>144</v>
      </c>
      <c r="G25" t="s">
        <v>144</v>
      </c>
      <c r="H25" t="s">
        <v>120</v>
      </c>
    </row>
    <row r="26" spans="1:8" x14ac:dyDescent="0.25">
      <c r="A26" s="24" t="s">
        <v>223</v>
      </c>
      <c r="B26">
        <v>493</v>
      </c>
      <c r="C26">
        <v>7.4270000000000003E-2</v>
      </c>
      <c r="D26" s="12" t="s">
        <v>141</v>
      </c>
      <c r="E26">
        <v>-99</v>
      </c>
      <c r="F26" t="s">
        <v>144</v>
      </c>
      <c r="G26" t="s">
        <v>144</v>
      </c>
      <c r="H26" t="s">
        <v>120</v>
      </c>
    </row>
    <row r="27" spans="1:8" x14ac:dyDescent="0.25">
      <c r="A27" s="24" t="s">
        <v>223</v>
      </c>
      <c r="B27">
        <v>595</v>
      </c>
      <c r="C27">
        <v>7.4270000000000003E-2</v>
      </c>
      <c r="D27" s="12" t="s">
        <v>141</v>
      </c>
      <c r="E27">
        <v>-99</v>
      </c>
      <c r="F27" t="s">
        <v>144</v>
      </c>
      <c r="G27" t="s">
        <v>144</v>
      </c>
      <c r="H27" t="s">
        <v>120</v>
      </c>
    </row>
    <row r="28" spans="1:8" x14ac:dyDescent="0.25">
      <c r="A28" s="24" t="s">
        <v>223</v>
      </c>
      <c r="B28">
        <v>3416</v>
      </c>
      <c r="C28">
        <v>6.2140000000000001E-2</v>
      </c>
      <c r="D28" s="12" t="s">
        <v>141</v>
      </c>
      <c r="E28">
        <v>-99</v>
      </c>
      <c r="F28" t="s">
        <v>144</v>
      </c>
      <c r="G28" t="s">
        <v>144</v>
      </c>
      <c r="H28" t="s">
        <v>120</v>
      </c>
    </row>
    <row r="29" spans="1:8" x14ac:dyDescent="0.25">
      <c r="A29" s="24" t="s">
        <v>223</v>
      </c>
      <c r="B29">
        <v>77</v>
      </c>
      <c r="C29">
        <v>5.7259999999999998E-2</v>
      </c>
      <c r="D29" s="12" t="s">
        <v>141</v>
      </c>
      <c r="E29">
        <v>-99</v>
      </c>
      <c r="F29" t="s">
        <v>144</v>
      </c>
      <c r="G29" t="s">
        <v>144</v>
      </c>
      <c r="H29" t="s">
        <v>120</v>
      </c>
    </row>
    <row r="30" spans="1:8" x14ac:dyDescent="0.25">
      <c r="A30" s="24" t="s">
        <v>223</v>
      </c>
      <c r="B30">
        <v>2951</v>
      </c>
      <c r="C30">
        <v>5.0990000000000001E-2</v>
      </c>
      <c r="D30" s="12" t="s">
        <v>141</v>
      </c>
      <c r="E30">
        <v>-99</v>
      </c>
      <c r="F30" t="s">
        <v>144</v>
      </c>
      <c r="G30" t="s">
        <v>144</v>
      </c>
      <c r="H30" t="s">
        <v>120</v>
      </c>
    </row>
    <row r="31" spans="1:8" x14ac:dyDescent="0.25">
      <c r="A31" s="24" t="s">
        <v>223</v>
      </c>
      <c r="B31">
        <v>2760</v>
      </c>
      <c r="C31">
        <v>4.5179999999999998E-2</v>
      </c>
      <c r="D31" s="12" t="s">
        <v>141</v>
      </c>
      <c r="E31">
        <v>-99</v>
      </c>
      <c r="F31" t="s">
        <v>144</v>
      </c>
      <c r="G31" t="s">
        <v>144</v>
      </c>
      <c r="H31" t="s">
        <v>120</v>
      </c>
    </row>
  </sheetData>
  <phoneticPr fontId="6"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2022-04-05T18:13:50+00:00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Props1.xml><?xml version="1.0" encoding="utf-8"?>
<ds:datastoreItem xmlns:ds="http://schemas.openxmlformats.org/officeDocument/2006/customXml" ds:itemID="{9FD63204-F19A-4267-8934-9673EA2F45A4}"/>
</file>

<file path=customXml/itemProps2.xml><?xml version="1.0" encoding="utf-8"?>
<ds:datastoreItem xmlns:ds="http://schemas.openxmlformats.org/officeDocument/2006/customXml" ds:itemID="{F39777D0-A833-4AEB-943C-6D0E5104352E}"/>
</file>

<file path=customXml/itemProps3.xml><?xml version="1.0" encoding="utf-8"?>
<ds:datastoreItem xmlns:ds="http://schemas.openxmlformats.org/officeDocument/2006/customXml" ds:itemID="{DE8E9E2D-7779-4C65-9DF4-CB2567F03E57}"/>
</file>

<file path=customXml/itemProps4.xml><?xml version="1.0" encoding="utf-8"?>
<ds:datastoreItem xmlns:ds="http://schemas.openxmlformats.org/officeDocument/2006/customXml" ds:itemID="{4120D88B-928A-45D2-BD1A-78BFF006D4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Composite</vt:lpstr>
      <vt:lpstr>Profiles</vt:lpstr>
      <vt:lpstr>Profile Ref Crosswalk</vt:lpstr>
      <vt:lpstr>References</vt:lpstr>
      <vt:lpstr>Species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Tesh Rao</dc:creator>
  <cp:lastModifiedBy>Ying Hsu</cp:lastModifiedBy>
  <dcterms:created xsi:type="dcterms:W3CDTF">2021-05-22T21:00:21Z</dcterms:created>
  <dcterms:modified xsi:type="dcterms:W3CDTF">2022-04-05T16:58:58Z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ies>
</file>